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y staveniště" sheetId="2" r:id="rId2"/>
    <sheet name="SO 002 - Odstranění venko..." sheetId="3" r:id="rId3"/>
    <sheet name="SO 003 - Demolice hal" sheetId="4" r:id="rId4"/>
    <sheet name="SO 101a - Větev A - komun..." sheetId="5" r:id="rId5"/>
    <sheet name="SO 101b - Větev A - sklad..." sheetId="6" r:id="rId6"/>
    <sheet name="SO 102 - Dopravně inženýr..." sheetId="7" r:id="rId7"/>
    <sheet name="SO 201 - Úhlová zeď" sheetId="8" r:id="rId8"/>
    <sheet name="SO 202 - Gabionová zeď" sheetId="9" r:id="rId9"/>
    <sheet name="SO 301 - Dešťová kanalizace" sheetId="10" r:id="rId10"/>
    <sheet name="SO 401 - Veřejné osvětlení" sheetId="11" r:id="rId11"/>
    <sheet name="SO 801 - Vegetační úpravy" sheetId="12" r:id="rId12"/>
    <sheet name="SO 802 - Úprava stávající..." sheetId="13" r:id="rId13"/>
    <sheet name="VRN - Vedlejší a ostatní ..." sheetId="14" r:id="rId14"/>
    <sheet name="Pokyny pro vyplnění" sheetId="15" r:id="rId15"/>
  </sheets>
  <definedNames>
    <definedName name="_xlnm.Print_Area" localSheetId="0">'Rekapitulace stavby'!$D$4:$AO$36,'Rekapitulace stavby'!$C$42:$AQ$74</definedName>
    <definedName name="_xlnm._FilterDatabase" localSheetId="1" hidden="1">'SO 001 - Přípravy staveniště'!$C$89:$K$138</definedName>
    <definedName name="_xlnm.Print_Area" localSheetId="1">'SO 001 - Přípravy staveniště'!$C$4:$J$41,'SO 001 - Přípravy staveniště'!$C$47:$J$69,'SO 001 - Přípravy staveniště'!$C$75:$K$138</definedName>
    <definedName name="_xlnm._FilterDatabase" localSheetId="2" hidden="1">'SO 002 - Odstranění venko...'!$C$87:$K$101</definedName>
    <definedName name="_xlnm.Print_Area" localSheetId="2">'SO 002 - Odstranění venko...'!$C$4:$J$41,'SO 002 - Odstranění venko...'!$C$47:$J$67,'SO 002 - Odstranění venko...'!$C$73:$K$101</definedName>
    <definedName name="_xlnm._FilterDatabase" localSheetId="3" hidden="1">'SO 003 - Demolice hal'!$C$95:$K$401</definedName>
    <definedName name="_xlnm.Print_Area" localSheetId="3">'SO 003 - Demolice hal'!$C$4:$J$41,'SO 003 - Demolice hal'!$C$47:$J$75,'SO 003 - Demolice hal'!$C$81:$K$401</definedName>
    <definedName name="_xlnm._FilterDatabase" localSheetId="4" hidden="1">'SO 101a - Větev A - komun...'!$C$95:$K$360</definedName>
    <definedName name="_xlnm.Print_Area" localSheetId="4">'SO 101a - Větev A - komun...'!$C$4:$J$41,'SO 101a - Větev A - komun...'!$C$47:$J$75,'SO 101a - Větev A - komun...'!$C$81:$K$360</definedName>
    <definedName name="_xlnm._FilterDatabase" localSheetId="5" hidden="1">'SO 101b - Větev A - sklad...'!$C$89:$K$136</definedName>
    <definedName name="_xlnm.Print_Area" localSheetId="5">'SO 101b - Větev A - sklad...'!$C$4:$J$41,'SO 101b - Větev A - sklad...'!$C$47:$J$69,'SO 101b - Větev A - sklad...'!$C$75:$K$136</definedName>
    <definedName name="_xlnm._FilterDatabase" localSheetId="6" hidden="1">'SO 102 - Dopravně inženýr...'!$C$89:$K$205</definedName>
    <definedName name="_xlnm.Print_Area" localSheetId="6">'SO 102 - Dopravně inženýr...'!$C$4:$J$41,'SO 102 - Dopravně inženýr...'!$C$47:$J$69,'SO 102 - Dopravně inženýr...'!$C$75:$K$205</definedName>
    <definedName name="_xlnm._FilterDatabase" localSheetId="7" hidden="1">'SO 201 - Úhlová zeď'!$C$93:$K$312</definedName>
    <definedName name="_xlnm.Print_Area" localSheetId="7">'SO 201 - Úhlová zeď'!$C$4:$J$41,'SO 201 - Úhlová zeď'!$C$47:$J$73,'SO 201 - Úhlová zeď'!$C$79:$K$312</definedName>
    <definedName name="_xlnm._FilterDatabase" localSheetId="8" hidden="1">'SO 202 - Gabionová zeď'!$C$90:$K$240</definedName>
    <definedName name="_xlnm.Print_Area" localSheetId="8">'SO 202 - Gabionová zeď'!$C$4:$J$41,'SO 202 - Gabionová zeď'!$C$47:$J$70,'SO 202 - Gabionová zeď'!$C$76:$K$240</definedName>
    <definedName name="_xlnm._FilterDatabase" localSheetId="9" hidden="1">'SO 301 - Dešťová kanalizace'!$C$97:$K$753</definedName>
    <definedName name="_xlnm.Print_Area" localSheetId="9">'SO 301 - Dešťová kanalizace'!$C$4:$J$41,'SO 301 - Dešťová kanalizace'!$C$47:$J$77,'SO 301 - Dešťová kanalizace'!$C$83:$K$753</definedName>
    <definedName name="_xlnm._FilterDatabase" localSheetId="10" hidden="1">'SO 401 - Veřejné osvětlení'!$C$93:$K$201</definedName>
    <definedName name="_xlnm.Print_Area" localSheetId="10">'SO 401 - Veřejné osvětlení'!$C$4:$J$41,'SO 401 - Veřejné osvětlení'!$C$47:$J$73,'SO 401 - Veřejné osvětlení'!$C$79:$K$201</definedName>
    <definedName name="_xlnm._FilterDatabase" localSheetId="11" hidden="1">'SO 801 - Vegetační úpravy'!$C$86:$K$189</definedName>
    <definedName name="_xlnm.Print_Area" localSheetId="11">'SO 801 - Vegetační úpravy'!$C$4:$J$41,'SO 801 - Vegetační úpravy'!$C$47:$J$66,'SO 801 - Vegetační úpravy'!$C$72:$K$189</definedName>
    <definedName name="_xlnm._FilterDatabase" localSheetId="12" hidden="1">'SO 802 - Úprava stávající...'!$C$94:$K$198</definedName>
    <definedName name="_xlnm.Print_Area" localSheetId="12">'SO 802 - Úprava stávající...'!$C$4:$J$41,'SO 802 - Úprava stávající...'!$C$47:$J$74,'SO 802 - Úprava stávající...'!$C$80:$K$198</definedName>
    <definedName name="_xlnm._FilterDatabase" localSheetId="13" hidden="1">'VRN - Vedlejší a ostatní ...'!$C$83:$K$104</definedName>
    <definedName name="_xlnm.Print_Area" localSheetId="13">'VRN - Vedlejší a ostatní ...'!$C$4:$J$39,'VRN - Vedlejší a ostatní ...'!$C$45:$J$65,'VRN - Vedlejší a ostatní ...'!$C$71:$K$104</definedName>
    <definedName name="_xlnm.Print_Area" localSheetId="1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001 - Přípravy staveniště'!$89:$89</definedName>
    <definedName name="_xlnm.Print_Titles" localSheetId="2">'SO 002 - Odstranění venko...'!$87:$87</definedName>
    <definedName name="_xlnm.Print_Titles" localSheetId="3">'SO 003 - Demolice hal'!$95:$95</definedName>
    <definedName name="_xlnm.Print_Titles" localSheetId="4">'SO 101a - Větev A - komun...'!$95:$95</definedName>
    <definedName name="_xlnm.Print_Titles" localSheetId="5">'SO 101b - Větev A - sklad...'!$89:$89</definedName>
    <definedName name="_xlnm.Print_Titles" localSheetId="6">'SO 102 - Dopravně inženýr...'!$89:$89</definedName>
    <definedName name="_xlnm.Print_Titles" localSheetId="7">'SO 201 - Úhlová zeď'!$93:$93</definedName>
    <definedName name="_xlnm.Print_Titles" localSheetId="8">'SO 202 - Gabionová zeď'!$90:$90</definedName>
    <definedName name="_xlnm.Print_Titles" localSheetId="9">'SO 301 - Dešťová kanalizace'!$97:$97</definedName>
    <definedName name="_xlnm.Print_Titles" localSheetId="10">'SO 401 - Veřejné osvětlení'!$93:$93</definedName>
    <definedName name="_xlnm.Print_Titles" localSheetId="11">'SO 801 - Vegetační úpravy'!$86:$86</definedName>
    <definedName name="_xlnm.Print_Titles" localSheetId="12">'SO 802 - Úprava stávající...'!$94:$94</definedName>
    <definedName name="_xlnm.Print_Titles" localSheetId="13">'VRN - Vedlejší a ostatní ...'!$83:$83</definedName>
  </definedNames>
  <calcPr fullCalcOnLoad="1"/>
</workbook>
</file>

<file path=xl/sharedStrings.xml><?xml version="1.0" encoding="utf-8"?>
<sst xmlns="http://schemas.openxmlformats.org/spreadsheetml/2006/main" count="24692" uniqueCount="2798">
  <si>
    <t>Export Komplet</t>
  </si>
  <si>
    <t>VZ</t>
  </si>
  <si>
    <t>2.0</t>
  </si>
  <si>
    <t>ZAMOK</t>
  </si>
  <si>
    <t>False</t>
  </si>
  <si>
    <t>{2273d184-86f6-4399-bd1f-1c273856729c}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</si>
  <si>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</si>
  <si>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</si>
  <si>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</si>
  <si>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</si>
  <si>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</si>
  <si>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</si>
  <si>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</si>
  <si>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</si>
  <si>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22-20-06-VZ-00-KDOII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</si>
  <si>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</si>
  <si>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</si>
  <si>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KRÁLŮV DVŮR - OBCHVAT - II. část - PDPS</t>
  </si>
  <si>
    <t>KSO:</t>
  </si>
  <si>
    <t/>
  </si>
  <si>
    <t>CC-CZ:</t>
  </si>
  <si>
    <t>Místo:</t>
  </si>
  <si>
    <t>Králův Dvůr</t>
  </si>
  <si>
    <t>Datum:</t>
  </si>
  <si>
    <t>18. 3. 2020</t>
  </si>
  <si>
    <t>Zadavatel:</t>
  </si>
  <si>
    <t>IČ:</t>
  </si>
  <si>
    <t>Město Králův Dvůr,Nám.Míru 139,26701 Králův Dvůr</t>
  </si>
  <si>
    <t>DIČ:</t>
  </si>
  <si>
    <t>Uchazeč:</t>
  </si>
  <si>
    <t>Vyplň údaj</t>
  </si>
  <si>
    <t>Projektant:</t>
  </si>
  <si>
    <t>18598897</t>
  </si>
  <si>
    <t>SPEKTRA s.r.o.,V Hlinkách 1548,26601 Beroun</t>
  </si>
  <si>
    <t>CZ18598897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</si>
  <si>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</si>
  <si>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</si>
  <si>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</si>
  <si>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</si>
  <si>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</si>
  <si>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</si>
  <si>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</si>
  <si>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</si>
  <si>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</si>
  <si>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</si>
  <si>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</si>
  <si>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</si>
  <si>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</si>
  <si>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</si>
  <si>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</si>
  <si>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</si>
  <si>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</si>
  <si>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</si>
  <si>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</si>
  <si>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</si>
  <si>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</si>
  <si>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</si>
  <si>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</si>
  <si>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</si>
  <si>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</si>
  <si>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</si>
  <si>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</si>
  <si>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</si>
  <si>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</si>
  <si>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</si>
  <si>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</si>
  <si>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</si>
  <si>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</si>
  <si>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</si>
  <si>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</si>
  <si>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</si>
  <si>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</si>
  <si>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</si>
  <si>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</si>
  <si>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</si>
  <si>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</si>
  <si>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</si>
  <si>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</si>
  <si>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</si>
  <si>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OBJEKTY PŘÍPRAVY STAVENIŠTĚ</t>
  </si>
  <si>
    <t>STA</t>
  </si>
  <si>
    <t>1</t>
  </si>
  <si>
    <t>{e5cf08f1-189a-4172-926d-7a3aab7c4597}</t>
  </si>
  <si>
    <t>2</t>
  </si>
  <si>
    <t>/</t>
  </si>
  <si>
    <t>SO 001</t>
  </si>
  <si>
    <t>Přípravy staveniště</t>
  </si>
  <si>
    <t>Soupis</t>
  </si>
  <si>
    <t>{f69f7a0d-c1b2-48e3-beab-122ad9f36fd5}</t>
  </si>
  <si>
    <t>SO 002</t>
  </si>
  <si>
    <t>Odstranění venkovního osvětlení</t>
  </si>
  <si>
    <t>{b78cb010-1675-4c2f-a651-f114bf1869de}</t>
  </si>
  <si>
    <t>SO 003</t>
  </si>
  <si>
    <t>Demolice hal</t>
  </si>
  <si>
    <t>{4ef58bec-95da-476a-9c06-093db299b0fb}</t>
  </si>
  <si>
    <t>SO 100</t>
  </si>
  <si>
    <t>OBJEKTY POZEMNÍCH KOMUNIKACÍ</t>
  </si>
  <si>
    <t>{b27255a8-ce63-4695-b31e-3f710238f59f}</t>
  </si>
  <si>
    <t>SO 101a</t>
  </si>
  <si>
    <t xml:space="preserve">Větev A - komunikace </t>
  </si>
  <si>
    <t>{0c3651d7-a810-4126-90fc-0393ffe6cf1f}</t>
  </si>
  <si>
    <t>SO 101b</t>
  </si>
  <si>
    <t>Větev A - skladba chodníku vč. obrubníku bez zemního tělesa</t>
  </si>
  <si>
    <t>{79bf9ef8-d896-4bd5-8029-850976718b69}</t>
  </si>
  <si>
    <t>SO 102</t>
  </si>
  <si>
    <t>Dopravně inženýrské opatření</t>
  </si>
  <si>
    <t>{77d3f00d-bb6c-44f2-a753-4fe2c4f4047d}</t>
  </si>
  <si>
    <t>SO 200</t>
  </si>
  <si>
    <t>OPĚRNÉ ZDI</t>
  </si>
  <si>
    <t>{7ec4134a-bfc0-4324-9806-0e0df8b2b5bb}</t>
  </si>
  <si>
    <t>SO 201</t>
  </si>
  <si>
    <t>Úhlová zeď</t>
  </si>
  <si>
    <t>{e6349e51-8ea2-4a72-9d20-409b002f0056}</t>
  </si>
  <si>
    <t>SO 202</t>
  </si>
  <si>
    <t>Gabionová zeď</t>
  </si>
  <si>
    <t>{fb07b32c-b735-4213-b080-7a6433e45585}</t>
  </si>
  <si>
    <t>SO 300</t>
  </si>
  <si>
    <t>VODOHOSPODÁŘSKÉ OBJEKTY</t>
  </si>
  <si>
    <t>{576e22c5-c557-4564-a1e0-20641047f025}</t>
  </si>
  <si>
    <t>SO 301</t>
  </si>
  <si>
    <t>Dešťová kanalizace</t>
  </si>
  <si>
    <t>{290ea534-aeb4-42f0-8783-69f15e2863d5}</t>
  </si>
  <si>
    <t>SO 400</t>
  </si>
  <si>
    <t>ELEKTRO A SDĚLOVACÍ OBJEKTY</t>
  </si>
  <si>
    <t>{0e40bdff-10a0-4f9b-8878-adadcfbae533}</t>
  </si>
  <si>
    <t>SO 401</t>
  </si>
  <si>
    <t>Veřejné osvětlení</t>
  </si>
  <si>
    <t>{b4ed1aec-b9ae-4d9c-99c6-4170e346c275}</t>
  </si>
  <si>
    <t>SO 800</t>
  </si>
  <si>
    <t>OBJEKTY ÚPRAV ÚZEMÍ</t>
  </si>
  <si>
    <t>{46f03d00-03fd-4b38-af93-45c35b60b0fe}</t>
  </si>
  <si>
    <t>SO 801</t>
  </si>
  <si>
    <t>Vegetační úpravy</t>
  </si>
  <si>
    <t>{58d5c2d0-b71a-4749-9f83-47f2c300ad76}</t>
  </si>
  <si>
    <t>SO 802</t>
  </si>
  <si>
    <t>Úprava stávajícího oplocení</t>
  </si>
  <si>
    <t>{36e191c9-ceef-481c-be04-8a1bd84ed5bf}</t>
  </si>
  <si>
    <t>VRN</t>
  </si>
  <si>
    <t>Vedlejší a ostatní náklady stavby</t>
  </si>
  <si>
    <t>{744b55b0-67ed-40c8-b479-d58bf574e14d}</t>
  </si>
  <si>
    <t>KRYCÍ LIST SOUPISU PRACÍ</t>
  </si>
  <si>
    <t>Objekt:</t>
  </si>
  <si>
    <t>SO 000 - OBJEKTY PŘÍPRAVY STAVENIŠTĚ</t>
  </si>
  <si>
    <t>Soupis:</t>
  </si>
  <si>
    <t>SO 001 -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</si>
  <si>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</si>
  <si>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</si>
  <si>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</si>
  <si>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</si>
  <si>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</si>
  <si>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</si>
  <si>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</si>
  <si>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  99 - Přesun hmot</t>
  </si>
  <si>
    <t xml:space="preserve">    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</si>
  <si>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</si>
  <si>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</si>
  <si>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</si>
  <si>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</si>
  <si>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</si>
  <si>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</si>
  <si>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</si>
  <si>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</si>
  <si>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</si>
  <si>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</si>
  <si>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</si>
  <si>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</si>
  <si>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</si>
  <si>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</si>
  <si>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</si>
  <si>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</si>
  <si>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</si>
  <si>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</si>
  <si>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111111331</t>
  </si>
  <si>
    <t>Odstranění ruderálního porostu z plochy přes 500 m2 v rovině nebo na svahu do 1:5 - náletové a nežádoucí dřeviny, porost plevelné vegetace</t>
  </si>
  <si>
    <t>m2</t>
  </si>
  <si>
    <t>CS ÚRS 2020 01</t>
  </si>
  <si>
    <t>4</t>
  </si>
  <si>
    <t>476812617</t>
  </si>
  <si>
    <t>VV</t>
  </si>
  <si>
    <t>dle SO 001 Příprava staveniště - Technické zprávy 001.1 a výkresu Situace přípravy staveniště 001.2</t>
  </si>
  <si>
    <t>(8390+830+48)/10*2,5"vymýcení keřových a náletových porostů na celém území dotčeného stavbou"</t>
  </si>
  <si>
    <t>-512"stávající asfalt plocha"</t>
  </si>
  <si>
    <t>-68,7*9,5"demolice halových objektů"</t>
  </si>
  <si>
    <t>Součet</t>
  </si>
  <si>
    <t>112151358</t>
  </si>
  <si>
    <t>Pokácení stromu postupné se spouštěním částí kmene a koruny o průměru na řezné ploše pařezu přes 800 do 900 mm</t>
  </si>
  <si>
    <t>kus</t>
  </si>
  <si>
    <t>-63252455</t>
  </si>
  <si>
    <t>1"bříza bělokorá"</t>
  </si>
  <si>
    <t>3</t>
  </si>
  <si>
    <t>112201117</t>
  </si>
  <si>
    <t>Odstranění pařezu v rovině nebo na svahu do 1:5 o průměru pařezu na řezné ploše přes 700 do 800 mm</t>
  </si>
  <si>
    <t>-554179131</t>
  </si>
  <si>
    <t>162201404</t>
  </si>
  <si>
    <t>Vodorovné přemístění větví, kmenů nebo pařezů s naložením, složením a dopravou do 1000 m větví stromů listnatých, průměru kmene přes 700 do 900 mm</t>
  </si>
  <si>
    <t>224626721</t>
  </si>
  <si>
    <t>5</t>
  </si>
  <si>
    <t>162201414</t>
  </si>
  <si>
    <t>Vodorovné přemístění větví, kmenů nebo pařezů s naložením, složením a dopravou do 1000 m kmenů stromů listnatých, průměru přes 700 do 900 mm</t>
  </si>
  <si>
    <t>998689750</t>
  </si>
  <si>
    <t>6</t>
  </si>
  <si>
    <t>162302111</t>
  </si>
  <si>
    <t>Vodorovné přemístění drnu na suchu na vzdálenost přes 100 do 1000 m</t>
  </si>
  <si>
    <t>-837384969</t>
  </si>
  <si>
    <t>7</t>
  </si>
  <si>
    <t>111251111</t>
  </si>
  <si>
    <t>Drcení ořezaných větví strojně - (štěpkování) s naložením na dopravní prostředek a odvozem drtě do 20 km a se složením o průměru větví do 100 mm</t>
  </si>
  <si>
    <t>m3</t>
  </si>
  <si>
    <t>426575228</t>
  </si>
  <si>
    <t>1152,35*0,05"předpoklad křovin ke štěpkování"</t>
  </si>
  <si>
    <t>8</t>
  </si>
  <si>
    <t>121103111.1</t>
  </si>
  <si>
    <t>Skrývka stávajících vrstev zemin a štěrků v rovině a ve sklonu do 1:5</t>
  </si>
  <si>
    <t>970021617</t>
  </si>
  <si>
    <t>a dle bilace zemních prací A.4</t>
  </si>
  <si>
    <t>1649</t>
  </si>
  <si>
    <t>9</t>
  </si>
  <si>
    <t>162306111</t>
  </si>
  <si>
    <t>Vodorovné přemístění výkopku bez naložení, avšak se složením zemin schopných zúrodnění, na vzdálenost přes 100 do 500 m - na mezideponii na pozemku</t>
  </si>
  <si>
    <t>88844308</t>
  </si>
  <si>
    <t>počítáno odhadem 1/2 ke zpětnému použití jako zemina vhodná k zúrodnění</t>
  </si>
  <si>
    <t>1649/2</t>
  </si>
  <si>
    <t>10</t>
  </si>
  <si>
    <t>162706211</t>
  </si>
  <si>
    <t>Vodorovné přemístění výkopku bez naložení, avšak se složením na vzdálenost přes 5000 do 6000 m</t>
  </si>
  <si>
    <t>-1516669143</t>
  </si>
  <si>
    <t xml:space="preserve">počítáno zaskládkování zeminy neshopné zúrodnění - odhadem 1/2 </t>
  </si>
  <si>
    <t>16</t>
  </si>
  <si>
    <t>167103201</t>
  </si>
  <si>
    <t xml:space="preserve">Nakládání neulehlého výkopku </t>
  </si>
  <si>
    <t>1498213515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</si>
  <si>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</si>
  <si>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</si>
  <si>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</si>
  <si>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</si>
  <si>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-853523722</t>
  </si>
  <si>
    <t>824,5*1,8 'Přepočtené koeficientem množství</t>
  </si>
  <si>
    <t>12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</si>
  <si>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</si>
  <si>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</si>
  <si>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-970808699</t>
  </si>
  <si>
    <t>512</t>
  </si>
  <si>
    <t>Ostatní konstrukce a práce, bourání</t>
  </si>
  <si>
    <t>99</t>
  </si>
  <si>
    <t>Přesun hmot</t>
  </si>
  <si>
    <t>997</t>
  </si>
  <si>
    <t>Přesun sutě</t>
  </si>
  <si>
    <t>13</t>
  </si>
  <si>
    <t>997013501</t>
  </si>
  <si>
    <t>Odvoz suti a vybouraných hmot na skládku nebo meziskládku se složením, na vzdálenost do 1 km</t>
  </si>
  <si>
    <t>1246290684</t>
  </si>
  <si>
    <t>14</t>
  </si>
  <si>
    <t>997013509</t>
  </si>
  <si>
    <t>Odvoz suti a vybouraných hmot na skládku nebo meziskládku se složením, na vzdálenost Příplatek k ceně za každý další i započatý 1 km přes 1 km</t>
  </si>
  <si>
    <t>771381083</t>
  </si>
  <si>
    <t>262,144*9 'Přepočtené koeficientem množství</t>
  </si>
  <si>
    <t>997013875</t>
  </si>
  <si>
    <t>Poplatek za uložení stavebního odpadu na recyklační skládce (skládkovné) asfaltového bez obsahu dehtu zatříděného do Katalogu odpadů pod kódem 17 03 02</t>
  </si>
  <si>
    <t>-569683160</t>
  </si>
  <si>
    <t>SO 002 - Odstranění venkovního osvětlení</t>
  </si>
  <si>
    <t>PSV - Práce a dodávky PSV</t>
  </si>
  <si>
    <t xml:space="preserve">    741 - Elektroinstalace - silnoproud</t>
  </si>
  <si>
    <t xml:space="preserve">      D03 - Ostatní náklady</t>
  </si>
  <si>
    <t>PSV</t>
  </si>
  <si>
    <t>Práce a dodávky PSV</t>
  </si>
  <si>
    <t>741</t>
  </si>
  <si>
    <t>Elektroinstalace - silnoproud</t>
  </si>
  <si>
    <t>741372833</t>
  </si>
  <si>
    <t>Demontáž svítidel bez zachování funkčnosti (do suti) průmyslových výbojkových venkovních na stožáru přes 3 m</t>
  </si>
  <si>
    <t>595878402</t>
  </si>
  <si>
    <t>dle objektu 002 - Odstranění venk.osvětlení, technické zprávy 002.1, výkresu Situace odstranění venkovní, č. 002.3 Venkovní osvětlení - fotodokumetace</t>
  </si>
  <si>
    <t>8"stožár typu L1-o v.cca 8m s výbojkovým svítidlem"</t>
  </si>
  <si>
    <t>10"stožár typu L2-o v. cca 6m s ocel. nástavcem s výbojkovým svítidlem"</t>
  </si>
  <si>
    <t>741372900.1</t>
  </si>
  <si>
    <t>Ostatní demontážní a bourací práce při odstranění stávajících stožárů VO , včetně vybourání základu a uzemnění + odvoz a lividace přebytečného materiálu</t>
  </si>
  <si>
    <t>ks</t>
  </si>
  <si>
    <t>64</t>
  </si>
  <si>
    <t>-1225701609</t>
  </si>
  <si>
    <t>741372900.2</t>
  </si>
  <si>
    <t>Odstranění stáv. rozvodů VO v celé rušené trase vč. potřebných zemních prací, odvozu a likvidace demont.odpadu</t>
  </si>
  <si>
    <t>bm</t>
  </si>
  <si>
    <t>-1160297253</t>
  </si>
  <si>
    <t>741372903</t>
  </si>
  <si>
    <t>Odvoz sutí a demontovaných prvků včetně nakládání a likvidace</t>
  </si>
  <si>
    <t>kpl</t>
  </si>
  <si>
    <t>934510948</t>
  </si>
  <si>
    <t>D03</t>
  </si>
  <si>
    <t>Ostatní náklady</t>
  </si>
  <si>
    <t>Pol43</t>
  </si>
  <si>
    <t>Vytyčení stávajících rozvodů VO</t>
  </si>
  <si>
    <t>km</t>
  </si>
  <si>
    <t>-1223110928</t>
  </si>
  <si>
    <t>Pol44</t>
  </si>
  <si>
    <t>Součinnost se správcem VO</t>
  </si>
  <si>
    <t>hod</t>
  </si>
  <si>
    <t>196801396</t>
  </si>
  <si>
    <t>SO 003 - Demolice hal</t>
  </si>
  <si>
    <t xml:space="preserve">    997 - Přesun sutě</t>
  </si>
  <si>
    <t xml:space="preserve">    712 - Povlakové krytiny</t>
  </si>
  <si>
    <t xml:space="preserve">    751 - Vzduchotechnika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</si>
  <si>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</si>
  <si>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</si>
  <si>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</si>
  <si>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</si>
  <si>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113151111</t>
  </si>
  <si>
    <t>Rozebírání zpevněných ploch s přemístěním na skládku na vzdálenost do 20 m nebo s naložením na dopravní prostředek ze silničních panelů - pro ocenění je zároveň nutná prohlídka staveniště</t>
  </si>
  <si>
    <t>1286029355</t>
  </si>
  <si>
    <t>7,1*(16,35+68,75+4,95)+4,95*10</t>
  </si>
  <si>
    <t>122702111</t>
  </si>
  <si>
    <t>Odkopávky a prokopávky výsypek v množství do 10 000 m3 - uložená zemina nezjištěné kvality hutnitelnosti či úrodnosti - - pro ocenění je zároveň nutná prohlídka staveniště</t>
  </si>
  <si>
    <t>-1769863251</t>
  </si>
  <si>
    <t>50*4*1,2"dle fotodokumentace - uložená zemina nezjištěné kvality hutnitelnosti či úrodnosti"</t>
  </si>
  <si>
    <t>162206213</t>
  </si>
  <si>
    <t>Vodorovné přemístění výkopku bez naložení, avšak se složením výsypkových materiálů, na vzdálenost přes 50 do 100 m</t>
  </si>
  <si>
    <t>-2116104971</t>
  </si>
  <si>
    <t xml:space="preserve">Nakládání neulehlého výkopku z hromad </t>
  </si>
  <si>
    <t>-1311238178</t>
  </si>
  <si>
    <t>171203111</t>
  </si>
  <si>
    <t>Uložení výkopku bez zhutnění s hrubým rozhrnutím v rovině nebo na svahu do 1:5 - do plochy</t>
  </si>
  <si>
    <t>976372552</t>
  </si>
  <si>
    <t>174151101</t>
  </si>
  <si>
    <t>Zásyp sypaninou z jakékoliv horniny strojně s uložením výkopku ve vrstvách se zhutněním jam, šachet, rýh nebo kolem objektů v těchto vykopávkách - s využitím zrecyklovaného betonu</t>
  </si>
  <si>
    <t>-1277145994</t>
  </si>
  <si>
    <t>výkres D.12 - Hala - Půdorysy /stávající stav/, výkres č. D.13 - Příčný řez konstrukcí D-D /stávající stav/ a pořízená fotodokumentace staveniště</t>
  </si>
  <si>
    <t>2,05*3,5*2,5"zavezení vybourané  jímky"</t>
  </si>
  <si>
    <t>0,5*1,5*3,55+(0,8+0,5)/2*1,5*20+0,5*(0,8*0,75+1,25*3,9+1*2,2)+0,8*(1,25*19,5+1,25*6+1,25*8,2)+0,25*(0,25*16,8)</t>
  </si>
  <si>
    <t>0,3*9,32*24"plošně úroveň 0,000"</t>
  </si>
  <si>
    <t>Mezisoučet hala</t>
  </si>
  <si>
    <t>výkres D.10 - Otevřený - Půdorysy, /stávající stav/, výkres č. D.13 - Příčný řez konstrukcí D-D /stávající stav/ a pořízená fotodokumentace staveniště</t>
  </si>
  <si>
    <t>Přístřešek I</t>
  </si>
  <si>
    <t>3,2*(5,4*18,45)"zavezení jímy"</t>
  </si>
  <si>
    <t>0,3*(1*9,45+1,4*1,5)+0,25*(0,7*10)"zavezení kanálků"</t>
  </si>
  <si>
    <t>0,45*23,6*9"plošně úroveň 0,000"</t>
  </si>
  <si>
    <t>Mezisoučet přístřešek I</t>
  </si>
  <si>
    <t>Přístřešek II</t>
  </si>
  <si>
    <t>0,6*2,75*2,95*2"zavezení jímek"</t>
  </si>
  <si>
    <t>0,4*18,6*9+0,35*3,65*9"plošně úroveň 0,000"</t>
  </si>
  <si>
    <t>Mezisoučet přístřešek II</t>
  </si>
  <si>
    <t>961044111</t>
  </si>
  <si>
    <t>Bourání základů z betonu prostého - strojně - pro ocenění je zároveň nutná prohlídka staveniště</t>
  </si>
  <si>
    <t>1287664090</t>
  </si>
  <si>
    <t>24*9*0,1"podkladní betony a přizdívky podlah, dna kanálů a jímky"</t>
  </si>
  <si>
    <t>0,1*2*(3+2,5)*2,05+0,1*(0,75*2+19,45+20+9,15+705+18,8+19,6+16,4*2+0,45+3,75*2+4,1+3,15+2,4*2+0,5+6,4+7,9)*0,65"zbylá kce jímky a kanálů"</t>
  </si>
  <si>
    <t>23,6*9,8*0,15"podkladní betony a přizdívky podlah, dna kanálů a jímky"</t>
  </si>
  <si>
    <t>3,2*(4*2+18,4*2)*0,15+0,3*(1,5+2+0,5+8,4+8,9)*0,1"přizdívky"</t>
  </si>
  <si>
    <t>18,6*9,4*0,1"podkladní betony a přizdívky podlah, dna kanálů a jímky"</t>
  </si>
  <si>
    <t>0,6*(2,75*2+2,95)*2*0,1"přizdívky"</t>
  </si>
  <si>
    <t>961055111</t>
  </si>
  <si>
    <t>Bourání základů z betonu železového Bourání základů z betonu železového - strojně - pro ocenění je zároveň nutná prohlídka staveniště</t>
  </si>
  <si>
    <t>157917753</t>
  </si>
  <si>
    <t>24*9*0,2"podlaha + dna kanálů a jímky"</t>
  </si>
  <si>
    <t>0,05*(3*2)+0,25*2*(3+2,5)*2,05+0,2*(0,75*2+19,45+20+9,15+705+18,8+19,6+16,4*2+0,45+3,75*2+4,1+3,15+2,4*2+0,5+6,4+7,9)*0,65"zbylá kce jímky a kanálů"</t>
  </si>
  <si>
    <t>0,5*0,5*1,2*3*2"předpoklad-patky sloupů"</t>
  </si>
  <si>
    <t>9,9*23,6*0,3"podlaha + dna kanálů a jímky"</t>
  </si>
  <si>
    <t>3,2*(4,3*2+18*2)*0,3"stěny jímky"</t>
  </si>
  <si>
    <t>0,3*(0,5*2+8,9+8,2+1,1+1,7)*0,25"stěny kanálu"</t>
  </si>
  <si>
    <t>9,9*9,25*0,3"podlaha dna jímky"</t>
  </si>
  <si>
    <t>(2,75*2,95*2)*0,25"podlaha den malých jímek"</t>
  </si>
  <si>
    <t>0,6*(2,75*2+2,95)*2*0,25+1,1*(3,55*2+3,6*2+7,45)*2*0,3+0,55*(3,55*2+3,6*2+1,85)*2"stěny jímek"</t>
  </si>
  <si>
    <t>3,5*9,4*0,2+9,4*15,15*0,2-(9,9*9,25*0,2+2,75*2,95*2)*0,2"zbylé podlahy"</t>
  </si>
  <si>
    <t>962031132</t>
  </si>
  <si>
    <t>Bourání příček z cihel, tvárnic nebo příčkovek z cihel pálených, plných nebo dutých na maltu vápennou nebo vápenocementovou, tl. do 100 mm - pro ocenění je zároveň nutná prohlídka staveniště</t>
  </si>
  <si>
    <t>1163699063</t>
  </si>
  <si>
    <t>3,7*(1,65+1,25+1,2)-(0,6*2*2)"vnitřní příčky sociál.zař"</t>
  </si>
  <si>
    <t>2,5*5,4-(0,8*2)"M1.01"</t>
  </si>
  <si>
    <t>962031133</t>
  </si>
  <si>
    <t>Bourání příček z cihel, tvárnic nebo příčkovek z cihel pálených, plných nebo dutých na maltu vápennou nebo vápenocementovou, tl. do 150 mm - pro ocenění je zároveň nutná prohlídka staveniště</t>
  </si>
  <si>
    <t>-696322442</t>
  </si>
  <si>
    <t>2,15*(8,6+12,3)+2,15*16,95+0,25*18+1,2*12,3"obvod stěny"</t>
  </si>
  <si>
    <t>3,7*(2,2*2)-(0,8*2*2)"vnitřní příčky sociál.zař"</t>
  </si>
  <si>
    <t>962032231</t>
  </si>
  <si>
    <t>Bourání zdiva nadzákladového z cihel nebo tvárnic z cihel pálených nebo vápenopískových, na maltu vápennou nebo vápenocementovou, objemu přes 1 m3 - pro ocenění je zároveň nutná prohlídka staveniště</t>
  </si>
  <si>
    <t>418519851</t>
  </si>
  <si>
    <t>2,7*0,3*(1,55*4)+2,7*0,4*8,6"přístavek"</t>
  </si>
  <si>
    <t>8,75*0,35*9,6*2-0,4*0,75*2,1+8,2*0,35*(5,95+2,8)"hala vnější stěny - štíty + volný prostor"</t>
  </si>
  <si>
    <t>2,7*0,3*(2,5*2-0,8*0,9)"přístavek"</t>
  </si>
  <si>
    <t>(5,44+5,84)/2*0,3*8,3"stěna ke stropu"</t>
  </si>
  <si>
    <t>(5,44+5,84)/2*0,5*8,7"stěna ke stropu"</t>
  </si>
  <si>
    <t>3,1*17,8*0,3"zděná stěna do úrovně +3,1"</t>
  </si>
  <si>
    <t>962052211</t>
  </si>
  <si>
    <t>Bourání zdiva železobetonového nadzákladového, objemu přes 1 m3 - pro ocenění je zároveň nutná prohlídka staveniště</t>
  </si>
  <si>
    <t>401335309</t>
  </si>
  <si>
    <t>1,3*0,3*(18,15*2)+1,3*0,25*8,2"obvod.stěny - jímky"</t>
  </si>
  <si>
    <t>(0,7*1*2,8+(0,65+(1,4+0,3)/2*1*2))*2"betonový sokl-podpěra pro nádrž"</t>
  </si>
  <si>
    <t>963051113</t>
  </si>
  <si>
    <t>Bourání železobetonových stropů deskových, tl. přes 80 mm</t>
  </si>
  <si>
    <t>-1660711948</t>
  </si>
  <si>
    <t>výkres D.12 - Hala - Půdorysy /stávající stav/, Výkres č. D.13 - Hala příčný řez konstrukcí D-D, Technická zpráva D.01 a pořízená fotodokumentace</t>
  </si>
  <si>
    <t>9*2,5*0,12"vestavba soc.- 1,6+1,7+1,8+1,9"</t>
  </si>
  <si>
    <t>5,4*2,5*0,12"vestavba 101"</t>
  </si>
  <si>
    <t>963051213</t>
  </si>
  <si>
    <t>Bourání železobetonových stropů žebrových s viditelnými trámy - pro ocenění je zároveň nutná prohlídka staveniště</t>
  </si>
  <si>
    <t>1335971915</t>
  </si>
  <si>
    <t>24*9,32*(0,15+0,2)/2</t>
  </si>
  <si>
    <t>23,6*9*(0,15+0,2)/2</t>
  </si>
  <si>
    <t>18,6*9*(0,15+0,2)/2</t>
  </si>
  <si>
    <t>966071122</t>
  </si>
  <si>
    <t>Demontáž ocelových konstrukcí profilů hmotnosti přes 13 do 30 kg/m, hmotnosti konstrukce přes 5 do 10 t - pro ocenění je zároveň nutná prohlídka staveniště</t>
  </si>
  <si>
    <t>239660488</t>
  </si>
  <si>
    <t>17,9/1000*(4*5,4+4*24+4*18)"I160-paždíky"</t>
  </si>
  <si>
    <t>18,8/1000*(24+18)"U160-jeřábová dráha"</t>
  </si>
  <si>
    <t>26,3/1000*(24+18)"I200-jeřábová dráha"</t>
  </si>
  <si>
    <t>25,3/1000*(2*24,8+1*18)"U200-vaznice"</t>
  </si>
  <si>
    <t>26,3/1000*(2*24,8)"I200-vaznice"</t>
  </si>
  <si>
    <t>9,63/1000*(4,25*16+6*2)*2"L80*80*8-předpoklad - ztužidlo"</t>
  </si>
  <si>
    <t>25,3/1000*(20,6*2)"U200-vaznice"</t>
  </si>
  <si>
    <t>26,3/1000*(20,6*2)"I200-vaznice"</t>
  </si>
  <si>
    <t>9,63/1000*(4,2*9*2+3*2*2)"L80*80*8-předpoklad - ztužidlo střecha"</t>
  </si>
  <si>
    <t>15,04/1000*(21*2+23,6*2)"L100*100*10-předpoklad - příhradový průvlak"</t>
  </si>
  <si>
    <t>9,63/1000*(2,05*7*2+2,08*8*2)"L80*80*8-předpoklad- příhradový průvlak"</t>
  </si>
  <si>
    <t>25,3/1000*(18,6*2)"U200-vaznice"</t>
  </si>
  <si>
    <t>26,3/1000*(18,6*2)"I200-vaznice"</t>
  </si>
  <si>
    <t>9,63/1000*(4,2*7*2+3*2*2)"L80*80*8-předpoklad - ztužidlo střecha"</t>
  </si>
  <si>
    <t>15,04/1000*(18*2*2)"L100*100*10-předpoklad - příhradový průvlak"</t>
  </si>
  <si>
    <t>9,63/1000*(2,05*6*2*2)"L80*80*8-předpoklad- příhradový průvlak"</t>
  </si>
  <si>
    <t>966071132</t>
  </si>
  <si>
    <t>Demontáž ocelových konstrukcí profilů hmotnosti přes 30 kg/m, hmotnosti konstrukce přes 5 do 10 t - pro ocenění je zároveň nutná prohlídka staveniště</t>
  </si>
  <si>
    <t>-1721659591</t>
  </si>
  <si>
    <t>92,4/1000*(5*7,6+5*8)"I400-sloupy"</t>
  </si>
  <si>
    <t>92,4/1000*(8,938*2)"I400-jeřábová dráha"</t>
  </si>
  <si>
    <t>68/1000*(9*5)"I340-trámec"</t>
  </si>
  <si>
    <t>47/1000*(5,1*3*2+5,65*3*2)"U300-2x sloup"</t>
  </si>
  <si>
    <t>68/1000*(9*3)"I340-trámec"</t>
  </si>
  <si>
    <t>47/1000*(5,1*1*2+5,65*1*2)"U300-2x sloup"</t>
  </si>
  <si>
    <t>17</t>
  </si>
  <si>
    <t>966073811</t>
  </si>
  <si>
    <t>Rozebrání vrat a vrátek k oplocení plochy jednotlivě přes 2 do 6 m2 - pro ocenění je zároveň nutná prohlídka staveniště</t>
  </si>
  <si>
    <t>-309686683</t>
  </si>
  <si>
    <t>2"tyčová vrátka"</t>
  </si>
  <si>
    <t>18</t>
  </si>
  <si>
    <t>968072455</t>
  </si>
  <si>
    <t>Vybourání kovových rámů oken s křídly, dveřních zárubní, vrat, stěn, ostění nebo obkladů dveřních zárubní, plochy do 2 m2</t>
  </si>
  <si>
    <t>1520436662</t>
  </si>
  <si>
    <t>0,8*1,97*3+0,6*1,97*2*2"sociál.zař"</t>
  </si>
  <si>
    <t>0,8*2"ocel vně dveře"</t>
  </si>
  <si>
    <t>0,8*1,97"M1.01"</t>
  </si>
  <si>
    <t>19</t>
  </si>
  <si>
    <t>968072559</t>
  </si>
  <si>
    <t>Vybourání kovových rámů oken s křídly, dveřních zárubní, vrat, stěn, ostění nebo obkladů vrat, mimo posuvných a skládacích, plochy přes 5 m2 - pro ocenění je zároveň nutná prohlídka staveniště</t>
  </si>
  <si>
    <t>-1821919158</t>
  </si>
  <si>
    <t>výkres D.12 - Hala - Půdorysy /stávající stav/ a pořízená fotodokumentace staveniště</t>
  </si>
  <si>
    <t>3,3*3,6"hala"</t>
  </si>
  <si>
    <t>20</t>
  </si>
  <si>
    <t>999 9001</t>
  </si>
  <si>
    <t>Demontáž-vyřezání, odvoz a zaskládkování potrubního mostu - viz. PD a fotodokumentace - pro ocenění je zároveň nutná prohlídka staveniště</t>
  </si>
  <si>
    <t>m</t>
  </si>
  <si>
    <t>-829114739</t>
  </si>
  <si>
    <t>999 9002</t>
  </si>
  <si>
    <t>Demontáž-vyřezání a odvoz se zakládkováním veškerých rozvodů, prvků a zařízení - viz. PD a fotodokumentace - pro ocenění je zároveň nutná prohlídka staveniště</t>
  </si>
  <si>
    <t>91269148</t>
  </si>
  <si>
    <t>22</t>
  </si>
  <si>
    <t>999 9003</t>
  </si>
  <si>
    <t>Demontáž-vyřezání a odvoz veškerých doplňkových kcí (sloupky,kabelové žlaby,vyplechování apod.)- viz. fotodokumentace - pro ocenění je zároveň nutná prohlídka staveniště</t>
  </si>
  <si>
    <t>1167078468</t>
  </si>
  <si>
    <t>23</t>
  </si>
  <si>
    <t>997006006</t>
  </si>
  <si>
    <t>Drcení stavebního odpadu z demolic s dopravou na vzdálenost do 100 m a naložením do drtícího zařízení ze zdiva betonového vč. pronájmu drtiče a jeho dopravného nebo odvozu sutí k recyklaci nebo ke zpětnému použití</t>
  </si>
  <si>
    <t>CS ÚRS 2019 01</t>
  </si>
  <si>
    <t>-722052517</t>
  </si>
  <si>
    <t>310,32</t>
  </si>
  <si>
    <t>24</t>
  </si>
  <si>
    <t>997006007</t>
  </si>
  <si>
    <t>Drcení stavebního odpadu z demolic s dopravou na vzdálenost do 100 m a naložením do drtícího zařízení ze zdiva železobetonového vč. pronájmu drtiče a jeho dopravného nebo odvozu sutí k recyklaci nebo ke zpětnému použití a vč. vystříhání výztuže</t>
  </si>
  <si>
    <t>214503482</t>
  </si>
  <si>
    <t>892,068+61,061+10,368+253,462</t>
  </si>
  <si>
    <t>25</t>
  </si>
  <si>
    <t>-968736806</t>
  </si>
  <si>
    <t>310,32"prostý beton"</t>
  </si>
  <si>
    <t>892,068+61,061+10,368+253,462"žb beton"</t>
  </si>
  <si>
    <t>3,232+29,68+281,146"cihly"</t>
  </si>
  <si>
    <t>odpočet využití recyklátu</t>
  </si>
  <si>
    <t>-653,596*2</t>
  </si>
  <si>
    <t>odvoz silničních panelů</t>
  </si>
  <si>
    <t>244,544</t>
  </si>
  <si>
    <t>odvoz oceli</t>
  </si>
  <si>
    <t>18,911+19,45+0,42+0,96+4,865</t>
  </si>
  <si>
    <t>asfalt-</t>
  </si>
  <si>
    <t>1,207</t>
  </si>
  <si>
    <t>azbest</t>
  </si>
  <si>
    <t>0,287</t>
  </si>
  <si>
    <t>ostatní drobné - směsný</t>
  </si>
  <si>
    <t>1,24</t>
  </si>
  <si>
    <t>komunální odpad - odhad</t>
  </si>
  <si>
    <t>26</t>
  </si>
  <si>
    <t>-1635690251</t>
  </si>
  <si>
    <t>27</t>
  </si>
  <si>
    <t>997013603</t>
  </si>
  <si>
    <t>Poplatek za uložení stavebního odpadu na skládce (skládkovné) cihelného zatříděného do Katalogu odpadů pod kódem 17 01 02</t>
  </si>
  <si>
    <t>-1320892772</t>
  </si>
  <si>
    <t>28</t>
  </si>
  <si>
    <t>997013631</t>
  </si>
  <si>
    <t>Poplatek za uložení stavebního odpadu na skládce (skládkovné) směsného stavebního a demoličního zatříděného do Katalogu odpadů pod kódem 17 09 04</t>
  </si>
  <si>
    <t>-662001575</t>
  </si>
  <si>
    <t>29</t>
  </si>
  <si>
    <t>997013645</t>
  </si>
  <si>
    <t>Poplatek za uložení stavebního odpadu na skládce (skládkovné) asfaltového bez obsahu dehtu zatříděného do Katalogu odpadů pod kódem 17 03 02</t>
  </si>
  <si>
    <t>-1928177261</t>
  </si>
  <si>
    <t>30</t>
  </si>
  <si>
    <t>997013821</t>
  </si>
  <si>
    <t>Poplatek za uložení stavebního odpadu na skládce (skládkovné) ze stavebních materiálů obsahujících azbest zatříděných do Katalogu odpadů pod kódem 17 06 05</t>
  </si>
  <si>
    <t>216186060</t>
  </si>
  <si>
    <t>31</t>
  </si>
  <si>
    <t>997013862</t>
  </si>
  <si>
    <t>Poplatek za uložení stavebního odpadu na recyklační skládce (skládkovné) z armovaného betonu zatříděného do Katalogu odpadů pod kódem 17 01 01</t>
  </si>
  <si>
    <t>-1879703350</t>
  </si>
  <si>
    <t>-653,596*2"zpětný zásyp"</t>
  </si>
  <si>
    <t>32</t>
  </si>
  <si>
    <t>997 9001</t>
  </si>
  <si>
    <t>Výkup druhotných surovin - železo</t>
  </si>
  <si>
    <t>98806670</t>
  </si>
  <si>
    <t>oceli</t>
  </si>
  <si>
    <t>33</t>
  </si>
  <si>
    <t>997013819.9</t>
  </si>
  <si>
    <t xml:space="preserve">Poplatek za uložení na skládce (skládkovné) směsného netříděného ( zbytky organického původu, stav. suť, oblečení, krabice, láhve, plechovky .... </t>
  </si>
  <si>
    <t>t-odhad</t>
  </si>
  <si>
    <t>1967334666</t>
  </si>
  <si>
    <t xml:space="preserve">viz-fotodokumentace </t>
  </si>
  <si>
    <t>712</t>
  </si>
  <si>
    <t>Povlakové krytiny</t>
  </si>
  <si>
    <t>34</t>
  </si>
  <si>
    <t>712300843</t>
  </si>
  <si>
    <t>Odstranění ze střech plochých do 10° zbytkového asfaltového pásu odsekáním - značně zdegradovaná - pro ocenění je zároveň nutná prohlídka staveniště</t>
  </si>
  <si>
    <t>-1422754273</t>
  </si>
  <si>
    <t>výkres D.12 - Hala - Půdorysy /stávající stav/, Technická zpráva D.01 a pořízená fotodokumentace staveniště</t>
  </si>
  <si>
    <t>24*9,32</t>
  </si>
  <si>
    <t>23,6*9</t>
  </si>
  <si>
    <t>18,6*9</t>
  </si>
  <si>
    <t>751</t>
  </si>
  <si>
    <t>Vzduchotechnika</t>
  </si>
  <si>
    <t>35</t>
  </si>
  <si>
    <t>751398856</t>
  </si>
  <si>
    <t>Demontáž ostatních zařízení protidešťové žaluzie nebo žaluziové klapky z čtyřhranného potrubí, průřezu přes 0,750 m2 - pro ocenění je zároveň nutná prohlídka staveniště</t>
  </si>
  <si>
    <t>1512095394</t>
  </si>
  <si>
    <t xml:space="preserve">hala - ve stěnách s pevným jednoduchým beztmeleným prosklením </t>
  </si>
  <si>
    <t>8+10</t>
  </si>
  <si>
    <t>764</t>
  </si>
  <si>
    <t>Konstrukce klempířské</t>
  </si>
  <si>
    <t>36</t>
  </si>
  <si>
    <t>764002841</t>
  </si>
  <si>
    <t>Demontáž klempířských konstrukcí oplechování horních ploch zdí a nadezdívek do suti - pro ocenění je zároveň nutná prohlídka staveniště</t>
  </si>
  <si>
    <t>932453453</t>
  </si>
  <si>
    <t>24,9+9,32*2</t>
  </si>
  <si>
    <t>37</t>
  </si>
  <si>
    <t>764004801</t>
  </si>
  <si>
    <t>Demontáž klempířských konstrukcí žlabu podokapního do suti - pro ocenění je zároveň nutná prohlídka staveniště</t>
  </si>
  <si>
    <t>1458125125</t>
  </si>
  <si>
    <t>23,6</t>
  </si>
  <si>
    <t>38</t>
  </si>
  <si>
    <t>764004861</t>
  </si>
  <si>
    <t>Demontáž klempířských konstrukcí svodu do suti - pro ocenění je zároveň nutná prohlídka staveniště</t>
  </si>
  <si>
    <t>1752798672</t>
  </si>
  <si>
    <t>6*2</t>
  </si>
  <si>
    <t>765</t>
  </si>
  <si>
    <t>Krytina skládaná</t>
  </si>
  <si>
    <t>39</t>
  </si>
  <si>
    <t>765131851</t>
  </si>
  <si>
    <t xml:space="preserve">Demontáž vláknocementové krytiny vlnité sklonu do 30° do suti - azbest - pro ocenění je zároveň nutná prohlídka staveniště
</t>
  </si>
  <si>
    <t>985419891</t>
  </si>
  <si>
    <t>přístavba u haly</t>
  </si>
  <si>
    <t>1,95*9,6</t>
  </si>
  <si>
    <t>766</t>
  </si>
  <si>
    <t>Konstrukce truhlářské</t>
  </si>
  <si>
    <t>40</t>
  </si>
  <si>
    <t>766691914</t>
  </si>
  <si>
    <t>Ostatní práce vyvěšení nebo zavěšení křídel, plochy do 2 m2</t>
  </si>
  <si>
    <t>-1946643875</t>
  </si>
  <si>
    <t>4+1"sociál.zař"</t>
  </si>
  <si>
    <t>767</t>
  </si>
  <si>
    <t>Konstrukce zámečnické</t>
  </si>
  <si>
    <t>41</t>
  </si>
  <si>
    <t>767141800</t>
  </si>
  <si>
    <t>Demontáž konstrukcí pro beztmelé zasklení se zasklením - pro ocenění je zároveň nutná prohlídka staveniště</t>
  </si>
  <si>
    <t>-1693092768</t>
  </si>
  <si>
    <t>hala - stěny s pevným jednoduchým beztmeleným prosklením s drátěnou vložkou</t>
  </si>
  <si>
    <t>1,5*(8,6+12,3)-(1,5*1,5*2)+1,5*18-(1,5*1,5*2)</t>
  </si>
  <si>
    <t>2,4*24+2,4*18</t>
  </si>
  <si>
    <t>1,5*24-(5,25*1,5)+1,5*1,5*18-(2,25*1,5*2)</t>
  </si>
  <si>
    <t>42</t>
  </si>
  <si>
    <t>767161813</t>
  </si>
  <si>
    <t>Demontáž zábradlí do suti rovného nerozebíratelný spoj hmotnosti 1 m zábradlí do 20 kg - pro ocenění je zároveň nutná prohlídka staveniště</t>
  </si>
  <si>
    <t>-1568139245</t>
  </si>
  <si>
    <t>Výkres č. D.10 - Otevřený přístřešek - Půdorysy, řezy /stávající stav/</t>
  </si>
  <si>
    <t>4"uvnitř"</t>
  </si>
  <si>
    <t>43</t>
  </si>
  <si>
    <t>767691822</t>
  </si>
  <si>
    <t>Ostatní práce - vyvěšení kovových křídel plochy do 2 m2</t>
  </si>
  <si>
    <t>374420455</t>
  </si>
  <si>
    <t>1"ocel vně dveře"</t>
  </si>
  <si>
    <t>44</t>
  </si>
  <si>
    <t>767832801</t>
  </si>
  <si>
    <t>Demontáž venkovních požárních žebříků s ochranným košem</t>
  </si>
  <si>
    <t>-31426908</t>
  </si>
  <si>
    <t>7"vně"</t>
  </si>
  <si>
    <t>4,2"uvnitř"</t>
  </si>
  <si>
    <t>SO 100 - OBJEKTY POZEMNÍCH KOMUNIKACÍ</t>
  </si>
  <si>
    <t xml:space="preserve">SO 101a - Větev A - komunikace 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</si>
  <si>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</si>
  <si>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</si>
  <si>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</si>
  <si>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998 - Přesun hmot</t>
  </si>
  <si>
    <t xml:space="preserve">    711 - Izolace proti vodě, vlhkosti a plynům</t>
  </si>
  <si>
    <t xml:space="preserve">    743 - Elektromontáže - hrubá montáž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</si>
  <si>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</si>
  <si>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</si>
  <si>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1034611138</t>
  </si>
  <si>
    <t>pro chodník v křižovatce před KŽ</t>
  </si>
  <si>
    <t>185</t>
  </si>
  <si>
    <t>113201112</t>
  </si>
  <si>
    <t>Vytrhání obrub s vybouráním lože, s přemístěním hmot na skládku na vzdálenost do 3 m nebo s naložením na dopravní prostředek silničních ležatých</t>
  </si>
  <si>
    <t>931366799</t>
  </si>
  <si>
    <t>122252206</t>
  </si>
  <si>
    <t>Odkopávky a prokopávky nezapažené pro silnice a dálnice strojně v hornině třídy těžitelnosti I přes 1 000 do 5 000 m3</t>
  </si>
  <si>
    <t>380220813</t>
  </si>
  <si>
    <t xml:space="preserve">dle výpočtu bilance zemních prací (od staničení 0,080) </t>
  </si>
  <si>
    <t>1878</t>
  </si>
  <si>
    <t>výměna AZ vozovky s rozšířením</t>
  </si>
  <si>
    <t>5650*0,5*1,25</t>
  </si>
  <si>
    <t>odpočet křižovatky u KŽ</t>
  </si>
  <si>
    <t>-(507*0,5*1,25)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</si>
  <si>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</si>
  <si>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</si>
  <si>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1025160462</t>
  </si>
  <si>
    <t>790+141,6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</si>
  <si>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</si>
  <si>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</si>
  <si>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-473095032</t>
  </si>
  <si>
    <t>odvoz do 10km</t>
  </si>
  <si>
    <t>5092,375-790-141,6</t>
  </si>
  <si>
    <t>167151111</t>
  </si>
  <si>
    <t>Nakládání, skládání a překládání neulehlého výkopku nebo sypaniny strojně nakládání, množství přes 100 m3, z hornin třídy těžitelnosti I, skupiny 1 až 3</t>
  </si>
  <si>
    <t>-1643379183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</si>
  <si>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</si>
  <si>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</si>
  <si>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877120308</t>
  </si>
  <si>
    <t>"vozovka;tl. AZ 0,5m"5650*0,5*1,25</t>
  </si>
  <si>
    <t>"odpočet plochy stáv. vozovky-křižovatka KŽ"-507*0,5*1,25</t>
  </si>
  <si>
    <t>"zemní krajnice"141,6</t>
  </si>
  <si>
    <t>M</t>
  </si>
  <si>
    <t>58344197r</t>
  </si>
  <si>
    <t xml:space="preserve">nákup materiálu vhodného do aktivní zóny dle ČSN 736133  </t>
  </si>
  <si>
    <t>-1027642857</t>
  </si>
  <si>
    <t>nákup materiálu do aktivní zóny o tl.50 cm</t>
  </si>
  <si>
    <t>(3531,25-316,875)*2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</si>
  <si>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</si>
  <si>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</si>
  <si>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-1997537634</t>
  </si>
  <si>
    <t>dle výpočtu bilance zemních prací od staničení 0,080 00; odečten objem výměny AZ</t>
  </si>
  <si>
    <t>790</t>
  </si>
  <si>
    <t>171201221</t>
  </si>
  <si>
    <t>Poplatek za uložení stavebního odpadu na skládce (skládkovné) zeminy a kamení zatříděného do Katalogu odpadů pod kódem 17 05 04</t>
  </si>
  <si>
    <t>-1404254213</t>
  </si>
  <si>
    <t>(5092,375-790-141,6)*1,8</t>
  </si>
  <si>
    <t>181152302</t>
  </si>
  <si>
    <t>Úprava pláně na stavbách silnic a dálnic strojně v zářezech mimo skalních se zhutněním</t>
  </si>
  <si>
    <t>542397023</t>
  </si>
  <si>
    <t>převzato dle výměr od projektanta</t>
  </si>
  <si>
    <t>"vozovka + rozšíření"5640*1,25</t>
  </si>
  <si>
    <t>"chodník+vjezdy+rozšíření"(1497+125)*1,1</t>
  </si>
  <si>
    <t>182151111</t>
  </si>
  <si>
    <t>Svahování trvalých svahů do projektovaných profilů strojně s potřebným přemístěním výkopku při svahování v zářezech v hornině třídy těžitelnosti I, skupiny 1 až 3</t>
  </si>
  <si>
    <t>-2095847259</t>
  </si>
  <si>
    <t>182251101</t>
  </si>
  <si>
    <t>Svahování trvalých svahů do projektovaných profilů strojně s potřebným přemístěním výkopku při svahování násypů v jakékoliv hornině</t>
  </si>
  <si>
    <t>-2102355094</t>
  </si>
  <si>
    <t>132254101</t>
  </si>
  <si>
    <t>Hloubení zapažených rýh šířky do 800 mm strojně s urovnáním dna do předepsaného profilu a spádu v hornině třídy těžitelnosti I skupiny 3 do 20 m3</t>
  </si>
  <si>
    <t>-177368208</t>
  </si>
  <si>
    <t>dle SO 101 - Větev A, Technická zpráva 101.1-str.4, 5, výkres Situace komunikace -č.101.2.1</t>
  </si>
  <si>
    <t>35*0,4*0,6"palisáda mezi řezy P9-P11 - za navážkou patřící fi Kešner, pokud tam zůstane"</t>
  </si>
  <si>
    <t>19*0,6*0,8"základová část opěrné zídky před objektem KŽ"</t>
  </si>
  <si>
    <t>675*0,45*0,6"výkop pro trativod v komunikaci"</t>
  </si>
  <si>
    <t>35*0,4*0,6"výkop pro trativod za palisádou"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</si>
  <si>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</si>
  <si>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 - pro zpětné využití zeminy</t>
  </si>
  <si>
    <t>1363733460</t>
  </si>
  <si>
    <t>Zakládání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</si>
  <si>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</si>
  <si>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</si>
  <si>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1608387513</t>
  </si>
  <si>
    <t>dle SO 101 - Větev A, Technická zpráva 101.1-str.7, výkres Situace komunikace -č.101.2.1</t>
  </si>
  <si>
    <t>37"palisáda mezi řezy P9-P11 - za navážkou patřící fi Kešner, pokud tam zůstane"</t>
  </si>
  <si>
    <t>"vozovka"675</t>
  </si>
  <si>
    <t>271532213</t>
  </si>
  <si>
    <t>Podsyp pod základové konstrukce se zhutněním a urovnáním povrchu z kameniva hrubého, frakce 8 - 16 mm</t>
  </si>
  <si>
    <t>2002215503</t>
  </si>
  <si>
    <t>dle SO 101 - Větev A, Technická zpráva 101.1-str.5, výkres Situace komunikace -č.101.2.1</t>
  </si>
  <si>
    <t>19*0,6*0,1"polštář pod základová část opěrné zídky před objektem KŽ"</t>
  </si>
  <si>
    <t>274321311</t>
  </si>
  <si>
    <t>Základy z betonu železového (bez výztuže) pasy z betonu bez zvláštních nároků na prostředí tř. C 16/20</t>
  </si>
  <si>
    <t>-550650445</t>
  </si>
  <si>
    <t>dle SO 101 - Komunikace větev A</t>
  </si>
  <si>
    <t>dle Technické zprávy 101.1 a výkresu Situace komunikace č. 101.2.1 a Charakteristických příčných řezů P36 a P37</t>
  </si>
  <si>
    <t>0,5*0,6*19*1,1"základ opěrné zídky nahrazující obrubník - podzemní část - ztratné do výkopu"</t>
  </si>
  <si>
    <t>275361821</t>
  </si>
  <si>
    <t>Výztuž základů patek z betonářské oceli 10 505 (R)</t>
  </si>
  <si>
    <t>2000467652</t>
  </si>
  <si>
    <t>0,5*0,6*19*0,135"základ opěrné zídky nahrazující obrubník - podzemní část - 135kg/m3"</t>
  </si>
  <si>
    <t>Svislé a kompletní konstrukce</t>
  </si>
  <si>
    <t>311322611</t>
  </si>
  <si>
    <t>Nadzákladové zdi z betonu železového (bez výztuže) nosné odolného proti agresivnímu prostředí tř. C 30/37</t>
  </si>
  <si>
    <t>1466689461</t>
  </si>
  <si>
    <t>19*0,5*0,4"opěrná zídka nahrazující obrubník - část nad UT"</t>
  </si>
  <si>
    <t>311351121</t>
  </si>
  <si>
    <t>Bednění nadzákladových zdí nosných rovné oboustranné za každou stranu zřízení</t>
  </si>
  <si>
    <t>36706930</t>
  </si>
  <si>
    <t>2*(19+0,5)*0,4"opěrná zídka nahrazující obrubník - část nad UT"</t>
  </si>
  <si>
    <t>311351122</t>
  </si>
  <si>
    <t>Bednění nadzákladových zdí nosných rovné oboustranné za každou stranu odstranění</t>
  </si>
  <si>
    <t>1020699000</t>
  </si>
  <si>
    <t>311361821</t>
  </si>
  <si>
    <t>Výztuž nadzákladových zdí nosných svislých nebo odkloněných od svislice, rovných nebo oblých z betonářské oceli 10 505 (R) nebo BSt 500</t>
  </si>
  <si>
    <t>-1613468586</t>
  </si>
  <si>
    <t>výztuž zídky;135kg/m3</t>
  </si>
  <si>
    <t>3,8*0,135</t>
  </si>
  <si>
    <t>0,513*1,08 'Přepočtené koeficientem množství</t>
  </si>
  <si>
    <t>339921134</t>
  </si>
  <si>
    <t>Osazování palisád betonových v řadě se zabetonováním výšky palisády přes 1500 mm</t>
  </si>
  <si>
    <t>1270069832</t>
  </si>
  <si>
    <t>dle SO 101 - Větev A, Technická zpráva 101.1-str.4, výkres Situace komunikace -č.101.2.1</t>
  </si>
  <si>
    <t>35"palisáda mezi řezy P9-P11 - za navážkou patřící fi Kešner, pokud tam zůstane"</t>
  </si>
  <si>
    <t>59228417</t>
  </si>
  <si>
    <t>palisáda tyčová půlkulatá armovaná 175x200x2000mm</t>
  </si>
  <si>
    <t>-1254801413</t>
  </si>
  <si>
    <t>35,0847457627119*5,9 'Přepočtené koeficientem množství</t>
  </si>
  <si>
    <t>Komunikace pozemní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</si>
  <si>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</si>
  <si>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</si>
  <si>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-690458454</t>
  </si>
  <si>
    <t>viz. výkres Vzorových příčných řezů</t>
  </si>
  <si>
    <t>dle podkladu ploch projektanta</t>
  </si>
  <si>
    <t>skladba konstrukce chodníku  vč. rozšíření</t>
  </si>
  <si>
    <t>102*1,1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</si>
  <si>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</si>
  <si>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</si>
  <si>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-584465825</t>
  </si>
  <si>
    <t>skladba konstrukce vozovky vč. rozšíření</t>
  </si>
  <si>
    <t>5640*1,1</t>
  </si>
  <si>
    <t>58331200</t>
  </si>
  <si>
    <t>štěrk nebo štěrkopísek netříděný zásypový/vhodný zásyp</t>
  </si>
  <si>
    <t>1340743954</t>
  </si>
  <si>
    <t>skladba konstrukce vjezdu vč. rozšíření (pro kompletní štěrk nebo štěrkopísek netříděný zásypový/vhodný zásyp</t>
  </si>
  <si>
    <t>102*0,15*1,1*2</t>
  </si>
  <si>
    <t>5640/2*0,25*1,1*2</t>
  </si>
  <si>
    <t>565136121</t>
  </si>
  <si>
    <t>Asfaltový beton vrstva podkladní ACP 22 (obalované kamenivo hrubozrnné - OKH) s rozprostřením a zhutněním v pruhu šířky přes 3 m, po zhutnění tl. 50 mm</t>
  </si>
  <si>
    <t>-2144753124</t>
  </si>
  <si>
    <t>ACP 22+ (50/70) - skladba konstrukce vozovky</t>
  </si>
  <si>
    <t>5640</t>
  </si>
  <si>
    <t>567122111</t>
  </si>
  <si>
    <t>Podklad ze směsi stmelené cementem SC bez dilatačních spár, s rozprostřením a zhutněním SC C 8/10 (KSC I), po zhutnění tl. 120 mm</t>
  </si>
  <si>
    <t>-1906221991</t>
  </si>
  <si>
    <t>skladba konstrukce vjezdu vč. rozšíření</t>
  </si>
  <si>
    <t>567132111</t>
  </si>
  <si>
    <t>Podklad ze směsi stmelené cementem SC bez dilatačních spár, s rozprostřením a zhutněním SC C 8/10 (KSC I), po zhutnění tl. 160 mm</t>
  </si>
  <si>
    <t>947272807</t>
  </si>
  <si>
    <t>573191111</t>
  </si>
  <si>
    <t>Postřik infiltrační kationaktivní emulzí v množství do 1,00 kg/m2 - dle PD 0,6 kg/m2</t>
  </si>
  <si>
    <t>-1581234434</t>
  </si>
  <si>
    <t xml:space="preserve">skladba konstrukce vozovky </t>
  </si>
  <si>
    <t>PI-E (C60 B3)</t>
  </si>
  <si>
    <t>573231107</t>
  </si>
  <si>
    <t>Postřik spojovací PS bez posypu kamenivem ze silniční emulze, v množství do 0,40 kg/m2</t>
  </si>
  <si>
    <t>-2083890706</t>
  </si>
  <si>
    <t>PS-E (C60 B3)</t>
  </si>
  <si>
    <t>5640*2</t>
  </si>
  <si>
    <t>576133221</t>
  </si>
  <si>
    <t>Asfaltový koberec mastixový SMA 11 (AKMS) s rozprostřením a se zhutněním v pruhu šířky přes 3 m, po zhutnění tl. 40 mm</t>
  </si>
  <si>
    <t>1056808244</t>
  </si>
  <si>
    <t>SMA 11+ (PMB 45/80-65</t>
  </si>
  <si>
    <t>577155142</t>
  </si>
  <si>
    <t>Asfaltový beton vrstva ložní ACL 16 (ABH) s rozprostřením a zhutněním z modifikovaného asfaltu v pruhu šířky přes 3 m, po zhutnění tl. 60 mm</t>
  </si>
  <si>
    <t>-723345960</t>
  </si>
  <si>
    <t>ACL 16+ (PMB 25/55-65)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</si>
  <si>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</si>
  <si>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</si>
  <si>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921090782</t>
  </si>
  <si>
    <t>59245020</t>
  </si>
  <si>
    <t>dlažba tvar obdélník betonová 200x100x80mm přírodní</t>
  </si>
  <si>
    <t>1796098321</t>
  </si>
  <si>
    <t>skladba konstrukce vjezdu</t>
  </si>
  <si>
    <t>102</t>
  </si>
  <si>
    <t>102*1,05 'Přepočtené koeficientem množství</t>
  </si>
  <si>
    <t>59245226</t>
  </si>
  <si>
    <t>dlažba tvar obdélník betonová pro nevidomé 200x100x80mm barevná</t>
  </si>
  <si>
    <t>1304622808</t>
  </si>
  <si>
    <t>14,1</t>
  </si>
  <si>
    <t>14,1*1,05 'Přepočtené koeficientem množství</t>
  </si>
  <si>
    <t>569903311</t>
  </si>
  <si>
    <t>Zřízení zemních krajnic z hornin jakékoliv třídy se zhutněním</t>
  </si>
  <si>
    <t>1327499295</t>
  </si>
  <si>
    <t>viz. VPR</t>
  </si>
  <si>
    <t>0,12*590*2</t>
  </si>
  <si>
    <t>911111111</t>
  </si>
  <si>
    <t>Montáž zábradlí ocelového zabetonovaného</t>
  </si>
  <si>
    <t>2082539403</t>
  </si>
  <si>
    <t>74910606</t>
  </si>
  <si>
    <t>zábradlí městské obloukové bezpečnostní lakovaný povrch 2000x1000mm</t>
  </si>
  <si>
    <t>-2123769754</t>
  </si>
  <si>
    <t>911121111</t>
  </si>
  <si>
    <t>Montáž zábradlí ocelového přichyceného vruty do betonového podkladu</t>
  </si>
  <si>
    <t>1007298336</t>
  </si>
  <si>
    <t>dle SO 101 - Větev A, Technická zpráva 101.1-str.8, výkres Situace komunikace -č.101.2.1 a dle výkresu Podélný profil - větev A 101.3.1.</t>
  </si>
  <si>
    <t>106</t>
  </si>
  <si>
    <t>55391488</t>
  </si>
  <si>
    <t>dodání zábradlí silničního a mostního v.1300mm se svislou výplní včetně předepsané povrchové úpravy
osazení sloupků zaberaněním nebo osazením do betonu</t>
  </si>
  <si>
    <t>1896720000</t>
  </si>
  <si>
    <t>911331111</t>
  </si>
  <si>
    <t>Silniční svodidlo s osazením sloupků zaberaněním ocelové úroveň zádržnosti N2 vzdálenosti sloupků do 2 m jednostranné</t>
  </si>
  <si>
    <t>1613848735</t>
  </si>
  <si>
    <t>dle Technické zprávy 101.1 - str.5 a Výkres podélný profil - větev A č. 101.3.1</t>
  </si>
  <si>
    <t>60</t>
  </si>
  <si>
    <t>45</t>
  </si>
  <si>
    <t>55391512</t>
  </si>
  <si>
    <t>svodidlový systém JSNH4/N2 sloupky po 2m</t>
  </si>
  <si>
    <t>-558523359</t>
  </si>
  <si>
    <t>46</t>
  </si>
  <si>
    <t>55391516</t>
  </si>
  <si>
    <t>svodidlový systém JSNH4/N2 krátký náběh</t>
  </si>
  <si>
    <t>-2125483629</t>
  </si>
  <si>
    <t>47</t>
  </si>
  <si>
    <t>914111111</t>
  </si>
  <si>
    <t>Montáž svislé dopravní značky základní velikosti do 1 m2 objímkami na sloupky nebo konzoly</t>
  </si>
  <si>
    <t>1657321580</t>
  </si>
  <si>
    <t>48</t>
  </si>
  <si>
    <t>40445608</t>
  </si>
  <si>
    <t>značky upravující přednost P1, P4 700mm</t>
  </si>
  <si>
    <t>1219075293</t>
  </si>
  <si>
    <t>49</t>
  </si>
  <si>
    <t>40445647</t>
  </si>
  <si>
    <t>dodatkové tabulky E</t>
  </si>
  <si>
    <t>-1479727636</t>
  </si>
  <si>
    <t>50</t>
  </si>
  <si>
    <t>40445621</t>
  </si>
  <si>
    <t>informativní značky provozní IP</t>
  </si>
  <si>
    <t>1055101278</t>
  </si>
  <si>
    <t>51</t>
  </si>
  <si>
    <t>40445621r</t>
  </si>
  <si>
    <t>informativní značky provozní IP6+R</t>
  </si>
  <si>
    <t>-1531886249</t>
  </si>
  <si>
    <t>52</t>
  </si>
  <si>
    <t>40445611</t>
  </si>
  <si>
    <t>značky upravující přednost P2, P3, P8</t>
  </si>
  <si>
    <t>-1664686256</t>
  </si>
  <si>
    <t>53</t>
  </si>
  <si>
    <t>40445225</t>
  </si>
  <si>
    <t>sloupek pro dopravní značku Zn D 60mm v 3,5m</t>
  </si>
  <si>
    <t>-1460022550</t>
  </si>
  <si>
    <t>2+4+6+4</t>
  </si>
  <si>
    <t>54</t>
  </si>
  <si>
    <t>40445253</t>
  </si>
  <si>
    <t>víčko plastové na sloupek D 60mm</t>
  </si>
  <si>
    <t>-1069609462</t>
  </si>
  <si>
    <t>55</t>
  </si>
  <si>
    <t>40445256</t>
  </si>
  <si>
    <t>svorka upínací na sloupek dopravní značky D 60mm</t>
  </si>
  <si>
    <t>-785567746</t>
  </si>
  <si>
    <t>(2+6+4+6+4)*2</t>
  </si>
  <si>
    <t>56</t>
  </si>
  <si>
    <t>915111111</t>
  </si>
  <si>
    <t>Vodorovné dopravní značení stříkané barvou dělící čára šířky 125 mm souvislá bílá základní - V1a</t>
  </si>
  <si>
    <t>1334990558</t>
  </si>
  <si>
    <t>dle Výkresu Dopravní značení č. 101.2.2</t>
  </si>
  <si>
    <t>724*2"V1a"</t>
  </si>
  <si>
    <t>57</t>
  </si>
  <si>
    <t>915111121</t>
  </si>
  <si>
    <t>Vodorovné dopravní značení stříkané barvou dělící čára šířky 125 mm přerušovaná bílá základní</t>
  </si>
  <si>
    <t>-1189067844</t>
  </si>
  <si>
    <t>724"V2a"</t>
  </si>
  <si>
    <t>34,6*2"V2b"</t>
  </si>
  <si>
    <t>58</t>
  </si>
  <si>
    <t>915121121</t>
  </si>
  <si>
    <t>Vodorovné dopravní značení stříkané barvou vodící čára bílá šířky 250 mm přerušovaná základní</t>
  </si>
  <si>
    <t>420367392</t>
  </si>
  <si>
    <t>23+(6+6+8+30)"V2b"</t>
  </si>
  <si>
    <t>59</t>
  </si>
  <si>
    <t>915131112</t>
  </si>
  <si>
    <t>Vodorovné dopravní značení stříkané barvou přechody pro chodce, šipky, symboly bílé retroreflexní</t>
  </si>
  <si>
    <t>-952429302</t>
  </si>
  <si>
    <t>(3*7)/2+3,5*0,5+2,75"V7"</t>
  </si>
  <si>
    <t>915211112</t>
  </si>
  <si>
    <t>Vodorovné dopravní značení stříkaným plastem dělící čára šířky 125 mm souvislá bílá retroreflexní</t>
  </si>
  <si>
    <t>1148177437</t>
  </si>
  <si>
    <t>724*2"V4"</t>
  </si>
  <si>
    <t>61</t>
  </si>
  <si>
    <t>915211122</t>
  </si>
  <si>
    <t>Vodorovné dopravní značení stříkaným plastem dělící čára šířky 125 mm přerušovaná bílá retroreflexní</t>
  </si>
  <si>
    <t>-933973394</t>
  </si>
  <si>
    <t>62</t>
  </si>
  <si>
    <t>915221122</t>
  </si>
  <si>
    <t>Vodorovné dopravní značení stříkaným plastem vodící čára bílá šířky 250 mm přerušovaná retroreflexní</t>
  </si>
  <si>
    <t>-984427261</t>
  </si>
  <si>
    <t>63</t>
  </si>
  <si>
    <t>915231112</t>
  </si>
  <si>
    <t>Vodorovné dopravní značení stříkaným plastem přechody pro chodce, šipky, symboly nápisy bílé retroreflexní</t>
  </si>
  <si>
    <t>875419268</t>
  </si>
  <si>
    <t>15"V6a - symbol dej přednost v jízdě"</t>
  </si>
  <si>
    <t>915611111</t>
  </si>
  <si>
    <t>Předznačení pro vodorovné značení stříkané barvou nebo prováděné z nátěrových hmot liniové dělicí čáry, vodicí proužky</t>
  </si>
  <si>
    <t>510145508</t>
  </si>
  <si>
    <t>1448+793,2+73</t>
  </si>
  <si>
    <t>65</t>
  </si>
  <si>
    <t>915621111</t>
  </si>
  <si>
    <t>Předznačení pro vodorovné značení stříkané barvou nebo prováděné z nátěrových hmot plošné šipky, symboly, nápisy</t>
  </si>
  <si>
    <t>68899767</t>
  </si>
  <si>
    <t>66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</si>
  <si>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</si>
  <si>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</si>
  <si>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-1707333613</t>
  </si>
  <si>
    <t>dle výkresů SO 101</t>
  </si>
  <si>
    <t>1451"silniční rovný"</t>
  </si>
  <si>
    <t>18"silniční přechodový"</t>
  </si>
  <si>
    <t>42"silniční nájezdový"</t>
  </si>
  <si>
    <t>67</t>
  </si>
  <si>
    <t>59217031</t>
  </si>
  <si>
    <t>obrubník betonový silniční 1000x150x250mm</t>
  </si>
  <si>
    <t>786694367</t>
  </si>
  <si>
    <t>1451,96078431373*1,02 'Přepočtené koeficientem množství</t>
  </si>
  <si>
    <t>68</t>
  </si>
  <si>
    <t>59217029</t>
  </si>
  <si>
    <t>obrubník betonový silniční nájezdový 1000x150x150mm</t>
  </si>
  <si>
    <t>1382174939</t>
  </si>
  <si>
    <t>12,7450980392157*1,02 'Přepočtené koeficientem množství</t>
  </si>
  <si>
    <t>69</t>
  </si>
  <si>
    <t>59217030</t>
  </si>
  <si>
    <t>obrubník betonový silniční přechodový 1000x150x150-250mm</t>
  </si>
  <si>
    <t>1446909953</t>
  </si>
  <si>
    <t>18,6274509803922*1,02 'Přepočtené koeficientem množství</t>
  </si>
  <si>
    <t>70</t>
  </si>
  <si>
    <t>919721282</t>
  </si>
  <si>
    <t>Vyztužení stávajícího asfaltového povrchu geomříží z polypropylénu s geotextilií</t>
  </si>
  <si>
    <t>-244676535</t>
  </si>
  <si>
    <t>napojení stáv. asf. vrstev</t>
  </si>
  <si>
    <t>21*1</t>
  </si>
  <si>
    <t>71</t>
  </si>
  <si>
    <t>919731123</t>
  </si>
  <si>
    <t>Zarovnání styčné plochy podkladu nebo krytu podél vybourané části komunikace nebo zpevněné plochy živičné tl. přes 100 do 200 mm</t>
  </si>
  <si>
    <t>1938695721</t>
  </si>
  <si>
    <t>72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</si>
  <si>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</si>
  <si>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</si>
  <si>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-2013425317</t>
  </si>
  <si>
    <t>7*3</t>
  </si>
  <si>
    <t>73</t>
  </si>
  <si>
    <t>919735114</t>
  </si>
  <si>
    <t>Řezání stávajícího živičného krytu nebo podkladu hloubky přes 150 do 200 mm</t>
  </si>
  <si>
    <t>-1203065538</t>
  </si>
  <si>
    <t>74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</si>
  <si>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</si>
  <si>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</si>
  <si>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1933508355</t>
  </si>
  <si>
    <t>75</t>
  </si>
  <si>
    <t>981511114</t>
  </si>
  <si>
    <t>Demolice konstrukcí objektů postupným rozebíráním konstrukcí ze železobetonu</t>
  </si>
  <si>
    <t>683815725</t>
  </si>
  <si>
    <t xml:space="preserve">dle Technické zprávy 101.1 </t>
  </si>
  <si>
    <t>demolice stáv. ŽB zídky</t>
  </si>
  <si>
    <t>0,5*19*1</t>
  </si>
  <si>
    <t>76</t>
  </si>
  <si>
    <t>997221551</t>
  </si>
  <si>
    <t>Vodorovná doprava suti bez naložení, ale se složením a s hrubým urovnáním ze sypkých materiálů, na vzdálenost do 1 km</t>
  </si>
  <si>
    <t>1671959356</t>
  </si>
  <si>
    <t>53,65</t>
  </si>
  <si>
    <t>77</t>
  </si>
  <si>
    <t>997221559</t>
  </si>
  <si>
    <t>Vodorovná doprava suti bez naložení, ale se složením a s hrubým urovnáním Příplatek k ceně za každý další i započatý 1 km přes 1 km</t>
  </si>
  <si>
    <t>-2042111154</t>
  </si>
  <si>
    <t>53,65*9</t>
  </si>
  <si>
    <t>78</t>
  </si>
  <si>
    <t>997221561</t>
  </si>
  <si>
    <t>Vodorovná doprava suti bez naložení, ale se složením a s hrubým urovnáním z kusových materiálů, na vzdálenost do 1 km</t>
  </si>
  <si>
    <t>-713698052</t>
  </si>
  <si>
    <t>3,9+22,33+22,895</t>
  </si>
  <si>
    <t>79</t>
  </si>
  <si>
    <t>997221569</t>
  </si>
  <si>
    <t>-343857746</t>
  </si>
  <si>
    <t>49,125*9</t>
  </si>
  <si>
    <t>80</t>
  </si>
  <si>
    <t>997221611</t>
  </si>
  <si>
    <t>Nakládání na dopravní prostředky pro vodorovnou dopravu suti</t>
  </si>
  <si>
    <t>517287302</t>
  </si>
  <si>
    <t>49,125</t>
  </si>
  <si>
    <t>81</t>
  </si>
  <si>
    <t>997221615</t>
  </si>
  <si>
    <t>Poplatek za uložení stavebního odpadu na skládce (skládkovné) z prostého betonu zatříděného do Katalogu odpadů pod kódem 17 01 01</t>
  </si>
  <si>
    <t>-1333514338</t>
  </si>
  <si>
    <t>3,9+22,33</t>
  </si>
  <si>
    <t>82</t>
  </si>
  <si>
    <t>997221625</t>
  </si>
  <si>
    <t>Poplatek za uložení stavebního odpadu na skládce (skládkovné) z armovaného betonu zatříděného do Katalogu odpadů pod kódem 17 01 01</t>
  </si>
  <si>
    <t>2002619044</t>
  </si>
  <si>
    <t>22,895</t>
  </si>
  <si>
    <t>998</t>
  </si>
  <si>
    <t>83</t>
  </si>
  <si>
    <t>998225111</t>
  </si>
  <si>
    <t>Přesun hmot pro komunikace s krytem z kameniva, monolitickým betonovým nebo živičným dopravní vzdálenost do 200 m jakékoliv délky objektu</t>
  </si>
  <si>
    <t>-1711038244</t>
  </si>
  <si>
    <t>711</t>
  </si>
  <si>
    <t>Izolace proti vodě, vlhkosti a plynům</t>
  </si>
  <si>
    <t>84</t>
  </si>
  <si>
    <t>711491273</t>
  </si>
  <si>
    <t>Provedení izolace proti povrchové a podpovrchové tlakové vodě ostatní na ploše svislé S z nopové fólie</t>
  </si>
  <si>
    <t>-1001293216</t>
  </si>
  <si>
    <t>za palisádou</t>
  </si>
  <si>
    <t>2,5*35"mezi řezy P9-P11"</t>
  </si>
  <si>
    <t>85</t>
  </si>
  <si>
    <t>28323005</t>
  </si>
  <si>
    <t>fólie profilovaná (nopová) drenážní HDPE s výškou nopů 8mm</t>
  </si>
  <si>
    <t>1516455412</t>
  </si>
  <si>
    <t>87,5*1,1 'Přepočtené koeficientem množství</t>
  </si>
  <si>
    <t>86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</si>
  <si>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</si>
  <si>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</si>
  <si>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</si>
  <si>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1096363331</t>
  </si>
  <si>
    <t>743</t>
  </si>
  <si>
    <t>Elektromontáže - hrubá montáž</t>
  </si>
  <si>
    <t>87</t>
  </si>
  <si>
    <t>7435511r</t>
  </si>
  <si>
    <t>Kabelové chráničky DN 125 plastové, včetně pískového obsypu a zásypu, zemních prací, hutnění a dodávky</t>
  </si>
  <si>
    <t>1210138001</t>
  </si>
  <si>
    <t>4*13,5"mezi řezy P7-P8"</t>
  </si>
  <si>
    <t>SO 101b - Větev A - skladba chodníku vč. obrubníku bez zemního tělesa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</si>
  <si>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</si>
  <si>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</si>
  <si>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-1066919073</t>
  </si>
  <si>
    <t>dle SO 101 - Výkres č. 101.2.1 - Situace komunikace</t>
  </si>
  <si>
    <t>15"rozebrání a oprava stáv.chodníku"</t>
  </si>
  <si>
    <t>564851111</t>
  </si>
  <si>
    <t>Podklad ze štěrkodrti ŠD s rozprostřením a zhutněním, po zhutnění tl. 150 mm</t>
  </si>
  <si>
    <t>2066770936</t>
  </si>
  <si>
    <t>skladba konstrukce chodníku vč. rozšíření</t>
  </si>
  <si>
    <t>(1300+34)*1,1</t>
  </si>
  <si>
    <t>15"oprava stáv. chodníku"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</si>
  <si>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</si>
  <si>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</si>
  <si>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-238118924</t>
  </si>
  <si>
    <t>skladba konstrukce chodníku</t>
  </si>
  <si>
    <t>1300</t>
  </si>
  <si>
    <t>skladba konstrukce chodníku - hmatná pro nevidomé</t>
  </si>
  <si>
    <t>oprava stáv. chodníku - předpoklad výměry - bez dodání nové dlažby</t>
  </si>
  <si>
    <t>upravení stáv.plochy před KŽ - položení nové dlažby</t>
  </si>
  <si>
    <t>(8,1+19)*(2,5+3,5)/2</t>
  </si>
  <si>
    <t>59245018</t>
  </si>
  <si>
    <t>dlažba tvar obdélník betonová 200x100x60mm přírodní</t>
  </si>
  <si>
    <t>-660773343</t>
  </si>
  <si>
    <t>1381,3*1,05 'Přepočtené koeficientem množství</t>
  </si>
  <si>
    <t>59245006</t>
  </si>
  <si>
    <t>dlažba tvar obdélník betonová pro nevidomé 200x100x60mm barevná</t>
  </si>
  <si>
    <t>1244205843</t>
  </si>
  <si>
    <t>21,3</t>
  </si>
  <si>
    <t>21,3*1,05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</si>
  <si>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</si>
  <si>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</si>
  <si>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-1374895141</t>
  </si>
  <si>
    <t>59217016</t>
  </si>
  <si>
    <t>obrubník betonový chodníkový 1000x80x250mm</t>
  </si>
  <si>
    <t>-449979798</t>
  </si>
  <si>
    <t>706,796116504854*1,03 'Přepočtené koeficientem množství</t>
  </si>
  <si>
    <t>SO 102 - Dopravně inženýrské opatření</t>
  </si>
  <si>
    <t xml:space="preserve">    9 - Ostatní konstrukce a práce-bourání</t>
  </si>
  <si>
    <t>119003223</t>
  </si>
  <si>
    <t>Pomocné konstrukce při realizaci díla svislé ocelové mobilní oplocení, výšky do 2,2 m panely vyplněné profilovaným plechem zřízení s možností průjezdupro stavbu a opětovného uzavření</t>
  </si>
  <si>
    <t>-1114177770</t>
  </si>
  <si>
    <t>dle  SO 102 DIO - Technické zprávy 102.1 a výkresu DIO - část I - most Alexandra Hesse 102.2.1</t>
  </si>
  <si>
    <t>13,5"mobilní oplocení s možností průjezdu pro stavbu"</t>
  </si>
  <si>
    <t>a dle výkresu DIO - část II - ul. Tovární 102.2.2</t>
  </si>
  <si>
    <t>23,5+8,4+6,2+9,9+10"mobilní oplocení s možností průjezdu pro stavbu"</t>
  </si>
  <si>
    <t>119003224</t>
  </si>
  <si>
    <t>Pomocné konstrukce přirealizaci díla svislé ocelové mobilní oplocení, výšky do 2,2 m panely vyplněné profilovaným plechem odstranění</t>
  </si>
  <si>
    <t>-2080728518</t>
  </si>
  <si>
    <t>183101214.1</t>
  </si>
  <si>
    <t>Hloubení jamek pro osazení svislého sloupky pro dopravní značku v rovině nebo na svahu do 1:5, objemu přes 0,05 do 0,125 m3 vč. odvozu výkopku</t>
  </si>
  <si>
    <t>-2004033305</t>
  </si>
  <si>
    <t>1"B1 - zákaz vjezdu všech vozidel (v obou směrech)"</t>
  </si>
  <si>
    <t>1+1+1"E13 - dodatková tabulka - text - mimo vozidel stavby"</t>
  </si>
  <si>
    <t>1"B24a - zákaz odbočování vpravo"</t>
  </si>
  <si>
    <t>1"B24b - zákaz odbočování vlevo"</t>
  </si>
  <si>
    <t>a dle výkresu DIO - část II - objízdná trasa 102.2.3</t>
  </si>
  <si>
    <t>1+1"B1 - zákaz vjezdu všech vozidel (v obou směrech)"</t>
  </si>
  <si>
    <t>8"IS11c - směrová tabule pro vyznačení objížďky"</t>
  </si>
  <si>
    <t>1+1"IP10a - slepá pozemní komunikace"</t>
  </si>
  <si>
    <t>1"dodatková tabulka - text - 800m"</t>
  </si>
  <si>
    <t>Ostatní konstrukce a práce-bourání</t>
  </si>
  <si>
    <t>911381812</t>
  </si>
  <si>
    <t>Odstranění silničního betonového svodidla s naložením na dopravní prostředek délky 2 m, výšky 0,8 m</t>
  </si>
  <si>
    <t>577814959</t>
  </si>
  <si>
    <t>dle  SO 102 DIO - Technické zprávy 102.1</t>
  </si>
  <si>
    <t>2*2"náběhové svodidlo v oblouku"</t>
  </si>
  <si>
    <t>8*2"rovné svodidlo v oblouku"</t>
  </si>
  <si>
    <t>3*2"rovné svodidla v komunikaci"</t>
  </si>
  <si>
    <t>914531113</t>
  </si>
  <si>
    <t>Montáž konzol nebo nástavců pro osazení dopravních značek velikosti do 1 m2 na zeď - na mobilní oplocení</t>
  </si>
  <si>
    <t>-145854491</t>
  </si>
  <si>
    <t>1+1"konzoly pro uchycení DZ umístěné na mobilním oplocení"</t>
  </si>
  <si>
    <t>40445220</t>
  </si>
  <si>
    <t>držák dopravní značky na stěnu D 60mm</t>
  </si>
  <si>
    <t>-1128502560</t>
  </si>
  <si>
    <t>875188051</t>
  </si>
  <si>
    <t>433441690</t>
  </si>
  <si>
    <t>40445619_B1</t>
  </si>
  <si>
    <t>zákazové, příkazové dopravní značky B1 500mm</t>
  </si>
  <si>
    <t>1428375260</t>
  </si>
  <si>
    <t>40445619_B24a,b</t>
  </si>
  <si>
    <t>zákazové, příkazové dopravní značky B24a nebo B24b 500mm</t>
  </si>
  <si>
    <t>727855054</t>
  </si>
  <si>
    <t>40445650_E13</t>
  </si>
  <si>
    <t>dodatkové tabulky  E13 500x300mm</t>
  </si>
  <si>
    <t>825327999</t>
  </si>
  <si>
    <t>1"E13 - dodatková tabulka - text - 800m"</t>
  </si>
  <si>
    <t>40445631_IS11c</t>
  </si>
  <si>
    <t>informativní značky směrové IS11c - do 1350x330mm</t>
  </si>
  <si>
    <t>1924404901</t>
  </si>
  <si>
    <t>40445621_IP10a</t>
  </si>
  <si>
    <t>informativní značky provozní  IP10a  500x500mm</t>
  </si>
  <si>
    <t>-1133869047</t>
  </si>
  <si>
    <t xml:space="preserve">dle  SO 102 DIO - Technické zprávy 102.1 </t>
  </si>
  <si>
    <t>914511111</t>
  </si>
  <si>
    <t>Montáž sloupku dopravních značek délky do 3,5 m do betonového základu</t>
  </si>
  <si>
    <t>1859982249</t>
  </si>
  <si>
    <t>1+1"E13 - dodatková tabulka - text - mimo vozidel stavby"</t>
  </si>
  <si>
    <t>40445230</t>
  </si>
  <si>
    <t>sloupek pro dopravní značku Zn D 70mm v 3,5m</t>
  </si>
  <si>
    <t>-1189093991</t>
  </si>
  <si>
    <t>40445254</t>
  </si>
  <si>
    <t>víčko plastové na sloupek D 70mm</t>
  </si>
  <si>
    <t>1924628328</t>
  </si>
  <si>
    <t>40445257</t>
  </si>
  <si>
    <t>svorka upínací na sloupek D 70mm</t>
  </si>
  <si>
    <t>-1531009555</t>
  </si>
  <si>
    <t>21*2 'Přepočtené koeficientem množství</t>
  </si>
  <si>
    <t>1586725541</t>
  </si>
  <si>
    <t>1471799876</t>
  </si>
  <si>
    <t>1129838916</t>
  </si>
  <si>
    <t>14,456*9 'Přepočtené koeficientem množství</t>
  </si>
  <si>
    <t>997013602</t>
  </si>
  <si>
    <t>Poplatek za uložení stavebního odpadu na skládce (skládkovné) z armovaného betonu zatříděného do Katalogu odpadů pod kódem 17 01 01 - svodidla k použití - NEOCEŇOVAT !!!</t>
  </si>
  <si>
    <t>-228517018</t>
  </si>
  <si>
    <t>SO 200 - OPĚRNÉ ZDI</t>
  </si>
  <si>
    <t>SO 201 - Úhlová zeď</t>
  </si>
  <si>
    <t xml:space="preserve">    4 - Vodorovné konstrukce</t>
  </si>
  <si>
    <t>131251104</t>
  </si>
  <si>
    <t>Hloubení nezapažených jam a zářezů strojně s urovnáním dna do předepsaného profilu a spádu v hornině třídy těžitelnosti I skupiny 3 přes 100 do 500 m3</t>
  </si>
  <si>
    <t>1844585264</t>
  </si>
  <si>
    <t>Výkres tvaru - č. 201.3</t>
  </si>
  <si>
    <t>(7,3+4,1)/2*((2,4+1,7)/2-0,2)*24"Řez +2m"</t>
  </si>
  <si>
    <t>(6+3,5)/2*(1,8-0,2)*16"Řez +32,05m"</t>
  </si>
  <si>
    <t>(5+3)/2*(1,7-0,2)*12,4"Řez +52,00m"</t>
  </si>
  <si>
    <t>162351103.1</t>
  </si>
  <si>
    <t>Vodorovné přemístění výkopku nebo sypaniny po suchu na obvyklém dopravním prostředku, bez naložení výkopku, avšak se složením bez rozhrnutí z horniny třídy těžitelnosti I skupiny 1 až 3 na vzdálenost přes 50 do 500 m - pro zpětné využití zeminy na mezideponii</t>
  </si>
  <si>
    <t>-1428284359</t>
  </si>
  <si>
    <t>162351103.2</t>
  </si>
  <si>
    <t>Vodorovné přemístění výkopku nebo sypaniny po suchu na obvyklém dopravním prostředku, bez naložení výkopku, avšak se složením bez rozhrnutí z horniny třídy těžitelnosti I skupiny 1 až 3 na vzdálenost přes 50 do 500 m - zpětné využití zeminy</t>
  </si>
  <si>
    <t>506688891</t>
  </si>
  <si>
    <t>dle výkresu č.201.3 Výkres tvaru (objekt SO 201) a dle výkresu č. 101.4 Vzorové příčné řezy (objekt SO 101)</t>
  </si>
  <si>
    <t>doplnění pod těleso komunikace - násyp - polovina z komunikace - druhá polovina v opěrné stěně - z vytěžené zeminy</t>
  </si>
  <si>
    <t>((1,05+1,32)/2+0,5+3,5)*((2,7+2,8)/2-0,2/2)*24</t>
  </si>
  <si>
    <t>((1,05+1,32)/2+0,5+3,5)*((2,7+2,4+2,2+1,9)/4-0,2/2)*16</t>
  </si>
  <si>
    <t>(1,5+3,5)*((1,9+1,2)/2-0,2/2)*12,4</t>
  </si>
  <si>
    <t>-(0,6*(3,6+3,5+3,2+3)/4*24+0,6*(3,2+2,7+2,4)/3*16+0,6*(2,4+2+1,7)/3*12,4)"ochranný zásyp za úhlovou stěnou dle čl..3 ČSN 736244"</t>
  </si>
  <si>
    <t>Nakládání, skládání a překládání neulehlého výkopku nebo sypaniny strojně nakládání, množství přes 100 m3, z hornin třídy těžitelnosti I, skupiny 1 až 3 - při zpětném použití zemin</t>
  </si>
  <si>
    <t>539054880</t>
  </si>
  <si>
    <t>doplnění pod těleso komunikace - násyp - polovina z komunikace - druhá polovina v opěrné stěně -</t>
  </si>
  <si>
    <t>181951112</t>
  </si>
  <si>
    <t>Úprava pláně vyrovnáním výškových rozdílů strojně v hornině třídy těžitelnosti I, skupiny 1 až 3 se zhutněním</t>
  </si>
  <si>
    <t>1144564584</t>
  </si>
  <si>
    <t>4,1*24"Řez +2m"</t>
  </si>
  <si>
    <t>3,5*16"Řez +32,05m"</t>
  </si>
  <si>
    <t>3*12,4"Řez +52,00m"</t>
  </si>
  <si>
    <t>Zásyp sypaninou z jakékoliv horniny strojně s uložením výkopku ve vrstvách se zhutněním jam, šachet, rýh nebo kolem objektů v těchto vykopávkách - zpětný zásyp do úrovně P.T. se zpětným použitím zemin</t>
  </si>
  <si>
    <t>1939733578</t>
  </si>
  <si>
    <t>Výkres tvaru - č. 201.3 - do úrovně P.T.</t>
  </si>
  <si>
    <t>(7,3+4,1)/2*((2,4+1,7)/2-0,2/2)*24"Řez +2m"</t>
  </si>
  <si>
    <t>-(4,1+5,1)/2*0,5*24"polštář pod úhlovou stěnou"</t>
  </si>
  <si>
    <t>- 4,1*0,15*24"podkladní deska pod úhlovou stěnou"</t>
  </si>
  <si>
    <t>-(3,6*0,68*24+0,7*1,1*24)"tvar úhlové stěny do úrovně P.T."</t>
  </si>
  <si>
    <t>(6+3,5)/2*(1,8-0,2/2)*16"Řez +32,05m"</t>
  </si>
  <si>
    <t>-(3,5+4,6)/2*0,5*16"polštář pod úhlovou stěnou"</t>
  </si>
  <si>
    <t>-3,5*0,15*16"podkladní deska pod úhlovou stěnou"</t>
  </si>
  <si>
    <t>-(3*0,53*16+0,45*0,8*16)"tvar úhlové stěny do úrovně P.T."</t>
  </si>
  <si>
    <t>(5+3)/2*(1,7-0,2/2)*12,4"Řez +52,00m"</t>
  </si>
  <si>
    <t>-((3+4,1)/2*0,5*12,4)"polštář pod úhlovou stěnou"</t>
  </si>
  <si>
    <t>-3*0,15*12,4"podkladní deska pod úhlovou stěnou"</t>
  </si>
  <si>
    <t>-(2*0,53*12,4+0,45*0,8*12,4)"tvar úhlové stěny do úrovně P.T."</t>
  </si>
  <si>
    <t>171152501</t>
  </si>
  <si>
    <t>Zhutnění podloží z rostlé horniny třídy těžitelnosti I a II, skupiny 1 až 4 z hornin soudružných a nesoudržných</t>
  </si>
  <si>
    <t>1207333907</t>
  </si>
  <si>
    <t>155131311</t>
  </si>
  <si>
    <t>Zřízení protierozního zpevnění svahů geomříží nebo georohoží včetně plošného kotvení ocelovými skobami, ve sklonu do 1:2</t>
  </si>
  <si>
    <t>-462162477</t>
  </si>
  <si>
    <t xml:space="preserve">dle výkresu č.201.3 Výkres tvaru (objekt SO 201) a dle výkresu č. 101.4 Vzorové příčné řezy (objekt SO 101) a výkresu č. 202.3 Gabionová zeď </t>
  </si>
  <si>
    <t>((1,05+1,32)/2+0,5+3,5)*4*24</t>
  </si>
  <si>
    <t>((1,05+1,32)/2+0,5+3,5)*3*16</t>
  </si>
  <si>
    <t>(1,5+3,5)*2*12,4</t>
  </si>
  <si>
    <t>69321026</t>
  </si>
  <si>
    <t>geomříž jednoosá HDPE s tahovou pevností 170kN/m</t>
  </si>
  <si>
    <t>-1107364004</t>
  </si>
  <si>
    <t>870,64*1,1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</si>
  <si>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</si>
  <si>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
 - doplnění zeminy do násypů pro těleso komunikace - dle PD na min.95% PS</t>
  </si>
  <si>
    <t>CS ÚRS 2017 01</t>
  </si>
  <si>
    <t>1074188558</t>
  </si>
  <si>
    <t>0"obsyp,zásyp,lože kanalizace - objekt SO 301 - započítáno vše v SO 202 opěrné gabionové stěně"</t>
  </si>
  <si>
    <t>Mezisoučet</t>
  </si>
  <si>
    <t>odpočet z SO 101, kde se předpokládá výměna zeminy za štěrkodrť nebo více hutnitelný zásypový materiál</t>
  </si>
  <si>
    <t>-0,5*3,5*(24+16+12,4)</t>
  </si>
  <si>
    <t>171101104.1</t>
  </si>
  <si>
    <t>Aktivní zóna - podklad podloží zhutněný do 102 % PS - zhutnění podloží v min. pož.hodnotě modulu přetvárnosti podloží zeminy Edef.2 - 45MPa</t>
  </si>
  <si>
    <t>1873973139</t>
  </si>
  <si>
    <t>((1,05+1,32)/2+0,5+3,5)*((2,7+2,8)/2-0,25)*24</t>
  </si>
  <si>
    <t>((1,05+1,32)/2+0,5+3,5)*((2,7+2,4+2,2+1,9)/4-0,2)*16</t>
  </si>
  <si>
    <t>(1,5+3,5)*((1,9+1,2)/2-0,1)*12,4</t>
  </si>
  <si>
    <t>171151112</t>
  </si>
  <si>
    <t>Uložení sypanin do násypů s rozprostřením sypaniny ve vrstvách a s hrubým urovnáním zhutněných z hornin nesoudržných kamenitých</t>
  </si>
  <si>
    <t>-1203486722</t>
  </si>
  <si>
    <t>0,6*(3,6+3,5+3,2+3)/4*24+0,6*(3,2+2,7+2,4)/3*16+0,6*(2,4+2+1,7)/3*12,4"ochranný zásyp za úhlovou stěnou dle čl..3 ČSN 736244"</t>
  </si>
  <si>
    <t>0,25*(3,6+3,5+3,2+3)/4*24</t>
  </si>
  <si>
    <t>58333680</t>
  </si>
  <si>
    <t>kamenivo těžené hrubé frakce 22/63</t>
  </si>
  <si>
    <t>1823629345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</si>
  <si>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</si>
  <si>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</si>
  <si>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130055154</t>
  </si>
  <si>
    <t xml:space="preserve">dle výkresu č.201.3 Výkres tvaru (objekt SO 201) a dle výkresu č. 101.4 Vzorové příčné řezy (objekt SO 101) - ke svislému oddělení vrstev - </t>
  </si>
  <si>
    <t>(3,6+3,5+3,2+3)/4*24+(3,2+2,7+2,4)/3*16+(2,4+2+1,7)/3*12,4"ochranný zásyp za úhlovou stěnou dle čl..3 ČSN 736244"</t>
  </si>
  <si>
    <t>69311197</t>
  </si>
  <si>
    <t>geotextilie netkaná separační, ochranná, filtrační, drenážní PES(70%)+PP(30%) 200g/m2</t>
  </si>
  <si>
    <t>-379179166</t>
  </si>
  <si>
    <t>149,28*1,1 'Přepočtené koeficientem množství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</si>
  <si>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</si>
  <si>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</si>
  <si>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-1117241615</t>
  </si>
  <si>
    <t xml:space="preserve">dle výkresu č.201.3 Výkres tvaru (objekt SO 201) a dle výkresu č. 101.4 Vzorové příčné řezy (objekt SO 101) </t>
  </si>
  <si>
    <t>52,4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</si>
  <si>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</si>
  <si>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</si>
  <si>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-1814177580</t>
  </si>
  <si>
    <t>1*7</t>
  </si>
  <si>
    <t>213311141</t>
  </si>
  <si>
    <t>Polštáře zhutněné pod základy ze štěrkopísku tříděného</t>
  </si>
  <si>
    <t>-1123239888</t>
  </si>
  <si>
    <t>(4,1+5,1)/2*0,5*24"polštář pod úhlovou stěnou"</t>
  </si>
  <si>
    <t>(3,5+4,6)/2*0,5*16"polštář pod úhlovou stěnou"</t>
  </si>
  <si>
    <t>((3+4,1)/2*0,5*12,4)"polštář pod úhlovou stěnou"</t>
  </si>
  <si>
    <t>273322611</t>
  </si>
  <si>
    <t>Základy z betonu železového (bez výztuže) desky z betonu se zvýšenými nároky na prostředí tř. C 30/37 XC2,XF1</t>
  </si>
  <si>
    <t>498649898</t>
  </si>
  <si>
    <t>3,6*0,68*24"tvar základové desky úhlové stěny"</t>
  </si>
  <si>
    <t>3*0,53*16"tvar základové desky úhlové stěny"</t>
  </si>
  <si>
    <t>2*0,53*12,4"tvar základové desky úhlové stěny"</t>
  </si>
  <si>
    <t>273351121</t>
  </si>
  <si>
    <t>Bednění základů desek zřízení</t>
  </si>
  <si>
    <t>-1878972257</t>
  </si>
  <si>
    <t>0,15*(4,1+0,6)+2*0,15*24"podkladní deska pod úhlovou stěnou"</t>
  </si>
  <si>
    <t>0,15*(3,5+0,5)+2*0,15*16"podkladní deska pod úhlovou stěnou"</t>
  </si>
  <si>
    <t>0,15*3+2*0,15*12,4"podkladní deska pod úhlovou stěnou"</t>
  </si>
  <si>
    <t>2*0,68*24"tvar základové desky úhlové stěny"</t>
  </si>
  <si>
    <t>2*0,53*16"tvar základové desky úhlové stěny"</t>
  </si>
  <si>
    <t>273351122</t>
  </si>
  <si>
    <t>Bednění základů desek odstranění</t>
  </si>
  <si>
    <t>1075171657</t>
  </si>
  <si>
    <t>273361821</t>
  </si>
  <si>
    <t>Výztuž základů desek z betonářské oceli 10 505 (R) nebo BSt 500</t>
  </si>
  <si>
    <t>1181328243</t>
  </si>
  <si>
    <t>97,336*0,13"odhad vyztužení"</t>
  </si>
  <si>
    <t>12,654*1,05 'Přepočtené koeficientem množství</t>
  </si>
  <si>
    <t>311101212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</si>
  <si>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</si>
  <si>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845974860</t>
  </si>
  <si>
    <t>0,7*3+0,45*4</t>
  </si>
  <si>
    <t>28611107</t>
  </si>
  <si>
    <t>trubka kanalizační PVC-U 200x6,9x6000mm SN12</t>
  </si>
  <si>
    <t>589947307</t>
  </si>
  <si>
    <t>3,9*1,1 'Přepočtené koeficientem množství</t>
  </si>
  <si>
    <t>Nadzákladové zdi z betonu železového (bez výztuže) nosné odolného proti agresivnímu prostředí tř. C 30/37 XC4, XD1, XF2 (F.1.2) - kamenivo podle ČSN EN 12620+A1 - dřík úhlové stěny -</t>
  </si>
  <si>
    <t>-287998626</t>
  </si>
  <si>
    <t>((0,7*3+0,45*1)+(0,7*2,48+0,45*1))/2*8+((0,7*2,48+0,45*1)+(0,7*2,23))/2*8+((0,7*2,23+0,45*1)+(0,7*1,96+0,45*1))/2*8</t>
  </si>
  <si>
    <t>0,45*(3,065+2,39)/2*14,8</t>
  </si>
  <si>
    <t>0,45*(2,39+1,76)/2*12,4</t>
  </si>
  <si>
    <t>-27759520</t>
  </si>
  <si>
    <t>(0,7*3+0,45*1)+(4+2,96)/2*24*2+(0,7*2,48+0,45*1)+(0,7*2,23+0,45*1)+(0,7*2+0,45*1)</t>
  </si>
  <si>
    <t>0,45*3,065+(3+2,39)/2*16*2+0,45*2,69+0,45*2,39</t>
  </si>
  <si>
    <t>0,45*2,39+(2,39+1,76)/2*12*2+0,45*2,1+0,45*1,76</t>
  </si>
  <si>
    <t>-60543222</t>
  </si>
  <si>
    <t>-1850733922</t>
  </si>
  <si>
    <t>79,008*0,13"odhad vyztužení"</t>
  </si>
  <si>
    <t>10,271*1,05 'Přepočtené koeficientem množství</t>
  </si>
  <si>
    <t>3173210181.1</t>
  </si>
  <si>
    <t>Římsy opěrných zdí a valů z betonu železového tř. C 30/37 - XC4,XD3,XF4 (F.1.2) - kamenivo dle ČSN EN 12620+A1</t>
  </si>
  <si>
    <t>-1132384336</t>
  </si>
  <si>
    <t>(0,3*0,65+0,275*0,5)*52,4</t>
  </si>
  <si>
    <t>317353111</t>
  </si>
  <si>
    <t>Bednění říms opěrných zdí a valů jakéhokoliv tvaru přímých, zalomených nebo jinak zakřivených zřízení</t>
  </si>
  <si>
    <t>334887907</t>
  </si>
  <si>
    <t>(0,3+0,65+0,05+0,275)*52,4+0,65*0,575*2</t>
  </si>
  <si>
    <t>317353112</t>
  </si>
  <si>
    <t>Bednění říms opěrných zdí a valů jakéhokoliv tvaru přímých, zalomených nebo jinak zakřivených odstranění</t>
  </si>
  <si>
    <t>-1132610078</t>
  </si>
  <si>
    <t>317361016</t>
  </si>
  <si>
    <t>Výztuž říms opěrných zdí a valů z oceli 10 505 (R) nebo BSt 500</t>
  </si>
  <si>
    <t>-599743608</t>
  </si>
  <si>
    <t>17,423*0,13"odhad vyztužení"</t>
  </si>
  <si>
    <t>2,265*1,05 'Přepočtené koeficientem množství</t>
  </si>
  <si>
    <t>Vodorovné konstrukce</t>
  </si>
  <si>
    <t>451315124</t>
  </si>
  <si>
    <t>Podkladní a výplňové vrstvy z betonu prostého tloušťky do 150 mm, z betonu C 12/15</t>
  </si>
  <si>
    <t>-169778327</t>
  </si>
  <si>
    <t xml:space="preserve"> 4,1*0,15*24"podkladní deska pod úhlovou stěnou"</t>
  </si>
  <si>
    <t>3,5*0,15*16"podkladní deska pod úhlovou stěnou"</t>
  </si>
  <si>
    <t>3*0,15*12,4"podkladní deska pod úhlovou stěnou"</t>
  </si>
  <si>
    <t>931994106</t>
  </si>
  <si>
    <t>Těsnění spáry betonové konstrukce pásy, profily, tmely těsnicím pásem vnitřním, spáry dilatační - těsnění spar š.20mm dle VL4-Mosty (208.1)</t>
  </si>
  <si>
    <t>-1743768712</t>
  </si>
  <si>
    <t>3,83+0,65*3+3,6+3,45+0,65*2+3,07+2,73+0,65*2+2,39</t>
  </si>
  <si>
    <t>953241214</t>
  </si>
  <si>
    <t>Osazení smykových trnů do dilatačních spár jednoduchých pro nižší zatížení z nerezové nebo pozinkované oceli s pouzdrem z nerezové oceli nebo plastu, průměr 30 mm</t>
  </si>
  <si>
    <t>716345747</t>
  </si>
  <si>
    <t>Statický výpočet 201.2</t>
  </si>
  <si>
    <t>5"v základové desce"</t>
  </si>
  <si>
    <t>5*3+4*3"ve stěně"</t>
  </si>
  <si>
    <t>54879275</t>
  </si>
  <si>
    <t>trn pro přenos smykové síly u dilatačních spár pro nižší zatížení nerez s nerezovým kombinovaným pouzdrem D 30mm</t>
  </si>
  <si>
    <t>-1305923880</t>
  </si>
  <si>
    <t>985321211</t>
  </si>
  <si>
    <t>Ochranný nátěr betonářské výztuže 1 vrstva tloušťky 1 mm na epoxidové bázi stěn, líce kleneb a podhledů</t>
  </si>
  <si>
    <t>-608933551</t>
  </si>
  <si>
    <t>(0,7*3+0,45*1)+(0,7*2,48+0,45*1)*2+(0,7*2,23+0,45*1)*2+(0,7*2+0,45*1)</t>
  </si>
  <si>
    <t>0,45*3,065+0,45*2,69*2+0,45*2,39</t>
  </si>
  <si>
    <t>0,45*2,39+0,45*2,1*2+0,45*1,76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</si>
  <si>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</si>
  <si>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</si>
  <si>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344689077</t>
  </si>
  <si>
    <t>711111001</t>
  </si>
  <si>
    <t>Provedení izolace proti zemní vlhkosti natěradly a tmely za studena na ploše vodorovné V nátěrem penetračním</t>
  </si>
  <si>
    <t>-731892571</t>
  </si>
  <si>
    <t>(0,5+2,4)*24</t>
  </si>
  <si>
    <t>(0,5+2,05)*16</t>
  </si>
  <si>
    <t>(0,5+1,55)*12,4</t>
  </si>
  <si>
    <t>711112001</t>
  </si>
  <si>
    <t>Provedení izolace proti zemní vlhkosti natěradly a tmely za studena na ploše svislé S nátěrem penetračním</t>
  </si>
  <si>
    <t>-782663758</t>
  </si>
  <si>
    <t>(0,68*2+(1+0,6+0,4+0,3)/4+(3,6+3,5+3,2+3)/4)*24</t>
  </si>
  <si>
    <t>(0,53*2+(0,5+0,7+0,5+0,4)/4+(3,2+2,7+2,4)/3)*16</t>
  </si>
  <si>
    <t>(0,53*2+(0,4+0,5)/2+(2,4+1,8)/2)*12,4</t>
  </si>
  <si>
    <t>11163150</t>
  </si>
  <si>
    <t>lak penetrační asfaltový</t>
  </si>
  <si>
    <t>-317503286</t>
  </si>
  <si>
    <t>135,82+240,631</t>
  </si>
  <si>
    <t>376,451*0,0003 'Přepočtené koeficientem množství</t>
  </si>
  <si>
    <t>711111002</t>
  </si>
  <si>
    <t>Provedení izolace proti zemní vlhkosti natěradly a tmely za studena na ploše vodorovné V nátěrem lakem asfaltovým</t>
  </si>
  <si>
    <t>-161824413</t>
  </si>
  <si>
    <t>(0,5+2,4)*24*2</t>
  </si>
  <si>
    <t>(0,5+2,05)*16*2</t>
  </si>
  <si>
    <t>(0,5+1,55)*12,4*2</t>
  </si>
  <si>
    <t>711112002</t>
  </si>
  <si>
    <t>Provedení izolace proti zemní vlhkosti natěradly a tmely za studena na ploše svislé S nátěrem lakem asfaltovým</t>
  </si>
  <si>
    <t>-1198461629</t>
  </si>
  <si>
    <t>(0,68*2+(1+0,6+0,4+0,3)/4+(3,6+3,5+3,2+3)/4)*24*2</t>
  </si>
  <si>
    <t>(0,53*2+(0,5+0,7+0,5+0,4)/4+(3,2+2,7+2,4)/3)*16*2</t>
  </si>
  <si>
    <t>(0,53*2+(0,4+0,5)/2+(2,4+1,8)/2)*12,4*2</t>
  </si>
  <si>
    <t>11163155</t>
  </si>
  <si>
    <t>lak hydroizolační z modifikovaného asfaltu</t>
  </si>
  <si>
    <t>462340247</t>
  </si>
  <si>
    <t>(271,64+481,261)*0,0003</t>
  </si>
  <si>
    <t>-1927815638</t>
  </si>
  <si>
    <t>SO 202 - Gabionová zeď</t>
  </si>
  <si>
    <t>-529560469</t>
  </si>
  <si>
    <t xml:space="preserve">Výkres č. 202.3 -  Gabionová zeď </t>
  </si>
  <si>
    <t>(7,5+2,4)/2*((5,552+2,35)/2-0,2)*8+(5,8+2,4)/2*((2,35+1,7)/2-0,2)*16</t>
  </si>
  <si>
    <t>(5,6+2,4)/2*((1,7+1,8)/2-0,2)*24</t>
  </si>
  <si>
    <t>(4+1,9)/2*(1,7-0,2)*24</t>
  </si>
  <si>
    <t>(3,6+1,6)/2*((1,7+1,2)/2-0,2)*34</t>
  </si>
  <si>
    <t>1368833904</t>
  </si>
  <si>
    <t>843898326</t>
  </si>
  <si>
    <t>dle výkresu č.202.3 Gabionová zeď (objekt SO 201) a dle výkresu č. 101.4 Vzorové příčné řezy (objekt SO 101)</t>
  </si>
  <si>
    <t>((0+2,54)/2)*6*3,5+((2,54+2,74)/2)*18*3,5"Řez 10,00m - 24bm"</t>
  </si>
  <si>
    <t>((2,74+1,74)/2)*24*3,5"Řez 30,000m - 24bm"</t>
  </si>
  <si>
    <t>((1,74+0,74)/2)*24*3,5"Řez 60,000m - 24bm"</t>
  </si>
  <si>
    <t>((0,74+0)/2)*33*3,5"Řez80,000 - 33bm"</t>
  </si>
  <si>
    <t>-1033219734</t>
  </si>
  <si>
    <t>392027368</t>
  </si>
  <si>
    <t xml:space="preserve"> Gabionová zeď - výkres č. 202.3</t>
  </si>
  <si>
    <t>2,4*(24+24)"Řez 10m, řez 30m, do změny geometrie/odskoku zdi"</t>
  </si>
  <si>
    <t>1,9*24"Řez 60m,  do změny geometrie zdi"</t>
  </si>
  <si>
    <t>1,6*33"Řez 80m, do změny geometrie zdi-konec"</t>
  </si>
  <si>
    <t>-1611628194</t>
  </si>
  <si>
    <t xml:space="preserve"> Gabionová zeď  - Výkres č. 202.3 - do úrovně P.T.</t>
  </si>
  <si>
    <t>(7,5+2,4)/2*((5,552+2,35)/2-0,2/2)*8+(5,8+2,4)/2*((2,35+1,7)/2-0,2/2)*16"Řez 10,000m - v dl. 24bm"</t>
  </si>
  <si>
    <t>-(2,4+3,2)/2*0,4*24"polštář pod úhlovou stěnou"</t>
  </si>
  <si>
    <t>-(2*1*24+1,8*1*8+1,8*(1+0,4)/2*16+1,8*1*5+1,8*(1+0)/2*3+1,2*1*3+1,2*(1+0)/2*2+0,7*(1+0)/2*2,5)"tvar opěrné stěny do úrovně P.T."</t>
  </si>
  <si>
    <t>(5,6+2,4)/2*((1,7+1,8)/2-0,2/2)*24"Řez 30,000m - v dl. 24bm"</t>
  </si>
  <si>
    <t>-(2*1*24+1,5*0,4*24)"tvar opěrné stěny do úrovně P.T."</t>
  </si>
  <si>
    <t>(4+1,9)/2*(1,8-0,2/2)*24"Řez 60,000m - v dl. 24bm"</t>
  </si>
  <si>
    <t>-(2,7+1,9)/2*0,4*24"polštář pod úhlovou stěnou"</t>
  </si>
  <si>
    <t>-(1,5*1*24+1,2*0,3*24)"tvar opěrné stěny do úrovně P.T."</t>
  </si>
  <si>
    <t>(3,6+1,6)/2*(1,2/2-0,2/2)*33"Řez 80,000m - v dl. 33bm"</t>
  </si>
  <si>
    <t>-(2,4+1,6)/2*0,4*33"polštář pod úhlovou stěnou"</t>
  </si>
  <si>
    <t>-(1,2*0,5*33+1*0,3*33)"tvar opěrné stěny do úrovně P.T."</t>
  </si>
  <si>
    <t>1406933081</t>
  </si>
  <si>
    <t>-2122539102</t>
  </si>
  <si>
    <t xml:space="preserve">dle výkresu č. 101.4 Vzorové příčné řezy (objekt SO 101) a výkresu č. 202.3 Gabionová zeď </t>
  </si>
  <si>
    <t>(3,5+0,6)*4*24"úsek 0,000-24,000"</t>
  </si>
  <si>
    <t>(3,5+0,6)*3*16"úsek 24,000-40,000"</t>
  </si>
  <si>
    <t>(3,5+0,6)*2*8"úsek 40,000-48,000"</t>
  </si>
  <si>
    <t>(3,5+0,6)*1*34"úsek 48,000-72,000"</t>
  </si>
  <si>
    <t>-1815800202</t>
  </si>
  <si>
    <t>795,4*1,1 'Přepočtené koeficientem množství</t>
  </si>
  <si>
    <t>309983597</t>
  </si>
  <si>
    <t>-0,5*3,5*(24*3+33)</t>
  </si>
  <si>
    <t>-617399118</t>
  </si>
  <si>
    <t>dle výkresu č.202.3  Gabionová zeď  (objekt SO 201) a dle výkresu č. 101.4 Vzorové příčné řezy (objekt SO 101)</t>
  </si>
  <si>
    <t>((0+2,54)/2-0,2)*6*3,5+((2,54+2,74)/2-0,2)*18*3,5"Řez 10,00m - 24bm"</t>
  </si>
  <si>
    <t>((2,74+1,74)/2-0,2)*24*3,5"Řez 30,000m - 24bm"</t>
  </si>
  <si>
    <t>((1,74+0,74)/2-0,2)*24*3,5"Řez 60,000m - 24bm"</t>
  </si>
  <si>
    <t>((0,74+0)/2-0,2)*33*3,5"Řez80,000 - 33bm"</t>
  </si>
  <si>
    <t>+ochranný zásyp za gabionovou stěnou dle čl..3 ČSN 736244</t>
  </si>
  <si>
    <t>0,6*(3,717+3,592+3,528+3,448+3,452+3,24+3,112)/7*24+0,4*0,3025*24"tvar opěrné stěny - Řez 10,000-v dl. 24bm"</t>
  </si>
  <si>
    <t>(0,6*2+(0,6+0,3)*1,072)*24+0,6*1*8,1"tvar opěrné stěny - řez 30,000 - v dl. 24 bm"</t>
  </si>
  <si>
    <t>0,6*1*24+0,6*1*6+(0,6+0,2)*0,1*4+(0,6+0,2)*0,428*20"tvar opěrné stěny - Řez 60,000 - v dl. 24 bm "</t>
  </si>
  <si>
    <t>(0,6+0,1)*0,372*33"tvar opěrné stěny  - řez 80,000 - v dl. 33 bm"</t>
  </si>
  <si>
    <t>481169323</t>
  </si>
  <si>
    <t>"ochranný zásyp za gabionovou stěnou dle čl..3 ČSN 736244"</t>
  </si>
  <si>
    <t>0,6*(3,717+3,592+3,528+3,448+3,452+3,24+3,112)/7*24+0,4*0,3025*24"tvar OS -Řez 10,000-v dl. 24bm"</t>
  </si>
  <si>
    <t>967475531</t>
  </si>
  <si>
    <t>143,035*2</t>
  </si>
  <si>
    <t>213141132</t>
  </si>
  <si>
    <t>Zřízení vrstvy z geotextilie filtrační, separační, odvodňovací, ochranné, výztužné nebo protierozní ve sklonu přes 1:2 do 1:1, šířky přes 3 do 6 m</t>
  </si>
  <si>
    <t>694097545</t>
  </si>
  <si>
    <t xml:space="preserve">dle výkresu č.202.3  Gabionová zeď  (objekt SO 201) a dle výkresu č. 101.4 Vzorové příčné řezy (objekt SO 101) - ke svislému oddělení vrstev - </t>
  </si>
  <si>
    <t>"rub gabionové zdi opatřená filtr.geotextilií proti vplavování částic gabionů"</t>
  </si>
  <si>
    <t>(3,717+3,592+3,528+3,448+3,352+3,24+3,112)/7*24"tvar opěrné stěny - Řez 10,000-v dl. 24bm"</t>
  </si>
  <si>
    <t>(3,112+3,03+2,808+2,632+2,44+2,24+2,04)/7*24"tvar opěrné stěny - řez 30,000 - v dl. 24 bm"</t>
  </si>
  <si>
    <t>(2,04+1,84+1,64+1,452+1,28+1,124+0,984)/7*24"tvar opěrné stěny - Řez 60,000 - v dl. 24 bm "</t>
  </si>
  <si>
    <t>(0,984+0,34)/2*33"tvar opěrné stěny  - řez 80,000 - v dl. 33 bm"</t>
  </si>
  <si>
    <t>69311199</t>
  </si>
  <si>
    <t>geotextilie netkaná separační, ochranná, filtrační, drenážní PES(70%)+PP(30%) 300g/m2</t>
  </si>
  <si>
    <t>-2006285003</t>
  </si>
  <si>
    <t>202,364*1,2 'Přepočtené koeficientem množství</t>
  </si>
  <si>
    <t>-718256487</t>
  </si>
  <si>
    <t>(2,4+3,2)/2*0,4*24"polštář pod úhlovou stěnou"</t>
  </si>
  <si>
    <t>(2,7+1,9)/2*0,4*24"polštář pod úhlovou stěnou"</t>
  </si>
  <si>
    <t>(2,4+1,6)/2*0,4*33"polštář pod úhlovou stěnou"</t>
  </si>
  <si>
    <t>-2077419702</t>
  </si>
  <si>
    <t xml:space="preserve">dle výkresu č.202.3  Gabionová zeď  (objekt SO 201) a dle výkresu č. 101.4 Vzorové příčné řezy (objekt SO 101) </t>
  </si>
  <si>
    <t>(0,3*0,5+0,26*0,45)*105</t>
  </si>
  <si>
    <t>1334143430</t>
  </si>
  <si>
    <t>(0,3+0,5+0,26)*105+0,75*0,5</t>
  </si>
  <si>
    <t>283320428</t>
  </si>
  <si>
    <t>1428848388</t>
  </si>
  <si>
    <t>28,035*0,15"odhad vyztužení"</t>
  </si>
  <si>
    <t>4,205*1,05 'Přepočtené koeficientem množství</t>
  </si>
  <si>
    <t>348215122</t>
  </si>
  <si>
    <t>Plot z drátokamenných košů (gabionů) z lomového kamene neupraveného výplňového na sucho ze svařovaných panelů z ocelových sítí - šířky přes 0,5 m výšky přes 1,5 m - z drátů prům.3,9mm, s povrchovou úpravou ZnAl, oka 100x100 mm nebo menší, tažnost 8%, tahová pevnost sítě min.40 kN/m</t>
  </si>
  <si>
    <t>-327002883</t>
  </si>
  <si>
    <t xml:space="preserve"> Gabionová zeď  - Výkres č. 202.3</t>
  </si>
  <si>
    <t>(2*1*24+1,8*1*24*2+1,2*1*24+0,7*(1+0,4)/2*24)"tvar opěrné stěny - Řez 10,000-v dl. 24bm"</t>
  </si>
  <si>
    <t>(2*1*24+1,5*1*24*2+1*(1+0,15)/2*24+0,7*(0,4+0,1)/2*8,5)"tvar opěrné stěny - řez 30,000 - v dl. 24 bm"</t>
  </si>
  <si>
    <t>(1,5*1*24+1,2*1*24+1*(1+0,2)/2*24+1*(0,4+0,1)/2*6)"tvar opěrné stěny - Řez 60,000 - v dl. 24 bm "</t>
  </si>
  <si>
    <t>(1,2*0,5*33+1*(1+0,5)/2*33+0,7*(0,2+0,1)/2*8,5)"tvar opěrné stěny  - řez 80,000 - v dl. 33 bm"</t>
  </si>
  <si>
    <t>348215323.R</t>
  </si>
  <si>
    <t xml:space="preserve">Sestavení a montáž tahových sítí gabionu ze svařovaných sítí pro koše, z ocelových sítí </t>
  </si>
  <si>
    <t>-1226945512</t>
  </si>
  <si>
    <t>(1+3,5+2,5+1,5)*24"tahové sítě gabionu - Řez 10,000-v dl. 24bm"</t>
  </si>
  <si>
    <t>(3,5+3+2)*24"tahové sítě gabionu - řez 30,000 - v dl. 24 bm"</t>
  </si>
  <si>
    <t>(3+2)*24"tahové sítě gabionu- Řez 60,000 - v dl. 24 bm "</t>
  </si>
  <si>
    <t>1*33"tahové sítě gabionu  - řez 80,000 - v dl. 33 bm"</t>
  </si>
  <si>
    <t>31311110</t>
  </si>
  <si>
    <t>síť ocelová gabionová drát D 3,8mm okatost 100x100mm</t>
  </si>
  <si>
    <t>2131556167</t>
  </si>
  <si>
    <t>561*1,1 'Přepočtené koeficientem množství</t>
  </si>
  <si>
    <t>157765886</t>
  </si>
  <si>
    <t>0,5*25</t>
  </si>
  <si>
    <t>-824492108</t>
  </si>
  <si>
    <t>(0,26*0,45+0,5*0,3)*(2+25*2)</t>
  </si>
  <si>
    <t>-300778223</t>
  </si>
  <si>
    <t>SO 300 - VODOHOSPODÁŘSKÉ OBJEKTY</t>
  </si>
  <si>
    <t>SO 301 - Dešťová kanalizace</t>
  </si>
  <si>
    <t xml:space="preserve">    8 - Trubní vedení</t>
  </si>
  <si>
    <t>VRN - Vedlejší rozpočtové náklady</t>
  </si>
  <si>
    <t xml:space="preserve">    VRN3 - Zařízení staveniště</t>
  </si>
  <si>
    <t xml:space="preserve">    VRN7 - Provozní vlivy</t>
  </si>
  <si>
    <t>132212231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</si>
  <si>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</si>
  <si>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1884459748</t>
  </si>
  <si>
    <t>viz. Technická zpráva č. 301.1 - strana 4</t>
  </si>
  <si>
    <t>kapitola 4. Technické řešení</t>
  </si>
  <si>
    <t>a) popis charakteristik objektu</t>
  </si>
  <si>
    <t>50*(1,5+3)/2*1,54"mezi RŠ11-RŠ12"</t>
  </si>
  <si>
    <t>132251256</t>
  </si>
  <si>
    <t>Hloubení nezapažených rýh šířky přes 800 do 2 000 mm strojně s urovnáním dna do předepsaného profilu a spádu v hornině třídy těžitelnosti I skupiny 3 přes 1 000 do 5 000 m3</t>
  </si>
  <si>
    <t>840888184</t>
  </si>
  <si>
    <t>Mezisoučet propustek</t>
  </si>
  <si>
    <t>STOKA DEŠŤOVÉ KANALIZACE - dle tabulky bilancí zemin A.4</t>
  </si>
  <si>
    <t>3463"výkop otevřené rýhy řadu v komunikaci"</t>
  </si>
  <si>
    <t>100"výkop otevřené rýhy mimo komunikaci"</t>
  </si>
  <si>
    <t>-173,25"výkop mezi šachtami RŠ11-RŠ12 prováděný ručně vzhledem k výskytu kabelových tras ve vlast. Energo KD - viz. Technická zpráva č.301.1 str.4</t>
  </si>
  <si>
    <t>Mezisoučet stoky</t>
  </si>
  <si>
    <t>přípojky z uličních vpustí do stoky/řadu dešťové kanalizace</t>
  </si>
  <si>
    <t>27*((-0,95+(3,29+3,47)/2)-0,56)*(1+1,8)/2*1"UV-1"</t>
  </si>
  <si>
    <t>3*((-0,95+(3,39+3,57)/2)-0,56)*(1+1,8)/2*1"UV-2"</t>
  </si>
  <si>
    <t>3*((-0,95+(3,46+3,64)/2)-0,56)*(1+1,8)/2*1"UV-3"</t>
  </si>
  <si>
    <t>3*((-0,95+(3,14+3,33)/2)-0,56)*(1+1,8)/2*1"UV-4"</t>
  </si>
  <si>
    <t>3*((-0,95+(2,87+3,06)/2)-0,56)*(1+1,8)/2*1"UV-5"</t>
  </si>
  <si>
    <t>3*((-0,95+(2,6+2,79)/2)-0,56)*(1+1,8)/2*1"UV-6"</t>
  </si>
  <si>
    <t>3*((-0,95+(2,27+2,46)/2)-0,56)*(1+1,8)/2*1"UV-7"</t>
  </si>
  <si>
    <t>3*((-0,95+(2,08+2,25)/2)-0,56)*(1+1,8)/2*1"UV-8"</t>
  </si>
  <si>
    <t>3*((-0,95+(2,15+2,41)/2)-0,56)*(1+1,8)/2*1"UV-9"</t>
  </si>
  <si>
    <t>3*((-0,95+(2,47+2,66)/2)-0,56)*(1+1,8)/2*1"UV-10"</t>
  </si>
  <si>
    <t>3*((-0,95+(2,83+2,91)/2)-0,56)*(1+1,8)/2*1"UV-11"</t>
  </si>
  <si>
    <t>3*((-0,95+(2,61+2,8)/2)-0,56)*(1+1,8)/2*1"UV-12"</t>
  </si>
  <si>
    <t>3*((-0,95+(2,33+2,52)/2)-0,56)*(1+1,8)/2*1"UV-13"</t>
  </si>
  <si>
    <t>3*((-0,95+2,24)-0,56)*(1+1,8)/2*1"UV-14"</t>
  </si>
  <si>
    <t>3*((-0,95+(1,71+1,88)/2)-0,56)*(1+1,8)/2*1"UV-15"</t>
  </si>
  <si>
    <t>3*((-0,95+(1,9+2,08)/2)-0,56)*(1+1,8)/2*1"UV-16"</t>
  </si>
  <si>
    <t>3*((-0,95+(2,5+2,64)/2)-0,56)*(1+1,8)/2*1"UV-17"</t>
  </si>
  <si>
    <t>3*((-0,95+(2,97+3,19)/2)-0,56)*(1+1,8)/2*1"UV-18"</t>
  </si>
  <si>
    <t>18*((-0,95+(3,01+2,93)/2)-0,56)*(1+1,8)/2*1"UV-19"</t>
  </si>
  <si>
    <t>17*((-0,95+(1,97+3)/2)-0,56)*(1+1,8)/2*1"UV-20"</t>
  </si>
  <si>
    <t>Mezisoučet přípojky z UV</t>
  </si>
  <si>
    <t>výkop pro variantu s podzemní vodou - pro trativody</t>
  </si>
  <si>
    <t>(655+113,16)*0,15*1</t>
  </si>
  <si>
    <t>-1709177897</t>
  </si>
  <si>
    <t>dle výkresu :</t>
  </si>
  <si>
    <t xml:space="preserve">Výústní objekt č. 301.10 </t>
  </si>
  <si>
    <t>Odlučovač lehkých kapalin č. 301.8</t>
  </si>
  <si>
    <t>2,23*(0+1,6)/2*1,8"výústek"</t>
  </si>
  <si>
    <t>(7,53+9,53)/2*(4,66+6,66)/2*3,4"odlučovač"</t>
  </si>
  <si>
    <t>151101101</t>
  </si>
  <si>
    <t>Zřízení pažení a rozepření stěn rýh pro podzemní vedení příložné pro jakoukoliv mezerovitost, hloubky do 2 m - ocenit jedn.cen bez výměr</t>
  </si>
  <si>
    <t>789921018</t>
  </si>
  <si>
    <t>151101102</t>
  </si>
  <si>
    <t>Zřízení pažení a rozepření stěn rýh pro podzemní vedení příložné pro jakoukoliv mezerovitost, hloubky do 4 m - ocenit jedn.cen bez výměr</t>
  </si>
  <si>
    <t>898787136</t>
  </si>
  <si>
    <t>151101111</t>
  </si>
  <si>
    <t>Odstranění pažení a rozepření stěn rýh pro podzemní vedení s uložením materiálu na vzdálenost do 3 m od kraje výkopu příložné, hloubky do 2 m - ocenit jedn.cen bez výměr</t>
  </si>
  <si>
    <t>-627099589</t>
  </si>
  <si>
    <t>151101112</t>
  </si>
  <si>
    <t>Odstranění pažení a rozepření stěn rýh pro podzemní vedení s uložením materiálu na vzdálenost do 3 m od kraje výkopu příložné, hloubky přes 2 do 4 m - ocenit jedn.cen bez výměr</t>
  </si>
  <si>
    <t>-1181981618</t>
  </si>
  <si>
    <t>167344792</t>
  </si>
  <si>
    <t>173,25+3716,738+167,362"rýhy pro potrubí a výkopy pro odlučovač a výústek"</t>
  </si>
  <si>
    <t>Mezisoučet výkopy</t>
  </si>
  <si>
    <t>-108,546"lože potrubí dešťové kanalizace a přípojek"</t>
  </si>
  <si>
    <t>-810,791"obsyp potrubí dešťové kanalizace a přípojek"</t>
  </si>
  <si>
    <t>-4,725"lože z betonu pod šachtami"</t>
  </si>
  <si>
    <t>-9,24"těsnící můstky"</t>
  </si>
  <si>
    <t>obsyp uličních vpustí</t>
  </si>
  <si>
    <t>-(PI*0,3*0,3*(3,29-0,1-0,45-0,56))"UV-1"</t>
  </si>
  <si>
    <t>-(PI*0,3*0,3*(3,39-0,1-0,45-0,56))"UV-2"</t>
  </si>
  <si>
    <t>-(PI*0,3*0,3*(3,46-0,1-0,45-0,56))"UV-3"</t>
  </si>
  <si>
    <t>-(PI*0,3*0,3*(3,14-0,1-0,45-0,56))"UV-4"</t>
  </si>
  <si>
    <t>-(PI*0,3*0,3*(2,87-0,1-0,45-0,56))"UV-5"</t>
  </si>
  <si>
    <t>-(PI*0,3*0,3*(2,6-0,1-0,45-0,56))"UV-6"</t>
  </si>
  <si>
    <t>-(PI*0,3*0,3*(2,27-0,1-0,45-0,56))"UV-7"</t>
  </si>
  <si>
    <t>-(PI*0,3*0,3*(2,08-0,1-0,45-0,56))"UV-8"</t>
  </si>
  <si>
    <t>-(PI*0,3*0,3*(2,15-0,1-0,45-0,56))"UV-9"</t>
  </si>
  <si>
    <t>-(PI*0,3*0,3*(2,47-0,1-0,45-0,56))"UV-10"</t>
  </si>
  <si>
    <t>-(PI*0,3*0,3*(2,83-0,1-0,45-0,56))"UV-11"</t>
  </si>
  <si>
    <t>-(PI*0,3*0,3*(2,61-0,1-0,45-0,56))"UV-12"</t>
  </si>
  <si>
    <t>-(PI*0,3*0,3*(2,33-0,1-0,45-0,56))"UV-13"</t>
  </si>
  <si>
    <t>-(PI*0,3*0,3*(2,05-0,1-0,45-0,56))"UV-14"</t>
  </si>
  <si>
    <t>-(PI*0,3*0,3*(1,71-0,1-0,45-0,56))"UV-15"</t>
  </si>
  <si>
    <t>-(PI*0,3*0,3*(1,9-0,1-0,45-0,56))"UV-16"</t>
  </si>
  <si>
    <t>-(PI*0,3*0,3*(2,5-0,1-0,45-0,56))"UV-17"</t>
  </si>
  <si>
    <t>-(PI*0,3*0,3*(2,97-0,1-0,45-0,56))"UV-18"</t>
  </si>
  <si>
    <t>-(PI*0,3*0,3*(3,01-0,1-0,45-0,56))"UV-19"</t>
  </si>
  <si>
    <t>-(PI*0,3*0,3*(1,97-0,1-0,45-0,56))"UV-20"</t>
  </si>
  <si>
    <t>obsyp šachet</t>
  </si>
  <si>
    <t>-(PI*0,5*0,5*(3,58-0,1-0,45-0,56))"ŠB-1"</t>
  </si>
  <si>
    <t>-(PI*0,5*0,5*(3,66-0,1-0,45-0,56))"ŠB-2"</t>
  </si>
  <si>
    <t>-(PI*0,5*0,5*(3,37-0,1-0,45-0,56))"ŠB-3"</t>
  </si>
  <si>
    <t>-(PI*0,5*0,5*(2,96-0,1-0,45-0,56))"ŠB-4"</t>
  </si>
  <si>
    <t>-(PI*0,5*0,5*(2,55-0,1-0,45-0,56))"ŠB-5"</t>
  </si>
  <si>
    <t>-(PI*0,5*0,5*(2,25-0,1-0,45-0,56))"ŠB-6"</t>
  </si>
  <si>
    <t>-(PI*0,6*0,6*(2,63-0,1-0,45-0,56))"ŠB-7"</t>
  </si>
  <si>
    <t>-(PI*0,5*0,5*(3,01-0,1-0,45-0,56))"ŠB-8"</t>
  </si>
  <si>
    <t>-(PI*0,5*0,5*(2,83-0,1-0,45-0,56))"ŠB-9"</t>
  </si>
  <si>
    <t>-(PI*0,5*0,5*(2,47-0,1-0,45-0,56))"ŠB-10"</t>
  </si>
  <si>
    <t>-(PI*0,5*0,5*(2,1-0,1-0,45-0,56))"ŠB-11"</t>
  </si>
  <si>
    <t>-(PI*0,5*0,5*(2,1-0,1-0,45-0,56))"ŠB-12"</t>
  </si>
  <si>
    <t>-(PI*0,5*0,5*(2,79-0,1-0,45-0,56))"ŠB-13"</t>
  </si>
  <si>
    <t>-(PI*0,5*0,5*(3,23-0,1-0,45-0,56))"ŠB-14"</t>
  </si>
  <si>
    <t>odlučovač lehkých kapalin</t>
  </si>
  <si>
    <t>-(3,14*1,715*1,715*2,47+3,14*(0,5*0,5*0,25+(0,5+0,3)/2*(0,5+0,3)/2*0,58+0,3*0,3*0,14))</t>
  </si>
  <si>
    <t>-(3,14*1,235*1,715*2,47+3,14*(0,5*0,5*0,25+(0,5+0,3)/2*(0,5+0,3)/2*0,58+0,3*0,3*0,14))</t>
  </si>
  <si>
    <t>416394683</t>
  </si>
  <si>
    <t>108,546"lože potrubí dešťové kanalizace a přípojek"</t>
  </si>
  <si>
    <t>810,791"obsyp potrubí dešťové kanalizace a přípojek"</t>
  </si>
  <si>
    <t>4,725"lože z betonu pod šachtami"</t>
  </si>
  <si>
    <t>9,24"těsnící můstky"</t>
  </si>
  <si>
    <t>(PI*0,3*0,3*(3,29-0,1-0,45-0,56))"UV-1"</t>
  </si>
  <si>
    <t>(PI*0,3*0,3*(3,39-0,1-0,45-0,56))"UV-2"</t>
  </si>
  <si>
    <t>(PI*0,3*0,3*(3,46-0,1-0,45-0,56))"UV-3"</t>
  </si>
  <si>
    <t>(PI*0,3*0,3*(3,14-0,1-0,45-0,56))"UV-4"</t>
  </si>
  <si>
    <t>(PI*0,3*0,3*(2,87-0,1-0,45-0,56))"UV-5"</t>
  </si>
  <si>
    <t>(PI*0,3*0,3*(2,6-0,1-0,45-0,56))"UV-6"</t>
  </si>
  <si>
    <t>(PI*0,3*0,3*(2,27-0,1-0,45-0,56))"UV-7"</t>
  </si>
  <si>
    <t>(PI*0,3*0,3*(2,08-0,1-0,45-0,56))"UV-8"</t>
  </si>
  <si>
    <t>(PI*0,3*0,3*(2,15-0,1-0,45-0,56))"UV-9"</t>
  </si>
  <si>
    <t>(PI*0,3*0,3*(2,47-0,1-0,45-0,56))"UV-10"</t>
  </si>
  <si>
    <t>(PI*0,3*0,3*(2,83-0,1-0,45-0,56))"UV-11"</t>
  </si>
  <si>
    <t>(PI*0,3*0,3*(2,61-0,1-0,45-0,56))"UV-12"</t>
  </si>
  <si>
    <t>(PI*0,3*0,3*(2,33-0,1-0,45-0,56))"UV-13"</t>
  </si>
  <si>
    <t>(PI*0,3*0,3*(2,05-0,1-0,45-0,56))"UV-14"</t>
  </si>
  <si>
    <t>(PI*0,3*0,3*(1,71-0,1-0,45-0,56))"UV-15"</t>
  </si>
  <si>
    <t>(PI*0,3*0,3*(1,9-0,1-0,45-0,56))"UV-16"</t>
  </si>
  <si>
    <t>(PI*0,3*0,3*(2,5-0,1-0,45-0,56))"UV-17"</t>
  </si>
  <si>
    <t>(PI*0,3*0,3*(2,97-0,1-0,45-0,56))"UV-18"</t>
  </si>
  <si>
    <t>(PI*0,3*0,3*(3,01-0,1-0,45-0,56))"UV-19"</t>
  </si>
  <si>
    <t>(PI*0,3*0,3*(1,97-0,1-0,45-0,56))"UV-20"</t>
  </si>
  <si>
    <t>(PI*0,5*0,5*(3,58-0,1-0,45-0,56))"ŠB-1"</t>
  </si>
  <si>
    <t>(PI*0,5*0,5*(3,66-0,1-0,45-0,56))"ŠB-2"</t>
  </si>
  <si>
    <t>(PI*0,5*0,5*(3,37-0,1-0,45-0,56))"ŠB-3"</t>
  </si>
  <si>
    <t>(PI*0,5*0,5*(2,96-0,1-0,45-0,56))"ŠB-4"</t>
  </si>
  <si>
    <t>(PI*0,5*0,5*(2,55-0,1-0,45-0,56))"ŠB-5"</t>
  </si>
  <si>
    <t>(PI*0,5*0,5*(2,25-0,1-0,45-0,56))"ŠB-6"</t>
  </si>
  <si>
    <t>(PI*0,6*0,6*(2,63-0,1-0,45-0,56))"ŠB-7"</t>
  </si>
  <si>
    <t>(PI*0,5*0,5*(3,01-0,1-0,45-0,56))"ŠB-8"</t>
  </si>
  <si>
    <t>(PI*0,5*0,5*(2,83-0,1-0,45-0,56))"ŠB-9"</t>
  </si>
  <si>
    <t>(PI*0,5*0,5*(2,47-0,1-0,45-0,56))"ŠB-10"</t>
  </si>
  <si>
    <t>(PI*0,5*0,5*(2,1-0,1-0,45-0,56))"ŠB-11"</t>
  </si>
  <si>
    <t>(PI*0,5*0,5*(2,1-0,1-0,45-0,56))"ŠB-12"</t>
  </si>
  <si>
    <t>(PI*0,5*0,5*(2,79-0,1-0,45-0,56))"ŠB-13"</t>
  </si>
  <si>
    <t>(PI*0,5*0,5*(3,23-0,1-0,45-0,56))"ŠB-14"</t>
  </si>
  <si>
    <t>(3,14*1,715*1,715*2,47+3,14*(0,5*0,5*0,25+(0,5+0,3)/2*(0,5+0,3)/2*0,58+0,3*0,3*0,14))</t>
  </si>
  <si>
    <t>(3,14*1,235*1,715*2,47+3,14*(0,5*0,5*0,25+(0,5+0,3)/2*(0,5+0,3)/2*0,58+0,3*0,3*0,14))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</si>
  <si>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</si>
  <si>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</si>
  <si>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-751316858</t>
  </si>
  <si>
    <t>1001,274*6 'Přepočtené koeficientem množství</t>
  </si>
  <si>
    <t>172152101</t>
  </si>
  <si>
    <t>Zřízení těsnící výplně z vhodné sypaniny s přemístěním sypaniny ze vzdálenosti do 10 m, avšak bez dodání sypaniny, s příp. nutným kropením se zhutněním</t>
  </si>
  <si>
    <t>1647236667</t>
  </si>
  <si>
    <t>jílové těsnící můstky po cca 50m, tl. 0,8m a š.1,5, tl. min 0,5m</t>
  </si>
  <si>
    <t>14*0,5*0,8*(1,5+1,8)/2</t>
  </si>
  <si>
    <t>Zásyp sypaninou z jakékoliv horniny strojně s uložením výkopku ve vrstvách se zhutněním jam, šachet, rýh nebo kolem objektů v těchto vykopávkách</t>
  </si>
  <si>
    <t>-1160517227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</si>
  <si>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</si>
  <si>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</si>
  <si>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-802354580</t>
  </si>
  <si>
    <t>stoka dešťová DN400</t>
  </si>
  <si>
    <t>(18,53+629,67)*0,7*(1,5+2,2)/2-(3,14*0,2*0,2*(18,53+629,67))</t>
  </si>
  <si>
    <t>Mezisoučet stoky DN400</t>
  </si>
  <si>
    <t>přípojky z uličních vpustí do šacet</t>
  </si>
  <si>
    <t>27,16*0,45*((1+1,45)/2)*1-(3,14*0,075*0,075*27,16)*1"UV-1-potrubí DN 150"</t>
  </si>
  <si>
    <t>3*0,45*((1+1,45)/2)*17-(3,14*0,075*0,075*27,16)*17"UV-2 - UV-18 - potrubí DN 150"</t>
  </si>
  <si>
    <t>18*0,45*((1+1,45)/2)*1-(3,14*0,075*0,075*27,16)*1"UV-19-potrubí DN 150"</t>
  </si>
  <si>
    <t>17*0,45*((1+1,45)/2)*1-(3,14*0,075*0,075*27,16)*1"UV-20-potrubí DN 150"</t>
  </si>
  <si>
    <t>Mezisoučet přípojky UV</t>
  </si>
  <si>
    <t>58337331</t>
  </si>
  <si>
    <t>štěrkopísek frakce 0/22</t>
  </si>
  <si>
    <t>11807482</t>
  </si>
  <si>
    <t>viz.pol.583373440</t>
  </si>
  <si>
    <t>810,791</t>
  </si>
  <si>
    <t>810,791*1,8 'Přepočtené koeficientem množství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</si>
  <si>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</si>
  <si>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</si>
  <si>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317059254</t>
  </si>
  <si>
    <t>dle TZ 301.1, dle výkresu Vzorový výkres revizní šachty č. 301.9, dle výkresu Schéma uložení kanalizec č. 301.7 = varianta s podzemní vodou</t>
  </si>
  <si>
    <t>655"po celé délce výkopu dešťové kanalizace"</t>
  </si>
  <si>
    <t>113,16"přípojky od UV"</t>
  </si>
  <si>
    <t>-496970381</t>
  </si>
  <si>
    <t>7,53*4,66*0,15"štěrkový podsyp pod podkladní bet.desku odlučovače"</t>
  </si>
  <si>
    <t>386110113</t>
  </si>
  <si>
    <t>Montáž odlučovače lehkých kapalin betonového o průtoku 125 l/s</t>
  </si>
  <si>
    <t>1496645154</t>
  </si>
  <si>
    <t>5943130í.1</t>
  </si>
  <si>
    <t>odlučovač lehkých kapalin - havarijní zabezpečení komunikace - AS TOP 125 RC EO/PB-SV, jmenovitý průtok 125l/s, výstupní znečištění 5 mg/l C10-C40</t>
  </si>
  <si>
    <t>-727799504</t>
  </si>
  <si>
    <t>451572111</t>
  </si>
  <si>
    <t>Lože pod potrubí, stoky a drobné objekty v otevřeném výkopu z kameniva drobného těženého 0 až 4 mm</t>
  </si>
  <si>
    <t>-1706006770</t>
  </si>
  <si>
    <t>(18,53+629,67)*0,1*1,5</t>
  </si>
  <si>
    <t>27,16*0,1*1*1"UV-1-potrubí DN 150"</t>
  </si>
  <si>
    <t>3*0,1*1*17"UV-2 - UV-18 - potrubí DN 150"</t>
  </si>
  <si>
    <t>18*0,1*1*1"UV-19-potrubí DN 150"</t>
  </si>
  <si>
    <t>17*0,1*1*1"UV-20-potrubí DN 150"</t>
  </si>
  <si>
    <t>451573111</t>
  </si>
  <si>
    <t>Lože pod potrubí, stoky a drobné objekty v otevřeném výkopu z písku a štěrkopísku do 63 mm</t>
  </si>
  <si>
    <t>-1386315058</t>
  </si>
  <si>
    <t>0,15*655*1,5-0,15*1,5*1,25*14"lože pro trouby propustku s odečtem lože pro RŠ"</t>
  </si>
  <si>
    <t>0,1*113,16*0,1"lože pro přípojky"</t>
  </si>
  <si>
    <t>0,15*1*1,1*20"lože pro uliční vpusti"</t>
  </si>
  <si>
    <t>273362021</t>
  </si>
  <si>
    <t>Výztuž základů desek ze svařovaných sítí z drátů typu KARI</t>
  </si>
  <si>
    <t>2103801056</t>
  </si>
  <si>
    <t>7,9/1000*1,25*7,53*4,66"kari síť 8/100*100 vyztužení podkladní bet.desky odlučovače"</t>
  </si>
  <si>
    <t>452311131</t>
  </si>
  <si>
    <t>Podkladní a zajišťovací konstrukce z betonu prostého v otevřeném výkopu desky pod potrubí, stoky a drobné objekty z betonu tř. C 12/15</t>
  </si>
  <si>
    <t>-1218595630</t>
  </si>
  <si>
    <t>lože pro RŠ</t>
  </si>
  <si>
    <t>0,15*1,5*1,5*14</t>
  </si>
  <si>
    <t>452112111</t>
  </si>
  <si>
    <t>Osazení betonových dílců prstenců nebo rámů pod poklopy a mříže, výšky do 100 mm</t>
  </si>
  <si>
    <t>209511510</t>
  </si>
  <si>
    <t>10+1+4+7"prstence šachtové"</t>
  </si>
  <si>
    <t>59224184</t>
  </si>
  <si>
    <t>prstenec šachtový vyrovnávací betonový 625x120x40mm</t>
  </si>
  <si>
    <t>189707994</t>
  </si>
  <si>
    <t>dle výkresu Podélný profil kanalizace - č. 301.3</t>
  </si>
  <si>
    <t>1"ŠD-1 - hl. 3,58m"</t>
  </si>
  <si>
    <t>0"ŠD-2 - hl. 3,66 m"</t>
  </si>
  <si>
    <t>0"ŠD-3 - hl. 3,37 m"</t>
  </si>
  <si>
    <t>1"ŠD-4 - hl. 2,96 m"</t>
  </si>
  <si>
    <t>0"ŠD-5 - hl. 2,55 m"</t>
  </si>
  <si>
    <t>1"ŠD-6 - hl. 2,25 m"</t>
  </si>
  <si>
    <t>0"ŠD-7 - hl. 2,63 m"</t>
  </si>
  <si>
    <t>1"ŠD-8 - hl. 3,01 m"</t>
  </si>
  <si>
    <t>1"ŠD-9 - hl. 2,83 m"</t>
  </si>
  <si>
    <t>1"ŠD-10 - hl. 2,47 m"</t>
  </si>
  <si>
    <t>1"ŠD-11 - hl. 2,1 m"</t>
  </si>
  <si>
    <t>1"ŠD-12 - hl. 2,1 m"</t>
  </si>
  <si>
    <t>0"ŠD-13 - hl. 2,79 m"</t>
  </si>
  <si>
    <t>0"ŠD-14 - hl. 3,23 m"</t>
  </si>
  <si>
    <t>Mezisoučet RŠ</t>
  </si>
  <si>
    <t>1+1"kontrolní šachty do odlučovače lekých kapalin"</t>
  </si>
  <si>
    <t>Mezisoučet odlučovač</t>
  </si>
  <si>
    <t>59224185</t>
  </si>
  <si>
    <t>prstenec šachtový vyrovnávací betonový 625x120x60mm</t>
  </si>
  <si>
    <t>-1468341732</t>
  </si>
  <si>
    <t>0"ŠD-1 - hl. 3,58m"</t>
  </si>
  <si>
    <t>1"ŠD-3 - hl. 3,37 m"</t>
  </si>
  <si>
    <t>0"ŠD-4 - hl. 2,96 m"</t>
  </si>
  <si>
    <t>0"ŠD-6 - hl. 2,25 m"</t>
  </si>
  <si>
    <t>0"ŠD-8 - hl. 3,01 m"</t>
  </si>
  <si>
    <t>0"ŠD-9 - hl. 2,83 m"</t>
  </si>
  <si>
    <t>0"ŠD-10 - hl. 2,47 m"</t>
  </si>
  <si>
    <t>0"ŠD-11 - hl. 2,1 m"</t>
  </si>
  <si>
    <t>0"ŠD-12 - hl. 2,1 m"</t>
  </si>
  <si>
    <t>59224176</t>
  </si>
  <si>
    <t>prstenec šachtový vyrovnávací betonový 625x120x80mm</t>
  </si>
  <si>
    <t>-1401483440</t>
  </si>
  <si>
    <t>1"ŠD-7 - hl. 2,63 m"</t>
  </si>
  <si>
    <t>1"ŠD-13 - hl. 2,79 m"</t>
  </si>
  <si>
    <t>59224187</t>
  </si>
  <si>
    <t>prstenec šachtový vyrovnávací betonový 625x120x100mm</t>
  </si>
  <si>
    <t>-1529995608</t>
  </si>
  <si>
    <t>2"ŠD-2 - hl. 3,66 m"</t>
  </si>
  <si>
    <t>1"ŠD-5 - hl. 2,55 m"</t>
  </si>
  <si>
    <t>452112121</t>
  </si>
  <si>
    <t>Osazení betonových dílců prstenců nebo rámů pod poklopy a mříže, výšky přes 100 do 200 mm</t>
  </si>
  <si>
    <t>-104618519</t>
  </si>
  <si>
    <t>59224188</t>
  </si>
  <si>
    <t>prstenec šachtový vyrovnávací betonový 625x120x120mm</t>
  </si>
  <si>
    <t>420377439</t>
  </si>
  <si>
    <t>2"ŠD-5 - hl. 2,55 m"</t>
  </si>
  <si>
    <t>452321141</t>
  </si>
  <si>
    <t>Podkladní a zajišťovací konstrukce z betonu železového v otevřeném výkopu desky pod potrubí, stoky a drobné objekty z betonu tř. C 16/20</t>
  </si>
  <si>
    <t>-89891925</t>
  </si>
  <si>
    <t>7,53*4,66*0,15"podkladní bet.deska odlučovače"</t>
  </si>
  <si>
    <t>Trubní vedení</t>
  </si>
  <si>
    <t>871310320</t>
  </si>
  <si>
    <t>Montáž kanalizačního potrubí z plastů z polypropylenu PP hladkého plnostěnného SN 12 DN 150</t>
  </si>
  <si>
    <t>1016604127</t>
  </si>
  <si>
    <t>výkres Výkaz uličních vpustí - č. 301.6                                              - délka přípojek od UV do stoky DII</t>
  </si>
  <si>
    <t>27,16"UV-1"</t>
  </si>
  <si>
    <t>3"UV-2"</t>
  </si>
  <si>
    <t>3"UV-3"</t>
  </si>
  <si>
    <t>3"UV-4"</t>
  </si>
  <si>
    <t>3"UV-5"</t>
  </si>
  <si>
    <t>3"UV-6"</t>
  </si>
  <si>
    <t>3"UV-7"</t>
  </si>
  <si>
    <t>3"UV-8"</t>
  </si>
  <si>
    <t>3"UV-9"</t>
  </si>
  <si>
    <t>3"UV-10"</t>
  </si>
  <si>
    <t>3"UV-11"</t>
  </si>
  <si>
    <t>3"UV-12"</t>
  </si>
  <si>
    <t>3"UV-13"</t>
  </si>
  <si>
    <t>3"UV-14"</t>
  </si>
  <si>
    <t>3"UV-15"</t>
  </si>
  <si>
    <t>3"UV-16"</t>
  </si>
  <si>
    <t>3"UV-17"</t>
  </si>
  <si>
    <t>3"UV-18"</t>
  </si>
  <si>
    <t>18"UV-19"</t>
  </si>
  <si>
    <t>17"UV-20"</t>
  </si>
  <si>
    <t>28617031</t>
  </si>
  <si>
    <t>trubka kanalizační PP plnostěnná třívrstvá DN 150x3000mm SN12</t>
  </si>
  <si>
    <t>1845773823</t>
  </si>
  <si>
    <t>113,16*1,015 'Přepočtené koeficientem množství</t>
  </si>
  <si>
    <t>871390320</t>
  </si>
  <si>
    <t>Montáž kanalizačního potrubí z plastů z polypropylenu PP hladkého plnostěnného SN 12 DN 400</t>
  </si>
  <si>
    <t>1179486366</t>
  </si>
  <si>
    <t>výkres Situace kanalizace č. 301.2</t>
  </si>
  <si>
    <t>18,53+629,67"stoka dešťové kanalizace"</t>
  </si>
  <si>
    <t>28617041</t>
  </si>
  <si>
    <t>trubka kanalizační PP plnostěnná třívrstvá DN 400x6000mm SN12</t>
  </si>
  <si>
    <t>1424649314</t>
  </si>
  <si>
    <t>648,2*1,02 'Přepočtené koeficientem množství</t>
  </si>
  <si>
    <t>877390320</t>
  </si>
  <si>
    <t>Montáž tvarovek na kanalizačním plastovém potrubí z polypropylenu PP hladkého plnostěnného odboček DN 400</t>
  </si>
  <si>
    <t>225824259</t>
  </si>
  <si>
    <t>20"odbočky pro přípojky k UV"</t>
  </si>
  <si>
    <t>28617219</t>
  </si>
  <si>
    <t>odbočka kanalizační PP SN16 45° DN 400/150</t>
  </si>
  <si>
    <t>-271522353</t>
  </si>
  <si>
    <t>891395111</t>
  </si>
  <si>
    <t>Montáž vodovodních armatur na potrubí koncových klapek (žabích) hrdlových DN 400</t>
  </si>
  <si>
    <t>-220223946</t>
  </si>
  <si>
    <t>výkres Výústní objekt č. 301.10</t>
  </si>
  <si>
    <t>1"zpětná klapka"</t>
  </si>
  <si>
    <t>42284026.R</t>
  </si>
  <si>
    <t>Koncová klapka DN400 pro hladké potrubí (PVC, sklolaminát, litina); pružná spojk</t>
  </si>
  <si>
    <t>1388112345</t>
  </si>
  <si>
    <t>892312121</t>
  </si>
  <si>
    <t>Tlakové zkoušky vzduchem těsnícími vaky ucpávkovými DN 150</t>
  </si>
  <si>
    <t>úsek</t>
  </si>
  <si>
    <t>-688459620</t>
  </si>
  <si>
    <t>20"mezi UV a odbočkami ha hlavní stoce det.kanalizace"</t>
  </si>
  <si>
    <t>892392121</t>
  </si>
  <si>
    <t>Tlakové zkoušky vzduchem těsnícími vaky ucpávkovými DN 400</t>
  </si>
  <si>
    <t>901453877</t>
  </si>
  <si>
    <t>mezi ŠD-1 až ŠD-14</t>
  </si>
  <si>
    <t>894411311</t>
  </si>
  <si>
    <t>Osazení betonových nebo železobetonových dílců pro šachty skruží rovných</t>
  </si>
  <si>
    <t>1430390253</t>
  </si>
  <si>
    <t>59224160</t>
  </si>
  <si>
    <t>skruž kanalizační s ocelovými stupadly 100x25x12cm</t>
  </si>
  <si>
    <t>-2116509415</t>
  </si>
  <si>
    <t>1"ŠD-2 - hl. 3,66 m"</t>
  </si>
  <si>
    <t>59224161</t>
  </si>
  <si>
    <t>skruž kanalizační s ocelovými stupadly 100x50x12cm</t>
  </si>
  <si>
    <t>-2100182156</t>
  </si>
  <si>
    <t>1"ŠD-14 - hl. 3,23 m"</t>
  </si>
  <si>
    <t>59224162</t>
  </si>
  <si>
    <t>skruž kanalizační s ocelovými stupadly 100x100x12cm</t>
  </si>
  <si>
    <t>1007267692</t>
  </si>
  <si>
    <t>894412411</t>
  </si>
  <si>
    <t>Osazení betonových nebo železobetonových dílců pro šachty skruží přechodových</t>
  </si>
  <si>
    <t>-913388534</t>
  </si>
  <si>
    <t>59224312</t>
  </si>
  <si>
    <t>kónus šachetní betonový kapsové plastové stupadlo 100x62,5x58cm/12 KPS</t>
  </si>
  <si>
    <t>1575340841</t>
  </si>
  <si>
    <t>894414111</t>
  </si>
  <si>
    <t>Osazení betonových nebo železobetonových dílců pro šachty skruží základových (dno)</t>
  </si>
  <si>
    <t>924573250</t>
  </si>
  <si>
    <t>59224390.ŠB-1</t>
  </si>
  <si>
    <t>dno betonové šachty kanalizační TBZ-Q.1 100/88 KOM tl.25cm, se stupadly ocel. s PE,žlab beton s nátěrem,kyneta 1/2DN,nástupnice beton s nátěrem -1xvývod,1xpřívod DN400, úhel dle PD</t>
  </si>
  <si>
    <t>2008961313</t>
  </si>
  <si>
    <t>1"ŠB-1"</t>
  </si>
  <si>
    <t>59224390.ŠB-2</t>
  </si>
  <si>
    <t xml:space="preserve">dno betonové šachty kanalizační TBZ-Q.1 100/88 KOM tl.25cm, se stupadly ocel. s PE,žlab beton s nátěrem,kyneta 1/2DN,nástunice beton s nátěrem -1xvývod,1xpřívod DN 400 -přímý- dle PD </t>
  </si>
  <si>
    <t>-1763942863</t>
  </si>
  <si>
    <t>1"ŠB-3"</t>
  </si>
  <si>
    <t>59224390.ŠB-3</t>
  </si>
  <si>
    <t>dno betonové šachty kanalizační TBZ-Q.1 100/88 KOM tl.25cm, se stupadly ocel. s PE,žlab beton s nátěrem,kyneta 1/2DN,nástunice beton s nátěrem -1xvývod,1xpřívod DN400  - přímý - dle PD</t>
  </si>
  <si>
    <t>-843902022</t>
  </si>
  <si>
    <t>59224390.ŠB-4</t>
  </si>
  <si>
    <t>203608554</t>
  </si>
  <si>
    <t>1"ŠB-4"</t>
  </si>
  <si>
    <t>59224390.ŠB-5</t>
  </si>
  <si>
    <t>-436964783</t>
  </si>
  <si>
    <t>1"ŠB-5"</t>
  </si>
  <si>
    <t>59224390.ŠB-6</t>
  </si>
  <si>
    <t>472769757</t>
  </si>
  <si>
    <t>1"ŠB-6"</t>
  </si>
  <si>
    <t>59224390.ŠB-7</t>
  </si>
  <si>
    <t>-1705709891</t>
  </si>
  <si>
    <t>1"ŠB-7"</t>
  </si>
  <si>
    <t>59224390.ŠB-8</t>
  </si>
  <si>
    <t>1964221059</t>
  </si>
  <si>
    <t>1"ŠB-8"</t>
  </si>
  <si>
    <t>59224390.ŠB-9</t>
  </si>
  <si>
    <t>1552549333</t>
  </si>
  <si>
    <t>1"ŠB-9"</t>
  </si>
  <si>
    <t>59224390.ŠB-10</t>
  </si>
  <si>
    <t>438424392</t>
  </si>
  <si>
    <t>1"ŠB-10"</t>
  </si>
  <si>
    <t>59224390.ŠB-11</t>
  </si>
  <si>
    <t>-271418478</t>
  </si>
  <si>
    <t>1"ŠB-11"</t>
  </si>
  <si>
    <t>59224390.ŠB-12</t>
  </si>
  <si>
    <t xml:space="preserve">dno betonové šachty kanalizační TBZ-Q.1 100/88 KOM tl.25cm, se stupadly ocel. s PE,žlab beton s nátěrem,kyneta 1/2DN,nástunice beton s nátěrem -1xvývod,1xpřívod DN400  - přímý - dle PD
</t>
  </si>
  <si>
    <t>-1179350093</t>
  </si>
  <si>
    <t>1"ŠB-12"</t>
  </si>
  <si>
    <t>59224390.ŠB-13</t>
  </si>
  <si>
    <t>-267062957</t>
  </si>
  <si>
    <t>1"ŠB-13"</t>
  </si>
  <si>
    <t>59224390.ŠB-14</t>
  </si>
  <si>
    <t>dno betonové šachty kanalizační TBZ-Q.1 100/88 KOM tl.25cm, se stupadly ocel. s PE,žlab beton s nátěrem,kyneta 1/2DN,nástunice beton s nátěrem -1xvývod  DN400  - dle PD</t>
  </si>
  <si>
    <t>-1570401178</t>
  </si>
  <si>
    <t>1"ŠB-14"</t>
  </si>
  <si>
    <t>286619790.1</t>
  </si>
  <si>
    <t>těsnění k šachtovým prvkům DN1000</t>
  </si>
  <si>
    <t>1050323852</t>
  </si>
  <si>
    <t>14"dna RŠ"</t>
  </si>
  <si>
    <t>14+2"přechodové skruže - konus RŠ"</t>
  </si>
  <si>
    <t>24+2"skruží RŠ"</t>
  </si>
  <si>
    <t>895941111</t>
  </si>
  <si>
    <t>Zřízení vpusti kanalizační uliční z betonových dílců typ UV-50 normální - viz. výkres Výkaz uličních vpustí č.301.6</t>
  </si>
  <si>
    <t>-658475053</t>
  </si>
  <si>
    <t>20"výkaz uličních vpustí - č. 301.6"</t>
  </si>
  <si>
    <t>59223823</t>
  </si>
  <si>
    <t>vpusť uliční dno betonové 626x495x50mm</t>
  </si>
  <si>
    <t>-555238995</t>
  </si>
  <si>
    <t>59223824</t>
  </si>
  <si>
    <t>vpusť uliční skruž betonová 590x500x50mm s výtokem (bez vložky)</t>
  </si>
  <si>
    <t>1771881666</t>
  </si>
  <si>
    <t>28610559.R</t>
  </si>
  <si>
    <t>šachtová vložka potrubí do výtoku šachet a vpustí k potrubí DN 150</t>
  </si>
  <si>
    <t>1193903312</t>
  </si>
  <si>
    <t>59223825</t>
  </si>
  <si>
    <t>vpusť uliční skruž betonová 290x500x50mm</t>
  </si>
  <si>
    <t>-398919395</t>
  </si>
  <si>
    <t>výkres Výkaz uličních vpustí - č. 301.6</t>
  </si>
  <si>
    <t>2"UV-1"</t>
  </si>
  <si>
    <t>0"UV-2"</t>
  </si>
  <si>
    <t>1"UV-3"</t>
  </si>
  <si>
    <t>1"UV-4"</t>
  </si>
  <si>
    <t>1"UV-5"</t>
  </si>
  <si>
    <t>0"UV-6"</t>
  </si>
  <si>
    <t>1"UV-7"</t>
  </si>
  <si>
    <t>0"UV-8"</t>
  </si>
  <si>
    <t>0"UV-9"</t>
  </si>
  <si>
    <t>0"UV-11"</t>
  </si>
  <si>
    <t>0"UV-12"</t>
  </si>
  <si>
    <t>1"UV-13"</t>
  </si>
  <si>
    <t>0"UV-14"</t>
  </si>
  <si>
    <t>1"UV-15"</t>
  </si>
  <si>
    <t>1"UV-16"</t>
  </si>
  <si>
    <t>2"UV-17"</t>
  </si>
  <si>
    <t>1"UV-18"</t>
  </si>
  <si>
    <t>1"UV-19"</t>
  </si>
  <si>
    <t>0"UV-20"</t>
  </si>
  <si>
    <t>59223826</t>
  </si>
  <si>
    <t>vpusť uliční skruž betonová 590x500x50mm</t>
  </si>
  <si>
    <t>1367570424</t>
  </si>
  <si>
    <t>2"UV-4"</t>
  </si>
  <si>
    <t>2"UV-5"</t>
  </si>
  <si>
    <t>2"UV-6"</t>
  </si>
  <si>
    <t>1"UV-8"</t>
  </si>
  <si>
    <t>1"UV-9"</t>
  </si>
  <si>
    <t>0"UV-10"</t>
  </si>
  <si>
    <t>2"UV-11"</t>
  </si>
  <si>
    <t>2"UV-12"</t>
  </si>
  <si>
    <t>1"UV-14"</t>
  </si>
  <si>
    <t>0"UV-15"</t>
  </si>
  <si>
    <t>0"UV-16"</t>
  </si>
  <si>
    <t>1"UV-17"</t>
  </si>
  <si>
    <t>2"UV-18"</t>
  </si>
  <si>
    <t>2"UV-19"</t>
  </si>
  <si>
    <t>1"UV-20"</t>
  </si>
  <si>
    <t>59223874</t>
  </si>
  <si>
    <t>koš vysoký pro uliční vpusti žárově Pz plech pro rám 500/300mm</t>
  </si>
  <si>
    <t>-1852460852</t>
  </si>
  <si>
    <t>59223821</t>
  </si>
  <si>
    <t>vpusť uliční prstenec betonový 180x660x100mm</t>
  </si>
  <si>
    <t>-1931582261</t>
  </si>
  <si>
    <t>59223864</t>
  </si>
  <si>
    <t>prstenec pro uliční vpusť vyrovnávací betonový 390x60x130mm</t>
  </si>
  <si>
    <t>1891688499</t>
  </si>
  <si>
    <t>4"UV-2"</t>
  </si>
  <si>
    <t>5"UV-4"</t>
  </si>
  <si>
    <t>1"UV-6"</t>
  </si>
  <si>
    <t>2"UV-8"</t>
  </si>
  <si>
    <t>2"UV-9"</t>
  </si>
  <si>
    <t>4"UV-10"</t>
  </si>
  <si>
    <t>4"UV-11"</t>
  </si>
  <si>
    <t>1"UV-12"</t>
  </si>
  <si>
    <t>592238781.R</t>
  </si>
  <si>
    <t>mříž vtoková pro uliční vpusti E600 500/500 mm</t>
  </si>
  <si>
    <t>127957802</t>
  </si>
  <si>
    <t>899722114</t>
  </si>
  <si>
    <t>Krytí potrubí z plastů výstražnou fólií z PVC šířky 40 cm</t>
  </si>
  <si>
    <t>1818655467</t>
  </si>
  <si>
    <t>viz. výkres Schéma uložení kanalizace č. 301.7</t>
  </si>
  <si>
    <t>650"stoka dešťové kanalizace"</t>
  </si>
  <si>
    <t>919411222</t>
  </si>
  <si>
    <t>Čela-konstrukce propustku z betonu tř. C30/37 železového pro propustek pro trouby DN 400 vč. bednění a vyztužení</t>
  </si>
  <si>
    <t>834182234</t>
  </si>
  <si>
    <t>1,6*1,8*0,3-(3,14*0,2*0,2)*0,3"zadní stěna"</t>
  </si>
  <si>
    <t>(0+0,77)/2*1,75*0,3*2"boky"</t>
  </si>
  <si>
    <t>0,2*(1,5+1,1*2)*(1,76+0,74)+(0+0,44)/2*0,47*1,8"příkopový odtok"</t>
  </si>
  <si>
    <t>953171004</t>
  </si>
  <si>
    <t>Osazování kovových předmětů poklopů litinových nebo ocelových včetně rámů, hmotnosti přes 150 kg</t>
  </si>
  <si>
    <t>740794520</t>
  </si>
  <si>
    <t>552414129</t>
  </si>
  <si>
    <t>poklop šachtový s rámem DN600 třída E 400, bez odvětrání
Šachtový kanalizační poklop třídy E600 dle stavebních předpisů ČSN EN124, rám a víko tvárná litina
 Výška rámu 100mm. Vodotěsné provedení.</t>
  </si>
  <si>
    <t>722523282</t>
  </si>
  <si>
    <t>998276101</t>
  </si>
  <si>
    <t>Přesun hmot pro trubní vedení hloubené z trub z plastických hmot nebo sklolaminátových pro vodovody nebo kanalizace v otevřeném výkopu dopravní vzdálenost do 15 m</t>
  </si>
  <si>
    <t>-498531176</t>
  </si>
  <si>
    <t>-1229154410</t>
  </si>
  <si>
    <t>3,14*1,715*1,715+(2*3,14*(1,715+0,5))*0,2-3,14*0,5*0,5</t>
  </si>
  <si>
    <t>3,14*1,235*1,235+(2*3,14*(1,715+0,5))*0,2-3,14*0,5*0,5</t>
  </si>
  <si>
    <t>929026876</t>
  </si>
  <si>
    <t>18,018*0,0003 'Přepočtené koeficientem množství</t>
  </si>
  <si>
    <t>711131101</t>
  </si>
  <si>
    <t>Provedení izolace proti zemní vlhkosti pásy na sucho AIP nebo tkaniny na ploše vodorovné V</t>
  </si>
  <si>
    <t>1388562630</t>
  </si>
  <si>
    <t>62832001</t>
  </si>
  <si>
    <t>pás asfaltový natavitelný oxidovaný tl 3,5mm typu V60 S35 s vložkou ze skleněné rohože, s jemnozrnným minerálním posypem</t>
  </si>
  <si>
    <t>1338445753</t>
  </si>
  <si>
    <t>18,018*1,15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</si>
  <si>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</si>
  <si>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</si>
  <si>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-407207393</t>
  </si>
  <si>
    <t>Vedlejší rozpočtové náklady</t>
  </si>
  <si>
    <t>VRN3</t>
  </si>
  <si>
    <t>Zařízení staveniště</t>
  </si>
  <si>
    <t>460010025.9</t>
  </si>
  <si>
    <t xml:space="preserve">Vytyčení poloh stávajících tras a objektů inženýrských sítí </t>
  </si>
  <si>
    <t>298237407</t>
  </si>
  <si>
    <t>113,16"přípojky"</t>
  </si>
  <si>
    <t>761,36/1000</t>
  </si>
  <si>
    <t>VRN7</t>
  </si>
  <si>
    <t>Provozní vlivy</t>
  </si>
  <si>
    <t>075203000</t>
  </si>
  <si>
    <t>Ochranná pásma vodárenská</t>
  </si>
  <si>
    <t>1024</t>
  </si>
  <si>
    <t>-917722325</t>
  </si>
  <si>
    <t>a) popis charaktersitik objektu</t>
  </si>
  <si>
    <t>50,34"mezi RŠ1-RŠ2"</t>
  </si>
  <si>
    <t>SO 400 - ELEKTRO A SDĚLOVACÍ OBJEKTY</t>
  </si>
  <si>
    <t>SO 401 - Veřejné osvětlení</t>
  </si>
  <si>
    <t>M - Práce a dodávky M</t>
  </si>
  <si>
    <t xml:space="preserve">    21-M - Elektromontáže</t>
  </si>
  <si>
    <t xml:space="preserve">      210_M - Elektroinstalace - materiál</t>
  </si>
  <si>
    <t xml:space="preserve">      210_MTŽ - Elektroinstalace - montáž</t>
  </si>
  <si>
    <t xml:space="preserve">      210_OST - Elektroinstalace - Ostatní náklady</t>
  </si>
  <si>
    <t xml:space="preserve">    46-M - Zemní práce při extr.mont.pracích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</si>
  <si>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</si>
  <si>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</si>
  <si>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181824196</t>
  </si>
  <si>
    <t>572360112</t>
  </si>
  <si>
    <t>Vyspravení krytu komunikací po překopech inženýrských sítí plochy do 15 m2 asfaltovou směsí aplikovanou za studena, po zhutnění tl. přes 40 do 60 mm</t>
  </si>
  <si>
    <t>1633465996</t>
  </si>
  <si>
    <t>1626451066</t>
  </si>
  <si>
    <t>Práce a dodávky M</t>
  </si>
  <si>
    <t>21-M</t>
  </si>
  <si>
    <t>Elektromontáže</t>
  </si>
  <si>
    <t>210_M</t>
  </si>
  <si>
    <t>Elektroinstalace - materiál</t>
  </si>
  <si>
    <t>Pol1</t>
  </si>
  <si>
    <t>B - např. stožár K5 133/89/60, kooperativa vod</t>
  </si>
  <si>
    <t>256</t>
  </si>
  <si>
    <t>119527412</t>
  </si>
  <si>
    <t>Pol2</t>
  </si>
  <si>
    <t>C - např. stožár PC6 159/133/114, kooperativa vod</t>
  </si>
  <si>
    <t>795073942</t>
  </si>
  <si>
    <t>Pol3</t>
  </si>
  <si>
    <t>A - např. stožár UZMA8 133/108/89, kooperativa vod</t>
  </si>
  <si>
    <t>887929212</t>
  </si>
  <si>
    <t>Pol4</t>
  </si>
  <si>
    <t>B - např. výložník SKO 1-1500 Z</t>
  </si>
  <si>
    <t>-1404359664</t>
  </si>
  <si>
    <t>Pol5</t>
  </si>
  <si>
    <t>C - např. výložník PDC1 - 3000, 114 Z - kooperativa vod</t>
  </si>
  <si>
    <t>311424149</t>
  </si>
  <si>
    <t>Pol6</t>
  </si>
  <si>
    <t>A - např. výložník UZB1 - 1500 - kooperativa vod</t>
  </si>
  <si>
    <t>723700428</t>
  </si>
  <si>
    <t>Pol7</t>
  </si>
  <si>
    <t>B - např. svítidlo: AMPERA Mini/5119/16 LED/36W - Schreder</t>
  </si>
  <si>
    <t>-1146245923</t>
  </si>
  <si>
    <t>Pol8</t>
  </si>
  <si>
    <t>C - např. svítidlo: AMPERA MIDI ZEBRA/32 LED/pravá/71W - Schreder</t>
  </si>
  <si>
    <t>-1763802270</t>
  </si>
  <si>
    <t>Pol9</t>
  </si>
  <si>
    <t>A - např. svítidlo: AMPERA Midi/5137/48 LED/75W - Schreder</t>
  </si>
  <si>
    <t>-896609838</t>
  </si>
  <si>
    <t>Pol10</t>
  </si>
  <si>
    <t>Stožárová výzbroj SV.9.16.4 odbočná - například el. Bečov</t>
  </si>
  <si>
    <t>970732474</t>
  </si>
  <si>
    <t>Pol11</t>
  </si>
  <si>
    <t>Patronové pouzdro do stožárové výzbroje</t>
  </si>
  <si>
    <t>-1736710849</t>
  </si>
  <si>
    <t>Pol12</t>
  </si>
  <si>
    <t>Patrona do stožárové výzbroje 6,3A</t>
  </si>
  <si>
    <t>-346158585</t>
  </si>
  <si>
    <t>Pol13</t>
  </si>
  <si>
    <t>Kabel CYKY J-4x10</t>
  </si>
  <si>
    <t>-1643564153</t>
  </si>
  <si>
    <t>Pol14</t>
  </si>
  <si>
    <t>Kabel CYKY 3Cx1,5</t>
  </si>
  <si>
    <t>-1459441720</t>
  </si>
  <si>
    <t>Pol15</t>
  </si>
  <si>
    <t>Chránička kopoflex 63mm</t>
  </si>
  <si>
    <t>-1043474732</t>
  </si>
  <si>
    <t>Pol16</t>
  </si>
  <si>
    <t>Chránička kopoflex 110mm</t>
  </si>
  <si>
    <t>-5062069</t>
  </si>
  <si>
    <t>Pol17</t>
  </si>
  <si>
    <t>Zemnící páska FeZn 30/4</t>
  </si>
  <si>
    <t>-261713815</t>
  </si>
  <si>
    <t>Pol18</t>
  </si>
  <si>
    <t>Hlava rozdělovací SKELDO do 4x16mm</t>
  </si>
  <si>
    <t>-93931929</t>
  </si>
  <si>
    <t>Pol19</t>
  </si>
  <si>
    <t>Svorka SS propojovací páska/drát</t>
  </si>
  <si>
    <t>1510201182</t>
  </si>
  <si>
    <t>Pol20</t>
  </si>
  <si>
    <t>Zemnící drát FeZn 10mm</t>
  </si>
  <si>
    <t>1903945371</t>
  </si>
  <si>
    <t>Pol21</t>
  </si>
  <si>
    <t>Svorka SS propojovací páska/drát, nebo páska/páska</t>
  </si>
  <si>
    <t>648065146</t>
  </si>
  <si>
    <t>Pol22</t>
  </si>
  <si>
    <t>Nálepka s bleskem na dvířka stožáru</t>
  </si>
  <si>
    <t>22439543</t>
  </si>
  <si>
    <t>210_MTŽ</t>
  </si>
  <si>
    <t>Elektroinstalace - montáž</t>
  </si>
  <si>
    <t>Pol23</t>
  </si>
  <si>
    <t>B - Montáž stožáru do 5m - ručně</t>
  </si>
  <si>
    <t>-102987739</t>
  </si>
  <si>
    <t>Pol24</t>
  </si>
  <si>
    <t>C - Montáž stožáru do 6m - za pomocí mechanizace</t>
  </si>
  <si>
    <t>-281748816</t>
  </si>
  <si>
    <t>Pol25</t>
  </si>
  <si>
    <t>A - Montáž stožáru do 8m - za pomocí mechanizace</t>
  </si>
  <si>
    <t>-1863636463</t>
  </si>
  <si>
    <t>Pol26</t>
  </si>
  <si>
    <t>B - Montáž výložníku na 5m - stožár, za pomocí mechanizace</t>
  </si>
  <si>
    <t>1589785435</t>
  </si>
  <si>
    <t>Pol27</t>
  </si>
  <si>
    <t>C - Montáž výložníku na 6m - stožár, za pomocí mechanizace</t>
  </si>
  <si>
    <t>1436803445</t>
  </si>
  <si>
    <t>Pol28</t>
  </si>
  <si>
    <t>A - Montáž výložníku na 8m - stožár, za pomocí mechanizace</t>
  </si>
  <si>
    <t>1427247879</t>
  </si>
  <si>
    <t>Pol29</t>
  </si>
  <si>
    <t>B - Montáž svítidla na 5m - stožár, za pomocí mechanizace</t>
  </si>
  <si>
    <t>512477415</t>
  </si>
  <si>
    <t>Pol30</t>
  </si>
  <si>
    <t>C - Montáž svítidla na 6m - stožár, za pomocí mechanizace</t>
  </si>
  <si>
    <t>1671149676</t>
  </si>
  <si>
    <t>Pol31</t>
  </si>
  <si>
    <t>A - Montáž svítidla na 8m - stožár, za pomocí mechanizace</t>
  </si>
  <si>
    <t>-107462252</t>
  </si>
  <si>
    <t>Pol32</t>
  </si>
  <si>
    <t>Prostup do stávající lampy VO za pomocí mechanizace</t>
  </si>
  <si>
    <t>-1403147666</t>
  </si>
  <si>
    <t>Pol33</t>
  </si>
  <si>
    <t>Montáž stožárové výzbroje</t>
  </si>
  <si>
    <t>1591328850</t>
  </si>
  <si>
    <t>Pol34</t>
  </si>
  <si>
    <t>Montáž patronového pouzdra</t>
  </si>
  <si>
    <t>1594682255</t>
  </si>
  <si>
    <t>Pol35</t>
  </si>
  <si>
    <t>Montáž patrony do stožárového pouzdra</t>
  </si>
  <si>
    <t>663275960</t>
  </si>
  <si>
    <t>Pol36</t>
  </si>
  <si>
    <t>Ukončení vodičů ve svorkovnici</t>
  </si>
  <si>
    <t>-1179384779</t>
  </si>
  <si>
    <t>Pol37</t>
  </si>
  <si>
    <t>Montáž kabelového vedení CYKY J-4x10</t>
  </si>
  <si>
    <t>1073218468</t>
  </si>
  <si>
    <t>Pol38</t>
  </si>
  <si>
    <t>Montáž kabelového vedení Kabel CYKY 3Cx1,5</t>
  </si>
  <si>
    <t>-1700611241</t>
  </si>
  <si>
    <t>Pol39</t>
  </si>
  <si>
    <t>Montáž chráničky kopoflex 63mm</t>
  </si>
  <si>
    <t>1626955245</t>
  </si>
  <si>
    <t>Pol40</t>
  </si>
  <si>
    <t>Montáž chráničky kopoflex 110mm</t>
  </si>
  <si>
    <t>-738615654</t>
  </si>
  <si>
    <t>Pol41</t>
  </si>
  <si>
    <t>Montáž zemnící pásky FeZn 30/4</t>
  </si>
  <si>
    <t>-1862290333</t>
  </si>
  <si>
    <t>Pol42</t>
  </si>
  <si>
    <t>Montáž hlavy rozdělovací SKELDO za pomocí horkovzdušné pistole</t>
  </si>
  <si>
    <t>-756478279</t>
  </si>
  <si>
    <t>Montáž - Svorka SS propojovací páska/drát, nebo páska/páska</t>
  </si>
  <si>
    <t>-2073064050</t>
  </si>
  <si>
    <t>Montáž zemnícího drátu FeZn 10mm</t>
  </si>
  <si>
    <t>-1848790100</t>
  </si>
  <si>
    <t>Pol45</t>
  </si>
  <si>
    <t>Svorka SP na dřík stožáru VO</t>
  </si>
  <si>
    <t>64445592</t>
  </si>
  <si>
    <t>Pol46</t>
  </si>
  <si>
    <t>Nálepka s bleskem na dvířka stožáru - montáž</t>
  </si>
  <si>
    <t>938521628</t>
  </si>
  <si>
    <t>Pol47</t>
  </si>
  <si>
    <t>Příplatek za protažení kabelového vedení ve chráničce</t>
  </si>
  <si>
    <t>535629576</t>
  </si>
  <si>
    <t>-1400404697</t>
  </si>
  <si>
    <t>Pol48</t>
  </si>
  <si>
    <t>Jeřáb pro montáž stožárů nad 5m</t>
  </si>
  <si>
    <t>-734874317</t>
  </si>
  <si>
    <t>Pol49</t>
  </si>
  <si>
    <t>Plošina pro montáž - svítidel, výložníků</t>
  </si>
  <si>
    <t>-2078815061</t>
  </si>
  <si>
    <t>Pol50</t>
  </si>
  <si>
    <t>Doprava elektro-materiálu</t>
  </si>
  <si>
    <t>478902942</t>
  </si>
  <si>
    <t>Pol51</t>
  </si>
  <si>
    <t>Doprava jeřábu</t>
  </si>
  <si>
    <t>-1032251585</t>
  </si>
  <si>
    <t>Pol52</t>
  </si>
  <si>
    <t>Doprava plošiny</t>
  </si>
  <si>
    <t>-1809773849</t>
  </si>
  <si>
    <t>Pol53</t>
  </si>
  <si>
    <t>Doprava pracovníků na a ze stavby</t>
  </si>
  <si>
    <t>-1357596195</t>
  </si>
  <si>
    <t>210_OST</t>
  </si>
  <si>
    <t>Elektroinstalace - Ostatní náklady</t>
  </si>
  <si>
    <t>Pol82</t>
  </si>
  <si>
    <t>Vytyčení nově rozmístěných bodů VO</t>
  </si>
  <si>
    <t>2106349388</t>
  </si>
  <si>
    <t>Pol83</t>
  </si>
  <si>
    <t>Geodetické zaměření objektu VO</t>
  </si>
  <si>
    <t>507156684</t>
  </si>
  <si>
    <t>Pol84</t>
  </si>
  <si>
    <t>Evidence pasportizace VO do aktivní elektronické mapy</t>
  </si>
  <si>
    <t>1306536348</t>
  </si>
  <si>
    <t>Pol85</t>
  </si>
  <si>
    <t>Revizní zpráva objektu VO</t>
  </si>
  <si>
    <t>-958374543</t>
  </si>
  <si>
    <t>Pol86</t>
  </si>
  <si>
    <t>Zařízení staveniště objektu VO</t>
  </si>
  <si>
    <t>-1777304136</t>
  </si>
  <si>
    <t>Pol87</t>
  </si>
  <si>
    <t>Koordinace s ostaními profesemi</t>
  </si>
  <si>
    <t>-328614720</t>
  </si>
  <si>
    <t>Pol88</t>
  </si>
  <si>
    <t>Koordinace se správcem VO</t>
  </si>
  <si>
    <t>729307381</t>
  </si>
  <si>
    <t>Pol89</t>
  </si>
  <si>
    <t>Doprava</t>
  </si>
  <si>
    <t>1080998713</t>
  </si>
  <si>
    <t>46-M</t>
  </si>
  <si>
    <t>Zemní práce při extr.mont.pracích</t>
  </si>
  <si>
    <t>460080112</t>
  </si>
  <si>
    <t>Základové konstrukce bourání základu včetně záhozu jámy sypaninou, zhutnění a urovnání betonového - u stáv. VO</t>
  </si>
  <si>
    <t>1881916653</t>
  </si>
  <si>
    <t>460080202</t>
  </si>
  <si>
    <t>Základové konstrukce zřízení bednění základových konstrukcí s případnými vzpěrami zabudovaného</t>
  </si>
  <si>
    <t>-1348923596</t>
  </si>
  <si>
    <t>35*2*(0,5*0,5)*1,2</t>
  </si>
  <si>
    <t>460080014</t>
  </si>
  <si>
    <t>Základové konstrukce základ bez bednění do rostlé zeminy z monolitického betonu tř. C 16/20</t>
  </si>
  <si>
    <t>1310222903</t>
  </si>
  <si>
    <t>35*0,5*0,5*1,2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</si>
  <si>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</si>
  <si>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</si>
  <si>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-1244520320</t>
  </si>
  <si>
    <t>460202163</t>
  </si>
  <si>
    <t>Hloubení nezapažených kabelových rýh strojně zarovnání kabelových rýh po výkopu strojně, šířka rýhy bez zarovnání rýh šířky 35 cm, hloubky 80 cm, v hornině třídy 3</t>
  </si>
  <si>
    <t>58611072</t>
  </si>
  <si>
    <t>460202193</t>
  </si>
  <si>
    <t>Hloubení nezapažených kabelových rýh strojně zarovnání kabelových rýh po výkopu strojně, šířka rýhy bez zarovnání rýh šířky 35 cm, hloubky 120 cm, v hornině třídy 3</t>
  </si>
  <si>
    <t>90959150</t>
  </si>
  <si>
    <t>460421081</t>
  </si>
  <si>
    <t>Kabelové lože včetně podsypu, zhutnění a urovnání povrchu z písku nebo štěrkopísku tloušťky 5 cm nad kabel zakryté plastovou fólií, šířky lože do 25 cm</t>
  </si>
  <si>
    <t>-835880527</t>
  </si>
  <si>
    <t>823+70</t>
  </si>
  <si>
    <t>460561811</t>
  </si>
  <si>
    <t>Zásyp kabelových rýh strojně s uložením výkopku ve vrstvách včetně zhutnění a urovnání povrchu ve volném terénu</t>
  </si>
  <si>
    <t>1019260070</t>
  </si>
  <si>
    <t>823*0,35*0,8</t>
  </si>
  <si>
    <t>70*0,35*1,2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</si>
  <si>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</si>
  <si>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</si>
  <si>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1826905198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</si>
  <si>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</si>
  <si>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</si>
  <si>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-1342629253</t>
  </si>
  <si>
    <t>22*10</t>
  </si>
  <si>
    <t>460120019</t>
  </si>
  <si>
    <t>Ostatní zemní práce při stavbě nadzemních vedení naložení výkopku strojně, z hornin třídy 1 až 4</t>
  </si>
  <si>
    <t>-1225860328</t>
  </si>
  <si>
    <t>26605603</t>
  </si>
  <si>
    <t>22*2</t>
  </si>
  <si>
    <t>919735113</t>
  </si>
  <si>
    <t>Řezání stávajícího živičného krytu nebo podkladu hloubky přes 100 do 150 mm</t>
  </si>
  <si>
    <t>-2029325224</t>
  </si>
  <si>
    <t>-1773378110</t>
  </si>
  <si>
    <t>(823+70)*0,35</t>
  </si>
  <si>
    <t>Pol63</t>
  </si>
  <si>
    <t>Uložení trouby KGEM do připraveného bednění</t>
  </si>
  <si>
    <t>1685443932</t>
  </si>
  <si>
    <t>Pol66</t>
  </si>
  <si>
    <t>Vyhotovení prostupu do stávajícího stožáru VO</t>
  </si>
  <si>
    <t>-1532233270</t>
  </si>
  <si>
    <t>OSM.225170</t>
  </si>
  <si>
    <t>KGEM troubaDN315x9,2/1000 SN8</t>
  </si>
  <si>
    <t>-999107069</t>
  </si>
  <si>
    <t>OSM.224170</t>
  </si>
  <si>
    <t>KGEM troubaDN250x7,3/1000 SN8</t>
  </si>
  <si>
    <t>2035946521</t>
  </si>
  <si>
    <t>Pol58</t>
  </si>
  <si>
    <t>Beton, směs C20 - zavlhlý - pro použití obetonování chrániček</t>
  </si>
  <si>
    <t>-1978906370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</si>
  <si>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</si>
  <si>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</si>
  <si>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-180231626</t>
  </si>
  <si>
    <t>35*3,14*0,15*0,15*1</t>
  </si>
  <si>
    <t>58341364</t>
  </si>
  <si>
    <t>kamenivo drcené drobné frakce 2/4</t>
  </si>
  <si>
    <t>-204168010</t>
  </si>
  <si>
    <t>2,473*2</t>
  </si>
  <si>
    <t>Pol81</t>
  </si>
  <si>
    <t>589475744</t>
  </si>
  <si>
    <t>SO 800 - OBJEKTY ÚPRAV ÚZEMÍ</t>
  </si>
  <si>
    <t>SO 801 - Vegetační úpravy</t>
  </si>
  <si>
    <t>131251103</t>
  </si>
  <si>
    <t>Hloubení nezapažených jam a zářezů strojně s urovnáním dna do předepsaného profilu a spádu v hornině třídy těžitelnosti I skupiny 3 přes 50 do 100 m3</t>
  </si>
  <si>
    <t>1236324896</t>
  </si>
  <si>
    <t>dle SO 801 - Vegetační úpravy - Technická zpráva 801.1 a Výkres Situace sadových úprav 801.2 + předpokládaná Bilance zemin A.4</t>
  </si>
  <si>
    <t>(51,1+51,6)/2*(18+31,6)/2*0,5"výměna zeminy do hl. 50 cm"</t>
  </si>
  <si>
    <t>Vodorovné přemístění výkopku nebo sypaniny po suchu na obvyklém dopravním prostředku, bez naložení výkopku, avšak se složením bez rozhrnutí z horniny třídy těžitelnosti I skupiny 1 až 3 na vzdálenost přes 50 do 500 m - z mezideponie - zemina shopná zúrodnění</t>
  </si>
  <si>
    <t>-582538963</t>
  </si>
  <si>
    <t>310"ozelenění - v tl. cca 10 cm podél komunikace"</t>
  </si>
  <si>
    <t>-43811203</t>
  </si>
  <si>
    <t>Nakládání, skládání a překládání neulehlého výkopku nebo sypaniny strojně nakládání, množství přes 100 m3, z hornin třídy těžitelnosti I, skupiny 1 až 3 - při zpětném použití ornice - zeminy vhodné k vegetaci</t>
  </si>
  <si>
    <t>-2006215271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</si>
  <si>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</si>
  <si>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</si>
  <si>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1200554372</t>
  </si>
  <si>
    <t>10364101</t>
  </si>
  <si>
    <t>zemina pro terénní úpravy -  ornice</t>
  </si>
  <si>
    <t>-1468350973</t>
  </si>
  <si>
    <t>636,740*2</t>
  </si>
  <si>
    <t>181351114</t>
  </si>
  <si>
    <t>Rozprostření a urovnání ornice v rovině nebo ve svahu sklonu do 1:5 strojně při souvislé ploše přes 500 m2, tl. vrstvy přes 200 do 250 mm</t>
  </si>
  <si>
    <t>-791379071</t>
  </si>
  <si>
    <t>3100"ozelenění - v tl. cca 10 cm podél komunikace"</t>
  </si>
  <si>
    <t>(51,1+51,6)/2*(18+31,6)/2"výměna zeminy do hl. 50 cm"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</si>
  <si>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</si>
  <si>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</si>
  <si>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-738904126</t>
  </si>
  <si>
    <t>183403113</t>
  </si>
  <si>
    <t>Obdělání půdy frézováním v rovině nebo na svahu do 1:5</t>
  </si>
  <si>
    <t>-1938685120</t>
  </si>
  <si>
    <t>183403151</t>
  </si>
  <si>
    <t>Obdělání půdy smykováním v rovině nebo na svahu do 1:5</t>
  </si>
  <si>
    <t>-1265507298</t>
  </si>
  <si>
    <t>183403152</t>
  </si>
  <si>
    <t>Obdělání půdy vláčením v rovině nebo na svahu do 1:5</t>
  </si>
  <si>
    <t>-1787254246</t>
  </si>
  <si>
    <t>183403161</t>
  </si>
  <si>
    <t>Obdělání půdy válením v rovině nebo na svahu do 1:5</t>
  </si>
  <si>
    <t>-70965903</t>
  </si>
  <si>
    <t>184802111</t>
  </si>
  <si>
    <t>Chemické odplevelení půdy před založením kultury, trávníku nebo zpevněných ploch o výměře jednotlivě přes 20 m2 v rovině nebo na svahu do 1:5 postřikem na široko</t>
  </si>
  <si>
    <t>1424451909</t>
  </si>
  <si>
    <t>185802113</t>
  </si>
  <si>
    <t>Hnojení půdy nebo trávníku v rovině nebo na svahu do 1:5 umělým hnojivem na široko</t>
  </si>
  <si>
    <t>-269400446</t>
  </si>
  <si>
    <t>31,837*0,001 'Přepočtené koeficientem množství</t>
  </si>
  <si>
    <t>25191155</t>
  </si>
  <si>
    <t>hnojivo průmyslové Cererit</t>
  </si>
  <si>
    <t>kg</t>
  </si>
  <si>
    <t>-506111317</t>
  </si>
  <si>
    <t>25g/m2</t>
  </si>
  <si>
    <t>(51,1+51,6)/2*(18+31,6)/2*0,025"přihnojení parkového trávníku"</t>
  </si>
  <si>
    <t>183405211</t>
  </si>
  <si>
    <t>Výsev trávníku hydroosevem na ornici</t>
  </si>
  <si>
    <t>-461966060</t>
  </si>
  <si>
    <t>3100"ozelenění - zatravnění - podél komunikace"</t>
  </si>
  <si>
    <t>(51,1+51,6)/2*(18+31,6)/2"zatravněnív ploše zeminy vyměněné do hl. 50 cm"</t>
  </si>
  <si>
    <t>00572410</t>
  </si>
  <si>
    <t>osivo směs travní parková</t>
  </si>
  <si>
    <t>-256454928</t>
  </si>
  <si>
    <t>3100*0,012 'Přepočtené koeficientem množství</t>
  </si>
  <si>
    <t>00572472</t>
  </si>
  <si>
    <t>osivo směs travní krajinná-rovinná</t>
  </si>
  <si>
    <t>1651295987</t>
  </si>
  <si>
    <t>(51,1+51,6)/2*(18+31,6)/2"zatravnění u plochy s výměnou zeminy do hl. 50 cm"</t>
  </si>
  <si>
    <t>1273,48*0,025 'Přepočtené koeficientem množství</t>
  </si>
  <si>
    <t>183901142</t>
  </si>
  <si>
    <t>Doplnění zeminy nebo substrátu o tl. vrstvy do 100 mm do nádoby výšky do 700 mm přes 0,30 do 0,60 m2</t>
  </si>
  <si>
    <t>-1919895460</t>
  </si>
  <si>
    <t>363"půdokryvné roztliny a keře"</t>
  </si>
  <si>
    <t>109"keře"</t>
  </si>
  <si>
    <t>14"pro stromy"</t>
  </si>
  <si>
    <t>10321100</t>
  </si>
  <si>
    <t>zahradní substrát pro výsadbu VL</t>
  </si>
  <si>
    <t>551450975</t>
  </si>
  <si>
    <t>363*0,01"půdokryvné roztliny a keře"</t>
  </si>
  <si>
    <t>109*0,02"keře"</t>
  </si>
  <si>
    <t>14*0,04"pro stromy"</t>
  </si>
  <si>
    <t>183104113</t>
  </si>
  <si>
    <t>Kopání jamek pro výsadbu sazenic velikost jamky průměr 250 mm, hl. 250 mm v půdě nezabuřeněné zemina 3</t>
  </si>
  <si>
    <t>1026778189</t>
  </si>
  <si>
    <t>68+110+54+18+29+21+37+26</t>
  </si>
  <si>
    <t>184102111</t>
  </si>
  <si>
    <t>Výsadba dřeviny s balem do předem vyhloubené jamky se zalitím v rovině nebo na svahu do 1:5, při průměru balu přes 100 do 200 mm</t>
  </si>
  <si>
    <t>2059011799</t>
  </si>
  <si>
    <t>02652001</t>
  </si>
  <si>
    <t>Ořechokřídlec clandonský /Caryopteris x clandenensis/ 20-40cm</t>
  </si>
  <si>
    <t>-2143363048</t>
  </si>
  <si>
    <t>68"dle SO 801 - Vegetační úpravy - Technická zpráva 801.1 a Situace sadových úprav 801.2"</t>
  </si>
  <si>
    <t>02652002</t>
  </si>
  <si>
    <t>Skalník vodorovný /Cotoneaster horizontalis/ 20-40 cm</t>
  </si>
  <si>
    <t>-1916357912</t>
  </si>
  <si>
    <t>110"dle SO 801 - Vegetační úpravy - Technická zpráva 801.1 a Situace sadových úprav 801.2"</t>
  </si>
  <si>
    <t>02652003</t>
  </si>
  <si>
    <t>Trojpuk něžný /Deutzia gracilis "Nikko"/ 20-40 cm</t>
  </si>
  <si>
    <t>43083269</t>
  </si>
  <si>
    <t>54"dle SO 801 - Vegetační úpravy - Technická zpráva 801.1 a Situace sadových úprav 801.2"</t>
  </si>
  <si>
    <t>02652004</t>
  </si>
  <si>
    <t>Třezalka kalíškatá /Hypericum calycinum/ 20-40 cm</t>
  </si>
  <si>
    <t>-674568529</t>
  </si>
  <si>
    <t>18"dle SO 801 - Vegetační úpravy - Technická zpráva 801.1 a Situace sadových úprav 801.2"</t>
  </si>
  <si>
    <t>02652005</t>
  </si>
  <si>
    <t>Mochna křovitá /Potentilla fruticosa/ 20-40cm</t>
  </si>
  <si>
    <t>-815447460</t>
  </si>
  <si>
    <t>29"dle SO 801 - Vegetační úpravy - Technická zpráva 801.1 a Situace sadových úprav 801.2"</t>
  </si>
  <si>
    <t>02652027</t>
  </si>
  <si>
    <t>Mochna křovitá /Potentilla frucosa "Snowflake"/ 20-40 cm</t>
  </si>
  <si>
    <t>1104330456</t>
  </si>
  <si>
    <t>21"dle SO 801 - Vegetační úpravy - Technická zpráva 801.1 a Situace sadových úprav 801.2"</t>
  </si>
  <si>
    <t>02652028</t>
  </si>
  <si>
    <t>Tavolník nízký /Spiraea X bumalda/ 20-40 cm</t>
  </si>
  <si>
    <t>-285508416</t>
  </si>
  <si>
    <t>37"dle SO 801 - Vegetační úpravy - Technická zpráva 801.1 a Situace sadových úprav 801.2"</t>
  </si>
  <si>
    <t>02652029</t>
  </si>
  <si>
    <t>Korunatka klaná /Stephanandra incisa "Crispa"/ 20-40 cm</t>
  </si>
  <si>
    <t>-1205065979</t>
  </si>
  <si>
    <t>26"dle SO 801 - Vegetační úpravy - Technická zpráva 801.1 a Situace sadových úprav 801.2"</t>
  </si>
  <si>
    <t>183104213</t>
  </si>
  <si>
    <t>Kopání jamek pro výsadbu sazenic velikost jamky průměr 350 mm, hl. 350 mm v půdě nezabuřeněné zemina 3</t>
  </si>
  <si>
    <t>1284732827</t>
  </si>
  <si>
    <t>60+15+12+22</t>
  </si>
  <si>
    <t>184102112</t>
  </si>
  <si>
    <t>Výsadba dřeviny s balem do předem vyhloubené jamky se zalitím v rovině nebo na svahu do 1:5, při průměru balu přes 200 do 300 mm</t>
  </si>
  <si>
    <t>-1294935527</t>
  </si>
  <si>
    <t>02652022</t>
  </si>
  <si>
    <t>Dřišťál Thunbergův /Berberis thunbergii "Atropurpurea"/ 40-60cm</t>
  </si>
  <si>
    <t>1981951150</t>
  </si>
  <si>
    <t>60"dle SO 801 - Vegetační úpravy - Technická zpráva 801.1 a Situace sadových úprav 801.2"</t>
  </si>
  <si>
    <t>02652023</t>
  </si>
  <si>
    <t>Zlatice prostřední /Forsythia intermedia -gold/ 40-60cm</t>
  </si>
  <si>
    <t>568545116</t>
  </si>
  <si>
    <t>15"dle SO 801 - Vegetační úpravy - Technická zpráva 801.1 a Situace sadových úprav 801.2"</t>
  </si>
  <si>
    <t>02652025</t>
  </si>
  <si>
    <t>Šeřík obecný /Syringa vulgaris/ 60-80cm</t>
  </si>
  <si>
    <t>-906950657</t>
  </si>
  <si>
    <t>12"dle SO 801 - Vegetační úpravy - Technická zpráva 801.1 a Situace sadových úprav 801.2"</t>
  </si>
  <si>
    <t>02652026</t>
  </si>
  <si>
    <t>Vajgélie květnatá /Weigela florida/ 40-60 cm</t>
  </si>
  <si>
    <t>1221201883</t>
  </si>
  <si>
    <t>22"dle SO 801 - Vegetační úpravy - Technická zpráva 801.1 a Situace sadových úprav 801.2"</t>
  </si>
  <si>
    <t>183104613</t>
  </si>
  <si>
    <t>Kopání jamek pro výsadbu sazenic velikost jamky průměr 600 mm,hl.600 mm v půdě nezabuřeněné zemina 3</t>
  </si>
  <si>
    <t>-1601150558</t>
  </si>
  <si>
    <t>6+8</t>
  </si>
  <si>
    <t>184102115</t>
  </si>
  <si>
    <t>Výsadba dřeviny s balem do předem vyhloubené jamky se zalitím v rovině nebo na svahu do 1:5, při průměru balu přes 500 do 600 mm</t>
  </si>
  <si>
    <t>-1496571811</t>
  </si>
  <si>
    <t>026503001</t>
  </si>
  <si>
    <t>Javor mléč /Acer platanoides/ výsadbová velikost 12-14 - strom s balem</t>
  </si>
  <si>
    <t>1519524102</t>
  </si>
  <si>
    <t>6"dle SO 801 - Vegetační úpravy - Technická zpráva 801.1 a Situace sadových úprav 801.2"</t>
  </si>
  <si>
    <t>026505299</t>
  </si>
  <si>
    <t>Lípa srdčitá (Tilia cordate Green Spire), výsadbová velikost 12-14 - strom s balem</t>
  </si>
  <si>
    <t>2137309177</t>
  </si>
  <si>
    <t>8"dle SO 801 - Vegetační úpravy - Technická zpráva 801.1 a Situace sadových úprav 801.2"</t>
  </si>
  <si>
    <t>184215132</t>
  </si>
  <si>
    <t>Ukotvení dřeviny kůly třemi kůly, délky přes 1 do 2 m</t>
  </si>
  <si>
    <t>1032388588</t>
  </si>
  <si>
    <t>60591253</t>
  </si>
  <si>
    <t>kůl vyvazovací dřevěný impregnovaný D 8cm dl 2m</t>
  </si>
  <si>
    <t>-533655746</t>
  </si>
  <si>
    <t>(6+8)*3</t>
  </si>
  <si>
    <t>42*3 'Přepočtené koeficientem množství</t>
  </si>
  <si>
    <t>184801121</t>
  </si>
  <si>
    <t>Ošetření vysazených dřevin solitérních v rovině nebo na svahu do 1:5</t>
  </si>
  <si>
    <t>844663462</t>
  </si>
  <si>
    <t>363+109+14</t>
  </si>
  <si>
    <t>SO 802 - Úprava stávajícího oplocení</t>
  </si>
  <si>
    <t xml:space="preserve">    783 - Dokončovací práce - nátěry</t>
  </si>
  <si>
    <t>1950048200</t>
  </si>
  <si>
    <t>dle SO 802 - Úprava oplocení</t>
  </si>
  <si>
    <t>dle Technické zprávy 802.1 a výkresu - Typu oplocení Plotová pole č. 802.3 a výkresu Situace oplocení č. 802.2</t>
  </si>
  <si>
    <t>0,2*0,8*4,5"pro nové oplocení typu 4 - podzemní čás "</t>
  </si>
  <si>
    <t>-1799233429</t>
  </si>
  <si>
    <t>796011752</t>
  </si>
  <si>
    <t>0,2*0,8*4,5*1,1"pro nové oplocení typu 4 - podzemní část - ztratné do výkopu"</t>
  </si>
  <si>
    <t>274362021</t>
  </si>
  <si>
    <t>Výztuž základů pasů ze svařovaných sítí z drátů typu KARI</t>
  </si>
  <si>
    <t>-1986068942</t>
  </si>
  <si>
    <t>0,8*4,5*4,44/1000*1,25"pro nové oplocení typu 4 - podzemní část - vyztužení kari sítěmi 6/100*100 - 4,44kg/m2"</t>
  </si>
  <si>
    <t>341321310</t>
  </si>
  <si>
    <t>Stěny a příčky z betonu železového (bez výztuže) nosné tř. C 16/20</t>
  </si>
  <si>
    <t>-866321617</t>
  </si>
  <si>
    <t>0,2*0,5*4,5"nová část oplocení typu 4 - nadzemní část "</t>
  </si>
  <si>
    <t>341351111</t>
  </si>
  <si>
    <t>Bednění stěn a příček nosných rovné oboustranné za každou stranu zřízení</t>
  </si>
  <si>
    <t>597243246</t>
  </si>
  <si>
    <t>2*(0,5*4,5+0,5*0,2)"pro nové oplocení typu 4 - nadzemní část"</t>
  </si>
  <si>
    <t>341351112</t>
  </si>
  <si>
    <t>Bednění stěn a příček nosných rovné oboustranné za každou stranu odstranění</t>
  </si>
  <si>
    <t>-683970074</t>
  </si>
  <si>
    <t>341351911</t>
  </si>
  <si>
    <t>Bednění stěn a příček nosných Příplatek k cenám bednění za pohledový beton</t>
  </si>
  <si>
    <t>1946777147</t>
  </si>
  <si>
    <t>341362021</t>
  </si>
  <si>
    <t>Výztuž stěn a příček nosných svislých nebo šikmých, rovných nebo oblých ze svařovaných sítí z drátů typu KARI</t>
  </si>
  <si>
    <t>-723750806</t>
  </si>
  <si>
    <t>0,5*4,5*4,44/1000*1,25"pro nové oplocení typu 4 - podzemní část - vyztužení kari sítěmi 6/100*100 - 4,44kg/m2"</t>
  </si>
  <si>
    <t>Bourání základů z betonu železového</t>
  </si>
  <si>
    <t>1295874114</t>
  </si>
  <si>
    <t>0,2*0,8*20"oplocení typu 4 - podzemní část "</t>
  </si>
  <si>
    <t>Bourání zdiva železobetonového nadzákladového, objemu přes 1 m3</t>
  </si>
  <si>
    <t>-1755288604</t>
  </si>
  <si>
    <t>0,2*0,5*20"oplocení typu 4 - nadzemní část "</t>
  </si>
  <si>
    <t>962042329</t>
  </si>
  <si>
    <t>Bourání betonové patky z betonu prostého v trubce o prům. 280mm, v. 250mm</t>
  </si>
  <si>
    <t>516078108</t>
  </si>
  <si>
    <t>(137+2)*3,14*0,14*0,14*0,25"oplocení typu 1 - 137 polí"</t>
  </si>
  <si>
    <t>966052121</t>
  </si>
  <si>
    <t>Bourání plotových sloupků a vzpěr železobetonových výšky do 2,5 m s betonovou patkou</t>
  </si>
  <si>
    <t>-278140346</t>
  </si>
  <si>
    <t>31"oplocení typu 3"</t>
  </si>
  <si>
    <t>2"oplocení typu 2 - dvoukřídlá vrata o celk. š. 15m, v.1,9m - 2 sloupky vrat "</t>
  </si>
  <si>
    <t>966071822</t>
  </si>
  <si>
    <t>Rozebrání oplocení z pletiva drátěného se čtvercovými oky, výšky přes 1,6 do 2,0 m</t>
  </si>
  <si>
    <t>1664228332</t>
  </si>
  <si>
    <t>36"oplocení typu 2"</t>
  </si>
  <si>
    <t>88"oplocení typu 3"</t>
  </si>
  <si>
    <t>966071711</t>
  </si>
  <si>
    <t>Bourání plotových sloupků a vzpěr ocelových trubkových nebo profilovaných výšky do 2,50 m zabetonovaných</t>
  </si>
  <si>
    <t>-24883107</t>
  </si>
  <si>
    <t>13+2"oplocení typu 2"</t>
  </si>
  <si>
    <t>966072812</t>
  </si>
  <si>
    <t>Rozebrání oplocení z svařeného z ocel. válcovaných profilů bez sloupků s betonovou podezdívkou, výšky pole 1750 mm</t>
  </si>
  <si>
    <t>1157218745</t>
  </si>
  <si>
    <t>20"oplocení typu 4 "</t>
  </si>
  <si>
    <t>966073813</t>
  </si>
  <si>
    <t>Rozebrání vrat a vrátek k oplocení plochy jednotlivě přes 10 do 20 m2</t>
  </si>
  <si>
    <t>1168724389</t>
  </si>
  <si>
    <t>2"oplocení typu 2 - dvoukřídlá vrata o celk. š. 15m, v.1,9m - počítána 2 křídla samostatně "</t>
  </si>
  <si>
    <t>2073844452</t>
  </si>
  <si>
    <t>-669176400</t>
  </si>
  <si>
    <t>43,791*10 'Přepočtené koeficientem množství</t>
  </si>
  <si>
    <t>-1090845997</t>
  </si>
  <si>
    <t>21,721+21,92"sutě celkem"</t>
  </si>
  <si>
    <t>-23,214"výkup železa"</t>
  </si>
  <si>
    <t>1497091119</t>
  </si>
  <si>
    <t>0,308+0,986+21,92</t>
  </si>
  <si>
    <t>998232131</t>
  </si>
  <si>
    <t>Přesun hmot pro oplocení se svislou nosnou konstrukcí monolitickou betonovou tyčovou nebo plošnou vodorovná dopravní vzdálenost do 50 m, pro oplocení výšky do 3 m</t>
  </si>
  <si>
    <t>-1855939389</t>
  </si>
  <si>
    <t>767121902</t>
  </si>
  <si>
    <t>Oprava, úprava a ukotvení k podezdívce části stáv.oplocení typu 4 - svařované - rám z ocelových válc.profilů U65 a plotové výplně z L 50*4</t>
  </si>
  <si>
    <t>-1249778233</t>
  </si>
  <si>
    <t>4,5*1,75"nové oplocení typu 4 s použitím stáv. demontovaného plotu "</t>
  </si>
  <si>
    <t>767996703</t>
  </si>
  <si>
    <t>Demontáž ostatních zámečnických konstrukcí o hmotnosti jednotlivých dílů řezáním přes 100 do 250 kg</t>
  </si>
  <si>
    <t>31606019</t>
  </si>
  <si>
    <t>160*137"oplocení typu 1 - 137 polí/160kg"</t>
  </si>
  <si>
    <t>998767201</t>
  </si>
  <si>
    <t>Přesun hmot pro zámečnické konstrukce stanovený procentní sazbou (%) z ceny vodorovná dopravní vzdálenost do 50 m v objektech výšky do 6 m</t>
  </si>
  <si>
    <t>1822591038</t>
  </si>
  <si>
    <t>783</t>
  </si>
  <si>
    <t>Dokončovací práce - nátěry</t>
  </si>
  <si>
    <t>783322101</t>
  </si>
  <si>
    <t>Tmelení zámečnických konstrukcí včetně přebroušení tmelených míst, tmelem disperzním akrylátovým nebo latexovým</t>
  </si>
  <si>
    <t>-1012203001</t>
  </si>
  <si>
    <t>783306807</t>
  </si>
  <si>
    <t>Odstranění nátěrů ze zámečnických konstrukcí odstraňovačem nátěrů s obroušením</t>
  </si>
  <si>
    <t>-1100391632</t>
  </si>
  <si>
    <t>(4*2+1,75*4)*(0,065*2+0,042*2)"U65- rám - oplocení typu 4"</t>
  </si>
  <si>
    <t>23*1,75*0,05*4"l50*50/4 - plotová výplň  - oplocení typu 4"</t>
  </si>
  <si>
    <t>783314203</t>
  </si>
  <si>
    <t>Základní antikorozní nátěr zámečnických konstrukcí jednonásobný syntetický samozákladující</t>
  </si>
  <si>
    <t>754896668</t>
  </si>
  <si>
    <t>783335101</t>
  </si>
  <si>
    <t>Mezinátěr zámečnických konstrukcí jednonásobný epoxidový</t>
  </si>
  <si>
    <t>2024096826</t>
  </si>
  <si>
    <t>783337101</t>
  </si>
  <si>
    <t>Krycí nátěr (email) zámečnických konstrukcí jednonásobný epoxidový</t>
  </si>
  <si>
    <t>1205351788</t>
  </si>
  <si>
    <t>VRN - Vedlejší a ostatní náklady stavby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</si>
  <si>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</si>
  <si>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</si>
  <si>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</si>
  <si>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</si>
  <si>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</si>
  <si>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011002000</t>
  </si>
  <si>
    <t>Průzkumné práce</t>
  </si>
  <si>
    <t>-2017882435</t>
  </si>
  <si>
    <t>012002000</t>
  </si>
  <si>
    <t>Provedení výškopisného a polohopisného vytyčení pro provedení stavby, geodetické zaměření skutečného stavu provedení
vč. geodetického zaměření komunikace a provedených sítí - rozvodů dešťové kanalizace a VO vč. předání v digitální a tiskové podobě v 6paré</t>
  </si>
  <si>
    <t>-632962972</t>
  </si>
  <si>
    <t>013244001</t>
  </si>
  <si>
    <t xml:space="preserve">Vypracování realizační dokumentace </t>
  </si>
  <si>
    <t>1366002531</t>
  </si>
  <si>
    <t>012203000</t>
  </si>
  <si>
    <t>Dokumentace skutečného provedení stavby</t>
  </si>
  <si>
    <t>-1744249226</t>
  </si>
  <si>
    <t>033002000</t>
  </si>
  <si>
    <t>Připojení staveniště na inženýrské sítě (elektrická energie-využití náhradních zdrojů, voda-dovoz)</t>
  </si>
  <si>
    <t>-298029386</t>
  </si>
  <si>
    <t>032002000</t>
  </si>
  <si>
    <t>Vybavení staveniště (stavební buňky, mobilní wc, skladové buňky apod.)</t>
  </si>
  <si>
    <t>1533692849</t>
  </si>
  <si>
    <t>034103000</t>
  </si>
  <si>
    <t>Oplocení staveniště</t>
  </si>
  <si>
    <t>-932128019</t>
  </si>
  <si>
    <t xml:space="preserve">dle A.5, Technické zprávA.5.1 a výkresu SITUACE   ZOV č. A.5.2 </t>
  </si>
  <si>
    <t>210+14"mobilní oplocení"</t>
  </si>
  <si>
    <t>034503000</t>
  </si>
  <si>
    <t>Informační tabule na staveništi</t>
  </si>
  <si>
    <t>1625888886</t>
  </si>
  <si>
    <t>034703000</t>
  </si>
  <si>
    <t>Informační tabule a výstražné pásky po obvodu staveniště</t>
  </si>
  <si>
    <t>-1754898493</t>
  </si>
  <si>
    <t>VRN4</t>
  </si>
  <si>
    <t>Inženýrská činnost</t>
  </si>
  <si>
    <t>040001000</t>
  </si>
  <si>
    <t>Inženýrská činnost (žádosti o povolení - např. kácení stromu, dopravní značení apod...)</t>
  </si>
  <si>
    <t>-1830930171</t>
  </si>
  <si>
    <t>045002000</t>
  </si>
  <si>
    <t>Kompletační a koordinační činnost</t>
  </si>
  <si>
    <t>-1448850160</t>
  </si>
  <si>
    <t>043103000</t>
  </si>
  <si>
    <t>Zkoušky bez rozlišení</t>
  </si>
  <si>
    <t>1069232508</t>
  </si>
  <si>
    <t>VRN9</t>
  </si>
  <si>
    <t>091704000</t>
  </si>
  <si>
    <t>Náklady na údržbu - náklady na čištění aut a komunikací v případě znečištění</t>
  </si>
  <si>
    <t>282950538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</si>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</sst>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 locked="0"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32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34</v>
      </c>
      <c r="AO17" s="25"/>
      <c r="AP17" s="25"/>
      <c r="AQ17" s="25"/>
      <c r="AR17" s="23"/>
      <c r="BE17" s="34"/>
      <c r="BS17" s="20" t="s">
        <v>35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41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42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43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44</v>
      </c>
      <c r="E29" s="50"/>
      <c r="F29" s="35" t="s">
        <v>45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46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47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48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49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51</v>
      </c>
      <c r="U35" s="57"/>
      <c r="V35" s="57"/>
      <c r="W35" s="57"/>
      <c r="X35" s="59" t="s">
        <v>52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22-20-06-VZ-00-KDOII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KRÁLŮV DVŮR - OBCHVAT - II. část - PDPS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Králův Dvůr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18. 3. 2020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Králův Dvůr,Nám.Míru 139,26701 Králův Dvůr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SPEKTRA s.r.o.,V Hlinkách 1548,26601 Beroun</v>
      </c>
      <c r="AN49" s="67"/>
      <c r="AO49" s="67"/>
      <c r="AP49" s="67"/>
      <c r="AQ49" s="43"/>
      <c r="AR49" s="47"/>
      <c r="AS49" s="77" t="s">
        <v>54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36</v>
      </c>
      <c r="AJ50" s="43"/>
      <c r="AK50" s="43"/>
      <c r="AL50" s="43"/>
      <c r="AM50" s="76" t="str">
        <f>IF(E20="","",E20)</f>
        <v>p. Lenka Dejdarová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55</v>
      </c>
      <c r="D52" s="90"/>
      <c r="E52" s="90"/>
      <c r="F52" s="90"/>
      <c r="G52" s="90"/>
      <c r="H52" s="91"/>
      <c r="I52" s="92" t="s">
        <v>56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57</v>
      </c>
      <c r="AH52" s="90"/>
      <c r="AI52" s="90"/>
      <c r="AJ52" s="90"/>
      <c r="AK52" s="90"/>
      <c r="AL52" s="90"/>
      <c r="AM52" s="90"/>
      <c r="AN52" s="92" t="s">
        <v>58</v>
      </c>
      <c r="AO52" s="90"/>
      <c r="AP52" s="90"/>
      <c r="AQ52" s="94" t="s">
        <v>59</v>
      </c>
      <c r="AR52" s="47"/>
      <c r="AS52" s="95" t="s">
        <v>60</v>
      </c>
      <c r="AT52" s="96" t="s">
        <v>61</v>
      </c>
      <c r="AU52" s="96" t="s">
        <v>62</v>
      </c>
      <c r="AV52" s="96" t="s">
        <v>63</v>
      </c>
      <c r="AW52" s="96" t="s">
        <v>64</v>
      </c>
      <c r="AX52" s="96" t="s">
        <v>65</v>
      </c>
      <c r="AY52" s="96" t="s">
        <v>66</v>
      </c>
      <c r="AZ52" s="96" t="s">
        <v>67</v>
      </c>
      <c r="BA52" s="96" t="s">
        <v>68</v>
      </c>
      <c r="BB52" s="96" t="s">
        <v>69</v>
      </c>
      <c r="BC52" s="96" t="s">
        <v>70</v>
      </c>
      <c r="BD52" s="97" t="s">
        <v>71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72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ROUND(AG55+AG59+AG63+AG66+AG68+AG70+AG73,2)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ROUND(AS55+AS59+AS63+AS66+AS68+AS70+AS73,2)</f>
        <v>0</v>
      </c>
      <c r="AT54" s="109">
        <f>ROUND(SUM(AV54:AW54),2)</f>
        <v>0</v>
      </c>
      <c r="AU54" s="110">
        <f>ROUND(AU55+AU59+AU63+AU66+AU68+AU70+AU73,5)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ROUND(AZ55+AZ59+AZ63+AZ66+AZ68+AZ70+AZ73,2)</f>
        <v>0</v>
      </c>
      <c r="BA54" s="109">
        <f>ROUND(BA55+BA59+BA63+BA66+BA68+BA70+BA73,2)</f>
        <v>0</v>
      </c>
      <c r="BB54" s="109">
        <f>ROUND(BB55+BB59+BB63+BB66+BB68+BB70+BB73,2)</f>
        <v>0</v>
      </c>
      <c r="BC54" s="109">
        <f>ROUND(BC55+BC59+BC63+BC66+BC68+BC70+BC73,2)</f>
        <v>0</v>
      </c>
      <c r="BD54" s="111">
        <f>ROUND(BD55+BD59+BD63+BD66+BD68+BD70+BD73,2)</f>
        <v>0</v>
      </c>
      <c r="BE54" s="6"/>
      <c r="BS54" s="112" t="s">
        <v>73</v>
      </c>
      <c r="BT54" s="112" t="s">
        <v>74</v>
      </c>
      <c r="BU54" s="113" t="s">
        <v>75</v>
      </c>
      <c r="BV54" s="112" t="s">
        <v>76</v>
      </c>
      <c r="BW54" s="112" t="s">
        <v>5</v>
      </c>
      <c r="BX54" s="112" t="s">
        <v>77</v>
      </c>
      <c r="CL54" s="112" t="s">
        <v>19</v>
      </c>
    </row>
    <row r="55" spans="1:91" s="7" customFormat="1" ht="16.5" customHeight="1">
      <c r="A55" s="7"/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ROUND(SUM(AG56:AG58),2)</f>
        <v>0</v>
      </c>
      <c r="AH55" s="117"/>
      <c r="AI55" s="117"/>
      <c r="AJ55" s="117"/>
      <c r="AK55" s="117"/>
      <c r="AL55" s="117"/>
      <c r="AM55" s="117"/>
      <c r="AN55" s="119">
        <f>SUM(AG55,AT55)</f>
        <v>0</v>
      </c>
      <c r="AO55" s="117"/>
      <c r="AP55" s="117"/>
      <c r="AQ55" s="120" t="s">
        <v>80</v>
      </c>
      <c r="AR55" s="121"/>
      <c r="AS55" s="122">
        <f>ROUND(SUM(AS56:AS58),2)</f>
        <v>0</v>
      </c>
      <c r="AT55" s="123">
        <f>ROUND(SUM(AV55:AW55),2)</f>
        <v>0</v>
      </c>
      <c r="AU55" s="124">
        <f>ROUND(SUM(AU56:AU58),5)</f>
        <v>0</v>
      </c>
      <c r="AV55" s="123">
        <f>ROUND(AZ55*L29,2)</f>
        <v>0</v>
      </c>
      <c r="AW55" s="123">
        <f>ROUND(BA55*L30,2)</f>
        <v>0</v>
      </c>
      <c r="AX55" s="123">
        <f>ROUND(BB55*L29,2)</f>
        <v>0</v>
      </c>
      <c r="AY55" s="123">
        <f>ROUND(BC55*L30,2)</f>
        <v>0</v>
      </c>
      <c r="AZ55" s="123">
        <f>ROUND(SUM(AZ56:AZ58),2)</f>
        <v>0</v>
      </c>
      <c r="BA55" s="123">
        <f>ROUND(SUM(BA56:BA58),2)</f>
        <v>0</v>
      </c>
      <c r="BB55" s="123">
        <f>ROUND(SUM(BB56:BB58),2)</f>
        <v>0</v>
      </c>
      <c r="BC55" s="123">
        <f>ROUND(SUM(BC56:BC58),2)</f>
        <v>0</v>
      </c>
      <c r="BD55" s="125">
        <f>ROUND(SUM(BD56:BD58),2)</f>
        <v>0</v>
      </c>
      <c r="BE55" s="7"/>
      <c r="BS55" s="126" t="s">
        <v>73</v>
      </c>
      <c r="BT55" s="126" t="s">
        <v>81</v>
      </c>
      <c r="BU55" s="126" t="s">
        <v>75</v>
      </c>
      <c r="BV55" s="126" t="s">
        <v>76</v>
      </c>
      <c r="BW55" s="126" t="s">
        <v>82</v>
      </c>
      <c r="BX55" s="126" t="s">
        <v>5</v>
      </c>
      <c r="CL55" s="126" t="s">
        <v>19</v>
      </c>
      <c r="CM55" s="126" t="s">
        <v>83</v>
      </c>
    </row>
    <row r="56" spans="1:90" s="4" customFormat="1" ht="16.5" customHeight="1">
      <c r="A56" s="127" t="s">
        <v>84</v>
      </c>
      <c r="B56" s="66"/>
      <c r="C56" s="128"/>
      <c r="D56" s="128"/>
      <c r="E56" s="129" t="s">
        <v>85</v>
      </c>
      <c r="F56" s="129"/>
      <c r="G56" s="129"/>
      <c r="H56" s="129"/>
      <c r="I56" s="129"/>
      <c r="J56" s="128"/>
      <c r="K56" s="129" t="s">
        <v>86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>
        <f>'SO 001 - Přípravy staveniště'!J32</f>
        <v>0</v>
      </c>
      <c r="AH56" s="128"/>
      <c r="AI56" s="128"/>
      <c r="AJ56" s="128"/>
      <c r="AK56" s="128"/>
      <c r="AL56" s="128"/>
      <c r="AM56" s="128"/>
      <c r="AN56" s="130">
        <f>SUM(AG56,AT56)</f>
        <v>0</v>
      </c>
      <c r="AO56" s="128"/>
      <c r="AP56" s="128"/>
      <c r="AQ56" s="131" t="s">
        <v>87</v>
      </c>
      <c r="AR56" s="68"/>
      <c r="AS56" s="132">
        <v>0</v>
      </c>
      <c r="AT56" s="133">
        <f>ROUND(SUM(AV56:AW56),2)</f>
        <v>0</v>
      </c>
      <c r="AU56" s="134">
        <f>'SO 001 - Přípravy staveniště'!P90</f>
        <v>0</v>
      </c>
      <c r="AV56" s="133">
        <f>'SO 001 - Přípravy staveniště'!J35</f>
        <v>0</v>
      </c>
      <c r="AW56" s="133">
        <f>'SO 001 - Přípravy staveniště'!J36</f>
        <v>0</v>
      </c>
      <c r="AX56" s="133">
        <f>'SO 001 - Přípravy staveniště'!J37</f>
        <v>0</v>
      </c>
      <c r="AY56" s="133">
        <f>'SO 001 - Přípravy staveniště'!J38</f>
        <v>0</v>
      </c>
      <c r="AZ56" s="133">
        <f>'SO 001 - Přípravy staveniště'!F35</f>
        <v>0</v>
      </c>
      <c r="BA56" s="133">
        <f>'SO 001 - Přípravy staveniště'!F36</f>
        <v>0</v>
      </c>
      <c r="BB56" s="133">
        <f>'SO 001 - Přípravy staveniště'!F37</f>
        <v>0</v>
      </c>
      <c r="BC56" s="133">
        <f>'SO 001 - Přípravy staveniště'!F38</f>
        <v>0</v>
      </c>
      <c r="BD56" s="135">
        <f>'SO 001 - Přípravy staveniště'!F39</f>
        <v>0</v>
      </c>
      <c r="BE56" s="4"/>
      <c r="BT56" s="136" t="s">
        <v>83</v>
      </c>
      <c r="BV56" s="136" t="s">
        <v>76</v>
      </c>
      <c r="BW56" s="136" t="s">
        <v>88</v>
      </c>
      <c r="BX56" s="136" t="s">
        <v>82</v>
      </c>
      <c r="CL56" s="136" t="s">
        <v>19</v>
      </c>
    </row>
    <row r="57" spans="1:90" s="4" customFormat="1" ht="16.5" customHeight="1">
      <c r="A57" s="127" t="s">
        <v>84</v>
      </c>
      <c r="B57" s="66"/>
      <c r="C57" s="128"/>
      <c r="D57" s="128"/>
      <c r="E57" s="129" t="s">
        <v>89</v>
      </c>
      <c r="F57" s="129"/>
      <c r="G57" s="129"/>
      <c r="H57" s="129"/>
      <c r="I57" s="129"/>
      <c r="J57" s="128"/>
      <c r="K57" s="129" t="s">
        <v>90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'SO 002 - Odstranění venko...'!J32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87</v>
      </c>
      <c r="AR57" s="68"/>
      <c r="AS57" s="132">
        <v>0</v>
      </c>
      <c r="AT57" s="133">
        <f>ROUND(SUM(AV57:AW57),2)</f>
        <v>0</v>
      </c>
      <c r="AU57" s="134">
        <f>'SO 002 - Odstranění venko...'!P88</f>
        <v>0</v>
      </c>
      <c r="AV57" s="133">
        <f>'SO 002 - Odstranění venko...'!J35</f>
        <v>0</v>
      </c>
      <c r="AW57" s="133">
        <f>'SO 002 - Odstranění venko...'!J36</f>
        <v>0</v>
      </c>
      <c r="AX57" s="133">
        <f>'SO 002 - Odstranění venko...'!J37</f>
        <v>0</v>
      </c>
      <c r="AY57" s="133">
        <f>'SO 002 - Odstranění venko...'!J38</f>
        <v>0</v>
      </c>
      <c r="AZ57" s="133">
        <f>'SO 002 - Odstranění venko...'!F35</f>
        <v>0</v>
      </c>
      <c r="BA57" s="133">
        <f>'SO 002 - Odstranění venko...'!F36</f>
        <v>0</v>
      </c>
      <c r="BB57" s="133">
        <f>'SO 002 - Odstranění venko...'!F37</f>
        <v>0</v>
      </c>
      <c r="BC57" s="133">
        <f>'SO 002 - Odstranění venko...'!F38</f>
        <v>0</v>
      </c>
      <c r="BD57" s="135">
        <f>'SO 002 - Odstranění venko...'!F39</f>
        <v>0</v>
      </c>
      <c r="BE57" s="4"/>
      <c r="BT57" s="136" t="s">
        <v>83</v>
      </c>
      <c r="BV57" s="136" t="s">
        <v>76</v>
      </c>
      <c r="BW57" s="136" t="s">
        <v>91</v>
      </c>
      <c r="BX57" s="136" t="s">
        <v>82</v>
      </c>
      <c r="CL57" s="136" t="s">
        <v>19</v>
      </c>
    </row>
    <row r="58" spans="1:90" s="4" customFormat="1" ht="16.5" customHeight="1">
      <c r="A58" s="127" t="s">
        <v>84</v>
      </c>
      <c r="B58" s="66"/>
      <c r="C58" s="128"/>
      <c r="D58" s="128"/>
      <c r="E58" s="129" t="s">
        <v>92</v>
      </c>
      <c r="F58" s="129"/>
      <c r="G58" s="129"/>
      <c r="H58" s="129"/>
      <c r="I58" s="129"/>
      <c r="J58" s="128"/>
      <c r="K58" s="129" t="s">
        <v>93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'SO 003 - Demolice hal'!J32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87</v>
      </c>
      <c r="AR58" s="68"/>
      <c r="AS58" s="132">
        <v>0</v>
      </c>
      <c r="AT58" s="133">
        <f>ROUND(SUM(AV58:AW58),2)</f>
        <v>0</v>
      </c>
      <c r="AU58" s="134">
        <f>'SO 003 - Demolice hal'!P96</f>
        <v>0</v>
      </c>
      <c r="AV58" s="133">
        <f>'SO 003 - Demolice hal'!J35</f>
        <v>0</v>
      </c>
      <c r="AW58" s="133">
        <f>'SO 003 - Demolice hal'!J36</f>
        <v>0</v>
      </c>
      <c r="AX58" s="133">
        <f>'SO 003 - Demolice hal'!J37</f>
        <v>0</v>
      </c>
      <c r="AY58" s="133">
        <f>'SO 003 - Demolice hal'!J38</f>
        <v>0</v>
      </c>
      <c r="AZ58" s="133">
        <f>'SO 003 - Demolice hal'!F35</f>
        <v>0</v>
      </c>
      <c r="BA58" s="133">
        <f>'SO 003 - Demolice hal'!F36</f>
        <v>0</v>
      </c>
      <c r="BB58" s="133">
        <f>'SO 003 - Demolice hal'!F37</f>
        <v>0</v>
      </c>
      <c r="BC58" s="133">
        <f>'SO 003 - Demolice hal'!F38</f>
        <v>0</v>
      </c>
      <c r="BD58" s="135">
        <f>'SO 003 - Demolice hal'!F39</f>
        <v>0</v>
      </c>
      <c r="BE58" s="4"/>
      <c r="BT58" s="136" t="s">
        <v>83</v>
      </c>
      <c r="BV58" s="136" t="s">
        <v>76</v>
      </c>
      <c r="BW58" s="136" t="s">
        <v>94</v>
      </c>
      <c r="BX58" s="136" t="s">
        <v>82</v>
      </c>
      <c r="CL58" s="136" t="s">
        <v>19</v>
      </c>
    </row>
    <row r="59" spans="1:91" s="7" customFormat="1" ht="16.5" customHeight="1">
      <c r="A59" s="7"/>
      <c r="B59" s="114"/>
      <c r="C59" s="115"/>
      <c r="D59" s="116" t="s">
        <v>95</v>
      </c>
      <c r="E59" s="116"/>
      <c r="F59" s="116"/>
      <c r="G59" s="116"/>
      <c r="H59" s="116"/>
      <c r="I59" s="117"/>
      <c r="J59" s="116" t="s">
        <v>96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ROUND(SUM(AG60:AG62),2)</f>
        <v>0</v>
      </c>
      <c r="AH59" s="117"/>
      <c r="AI59" s="117"/>
      <c r="AJ59" s="117"/>
      <c r="AK59" s="117"/>
      <c r="AL59" s="117"/>
      <c r="AM59" s="117"/>
      <c r="AN59" s="119">
        <f>SUM(AG59,AT59)</f>
        <v>0</v>
      </c>
      <c r="AO59" s="117"/>
      <c r="AP59" s="117"/>
      <c r="AQ59" s="120" t="s">
        <v>80</v>
      </c>
      <c r="AR59" s="121"/>
      <c r="AS59" s="122">
        <f>ROUND(SUM(AS60:AS62),2)</f>
        <v>0</v>
      </c>
      <c r="AT59" s="123">
        <f>ROUND(SUM(AV59:AW59),2)</f>
        <v>0</v>
      </c>
      <c r="AU59" s="124">
        <f>ROUND(SUM(AU60:AU62),5)</f>
        <v>0</v>
      </c>
      <c r="AV59" s="123">
        <f>ROUND(AZ59*L29,2)</f>
        <v>0</v>
      </c>
      <c r="AW59" s="123">
        <f>ROUND(BA59*L30,2)</f>
        <v>0</v>
      </c>
      <c r="AX59" s="123">
        <f>ROUND(BB59*L29,2)</f>
        <v>0</v>
      </c>
      <c r="AY59" s="123">
        <f>ROUND(BC59*L30,2)</f>
        <v>0</v>
      </c>
      <c r="AZ59" s="123">
        <f>ROUND(SUM(AZ60:AZ62),2)</f>
        <v>0</v>
      </c>
      <c r="BA59" s="123">
        <f>ROUND(SUM(BA60:BA62),2)</f>
        <v>0</v>
      </c>
      <c r="BB59" s="123">
        <f>ROUND(SUM(BB60:BB62),2)</f>
        <v>0</v>
      </c>
      <c r="BC59" s="123">
        <f>ROUND(SUM(BC60:BC62),2)</f>
        <v>0</v>
      </c>
      <c r="BD59" s="125">
        <f>ROUND(SUM(BD60:BD62),2)</f>
        <v>0</v>
      </c>
      <c r="BE59" s="7"/>
      <c r="BS59" s="126" t="s">
        <v>73</v>
      </c>
      <c r="BT59" s="126" t="s">
        <v>81</v>
      </c>
      <c r="BU59" s="126" t="s">
        <v>75</v>
      </c>
      <c r="BV59" s="126" t="s">
        <v>76</v>
      </c>
      <c r="BW59" s="126" t="s">
        <v>97</v>
      </c>
      <c r="BX59" s="126" t="s">
        <v>5</v>
      </c>
      <c r="CL59" s="126" t="s">
        <v>19</v>
      </c>
      <c r="CM59" s="126" t="s">
        <v>83</v>
      </c>
    </row>
    <row r="60" spans="1:90" s="4" customFormat="1" ht="23.25" customHeight="1">
      <c r="A60" s="127" t="s">
        <v>84</v>
      </c>
      <c r="B60" s="66"/>
      <c r="C60" s="128"/>
      <c r="D60" s="128"/>
      <c r="E60" s="129" t="s">
        <v>98</v>
      </c>
      <c r="F60" s="129"/>
      <c r="G60" s="129"/>
      <c r="H60" s="129"/>
      <c r="I60" s="129"/>
      <c r="J60" s="128"/>
      <c r="K60" s="129" t="s">
        <v>99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'SO 101a - Větev A - komun...'!J32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87</v>
      </c>
      <c r="AR60" s="68"/>
      <c r="AS60" s="132">
        <v>0</v>
      </c>
      <c r="AT60" s="133">
        <f>ROUND(SUM(AV60:AW60),2)</f>
        <v>0</v>
      </c>
      <c r="AU60" s="134">
        <f>'SO 101a - Větev A - komun...'!P96</f>
        <v>0</v>
      </c>
      <c r="AV60" s="133">
        <f>'SO 101a - Větev A - komun...'!J35</f>
        <v>0</v>
      </c>
      <c r="AW60" s="133">
        <f>'SO 101a - Větev A - komun...'!J36</f>
        <v>0</v>
      </c>
      <c r="AX60" s="133">
        <f>'SO 101a - Větev A - komun...'!J37</f>
        <v>0</v>
      </c>
      <c r="AY60" s="133">
        <f>'SO 101a - Větev A - komun...'!J38</f>
        <v>0</v>
      </c>
      <c r="AZ60" s="133">
        <f>'SO 101a - Větev A - komun...'!F35</f>
        <v>0</v>
      </c>
      <c r="BA60" s="133">
        <f>'SO 101a - Větev A - komun...'!F36</f>
        <v>0</v>
      </c>
      <c r="BB60" s="133">
        <f>'SO 101a - Větev A - komun...'!F37</f>
        <v>0</v>
      </c>
      <c r="BC60" s="133">
        <f>'SO 101a - Větev A - komun...'!F38</f>
        <v>0</v>
      </c>
      <c r="BD60" s="135">
        <f>'SO 101a - Větev A - komun...'!F39</f>
        <v>0</v>
      </c>
      <c r="BE60" s="4"/>
      <c r="BT60" s="136" t="s">
        <v>83</v>
      </c>
      <c r="BV60" s="136" t="s">
        <v>76</v>
      </c>
      <c r="BW60" s="136" t="s">
        <v>100</v>
      </c>
      <c r="BX60" s="136" t="s">
        <v>97</v>
      </c>
      <c r="CL60" s="136" t="s">
        <v>19</v>
      </c>
    </row>
    <row r="61" spans="1:90" s="4" customFormat="1" ht="23.25" customHeight="1">
      <c r="A61" s="127" t="s">
        <v>84</v>
      </c>
      <c r="B61" s="66"/>
      <c r="C61" s="128"/>
      <c r="D61" s="128"/>
      <c r="E61" s="129" t="s">
        <v>101</v>
      </c>
      <c r="F61" s="129"/>
      <c r="G61" s="129"/>
      <c r="H61" s="129"/>
      <c r="I61" s="129"/>
      <c r="J61" s="128"/>
      <c r="K61" s="129" t="s">
        <v>102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'SO 101b - Větev A - sklad...'!J32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87</v>
      </c>
      <c r="AR61" s="68"/>
      <c r="AS61" s="132">
        <v>0</v>
      </c>
      <c r="AT61" s="133">
        <f>ROUND(SUM(AV61:AW61),2)</f>
        <v>0</v>
      </c>
      <c r="AU61" s="134">
        <f>'SO 101b - Větev A - sklad...'!P90</f>
        <v>0</v>
      </c>
      <c r="AV61" s="133">
        <f>'SO 101b - Větev A - sklad...'!J35</f>
        <v>0</v>
      </c>
      <c r="AW61" s="133">
        <f>'SO 101b - Větev A - sklad...'!J36</f>
        <v>0</v>
      </c>
      <c r="AX61" s="133">
        <f>'SO 101b - Větev A - sklad...'!J37</f>
        <v>0</v>
      </c>
      <c r="AY61" s="133">
        <f>'SO 101b - Větev A - sklad...'!J38</f>
        <v>0</v>
      </c>
      <c r="AZ61" s="133">
        <f>'SO 101b - Větev A - sklad...'!F35</f>
        <v>0</v>
      </c>
      <c r="BA61" s="133">
        <f>'SO 101b - Větev A - sklad...'!F36</f>
        <v>0</v>
      </c>
      <c r="BB61" s="133">
        <f>'SO 101b - Větev A - sklad...'!F37</f>
        <v>0</v>
      </c>
      <c r="BC61" s="133">
        <f>'SO 101b - Větev A - sklad...'!F38</f>
        <v>0</v>
      </c>
      <c r="BD61" s="135">
        <f>'SO 101b - Větev A - sklad...'!F39</f>
        <v>0</v>
      </c>
      <c r="BE61" s="4"/>
      <c r="BT61" s="136" t="s">
        <v>83</v>
      </c>
      <c r="BV61" s="136" t="s">
        <v>76</v>
      </c>
      <c r="BW61" s="136" t="s">
        <v>103</v>
      </c>
      <c r="BX61" s="136" t="s">
        <v>97</v>
      </c>
      <c r="CL61" s="136" t="s">
        <v>19</v>
      </c>
    </row>
    <row r="62" spans="1:90" s="4" customFormat="1" ht="16.5" customHeight="1">
      <c r="A62" s="127" t="s">
        <v>84</v>
      </c>
      <c r="B62" s="66"/>
      <c r="C62" s="128"/>
      <c r="D62" s="128"/>
      <c r="E62" s="129" t="s">
        <v>104</v>
      </c>
      <c r="F62" s="129"/>
      <c r="G62" s="129"/>
      <c r="H62" s="129"/>
      <c r="I62" s="129"/>
      <c r="J62" s="128"/>
      <c r="K62" s="129" t="s">
        <v>105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'SO 102 - Dopravně inženýr...'!J32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87</v>
      </c>
      <c r="AR62" s="68"/>
      <c r="AS62" s="132">
        <v>0</v>
      </c>
      <c r="AT62" s="133">
        <f>ROUND(SUM(AV62:AW62),2)</f>
        <v>0</v>
      </c>
      <c r="AU62" s="134">
        <f>'SO 102 - Dopravně inženýr...'!P90</f>
        <v>0</v>
      </c>
      <c r="AV62" s="133">
        <f>'SO 102 - Dopravně inženýr...'!J35</f>
        <v>0</v>
      </c>
      <c r="AW62" s="133">
        <f>'SO 102 - Dopravně inženýr...'!J36</f>
        <v>0</v>
      </c>
      <c r="AX62" s="133">
        <f>'SO 102 - Dopravně inženýr...'!J37</f>
        <v>0</v>
      </c>
      <c r="AY62" s="133">
        <f>'SO 102 - Dopravně inženýr...'!J38</f>
        <v>0</v>
      </c>
      <c r="AZ62" s="133">
        <f>'SO 102 - Dopravně inženýr...'!F35</f>
        <v>0</v>
      </c>
      <c r="BA62" s="133">
        <f>'SO 102 - Dopravně inženýr...'!F36</f>
        <v>0</v>
      </c>
      <c r="BB62" s="133">
        <f>'SO 102 - Dopravně inženýr...'!F37</f>
        <v>0</v>
      </c>
      <c r="BC62" s="133">
        <f>'SO 102 - Dopravně inženýr...'!F38</f>
        <v>0</v>
      </c>
      <c r="BD62" s="135">
        <f>'SO 102 - Dopravně inženýr...'!F39</f>
        <v>0</v>
      </c>
      <c r="BE62" s="4"/>
      <c r="BT62" s="136" t="s">
        <v>83</v>
      </c>
      <c r="BV62" s="136" t="s">
        <v>76</v>
      </c>
      <c r="BW62" s="136" t="s">
        <v>106</v>
      </c>
      <c r="BX62" s="136" t="s">
        <v>97</v>
      </c>
      <c r="CL62" s="136" t="s">
        <v>19</v>
      </c>
    </row>
    <row r="63" spans="1:91" s="7" customFormat="1" ht="16.5" customHeight="1">
      <c r="A63" s="7"/>
      <c r="B63" s="114"/>
      <c r="C63" s="115"/>
      <c r="D63" s="116" t="s">
        <v>107</v>
      </c>
      <c r="E63" s="116"/>
      <c r="F63" s="116"/>
      <c r="G63" s="116"/>
      <c r="H63" s="116"/>
      <c r="I63" s="117"/>
      <c r="J63" s="116" t="s">
        <v>108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ROUND(SUM(AG64:AG65),2)</f>
        <v>0</v>
      </c>
      <c r="AH63" s="117"/>
      <c r="AI63" s="117"/>
      <c r="AJ63" s="117"/>
      <c r="AK63" s="117"/>
      <c r="AL63" s="117"/>
      <c r="AM63" s="117"/>
      <c r="AN63" s="119">
        <f>SUM(AG63,AT63)</f>
        <v>0</v>
      </c>
      <c r="AO63" s="117"/>
      <c r="AP63" s="117"/>
      <c r="AQ63" s="120" t="s">
        <v>80</v>
      </c>
      <c r="AR63" s="121"/>
      <c r="AS63" s="122">
        <f>ROUND(SUM(AS64:AS65),2)</f>
        <v>0</v>
      </c>
      <c r="AT63" s="123">
        <f>ROUND(SUM(AV63:AW63),2)</f>
        <v>0</v>
      </c>
      <c r="AU63" s="124">
        <f>ROUND(SUM(AU64:AU65),5)</f>
        <v>0</v>
      </c>
      <c r="AV63" s="123">
        <f>ROUND(AZ63*L29,2)</f>
        <v>0</v>
      </c>
      <c r="AW63" s="123">
        <f>ROUND(BA63*L30,2)</f>
        <v>0</v>
      </c>
      <c r="AX63" s="123">
        <f>ROUND(BB63*L29,2)</f>
        <v>0</v>
      </c>
      <c r="AY63" s="123">
        <f>ROUND(BC63*L30,2)</f>
        <v>0</v>
      </c>
      <c r="AZ63" s="123">
        <f>ROUND(SUM(AZ64:AZ65),2)</f>
        <v>0</v>
      </c>
      <c r="BA63" s="123">
        <f>ROUND(SUM(BA64:BA65),2)</f>
        <v>0</v>
      </c>
      <c r="BB63" s="123">
        <f>ROUND(SUM(BB64:BB65),2)</f>
        <v>0</v>
      </c>
      <c r="BC63" s="123">
        <f>ROUND(SUM(BC64:BC65),2)</f>
        <v>0</v>
      </c>
      <c r="BD63" s="125">
        <f>ROUND(SUM(BD64:BD65),2)</f>
        <v>0</v>
      </c>
      <c r="BE63" s="7"/>
      <c r="BS63" s="126" t="s">
        <v>73</v>
      </c>
      <c r="BT63" s="126" t="s">
        <v>81</v>
      </c>
      <c r="BU63" s="126" t="s">
        <v>75</v>
      </c>
      <c r="BV63" s="126" t="s">
        <v>76</v>
      </c>
      <c r="BW63" s="126" t="s">
        <v>109</v>
      </c>
      <c r="BX63" s="126" t="s">
        <v>5</v>
      </c>
      <c r="CL63" s="126" t="s">
        <v>19</v>
      </c>
      <c r="CM63" s="126" t="s">
        <v>83</v>
      </c>
    </row>
    <row r="64" spans="1:90" s="4" customFormat="1" ht="16.5" customHeight="1">
      <c r="A64" s="127" t="s">
        <v>84</v>
      </c>
      <c r="B64" s="66"/>
      <c r="C64" s="128"/>
      <c r="D64" s="128"/>
      <c r="E64" s="129" t="s">
        <v>110</v>
      </c>
      <c r="F64" s="129"/>
      <c r="G64" s="129"/>
      <c r="H64" s="129"/>
      <c r="I64" s="129"/>
      <c r="J64" s="128"/>
      <c r="K64" s="129" t="s">
        <v>111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'SO 201 - Úhlová zeď'!J32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87</v>
      </c>
      <c r="AR64" s="68"/>
      <c r="AS64" s="132">
        <v>0</v>
      </c>
      <c r="AT64" s="133">
        <f>ROUND(SUM(AV64:AW64),2)</f>
        <v>0</v>
      </c>
      <c r="AU64" s="134">
        <f>'SO 201 - Úhlová zeď'!P94</f>
        <v>0</v>
      </c>
      <c r="AV64" s="133">
        <f>'SO 201 - Úhlová zeď'!J35</f>
        <v>0</v>
      </c>
      <c r="AW64" s="133">
        <f>'SO 201 - Úhlová zeď'!J36</f>
        <v>0</v>
      </c>
      <c r="AX64" s="133">
        <f>'SO 201 - Úhlová zeď'!J37</f>
        <v>0</v>
      </c>
      <c r="AY64" s="133">
        <f>'SO 201 - Úhlová zeď'!J38</f>
        <v>0</v>
      </c>
      <c r="AZ64" s="133">
        <f>'SO 201 - Úhlová zeď'!F35</f>
        <v>0</v>
      </c>
      <c r="BA64" s="133">
        <f>'SO 201 - Úhlová zeď'!F36</f>
        <v>0</v>
      </c>
      <c r="BB64" s="133">
        <f>'SO 201 - Úhlová zeď'!F37</f>
        <v>0</v>
      </c>
      <c r="BC64" s="133">
        <f>'SO 201 - Úhlová zeď'!F38</f>
        <v>0</v>
      </c>
      <c r="BD64" s="135">
        <f>'SO 201 - Úhlová zeď'!F39</f>
        <v>0</v>
      </c>
      <c r="BE64" s="4"/>
      <c r="BT64" s="136" t="s">
        <v>83</v>
      </c>
      <c r="BV64" s="136" t="s">
        <v>76</v>
      </c>
      <c r="BW64" s="136" t="s">
        <v>112</v>
      </c>
      <c r="BX64" s="136" t="s">
        <v>109</v>
      </c>
      <c r="CL64" s="136" t="s">
        <v>19</v>
      </c>
    </row>
    <row r="65" spans="1:90" s="4" customFormat="1" ht="16.5" customHeight="1">
      <c r="A65" s="127" t="s">
        <v>84</v>
      </c>
      <c r="B65" s="66"/>
      <c r="C65" s="128"/>
      <c r="D65" s="128"/>
      <c r="E65" s="129" t="s">
        <v>113</v>
      </c>
      <c r="F65" s="129"/>
      <c r="G65" s="129"/>
      <c r="H65" s="129"/>
      <c r="I65" s="129"/>
      <c r="J65" s="128"/>
      <c r="K65" s="129" t="s">
        <v>114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'SO 202 - Gabionová zeď'!J32</f>
        <v>0</v>
      </c>
      <c r="AH65" s="128"/>
      <c r="AI65" s="128"/>
      <c r="AJ65" s="128"/>
      <c r="AK65" s="128"/>
      <c r="AL65" s="128"/>
      <c r="AM65" s="128"/>
      <c r="AN65" s="130">
        <f>SUM(AG65,AT65)</f>
        <v>0</v>
      </c>
      <c r="AO65" s="128"/>
      <c r="AP65" s="128"/>
      <c r="AQ65" s="131" t="s">
        <v>87</v>
      </c>
      <c r="AR65" s="68"/>
      <c r="AS65" s="132">
        <v>0</v>
      </c>
      <c r="AT65" s="133">
        <f>ROUND(SUM(AV65:AW65),2)</f>
        <v>0</v>
      </c>
      <c r="AU65" s="134">
        <f>'SO 202 - Gabionová zeď'!P91</f>
        <v>0</v>
      </c>
      <c r="AV65" s="133">
        <f>'SO 202 - Gabionová zeď'!J35</f>
        <v>0</v>
      </c>
      <c r="AW65" s="133">
        <f>'SO 202 - Gabionová zeď'!J36</f>
        <v>0</v>
      </c>
      <c r="AX65" s="133">
        <f>'SO 202 - Gabionová zeď'!J37</f>
        <v>0</v>
      </c>
      <c r="AY65" s="133">
        <f>'SO 202 - Gabionová zeď'!J38</f>
        <v>0</v>
      </c>
      <c r="AZ65" s="133">
        <f>'SO 202 - Gabionová zeď'!F35</f>
        <v>0</v>
      </c>
      <c r="BA65" s="133">
        <f>'SO 202 - Gabionová zeď'!F36</f>
        <v>0</v>
      </c>
      <c r="BB65" s="133">
        <f>'SO 202 - Gabionová zeď'!F37</f>
        <v>0</v>
      </c>
      <c r="BC65" s="133">
        <f>'SO 202 - Gabionová zeď'!F38</f>
        <v>0</v>
      </c>
      <c r="BD65" s="135">
        <f>'SO 202 - Gabionová zeď'!F39</f>
        <v>0</v>
      </c>
      <c r="BE65" s="4"/>
      <c r="BT65" s="136" t="s">
        <v>83</v>
      </c>
      <c r="BV65" s="136" t="s">
        <v>76</v>
      </c>
      <c r="BW65" s="136" t="s">
        <v>115</v>
      </c>
      <c r="BX65" s="136" t="s">
        <v>109</v>
      </c>
      <c r="CL65" s="136" t="s">
        <v>19</v>
      </c>
    </row>
    <row r="66" spans="1:91" s="7" customFormat="1" ht="16.5" customHeight="1">
      <c r="A66" s="7"/>
      <c r="B66" s="114"/>
      <c r="C66" s="115"/>
      <c r="D66" s="116" t="s">
        <v>116</v>
      </c>
      <c r="E66" s="116"/>
      <c r="F66" s="116"/>
      <c r="G66" s="116"/>
      <c r="H66" s="116"/>
      <c r="I66" s="117"/>
      <c r="J66" s="116" t="s">
        <v>117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ROUND(AG67,2)</f>
        <v>0</v>
      </c>
      <c r="AH66" s="117"/>
      <c r="AI66" s="117"/>
      <c r="AJ66" s="117"/>
      <c r="AK66" s="117"/>
      <c r="AL66" s="117"/>
      <c r="AM66" s="117"/>
      <c r="AN66" s="119">
        <f>SUM(AG66,AT66)</f>
        <v>0</v>
      </c>
      <c r="AO66" s="117"/>
      <c r="AP66" s="117"/>
      <c r="AQ66" s="120" t="s">
        <v>80</v>
      </c>
      <c r="AR66" s="121"/>
      <c r="AS66" s="122">
        <f>ROUND(AS67,2)</f>
        <v>0</v>
      </c>
      <c r="AT66" s="123">
        <f>ROUND(SUM(AV66:AW66),2)</f>
        <v>0</v>
      </c>
      <c r="AU66" s="124">
        <f>ROUND(AU67,5)</f>
        <v>0</v>
      </c>
      <c r="AV66" s="123">
        <f>ROUND(AZ66*L29,2)</f>
        <v>0</v>
      </c>
      <c r="AW66" s="123">
        <f>ROUND(BA66*L30,2)</f>
        <v>0</v>
      </c>
      <c r="AX66" s="123">
        <f>ROUND(BB66*L29,2)</f>
        <v>0</v>
      </c>
      <c r="AY66" s="123">
        <f>ROUND(BC66*L30,2)</f>
        <v>0</v>
      </c>
      <c r="AZ66" s="123">
        <f>ROUND(AZ67,2)</f>
        <v>0</v>
      </c>
      <c r="BA66" s="123">
        <f>ROUND(BA67,2)</f>
        <v>0</v>
      </c>
      <c r="BB66" s="123">
        <f>ROUND(BB67,2)</f>
        <v>0</v>
      </c>
      <c r="BC66" s="123">
        <f>ROUND(BC67,2)</f>
        <v>0</v>
      </c>
      <c r="BD66" s="125">
        <f>ROUND(BD67,2)</f>
        <v>0</v>
      </c>
      <c r="BE66" s="7"/>
      <c r="BS66" s="126" t="s">
        <v>73</v>
      </c>
      <c r="BT66" s="126" t="s">
        <v>81</v>
      </c>
      <c r="BU66" s="126" t="s">
        <v>75</v>
      </c>
      <c r="BV66" s="126" t="s">
        <v>76</v>
      </c>
      <c r="BW66" s="126" t="s">
        <v>118</v>
      </c>
      <c r="BX66" s="126" t="s">
        <v>5</v>
      </c>
      <c r="CL66" s="126" t="s">
        <v>19</v>
      </c>
      <c r="CM66" s="126" t="s">
        <v>83</v>
      </c>
    </row>
    <row r="67" spans="1:90" s="4" customFormat="1" ht="16.5" customHeight="1">
      <c r="A67" s="127" t="s">
        <v>84</v>
      </c>
      <c r="B67" s="66"/>
      <c r="C67" s="128"/>
      <c r="D67" s="128"/>
      <c r="E67" s="129" t="s">
        <v>119</v>
      </c>
      <c r="F67" s="129"/>
      <c r="G67" s="129"/>
      <c r="H67" s="129"/>
      <c r="I67" s="129"/>
      <c r="J67" s="128"/>
      <c r="K67" s="129" t="s">
        <v>120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>
        <f>'SO 301 - Dešťová kanalizace'!J32</f>
        <v>0</v>
      </c>
      <c r="AH67" s="128"/>
      <c r="AI67" s="128"/>
      <c r="AJ67" s="128"/>
      <c r="AK67" s="128"/>
      <c r="AL67" s="128"/>
      <c r="AM67" s="128"/>
      <c r="AN67" s="130">
        <f>SUM(AG67,AT67)</f>
        <v>0</v>
      </c>
      <c r="AO67" s="128"/>
      <c r="AP67" s="128"/>
      <c r="AQ67" s="131" t="s">
        <v>87</v>
      </c>
      <c r="AR67" s="68"/>
      <c r="AS67" s="132">
        <v>0</v>
      </c>
      <c r="AT67" s="133">
        <f>ROUND(SUM(AV67:AW67),2)</f>
        <v>0</v>
      </c>
      <c r="AU67" s="134">
        <f>'SO 301 - Dešťová kanalizace'!P98</f>
        <v>0</v>
      </c>
      <c r="AV67" s="133">
        <f>'SO 301 - Dešťová kanalizace'!J35</f>
        <v>0</v>
      </c>
      <c r="AW67" s="133">
        <f>'SO 301 - Dešťová kanalizace'!J36</f>
        <v>0</v>
      </c>
      <c r="AX67" s="133">
        <f>'SO 301 - Dešťová kanalizace'!J37</f>
        <v>0</v>
      </c>
      <c r="AY67" s="133">
        <f>'SO 301 - Dešťová kanalizace'!J38</f>
        <v>0</v>
      </c>
      <c r="AZ67" s="133">
        <f>'SO 301 - Dešťová kanalizace'!F35</f>
        <v>0</v>
      </c>
      <c r="BA67" s="133">
        <f>'SO 301 - Dešťová kanalizace'!F36</f>
        <v>0</v>
      </c>
      <c r="BB67" s="133">
        <f>'SO 301 - Dešťová kanalizace'!F37</f>
        <v>0</v>
      </c>
      <c r="BC67" s="133">
        <f>'SO 301 - Dešťová kanalizace'!F38</f>
        <v>0</v>
      </c>
      <c r="BD67" s="135">
        <f>'SO 301 - Dešťová kanalizace'!F39</f>
        <v>0</v>
      </c>
      <c r="BE67" s="4"/>
      <c r="BT67" s="136" t="s">
        <v>83</v>
      </c>
      <c r="BV67" s="136" t="s">
        <v>76</v>
      </c>
      <c r="BW67" s="136" t="s">
        <v>121</v>
      </c>
      <c r="BX67" s="136" t="s">
        <v>118</v>
      </c>
      <c r="CL67" s="136" t="s">
        <v>19</v>
      </c>
    </row>
    <row r="68" spans="1:91" s="7" customFormat="1" ht="16.5" customHeight="1">
      <c r="A68" s="7"/>
      <c r="B68" s="114"/>
      <c r="C68" s="115"/>
      <c r="D68" s="116" t="s">
        <v>122</v>
      </c>
      <c r="E68" s="116"/>
      <c r="F68" s="116"/>
      <c r="G68" s="116"/>
      <c r="H68" s="116"/>
      <c r="I68" s="117"/>
      <c r="J68" s="116" t="s">
        <v>123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ROUND(AG69,2)</f>
        <v>0</v>
      </c>
      <c r="AH68" s="117"/>
      <c r="AI68" s="117"/>
      <c r="AJ68" s="117"/>
      <c r="AK68" s="117"/>
      <c r="AL68" s="117"/>
      <c r="AM68" s="117"/>
      <c r="AN68" s="119">
        <f>SUM(AG68,AT68)</f>
        <v>0</v>
      </c>
      <c r="AO68" s="117"/>
      <c r="AP68" s="117"/>
      <c r="AQ68" s="120" t="s">
        <v>80</v>
      </c>
      <c r="AR68" s="121"/>
      <c r="AS68" s="122">
        <f>ROUND(AS69,2)</f>
        <v>0</v>
      </c>
      <c r="AT68" s="123">
        <f>ROUND(SUM(AV68:AW68),2)</f>
        <v>0</v>
      </c>
      <c r="AU68" s="124">
        <f>ROUND(AU69,5)</f>
        <v>0</v>
      </c>
      <c r="AV68" s="123">
        <f>ROUND(AZ68*L29,2)</f>
        <v>0</v>
      </c>
      <c r="AW68" s="123">
        <f>ROUND(BA68*L30,2)</f>
        <v>0</v>
      </c>
      <c r="AX68" s="123">
        <f>ROUND(BB68*L29,2)</f>
        <v>0</v>
      </c>
      <c r="AY68" s="123">
        <f>ROUND(BC68*L30,2)</f>
        <v>0</v>
      </c>
      <c r="AZ68" s="123">
        <f>ROUND(AZ69,2)</f>
        <v>0</v>
      </c>
      <c r="BA68" s="123">
        <f>ROUND(BA69,2)</f>
        <v>0</v>
      </c>
      <c r="BB68" s="123">
        <f>ROUND(BB69,2)</f>
        <v>0</v>
      </c>
      <c r="BC68" s="123">
        <f>ROUND(BC69,2)</f>
        <v>0</v>
      </c>
      <c r="BD68" s="125">
        <f>ROUND(BD69,2)</f>
        <v>0</v>
      </c>
      <c r="BE68" s="7"/>
      <c r="BS68" s="126" t="s">
        <v>73</v>
      </c>
      <c r="BT68" s="126" t="s">
        <v>81</v>
      </c>
      <c r="BU68" s="126" t="s">
        <v>75</v>
      </c>
      <c r="BV68" s="126" t="s">
        <v>76</v>
      </c>
      <c r="BW68" s="126" t="s">
        <v>124</v>
      </c>
      <c r="BX68" s="126" t="s">
        <v>5</v>
      </c>
      <c r="CL68" s="126" t="s">
        <v>19</v>
      </c>
      <c r="CM68" s="126" t="s">
        <v>83</v>
      </c>
    </row>
    <row r="69" spans="1:90" s="4" customFormat="1" ht="16.5" customHeight="1">
      <c r="A69" s="127" t="s">
        <v>84</v>
      </c>
      <c r="B69" s="66"/>
      <c r="C69" s="128"/>
      <c r="D69" s="128"/>
      <c r="E69" s="129" t="s">
        <v>125</v>
      </c>
      <c r="F69" s="129"/>
      <c r="G69" s="129"/>
      <c r="H69" s="129"/>
      <c r="I69" s="129"/>
      <c r="J69" s="128"/>
      <c r="K69" s="129" t="s">
        <v>126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30">
        <f>'SO 401 - Veřejné osvětlení'!J32</f>
        <v>0</v>
      </c>
      <c r="AH69" s="128"/>
      <c r="AI69" s="128"/>
      <c r="AJ69" s="128"/>
      <c r="AK69" s="128"/>
      <c r="AL69" s="128"/>
      <c r="AM69" s="128"/>
      <c r="AN69" s="130">
        <f>SUM(AG69,AT69)</f>
        <v>0</v>
      </c>
      <c r="AO69" s="128"/>
      <c r="AP69" s="128"/>
      <c r="AQ69" s="131" t="s">
        <v>87</v>
      </c>
      <c r="AR69" s="68"/>
      <c r="AS69" s="132">
        <v>0</v>
      </c>
      <c r="AT69" s="133">
        <f>ROUND(SUM(AV69:AW69),2)</f>
        <v>0</v>
      </c>
      <c r="AU69" s="134">
        <f>'SO 401 - Veřejné osvětlení'!P94</f>
        <v>0</v>
      </c>
      <c r="AV69" s="133">
        <f>'SO 401 - Veřejné osvětlení'!J35</f>
        <v>0</v>
      </c>
      <c r="AW69" s="133">
        <f>'SO 401 - Veřejné osvětlení'!J36</f>
        <v>0</v>
      </c>
      <c r="AX69" s="133">
        <f>'SO 401 - Veřejné osvětlení'!J37</f>
        <v>0</v>
      </c>
      <c r="AY69" s="133">
        <f>'SO 401 - Veřejné osvětlení'!J38</f>
        <v>0</v>
      </c>
      <c r="AZ69" s="133">
        <f>'SO 401 - Veřejné osvětlení'!F35</f>
        <v>0</v>
      </c>
      <c r="BA69" s="133">
        <f>'SO 401 - Veřejné osvětlení'!F36</f>
        <v>0</v>
      </c>
      <c r="BB69" s="133">
        <f>'SO 401 - Veřejné osvětlení'!F37</f>
        <v>0</v>
      </c>
      <c r="BC69" s="133">
        <f>'SO 401 - Veřejné osvětlení'!F38</f>
        <v>0</v>
      </c>
      <c r="BD69" s="135">
        <f>'SO 401 - Veřejné osvětlení'!F39</f>
        <v>0</v>
      </c>
      <c r="BE69" s="4"/>
      <c r="BT69" s="136" t="s">
        <v>83</v>
      </c>
      <c r="BV69" s="136" t="s">
        <v>76</v>
      </c>
      <c r="BW69" s="136" t="s">
        <v>127</v>
      </c>
      <c r="BX69" s="136" t="s">
        <v>124</v>
      </c>
      <c r="CL69" s="136" t="s">
        <v>19</v>
      </c>
    </row>
    <row r="70" spans="1:91" s="7" customFormat="1" ht="16.5" customHeight="1">
      <c r="A70" s="7"/>
      <c r="B70" s="114"/>
      <c r="C70" s="115"/>
      <c r="D70" s="116" t="s">
        <v>128</v>
      </c>
      <c r="E70" s="116"/>
      <c r="F70" s="116"/>
      <c r="G70" s="116"/>
      <c r="H70" s="116"/>
      <c r="I70" s="117"/>
      <c r="J70" s="116" t="s">
        <v>129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ROUND(SUM(AG71:AG72),2)</f>
        <v>0</v>
      </c>
      <c r="AH70" s="117"/>
      <c r="AI70" s="117"/>
      <c r="AJ70" s="117"/>
      <c r="AK70" s="117"/>
      <c r="AL70" s="117"/>
      <c r="AM70" s="117"/>
      <c r="AN70" s="119">
        <f>SUM(AG70,AT70)</f>
        <v>0</v>
      </c>
      <c r="AO70" s="117"/>
      <c r="AP70" s="117"/>
      <c r="AQ70" s="120" t="s">
        <v>80</v>
      </c>
      <c r="AR70" s="121"/>
      <c r="AS70" s="122">
        <f>ROUND(SUM(AS71:AS72),2)</f>
        <v>0</v>
      </c>
      <c r="AT70" s="123">
        <f>ROUND(SUM(AV70:AW70),2)</f>
        <v>0</v>
      </c>
      <c r="AU70" s="124">
        <f>ROUND(SUM(AU71:AU72),5)</f>
        <v>0</v>
      </c>
      <c r="AV70" s="123">
        <f>ROUND(AZ70*L29,2)</f>
        <v>0</v>
      </c>
      <c r="AW70" s="123">
        <f>ROUND(BA70*L30,2)</f>
        <v>0</v>
      </c>
      <c r="AX70" s="123">
        <f>ROUND(BB70*L29,2)</f>
        <v>0</v>
      </c>
      <c r="AY70" s="123">
        <f>ROUND(BC70*L30,2)</f>
        <v>0</v>
      </c>
      <c r="AZ70" s="123">
        <f>ROUND(SUM(AZ71:AZ72),2)</f>
        <v>0</v>
      </c>
      <c r="BA70" s="123">
        <f>ROUND(SUM(BA71:BA72),2)</f>
        <v>0</v>
      </c>
      <c r="BB70" s="123">
        <f>ROUND(SUM(BB71:BB72),2)</f>
        <v>0</v>
      </c>
      <c r="BC70" s="123">
        <f>ROUND(SUM(BC71:BC72),2)</f>
        <v>0</v>
      </c>
      <c r="BD70" s="125">
        <f>ROUND(SUM(BD71:BD72),2)</f>
        <v>0</v>
      </c>
      <c r="BE70" s="7"/>
      <c r="BS70" s="126" t="s">
        <v>73</v>
      </c>
      <c r="BT70" s="126" t="s">
        <v>81</v>
      </c>
      <c r="BU70" s="126" t="s">
        <v>75</v>
      </c>
      <c r="BV70" s="126" t="s">
        <v>76</v>
      </c>
      <c r="BW70" s="126" t="s">
        <v>130</v>
      </c>
      <c r="BX70" s="126" t="s">
        <v>5</v>
      </c>
      <c r="CL70" s="126" t="s">
        <v>19</v>
      </c>
      <c r="CM70" s="126" t="s">
        <v>83</v>
      </c>
    </row>
    <row r="71" spans="1:90" s="4" customFormat="1" ht="16.5" customHeight="1">
      <c r="A71" s="127" t="s">
        <v>84</v>
      </c>
      <c r="B71" s="66"/>
      <c r="C71" s="128"/>
      <c r="D71" s="128"/>
      <c r="E71" s="129" t="s">
        <v>131</v>
      </c>
      <c r="F71" s="129"/>
      <c r="G71" s="129"/>
      <c r="H71" s="129"/>
      <c r="I71" s="129"/>
      <c r="J71" s="128"/>
      <c r="K71" s="129" t="s">
        <v>132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30">
        <f>'SO 801 - Vegetační úpravy'!J32</f>
        <v>0</v>
      </c>
      <c r="AH71" s="128"/>
      <c r="AI71" s="128"/>
      <c r="AJ71" s="128"/>
      <c r="AK71" s="128"/>
      <c r="AL71" s="128"/>
      <c r="AM71" s="128"/>
      <c r="AN71" s="130">
        <f>SUM(AG71,AT71)</f>
        <v>0</v>
      </c>
      <c r="AO71" s="128"/>
      <c r="AP71" s="128"/>
      <c r="AQ71" s="131" t="s">
        <v>87</v>
      </c>
      <c r="AR71" s="68"/>
      <c r="AS71" s="132">
        <v>0</v>
      </c>
      <c r="AT71" s="133">
        <f>ROUND(SUM(AV71:AW71),2)</f>
        <v>0</v>
      </c>
      <c r="AU71" s="134">
        <f>'SO 801 - Vegetační úpravy'!P87</f>
        <v>0</v>
      </c>
      <c r="AV71" s="133">
        <f>'SO 801 - Vegetační úpravy'!J35</f>
        <v>0</v>
      </c>
      <c r="AW71" s="133">
        <f>'SO 801 - Vegetační úpravy'!J36</f>
        <v>0</v>
      </c>
      <c r="AX71" s="133">
        <f>'SO 801 - Vegetační úpravy'!J37</f>
        <v>0</v>
      </c>
      <c r="AY71" s="133">
        <f>'SO 801 - Vegetační úpravy'!J38</f>
        <v>0</v>
      </c>
      <c r="AZ71" s="133">
        <f>'SO 801 - Vegetační úpravy'!F35</f>
        <v>0</v>
      </c>
      <c r="BA71" s="133">
        <f>'SO 801 - Vegetační úpravy'!F36</f>
        <v>0</v>
      </c>
      <c r="BB71" s="133">
        <f>'SO 801 - Vegetační úpravy'!F37</f>
        <v>0</v>
      </c>
      <c r="BC71" s="133">
        <f>'SO 801 - Vegetační úpravy'!F38</f>
        <v>0</v>
      </c>
      <c r="BD71" s="135">
        <f>'SO 801 - Vegetační úpravy'!F39</f>
        <v>0</v>
      </c>
      <c r="BE71" s="4"/>
      <c r="BT71" s="136" t="s">
        <v>83</v>
      </c>
      <c r="BV71" s="136" t="s">
        <v>76</v>
      </c>
      <c r="BW71" s="136" t="s">
        <v>133</v>
      </c>
      <c r="BX71" s="136" t="s">
        <v>130</v>
      </c>
      <c r="CL71" s="136" t="s">
        <v>19</v>
      </c>
    </row>
    <row r="72" spans="1:90" s="4" customFormat="1" ht="16.5" customHeight="1">
      <c r="A72" s="127" t="s">
        <v>84</v>
      </c>
      <c r="B72" s="66"/>
      <c r="C72" s="128"/>
      <c r="D72" s="128"/>
      <c r="E72" s="129" t="s">
        <v>134</v>
      </c>
      <c r="F72" s="129"/>
      <c r="G72" s="129"/>
      <c r="H72" s="129"/>
      <c r="I72" s="129"/>
      <c r="J72" s="128"/>
      <c r="K72" s="129" t="s">
        <v>135</v>
      </c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30">
        <f>'SO 802 - Úprava stávající...'!J32</f>
        <v>0</v>
      </c>
      <c r="AH72" s="128"/>
      <c r="AI72" s="128"/>
      <c r="AJ72" s="128"/>
      <c r="AK72" s="128"/>
      <c r="AL72" s="128"/>
      <c r="AM72" s="128"/>
      <c r="AN72" s="130">
        <f>SUM(AG72,AT72)</f>
        <v>0</v>
      </c>
      <c r="AO72" s="128"/>
      <c r="AP72" s="128"/>
      <c r="AQ72" s="131" t="s">
        <v>87</v>
      </c>
      <c r="AR72" s="68"/>
      <c r="AS72" s="132">
        <v>0</v>
      </c>
      <c r="AT72" s="133">
        <f>ROUND(SUM(AV72:AW72),2)</f>
        <v>0</v>
      </c>
      <c r="AU72" s="134">
        <f>'SO 802 - Úprava stávající...'!P95</f>
        <v>0</v>
      </c>
      <c r="AV72" s="133">
        <f>'SO 802 - Úprava stávající...'!J35</f>
        <v>0</v>
      </c>
      <c r="AW72" s="133">
        <f>'SO 802 - Úprava stávající...'!J36</f>
        <v>0</v>
      </c>
      <c r="AX72" s="133">
        <f>'SO 802 - Úprava stávající...'!J37</f>
        <v>0</v>
      </c>
      <c r="AY72" s="133">
        <f>'SO 802 - Úprava stávající...'!J38</f>
        <v>0</v>
      </c>
      <c r="AZ72" s="133">
        <f>'SO 802 - Úprava stávající...'!F35</f>
        <v>0</v>
      </c>
      <c r="BA72" s="133">
        <f>'SO 802 - Úprava stávající...'!F36</f>
        <v>0</v>
      </c>
      <c r="BB72" s="133">
        <f>'SO 802 - Úprava stávající...'!F37</f>
        <v>0</v>
      </c>
      <c r="BC72" s="133">
        <f>'SO 802 - Úprava stávající...'!F38</f>
        <v>0</v>
      </c>
      <c r="BD72" s="135">
        <f>'SO 802 - Úprava stávající...'!F39</f>
        <v>0</v>
      </c>
      <c r="BE72" s="4"/>
      <c r="BT72" s="136" t="s">
        <v>83</v>
      </c>
      <c r="BV72" s="136" t="s">
        <v>76</v>
      </c>
      <c r="BW72" s="136" t="s">
        <v>136</v>
      </c>
      <c r="BX72" s="136" t="s">
        <v>130</v>
      </c>
      <c r="CL72" s="136" t="s">
        <v>19</v>
      </c>
    </row>
    <row r="73" spans="1:91" s="7" customFormat="1" ht="16.5" customHeight="1">
      <c r="A73" s="127" t="s">
        <v>84</v>
      </c>
      <c r="B73" s="114"/>
      <c r="C73" s="115"/>
      <c r="D73" s="116" t="s">
        <v>137</v>
      </c>
      <c r="E73" s="116"/>
      <c r="F73" s="116"/>
      <c r="G73" s="116"/>
      <c r="H73" s="116"/>
      <c r="I73" s="117"/>
      <c r="J73" s="116" t="s">
        <v>138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9">
        <f>'VRN - Vedlejší a ostatní ...'!J30</f>
        <v>0</v>
      </c>
      <c r="AH73" s="117"/>
      <c r="AI73" s="117"/>
      <c r="AJ73" s="117"/>
      <c r="AK73" s="117"/>
      <c r="AL73" s="117"/>
      <c r="AM73" s="117"/>
      <c r="AN73" s="119">
        <f>SUM(AG73,AT73)</f>
        <v>0</v>
      </c>
      <c r="AO73" s="117"/>
      <c r="AP73" s="117"/>
      <c r="AQ73" s="120" t="s">
        <v>80</v>
      </c>
      <c r="AR73" s="121"/>
      <c r="AS73" s="137">
        <v>0</v>
      </c>
      <c r="AT73" s="138">
        <f>ROUND(SUM(AV73:AW73),2)</f>
        <v>0</v>
      </c>
      <c r="AU73" s="139">
        <f>'VRN - Vedlejší a ostatní ...'!P84</f>
        <v>0</v>
      </c>
      <c r="AV73" s="138">
        <f>'VRN - Vedlejší a ostatní ...'!J33</f>
        <v>0</v>
      </c>
      <c r="AW73" s="138">
        <f>'VRN - Vedlejší a ostatní ...'!J34</f>
        <v>0</v>
      </c>
      <c r="AX73" s="138">
        <f>'VRN - Vedlejší a ostatní ...'!J35</f>
        <v>0</v>
      </c>
      <c r="AY73" s="138">
        <f>'VRN - Vedlejší a ostatní ...'!J36</f>
        <v>0</v>
      </c>
      <c r="AZ73" s="138">
        <f>'VRN - Vedlejší a ostatní ...'!F33</f>
        <v>0</v>
      </c>
      <c r="BA73" s="138">
        <f>'VRN - Vedlejší a ostatní ...'!F34</f>
        <v>0</v>
      </c>
      <c r="BB73" s="138">
        <f>'VRN - Vedlejší a ostatní ...'!F35</f>
        <v>0</v>
      </c>
      <c r="BC73" s="138">
        <f>'VRN - Vedlejší a ostatní ...'!F36</f>
        <v>0</v>
      </c>
      <c r="BD73" s="140">
        <f>'VRN - Vedlejší a ostatní ...'!F37</f>
        <v>0</v>
      </c>
      <c r="BE73" s="7"/>
      <c r="BT73" s="126" t="s">
        <v>81</v>
      </c>
      <c r="BV73" s="126" t="s">
        <v>76</v>
      </c>
      <c r="BW73" s="126" t="s">
        <v>139</v>
      </c>
      <c r="BX73" s="126" t="s">
        <v>5</v>
      </c>
      <c r="CL73" s="126" t="s">
        <v>19</v>
      </c>
      <c r="CM73" s="126" t="s">
        <v>83</v>
      </c>
    </row>
    <row r="74" spans="1:57" s="2" customFormat="1" ht="30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7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47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</sheetData>
  <sheetProtection password="DD5F" sheet="1" objects="1" scenarios="1" formatColumns="0" formatRows="0"/>
  <mergeCells count="114">
    <mergeCell ref="C52:G52"/>
    <mergeCell ref="D63:H63"/>
    <mergeCell ref="D55:H55"/>
    <mergeCell ref="D59:H59"/>
    <mergeCell ref="E61:I61"/>
    <mergeCell ref="E64:I64"/>
    <mergeCell ref="E57:I57"/>
    <mergeCell ref="E56:I56"/>
    <mergeCell ref="E62:I62"/>
    <mergeCell ref="E58:I58"/>
    <mergeCell ref="E60:I60"/>
    <mergeCell ref="I52:AF52"/>
    <mergeCell ref="J55:AF55"/>
    <mergeCell ref="J63:AF63"/>
    <mergeCell ref="J59:AF59"/>
    <mergeCell ref="K60:AF60"/>
    <mergeCell ref="K56:AF56"/>
    <mergeCell ref="K61:AF61"/>
    <mergeCell ref="K58:AF58"/>
    <mergeCell ref="K64:AF64"/>
    <mergeCell ref="K62:AF62"/>
    <mergeCell ref="K57:AF57"/>
    <mergeCell ref="L45:AO45"/>
    <mergeCell ref="E65:I65"/>
    <mergeCell ref="K65:AF65"/>
    <mergeCell ref="D66:H66"/>
    <mergeCell ref="J66:AF66"/>
    <mergeCell ref="E67:I67"/>
    <mergeCell ref="K67:AF67"/>
    <mergeCell ref="D68:H68"/>
    <mergeCell ref="J68:AF68"/>
    <mergeCell ref="E69:I69"/>
    <mergeCell ref="K69:AF69"/>
    <mergeCell ref="D70:H70"/>
    <mergeCell ref="J70:AF70"/>
    <mergeCell ref="E71:I71"/>
    <mergeCell ref="K71:AF71"/>
    <mergeCell ref="E72:I72"/>
    <mergeCell ref="K72:AF72"/>
    <mergeCell ref="D73:H73"/>
    <mergeCell ref="J73:AF73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2:AM62"/>
    <mergeCell ref="AG63:AM63"/>
    <mergeCell ref="AG60:AM60"/>
    <mergeCell ref="AG61:AM61"/>
    <mergeCell ref="AG64:AM64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4:AP64"/>
    <mergeCell ref="AN63:AP63"/>
    <mergeCell ref="AN52:AP52"/>
    <mergeCell ref="AN55:AP55"/>
    <mergeCell ref="AN61:AP61"/>
    <mergeCell ref="AN56:AP56"/>
    <mergeCell ref="AN60:AP60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54:AP54"/>
  </mergeCells>
  <hyperlinks>
    <hyperlink ref="A56" location="'SO 001 - Přípravy staveniště'!C2" display="/"/>
    <hyperlink ref="A57" location="'SO 002 - Odstranění venko...'!C2" display="/"/>
    <hyperlink ref="A58" location="'SO 003 - Demolice hal'!C2" display="/"/>
    <hyperlink ref="A60" location="'SO 101a - Větev A - komun...'!C2" display="/"/>
    <hyperlink ref="A61" location="'SO 101b - Větev A - sklad...'!C2" display="/"/>
    <hyperlink ref="A62" location="'SO 102 - Dopravně inženýr...'!C2" display="/"/>
    <hyperlink ref="A64" location="'SO 201 - Úhlová zeď'!C2" display="/"/>
    <hyperlink ref="A65" location="'SO 202 - Gabionová zeď'!C2" display="/"/>
    <hyperlink ref="A67" location="'SO 301 - Dešťová kanalizace'!C2" display="/"/>
    <hyperlink ref="A69" location="'SO 401 - Veřejné osvětlení'!C2" display="/"/>
    <hyperlink ref="A71" location="'SO 801 - Vegetační úpravy'!C2" display="/"/>
    <hyperlink ref="A72" location="'SO 802 - Úprava stávající...'!C2" display="/"/>
    <hyperlink ref="A73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1475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1476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ROUND(J98,2)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ROUND((SUM(BE98:BE753)),2)</f>
        <v>0</v>
      </c>
      <c r="G35" s="41"/>
      <c r="H35" s="41"/>
      <c r="I35" s="167">
        <v>0.21</v>
      </c>
      <c r="J35" s="166">
        <f>ROUND(((SUM(BE98:BE753))*I35),2)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ROUND((SUM(BF98:BF753)),2)</f>
        <v>0</v>
      </c>
      <c r="G36" s="41"/>
      <c r="H36" s="41"/>
      <c r="I36" s="167">
        <v>0.15</v>
      </c>
      <c r="J36" s="166">
        <f>ROUND(((SUM(BF98:BF753))*I36),2)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ROUND((SUM(BG98:BG753)),2)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ROUND((SUM(BH98:BH753)),2)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ROUND((SUM(BI98:BI753)),2)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1475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301 - Dešťová kanalizace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J98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J100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596</v>
      </c>
      <c r="E66" s="197"/>
      <c r="F66" s="197"/>
      <c r="G66" s="197"/>
      <c r="H66" s="197"/>
      <c r="I66" s="198"/>
      <c r="J66" s="199">
        <f>J320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8"/>
      <c r="D67" s="196" t="s">
        <v>597</v>
      </c>
      <c r="E67" s="197"/>
      <c r="F67" s="197"/>
      <c r="G67" s="197"/>
      <c r="H67" s="197"/>
      <c r="I67" s="198"/>
      <c r="J67" s="199">
        <f>J330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8"/>
      <c r="D68" s="196" t="s">
        <v>1139</v>
      </c>
      <c r="E68" s="197"/>
      <c r="F68" s="197"/>
      <c r="G68" s="197"/>
      <c r="H68" s="197"/>
      <c r="I68" s="198"/>
      <c r="J68" s="199">
        <f>J333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8"/>
      <c r="D69" s="196" t="s">
        <v>1477</v>
      </c>
      <c r="E69" s="197"/>
      <c r="F69" s="197"/>
      <c r="G69" s="197"/>
      <c r="H69" s="197"/>
      <c r="I69" s="198"/>
      <c r="J69" s="199">
        <f>J438</f>
        <v>0</v>
      </c>
      <c r="K69" s="128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8"/>
      <c r="D70" s="196" t="s">
        <v>151</v>
      </c>
      <c r="E70" s="197"/>
      <c r="F70" s="197"/>
      <c r="G70" s="197"/>
      <c r="H70" s="197"/>
      <c r="I70" s="198"/>
      <c r="J70" s="199">
        <f>J695</f>
        <v>0</v>
      </c>
      <c r="K70" s="128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8"/>
      <c r="D71" s="196" t="s">
        <v>599</v>
      </c>
      <c r="E71" s="197"/>
      <c r="F71" s="197"/>
      <c r="G71" s="197"/>
      <c r="H71" s="197"/>
      <c r="I71" s="198"/>
      <c r="J71" s="199">
        <f>J720</f>
        <v>0</v>
      </c>
      <c r="K71" s="128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8"/>
      <c r="C72" s="189"/>
      <c r="D72" s="190" t="s">
        <v>260</v>
      </c>
      <c r="E72" s="191"/>
      <c r="F72" s="191"/>
      <c r="G72" s="191"/>
      <c r="H72" s="191"/>
      <c r="I72" s="192"/>
      <c r="J72" s="193">
        <f>J722</f>
        <v>0</v>
      </c>
      <c r="K72" s="189"/>
      <c r="L72" s="19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5"/>
      <c r="C73" s="128"/>
      <c r="D73" s="196" t="s">
        <v>600</v>
      </c>
      <c r="E73" s="197"/>
      <c r="F73" s="197"/>
      <c r="G73" s="197"/>
      <c r="H73" s="197"/>
      <c r="I73" s="198"/>
      <c r="J73" s="199">
        <f>J723</f>
        <v>0</v>
      </c>
      <c r="K73" s="128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88"/>
      <c r="C74" s="189"/>
      <c r="D74" s="190" t="s">
        <v>1478</v>
      </c>
      <c r="E74" s="191"/>
      <c r="F74" s="191"/>
      <c r="G74" s="191"/>
      <c r="H74" s="191"/>
      <c r="I74" s="192"/>
      <c r="J74" s="193">
        <f>J741</f>
        <v>0</v>
      </c>
      <c r="K74" s="189"/>
      <c r="L74" s="19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95"/>
      <c r="C75" s="128"/>
      <c r="D75" s="196" t="s">
        <v>1479</v>
      </c>
      <c r="E75" s="197"/>
      <c r="F75" s="197"/>
      <c r="G75" s="197"/>
      <c r="H75" s="197"/>
      <c r="I75" s="198"/>
      <c r="J75" s="199">
        <f>J742</f>
        <v>0</v>
      </c>
      <c r="K75" s="128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5"/>
      <c r="C76" s="128"/>
      <c r="D76" s="196" t="s">
        <v>1480</v>
      </c>
      <c r="E76" s="197"/>
      <c r="F76" s="197"/>
      <c r="G76" s="197"/>
      <c r="H76" s="197"/>
      <c r="I76" s="198"/>
      <c r="J76" s="199">
        <f>J748</f>
        <v>0</v>
      </c>
      <c r="K76" s="128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1"/>
      <c r="B77" s="42"/>
      <c r="C77" s="43"/>
      <c r="D77" s="43"/>
      <c r="E77" s="43"/>
      <c r="F77" s="43"/>
      <c r="G77" s="43"/>
      <c r="H77" s="43"/>
      <c r="I77" s="149"/>
      <c r="J77" s="43"/>
      <c r="K77" s="43"/>
      <c r="L77" s="15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62"/>
      <c r="C78" s="63"/>
      <c r="D78" s="63"/>
      <c r="E78" s="63"/>
      <c r="F78" s="63"/>
      <c r="G78" s="63"/>
      <c r="H78" s="63"/>
      <c r="I78" s="178"/>
      <c r="J78" s="63"/>
      <c r="K78" s="6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82" spans="1:31" s="2" customFormat="1" ht="6.95" customHeight="1">
      <c r="A82" s="41"/>
      <c r="B82" s="64"/>
      <c r="C82" s="65"/>
      <c r="D82" s="65"/>
      <c r="E82" s="65"/>
      <c r="F82" s="65"/>
      <c r="G82" s="65"/>
      <c r="H82" s="65"/>
      <c r="I82" s="181"/>
      <c r="J82" s="65"/>
      <c r="K82" s="65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4.95" customHeight="1">
      <c r="A83" s="41"/>
      <c r="B83" s="42"/>
      <c r="C83" s="26" t="s">
        <v>154</v>
      </c>
      <c r="D83" s="43"/>
      <c r="E83" s="43"/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149"/>
      <c r="J84" s="43"/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16</v>
      </c>
      <c r="D85" s="43"/>
      <c r="E85" s="43"/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182" t="str">
        <f>E7</f>
        <v>KRÁLŮV DVŮR - OBCHVAT - II. část - PDPS</v>
      </c>
      <c r="F86" s="35"/>
      <c r="G86" s="35"/>
      <c r="H86" s="35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2:12" s="1" customFormat="1" ht="12" customHeight="1">
      <c r="B87" s="24"/>
      <c r="C87" s="35" t="s">
        <v>141</v>
      </c>
      <c r="D87" s="25"/>
      <c r="E87" s="25"/>
      <c r="F87" s="25"/>
      <c r="G87" s="25"/>
      <c r="H87" s="25"/>
      <c r="I87" s="141"/>
      <c r="J87" s="25"/>
      <c r="K87" s="25"/>
      <c r="L87" s="23"/>
    </row>
    <row r="88" spans="1:31" s="2" customFormat="1" ht="16.5" customHeight="1">
      <c r="A88" s="41"/>
      <c r="B88" s="42"/>
      <c r="C88" s="43"/>
      <c r="D88" s="43"/>
      <c r="E88" s="182" t="s">
        <v>1475</v>
      </c>
      <c r="F88" s="43"/>
      <c r="G88" s="43"/>
      <c r="H88" s="43"/>
      <c r="I88" s="149"/>
      <c r="J88" s="43"/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143</v>
      </c>
      <c r="D89" s="43"/>
      <c r="E89" s="43"/>
      <c r="F89" s="43"/>
      <c r="G89" s="43"/>
      <c r="H89" s="43"/>
      <c r="I89" s="149"/>
      <c r="J89" s="43"/>
      <c r="K89" s="43"/>
      <c r="L89" s="15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6.5" customHeight="1">
      <c r="A90" s="41"/>
      <c r="B90" s="42"/>
      <c r="C90" s="43"/>
      <c r="D90" s="43"/>
      <c r="E90" s="72" t="str">
        <f>E11</f>
        <v>SO 301 - Dešťová kanalizace</v>
      </c>
      <c r="F90" s="43"/>
      <c r="G90" s="43"/>
      <c r="H90" s="43"/>
      <c r="I90" s="149"/>
      <c r="J90" s="43"/>
      <c r="K90" s="43"/>
      <c r="L90" s="15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149"/>
      <c r="J91" s="43"/>
      <c r="K91" s="43"/>
      <c r="L91" s="15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21</v>
      </c>
      <c r="D92" s="43"/>
      <c r="E92" s="43"/>
      <c r="F92" s="30" t="str">
        <f>F14</f>
        <v>Králův Dvůr</v>
      </c>
      <c r="G92" s="43"/>
      <c r="H92" s="43"/>
      <c r="I92" s="152" t="s">
        <v>23</v>
      </c>
      <c r="J92" s="75" t="str">
        <f>IF(J14="","",J14)</f>
        <v>18. 3. 2020</v>
      </c>
      <c r="K92" s="43"/>
      <c r="L92" s="15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6.95" customHeight="1">
      <c r="A93" s="41"/>
      <c r="B93" s="42"/>
      <c r="C93" s="43"/>
      <c r="D93" s="43"/>
      <c r="E93" s="43"/>
      <c r="F93" s="43"/>
      <c r="G93" s="43"/>
      <c r="H93" s="43"/>
      <c r="I93" s="149"/>
      <c r="J93" s="43"/>
      <c r="K93" s="43"/>
      <c r="L93" s="150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40.05" customHeight="1">
      <c r="A94" s="41"/>
      <c r="B94" s="42"/>
      <c r="C94" s="35" t="s">
        <v>25</v>
      </c>
      <c r="D94" s="43"/>
      <c r="E94" s="43"/>
      <c r="F94" s="30" t="str">
        <f>E17</f>
        <v>Město Králův Dvůr,Nám.Míru 139,26701 Králův Dvůr</v>
      </c>
      <c r="G94" s="43"/>
      <c r="H94" s="43"/>
      <c r="I94" s="152" t="s">
        <v>31</v>
      </c>
      <c r="J94" s="39" t="str">
        <f>E23</f>
        <v>SPEKTRA s.r.o.,V Hlinkách 1548,26601 Beroun</v>
      </c>
      <c r="K94" s="43"/>
      <c r="L94" s="150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5.15" customHeight="1">
      <c r="A95" s="41"/>
      <c r="B95" s="42"/>
      <c r="C95" s="35" t="s">
        <v>29</v>
      </c>
      <c r="D95" s="43"/>
      <c r="E95" s="43"/>
      <c r="F95" s="30" t="str">
        <f>IF(E20="","",E20)</f>
        <v>Vyplň údaj</v>
      </c>
      <c r="G95" s="43"/>
      <c r="H95" s="43"/>
      <c r="I95" s="152" t="s">
        <v>36</v>
      </c>
      <c r="J95" s="39" t="str">
        <f>E26</f>
        <v>p. Lenka Dejdarová</v>
      </c>
      <c r="K95" s="43"/>
      <c r="L95" s="150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0.3" customHeight="1">
      <c r="A96" s="41"/>
      <c r="B96" s="42"/>
      <c r="C96" s="43"/>
      <c r="D96" s="43"/>
      <c r="E96" s="43"/>
      <c r="F96" s="43"/>
      <c r="G96" s="43"/>
      <c r="H96" s="43"/>
      <c r="I96" s="149"/>
      <c r="J96" s="43"/>
      <c r="K96" s="43"/>
      <c r="L96" s="150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11" customFormat="1" ht="29.25" customHeight="1">
      <c r="A97" s="201"/>
      <c r="B97" s="202"/>
      <c r="C97" s="203" t="s">
        <v>155</v>
      </c>
      <c r="D97" s="204" t="s">
        <v>59</v>
      </c>
      <c r="E97" s="204" t="s">
        <v>55</v>
      </c>
      <c r="F97" s="204" t="s">
        <v>56</v>
      </c>
      <c r="G97" s="204" t="s">
        <v>156</v>
      </c>
      <c r="H97" s="204" t="s">
        <v>157</v>
      </c>
      <c r="I97" s="205" t="s">
        <v>158</v>
      </c>
      <c r="J97" s="204" t="s">
        <v>147</v>
      </c>
      <c r="K97" s="206" t="s">
        <v>159</v>
      </c>
      <c r="L97" s="207"/>
      <c r="M97" s="95" t="s">
        <v>19</v>
      </c>
      <c r="N97" s="96" t="s">
        <v>44</v>
      </c>
      <c r="O97" s="96" t="s">
        <v>160</v>
      </c>
      <c r="P97" s="96" t="s">
        <v>161</v>
      </c>
      <c r="Q97" s="96" t="s">
        <v>162</v>
      </c>
      <c r="R97" s="96" t="s">
        <v>163</v>
      </c>
      <c r="S97" s="96" t="s">
        <v>164</v>
      </c>
      <c r="T97" s="97" t="s">
        <v>165</v>
      </c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</row>
    <row r="98" spans="1:63" s="2" customFormat="1" ht="22.8" customHeight="1">
      <c r="A98" s="41"/>
      <c r="B98" s="42"/>
      <c r="C98" s="102" t="s">
        <v>166</v>
      </c>
      <c r="D98" s="43"/>
      <c r="E98" s="43"/>
      <c r="F98" s="43"/>
      <c r="G98" s="43"/>
      <c r="H98" s="43"/>
      <c r="I98" s="149"/>
      <c r="J98" s="208">
        <f>BK98</f>
        <v>0</v>
      </c>
      <c r="K98" s="43"/>
      <c r="L98" s="47"/>
      <c r="M98" s="98"/>
      <c r="N98" s="209"/>
      <c r="O98" s="99"/>
      <c r="P98" s="210">
        <f>P99+P722+P741</f>
        <v>0</v>
      </c>
      <c r="Q98" s="99"/>
      <c r="R98" s="210">
        <f>R99+R722+R741</f>
        <v>1756.50021205</v>
      </c>
      <c r="S98" s="99"/>
      <c r="T98" s="211">
        <f>T99+T722+T741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73</v>
      </c>
      <c r="AU98" s="20" t="s">
        <v>148</v>
      </c>
      <c r="BK98" s="212">
        <f>BK99+BK722+BK741</f>
        <v>0</v>
      </c>
    </row>
    <row r="99" spans="1:63" s="12" customFormat="1" ht="25.9" customHeight="1">
      <c r="A99" s="12"/>
      <c r="B99" s="213"/>
      <c r="C99" s="214"/>
      <c r="D99" s="215" t="s">
        <v>73</v>
      </c>
      <c r="E99" s="216" t="s">
        <v>167</v>
      </c>
      <c r="F99" s="216" t="s">
        <v>168</v>
      </c>
      <c r="G99" s="214"/>
      <c r="H99" s="214"/>
      <c r="I99" s="217"/>
      <c r="J99" s="218">
        <f>BK99</f>
        <v>0</v>
      </c>
      <c r="K99" s="214"/>
      <c r="L99" s="219"/>
      <c r="M99" s="220"/>
      <c r="N99" s="221"/>
      <c r="O99" s="221"/>
      <c r="P99" s="222">
        <f>P100+P320+P330+P333+P438+P695+P720</f>
        <v>0</v>
      </c>
      <c r="Q99" s="221"/>
      <c r="R99" s="222">
        <f>R100+R320+R330+R333+R438+R695+R720</f>
        <v>1756.38821735</v>
      </c>
      <c r="S99" s="221"/>
      <c r="T99" s="223">
        <f>T100+T320+T330+T333+T438+T695+T720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4" t="s">
        <v>81</v>
      </c>
      <c r="AT99" s="225" t="s">
        <v>73</v>
      </c>
      <c r="AU99" s="225" t="s">
        <v>74</v>
      </c>
      <c r="AY99" s="224" t="s">
        <v>169</v>
      </c>
      <c r="BK99" s="226">
        <f>BK100+BK320+BK330+BK333+BK438+BK695+BK720</f>
        <v>0</v>
      </c>
    </row>
    <row r="100" spans="1:63" s="12" customFormat="1" ht="22.8" customHeight="1">
      <c r="A100" s="12"/>
      <c r="B100" s="213"/>
      <c r="C100" s="214"/>
      <c r="D100" s="215" t="s">
        <v>73</v>
      </c>
      <c r="E100" s="227" t="s">
        <v>81</v>
      </c>
      <c r="F100" s="227" t="s">
        <v>170</v>
      </c>
      <c r="G100" s="214"/>
      <c r="H100" s="214"/>
      <c r="I100" s="217"/>
      <c r="J100" s="228">
        <f>BK100</f>
        <v>0</v>
      </c>
      <c r="K100" s="214"/>
      <c r="L100" s="219"/>
      <c r="M100" s="220"/>
      <c r="N100" s="221"/>
      <c r="O100" s="221"/>
      <c r="P100" s="222">
        <f>SUM(P101:P319)</f>
        <v>0</v>
      </c>
      <c r="Q100" s="221"/>
      <c r="R100" s="222">
        <f>SUM(R101:R319)</f>
        <v>1459.424</v>
      </c>
      <c r="S100" s="221"/>
      <c r="T100" s="223">
        <f>SUM(T101:T319)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81</v>
      </c>
      <c r="AT100" s="225" t="s">
        <v>73</v>
      </c>
      <c r="AU100" s="225" t="s">
        <v>81</v>
      </c>
      <c r="AY100" s="224" t="s">
        <v>169</v>
      </c>
      <c r="BK100" s="226">
        <f>SUM(BK101:BK319)</f>
        <v>0</v>
      </c>
    </row>
    <row r="101" spans="1:65" s="2" customFormat="1" ht="55.5" customHeight="1">
      <c r="A101" s="41"/>
      <c r="B101" s="42"/>
      <c r="C101" s="229" t="s">
        <v>81</v>
      </c>
      <c r="D101" s="229" t="s">
        <v>171</v>
      </c>
      <c r="E101" s="230" t="s">
        <v>1481</v>
      </c>
      <c r="F101" s="231" t="s">
        <v>1482</v>
      </c>
      <c r="G101" s="232" t="s">
        <v>207</v>
      </c>
      <c r="H101" s="233">
        <v>173.25</v>
      </c>
      <c r="I101" s="234"/>
      <c r="J101" s="235">
        <f>ROUND(I101*H101,2)</f>
        <v>0</v>
      </c>
      <c r="K101" s="231" t="s">
        <v>175</v>
      </c>
      <c r="L101" s="47"/>
      <c r="M101" s="236" t="s">
        <v>19</v>
      </c>
      <c r="N101" s="237" t="s">
        <v>45</v>
      </c>
      <c r="O101" s="87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0" t="s">
        <v>176</v>
      </c>
      <c r="AT101" s="240" t="s">
        <v>171</v>
      </c>
      <c r="AU101" s="240" t="s">
        <v>83</v>
      </c>
      <c r="AY101" s="20" t="s">
        <v>169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20" t="s">
        <v>81</v>
      </c>
      <c r="BK101" s="241">
        <f>ROUND(I101*H101,2)</f>
        <v>0</v>
      </c>
      <c r="BL101" s="20" t="s">
        <v>176</v>
      </c>
      <c r="BM101" s="240" t="s">
        <v>1483</v>
      </c>
    </row>
    <row r="102" spans="1:51" s="13" customFormat="1" ht="12">
      <c r="A102" s="13"/>
      <c r="B102" s="242"/>
      <c r="C102" s="243"/>
      <c r="D102" s="244" t="s">
        <v>178</v>
      </c>
      <c r="E102" s="245" t="s">
        <v>19</v>
      </c>
      <c r="F102" s="246" t="s">
        <v>1484</v>
      </c>
      <c r="G102" s="243"/>
      <c r="H102" s="245" t="s">
        <v>19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2" t="s">
        <v>178</v>
      </c>
      <c r="AU102" s="252" t="s">
        <v>83</v>
      </c>
      <c r="AV102" s="13" t="s">
        <v>81</v>
      </c>
      <c r="AW102" s="13" t="s">
        <v>35</v>
      </c>
      <c r="AX102" s="13" t="s">
        <v>74</v>
      </c>
      <c r="AY102" s="252" t="s">
        <v>169</v>
      </c>
    </row>
    <row r="103" spans="1:51" s="13" customFormat="1" ht="12">
      <c r="A103" s="13"/>
      <c r="B103" s="242"/>
      <c r="C103" s="243"/>
      <c r="D103" s="244" t="s">
        <v>178</v>
      </c>
      <c r="E103" s="245" t="s">
        <v>19</v>
      </c>
      <c r="F103" s="246" t="s">
        <v>1485</v>
      </c>
      <c r="G103" s="243"/>
      <c r="H103" s="245" t="s">
        <v>19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2" t="s">
        <v>178</v>
      </c>
      <c r="AU103" s="252" t="s">
        <v>83</v>
      </c>
      <c r="AV103" s="13" t="s">
        <v>81</v>
      </c>
      <c r="AW103" s="13" t="s">
        <v>35</v>
      </c>
      <c r="AX103" s="13" t="s">
        <v>74</v>
      </c>
      <c r="AY103" s="252" t="s">
        <v>169</v>
      </c>
    </row>
    <row r="104" spans="1:51" s="13" customFormat="1" ht="12">
      <c r="A104" s="13"/>
      <c r="B104" s="242"/>
      <c r="C104" s="243"/>
      <c r="D104" s="244" t="s">
        <v>178</v>
      </c>
      <c r="E104" s="245" t="s">
        <v>19</v>
      </c>
      <c r="F104" s="246" t="s">
        <v>1486</v>
      </c>
      <c r="G104" s="243"/>
      <c r="H104" s="245" t="s">
        <v>19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2" t="s">
        <v>178</v>
      </c>
      <c r="AU104" s="252" t="s">
        <v>83</v>
      </c>
      <c r="AV104" s="13" t="s">
        <v>81</v>
      </c>
      <c r="AW104" s="13" t="s">
        <v>35</v>
      </c>
      <c r="AX104" s="13" t="s">
        <v>74</v>
      </c>
      <c r="AY104" s="252" t="s">
        <v>169</v>
      </c>
    </row>
    <row r="105" spans="1:51" s="14" customFormat="1" ht="12">
      <c r="A105" s="14"/>
      <c r="B105" s="253"/>
      <c r="C105" s="254"/>
      <c r="D105" s="244" t="s">
        <v>178</v>
      </c>
      <c r="E105" s="255" t="s">
        <v>19</v>
      </c>
      <c r="F105" s="256" t="s">
        <v>1487</v>
      </c>
      <c r="G105" s="254"/>
      <c r="H105" s="257">
        <v>173.25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3" t="s">
        <v>178</v>
      </c>
      <c r="AU105" s="263" t="s">
        <v>83</v>
      </c>
      <c r="AV105" s="14" t="s">
        <v>83</v>
      </c>
      <c r="AW105" s="14" t="s">
        <v>35</v>
      </c>
      <c r="AX105" s="14" t="s">
        <v>81</v>
      </c>
      <c r="AY105" s="263" t="s">
        <v>169</v>
      </c>
    </row>
    <row r="106" spans="1:65" s="2" customFormat="1" ht="44.25" customHeight="1">
      <c r="A106" s="41"/>
      <c r="B106" s="42"/>
      <c r="C106" s="229" t="s">
        <v>83</v>
      </c>
      <c r="D106" s="229" t="s">
        <v>171</v>
      </c>
      <c r="E106" s="230" t="s">
        <v>1488</v>
      </c>
      <c r="F106" s="231" t="s">
        <v>1489</v>
      </c>
      <c r="G106" s="232" t="s">
        <v>207</v>
      </c>
      <c r="H106" s="233">
        <v>3716.738</v>
      </c>
      <c r="I106" s="234"/>
      <c r="J106" s="235">
        <f>ROUND(I106*H106,2)</f>
        <v>0</v>
      </c>
      <c r="K106" s="231" t="s">
        <v>175</v>
      </c>
      <c r="L106" s="47"/>
      <c r="M106" s="236" t="s">
        <v>19</v>
      </c>
      <c r="N106" s="237" t="s">
        <v>45</v>
      </c>
      <c r="O106" s="87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0" t="s">
        <v>176</v>
      </c>
      <c r="AT106" s="240" t="s">
        <v>171</v>
      </c>
      <c r="AU106" s="240" t="s">
        <v>83</v>
      </c>
      <c r="AY106" s="20" t="s">
        <v>169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20" t="s">
        <v>81</v>
      </c>
      <c r="BK106" s="241">
        <f>ROUND(I106*H106,2)</f>
        <v>0</v>
      </c>
      <c r="BL106" s="20" t="s">
        <v>176</v>
      </c>
      <c r="BM106" s="240" t="s">
        <v>1490</v>
      </c>
    </row>
    <row r="107" spans="1:51" s="17" customFormat="1" ht="12">
      <c r="A107" s="17"/>
      <c r="B107" s="293"/>
      <c r="C107" s="294"/>
      <c r="D107" s="244" t="s">
        <v>178</v>
      </c>
      <c r="E107" s="295" t="s">
        <v>19</v>
      </c>
      <c r="F107" s="296" t="s">
        <v>1491</v>
      </c>
      <c r="G107" s="294"/>
      <c r="H107" s="297">
        <v>0</v>
      </c>
      <c r="I107" s="298"/>
      <c r="J107" s="294"/>
      <c r="K107" s="294"/>
      <c r="L107" s="299"/>
      <c r="M107" s="300"/>
      <c r="N107" s="301"/>
      <c r="O107" s="301"/>
      <c r="P107" s="301"/>
      <c r="Q107" s="301"/>
      <c r="R107" s="301"/>
      <c r="S107" s="301"/>
      <c r="T107" s="302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T107" s="303" t="s">
        <v>178</v>
      </c>
      <c r="AU107" s="303" t="s">
        <v>83</v>
      </c>
      <c r="AV107" s="17" t="s">
        <v>189</v>
      </c>
      <c r="AW107" s="17" t="s">
        <v>35</v>
      </c>
      <c r="AX107" s="17" t="s">
        <v>74</v>
      </c>
      <c r="AY107" s="303" t="s">
        <v>169</v>
      </c>
    </row>
    <row r="108" spans="1:51" s="13" customFormat="1" ht="12">
      <c r="A108" s="13"/>
      <c r="B108" s="242"/>
      <c r="C108" s="243"/>
      <c r="D108" s="244" t="s">
        <v>178</v>
      </c>
      <c r="E108" s="245" t="s">
        <v>19</v>
      </c>
      <c r="F108" s="246" t="s">
        <v>1492</v>
      </c>
      <c r="G108" s="243"/>
      <c r="H108" s="245" t="s">
        <v>19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2" t="s">
        <v>178</v>
      </c>
      <c r="AU108" s="252" t="s">
        <v>83</v>
      </c>
      <c r="AV108" s="13" t="s">
        <v>81</v>
      </c>
      <c r="AW108" s="13" t="s">
        <v>35</v>
      </c>
      <c r="AX108" s="13" t="s">
        <v>74</v>
      </c>
      <c r="AY108" s="252" t="s">
        <v>169</v>
      </c>
    </row>
    <row r="109" spans="1:51" s="14" customFormat="1" ht="12">
      <c r="A109" s="14"/>
      <c r="B109" s="253"/>
      <c r="C109" s="254"/>
      <c r="D109" s="244" t="s">
        <v>178</v>
      </c>
      <c r="E109" s="255" t="s">
        <v>19</v>
      </c>
      <c r="F109" s="256" t="s">
        <v>1493</v>
      </c>
      <c r="G109" s="254"/>
      <c r="H109" s="257">
        <v>3463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3" t="s">
        <v>178</v>
      </c>
      <c r="AU109" s="263" t="s">
        <v>83</v>
      </c>
      <c r="AV109" s="14" t="s">
        <v>83</v>
      </c>
      <c r="AW109" s="14" t="s">
        <v>35</v>
      </c>
      <c r="AX109" s="14" t="s">
        <v>74</v>
      </c>
      <c r="AY109" s="263" t="s">
        <v>169</v>
      </c>
    </row>
    <row r="110" spans="1:51" s="14" customFormat="1" ht="12">
      <c r="A110" s="14"/>
      <c r="B110" s="253"/>
      <c r="C110" s="254"/>
      <c r="D110" s="244" t="s">
        <v>178</v>
      </c>
      <c r="E110" s="255" t="s">
        <v>19</v>
      </c>
      <c r="F110" s="256" t="s">
        <v>1494</v>
      </c>
      <c r="G110" s="254"/>
      <c r="H110" s="257">
        <v>100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3" t="s">
        <v>178</v>
      </c>
      <c r="AU110" s="263" t="s">
        <v>83</v>
      </c>
      <c r="AV110" s="14" t="s">
        <v>83</v>
      </c>
      <c r="AW110" s="14" t="s">
        <v>35</v>
      </c>
      <c r="AX110" s="14" t="s">
        <v>74</v>
      </c>
      <c r="AY110" s="263" t="s">
        <v>169</v>
      </c>
    </row>
    <row r="111" spans="1:51" s="14" customFormat="1" ht="12">
      <c r="A111" s="14"/>
      <c r="B111" s="253"/>
      <c r="C111" s="254"/>
      <c r="D111" s="244" t="s">
        <v>178</v>
      </c>
      <c r="E111" s="255" t="s">
        <v>19</v>
      </c>
      <c r="F111" s="256" t="s">
        <v>1495</v>
      </c>
      <c r="G111" s="254"/>
      <c r="H111" s="257">
        <v>-173.25</v>
      </c>
      <c r="I111" s="258"/>
      <c r="J111" s="254"/>
      <c r="K111" s="254"/>
      <c r="L111" s="259"/>
      <c r="M111" s="260"/>
      <c r="N111" s="261"/>
      <c r="O111" s="261"/>
      <c r="P111" s="261"/>
      <c r="Q111" s="261"/>
      <c r="R111" s="261"/>
      <c r="S111" s="261"/>
      <c r="T111" s="26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3" t="s">
        <v>178</v>
      </c>
      <c r="AU111" s="263" t="s">
        <v>83</v>
      </c>
      <c r="AV111" s="14" t="s">
        <v>83</v>
      </c>
      <c r="AW111" s="14" t="s">
        <v>35</v>
      </c>
      <c r="AX111" s="14" t="s">
        <v>74</v>
      </c>
      <c r="AY111" s="263" t="s">
        <v>169</v>
      </c>
    </row>
    <row r="112" spans="1:51" s="17" customFormat="1" ht="12">
      <c r="A112" s="17"/>
      <c r="B112" s="293"/>
      <c r="C112" s="294"/>
      <c r="D112" s="244" t="s">
        <v>178</v>
      </c>
      <c r="E112" s="295" t="s">
        <v>19</v>
      </c>
      <c r="F112" s="296" t="s">
        <v>1496</v>
      </c>
      <c r="G112" s="294"/>
      <c r="H112" s="297">
        <v>3389.75</v>
      </c>
      <c r="I112" s="298"/>
      <c r="J112" s="294"/>
      <c r="K112" s="294"/>
      <c r="L112" s="299"/>
      <c r="M112" s="300"/>
      <c r="N112" s="301"/>
      <c r="O112" s="301"/>
      <c r="P112" s="301"/>
      <c r="Q112" s="301"/>
      <c r="R112" s="301"/>
      <c r="S112" s="301"/>
      <c r="T112" s="302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T112" s="303" t="s">
        <v>178</v>
      </c>
      <c r="AU112" s="303" t="s">
        <v>83</v>
      </c>
      <c r="AV112" s="17" t="s">
        <v>189</v>
      </c>
      <c r="AW112" s="17" t="s">
        <v>35</v>
      </c>
      <c r="AX112" s="17" t="s">
        <v>74</v>
      </c>
      <c r="AY112" s="303" t="s">
        <v>169</v>
      </c>
    </row>
    <row r="113" spans="1:51" s="13" customFormat="1" ht="12">
      <c r="A113" s="13"/>
      <c r="B113" s="242"/>
      <c r="C113" s="243"/>
      <c r="D113" s="244" t="s">
        <v>178</v>
      </c>
      <c r="E113" s="245" t="s">
        <v>19</v>
      </c>
      <c r="F113" s="246" t="s">
        <v>1497</v>
      </c>
      <c r="G113" s="243"/>
      <c r="H113" s="245" t="s">
        <v>19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2" t="s">
        <v>178</v>
      </c>
      <c r="AU113" s="252" t="s">
        <v>83</v>
      </c>
      <c r="AV113" s="13" t="s">
        <v>81</v>
      </c>
      <c r="AW113" s="13" t="s">
        <v>35</v>
      </c>
      <c r="AX113" s="13" t="s">
        <v>74</v>
      </c>
      <c r="AY113" s="252" t="s">
        <v>169</v>
      </c>
    </row>
    <row r="114" spans="1:51" s="14" customFormat="1" ht="12">
      <c r="A114" s="14"/>
      <c r="B114" s="253"/>
      <c r="C114" s="254"/>
      <c r="D114" s="244" t="s">
        <v>178</v>
      </c>
      <c r="E114" s="255" t="s">
        <v>19</v>
      </c>
      <c r="F114" s="256" t="s">
        <v>1498</v>
      </c>
      <c r="G114" s="254"/>
      <c r="H114" s="257">
        <v>70.686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178</v>
      </c>
      <c r="AU114" s="263" t="s">
        <v>83</v>
      </c>
      <c r="AV114" s="14" t="s">
        <v>83</v>
      </c>
      <c r="AW114" s="14" t="s">
        <v>35</v>
      </c>
      <c r="AX114" s="14" t="s">
        <v>74</v>
      </c>
      <c r="AY114" s="263" t="s">
        <v>169</v>
      </c>
    </row>
    <row r="115" spans="1:51" s="14" customFormat="1" ht="12">
      <c r="A115" s="14"/>
      <c r="B115" s="253"/>
      <c r="C115" s="254"/>
      <c r="D115" s="244" t="s">
        <v>178</v>
      </c>
      <c r="E115" s="255" t="s">
        <v>19</v>
      </c>
      <c r="F115" s="256" t="s">
        <v>1499</v>
      </c>
      <c r="G115" s="254"/>
      <c r="H115" s="257">
        <v>8.274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178</v>
      </c>
      <c r="AU115" s="263" t="s">
        <v>83</v>
      </c>
      <c r="AV115" s="14" t="s">
        <v>83</v>
      </c>
      <c r="AW115" s="14" t="s">
        <v>35</v>
      </c>
      <c r="AX115" s="14" t="s">
        <v>74</v>
      </c>
      <c r="AY115" s="263" t="s">
        <v>169</v>
      </c>
    </row>
    <row r="116" spans="1:51" s="14" customFormat="1" ht="12">
      <c r="A116" s="14"/>
      <c r="B116" s="253"/>
      <c r="C116" s="254"/>
      <c r="D116" s="244" t="s">
        <v>178</v>
      </c>
      <c r="E116" s="255" t="s">
        <v>19</v>
      </c>
      <c r="F116" s="256" t="s">
        <v>1500</v>
      </c>
      <c r="G116" s="254"/>
      <c r="H116" s="257">
        <v>8.568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178</v>
      </c>
      <c r="AU116" s="263" t="s">
        <v>83</v>
      </c>
      <c r="AV116" s="14" t="s">
        <v>83</v>
      </c>
      <c r="AW116" s="14" t="s">
        <v>35</v>
      </c>
      <c r="AX116" s="14" t="s">
        <v>74</v>
      </c>
      <c r="AY116" s="263" t="s">
        <v>169</v>
      </c>
    </row>
    <row r="117" spans="1:51" s="14" customFormat="1" ht="12">
      <c r="A117" s="14"/>
      <c r="B117" s="253"/>
      <c r="C117" s="254"/>
      <c r="D117" s="244" t="s">
        <v>178</v>
      </c>
      <c r="E117" s="255" t="s">
        <v>19</v>
      </c>
      <c r="F117" s="256" t="s">
        <v>1501</v>
      </c>
      <c r="G117" s="254"/>
      <c r="H117" s="257">
        <v>7.245</v>
      </c>
      <c r="I117" s="258"/>
      <c r="J117" s="254"/>
      <c r="K117" s="254"/>
      <c r="L117" s="259"/>
      <c r="M117" s="260"/>
      <c r="N117" s="261"/>
      <c r="O117" s="261"/>
      <c r="P117" s="261"/>
      <c r="Q117" s="261"/>
      <c r="R117" s="261"/>
      <c r="S117" s="261"/>
      <c r="T117" s="26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3" t="s">
        <v>178</v>
      </c>
      <c r="AU117" s="263" t="s">
        <v>83</v>
      </c>
      <c r="AV117" s="14" t="s">
        <v>83</v>
      </c>
      <c r="AW117" s="14" t="s">
        <v>35</v>
      </c>
      <c r="AX117" s="14" t="s">
        <v>74</v>
      </c>
      <c r="AY117" s="263" t="s">
        <v>169</v>
      </c>
    </row>
    <row r="118" spans="1:51" s="14" customFormat="1" ht="12">
      <c r="A118" s="14"/>
      <c r="B118" s="253"/>
      <c r="C118" s="254"/>
      <c r="D118" s="244" t="s">
        <v>178</v>
      </c>
      <c r="E118" s="255" t="s">
        <v>19</v>
      </c>
      <c r="F118" s="256" t="s">
        <v>1502</v>
      </c>
      <c r="G118" s="254"/>
      <c r="H118" s="257">
        <v>6.111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3" t="s">
        <v>178</v>
      </c>
      <c r="AU118" s="263" t="s">
        <v>83</v>
      </c>
      <c r="AV118" s="14" t="s">
        <v>83</v>
      </c>
      <c r="AW118" s="14" t="s">
        <v>35</v>
      </c>
      <c r="AX118" s="14" t="s">
        <v>74</v>
      </c>
      <c r="AY118" s="263" t="s">
        <v>169</v>
      </c>
    </row>
    <row r="119" spans="1:51" s="14" customFormat="1" ht="12">
      <c r="A119" s="14"/>
      <c r="B119" s="253"/>
      <c r="C119" s="254"/>
      <c r="D119" s="244" t="s">
        <v>178</v>
      </c>
      <c r="E119" s="255" t="s">
        <v>19</v>
      </c>
      <c r="F119" s="256" t="s">
        <v>1503</v>
      </c>
      <c r="G119" s="254"/>
      <c r="H119" s="257">
        <v>4.977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178</v>
      </c>
      <c r="AU119" s="263" t="s">
        <v>83</v>
      </c>
      <c r="AV119" s="14" t="s">
        <v>83</v>
      </c>
      <c r="AW119" s="14" t="s">
        <v>35</v>
      </c>
      <c r="AX119" s="14" t="s">
        <v>74</v>
      </c>
      <c r="AY119" s="263" t="s">
        <v>169</v>
      </c>
    </row>
    <row r="120" spans="1:51" s="14" customFormat="1" ht="12">
      <c r="A120" s="14"/>
      <c r="B120" s="253"/>
      <c r="C120" s="254"/>
      <c r="D120" s="244" t="s">
        <v>178</v>
      </c>
      <c r="E120" s="255" t="s">
        <v>19</v>
      </c>
      <c r="F120" s="256" t="s">
        <v>1504</v>
      </c>
      <c r="G120" s="254"/>
      <c r="H120" s="257">
        <v>3.591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178</v>
      </c>
      <c r="AU120" s="263" t="s">
        <v>83</v>
      </c>
      <c r="AV120" s="14" t="s">
        <v>83</v>
      </c>
      <c r="AW120" s="14" t="s">
        <v>35</v>
      </c>
      <c r="AX120" s="14" t="s">
        <v>74</v>
      </c>
      <c r="AY120" s="263" t="s">
        <v>169</v>
      </c>
    </row>
    <row r="121" spans="1:51" s="14" customFormat="1" ht="12">
      <c r="A121" s="14"/>
      <c r="B121" s="253"/>
      <c r="C121" s="254"/>
      <c r="D121" s="244" t="s">
        <v>178</v>
      </c>
      <c r="E121" s="255" t="s">
        <v>19</v>
      </c>
      <c r="F121" s="256" t="s">
        <v>1505</v>
      </c>
      <c r="G121" s="254"/>
      <c r="H121" s="257">
        <v>2.751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3" t="s">
        <v>178</v>
      </c>
      <c r="AU121" s="263" t="s">
        <v>83</v>
      </c>
      <c r="AV121" s="14" t="s">
        <v>83</v>
      </c>
      <c r="AW121" s="14" t="s">
        <v>35</v>
      </c>
      <c r="AX121" s="14" t="s">
        <v>74</v>
      </c>
      <c r="AY121" s="263" t="s">
        <v>169</v>
      </c>
    </row>
    <row r="122" spans="1:51" s="14" customFormat="1" ht="12">
      <c r="A122" s="14"/>
      <c r="B122" s="253"/>
      <c r="C122" s="254"/>
      <c r="D122" s="244" t="s">
        <v>178</v>
      </c>
      <c r="E122" s="255" t="s">
        <v>19</v>
      </c>
      <c r="F122" s="256" t="s">
        <v>1506</v>
      </c>
      <c r="G122" s="254"/>
      <c r="H122" s="257">
        <v>3.234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178</v>
      </c>
      <c r="AU122" s="263" t="s">
        <v>83</v>
      </c>
      <c r="AV122" s="14" t="s">
        <v>83</v>
      </c>
      <c r="AW122" s="14" t="s">
        <v>35</v>
      </c>
      <c r="AX122" s="14" t="s">
        <v>74</v>
      </c>
      <c r="AY122" s="263" t="s">
        <v>169</v>
      </c>
    </row>
    <row r="123" spans="1:51" s="14" customFormat="1" ht="12">
      <c r="A123" s="14"/>
      <c r="B123" s="253"/>
      <c r="C123" s="254"/>
      <c r="D123" s="244" t="s">
        <v>178</v>
      </c>
      <c r="E123" s="255" t="s">
        <v>19</v>
      </c>
      <c r="F123" s="256" t="s">
        <v>1507</v>
      </c>
      <c r="G123" s="254"/>
      <c r="H123" s="257">
        <v>4.431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178</v>
      </c>
      <c r="AU123" s="263" t="s">
        <v>83</v>
      </c>
      <c r="AV123" s="14" t="s">
        <v>83</v>
      </c>
      <c r="AW123" s="14" t="s">
        <v>35</v>
      </c>
      <c r="AX123" s="14" t="s">
        <v>74</v>
      </c>
      <c r="AY123" s="263" t="s">
        <v>169</v>
      </c>
    </row>
    <row r="124" spans="1:51" s="14" customFormat="1" ht="12">
      <c r="A124" s="14"/>
      <c r="B124" s="253"/>
      <c r="C124" s="254"/>
      <c r="D124" s="244" t="s">
        <v>178</v>
      </c>
      <c r="E124" s="255" t="s">
        <v>19</v>
      </c>
      <c r="F124" s="256" t="s">
        <v>1508</v>
      </c>
      <c r="G124" s="254"/>
      <c r="H124" s="257">
        <v>5.712</v>
      </c>
      <c r="I124" s="258"/>
      <c r="J124" s="254"/>
      <c r="K124" s="254"/>
      <c r="L124" s="259"/>
      <c r="M124" s="260"/>
      <c r="N124" s="261"/>
      <c r="O124" s="261"/>
      <c r="P124" s="261"/>
      <c r="Q124" s="261"/>
      <c r="R124" s="261"/>
      <c r="S124" s="261"/>
      <c r="T124" s="26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3" t="s">
        <v>178</v>
      </c>
      <c r="AU124" s="263" t="s">
        <v>83</v>
      </c>
      <c r="AV124" s="14" t="s">
        <v>83</v>
      </c>
      <c r="AW124" s="14" t="s">
        <v>35</v>
      </c>
      <c r="AX124" s="14" t="s">
        <v>74</v>
      </c>
      <c r="AY124" s="263" t="s">
        <v>169</v>
      </c>
    </row>
    <row r="125" spans="1:51" s="14" customFormat="1" ht="12">
      <c r="A125" s="14"/>
      <c r="B125" s="253"/>
      <c r="C125" s="254"/>
      <c r="D125" s="244" t="s">
        <v>178</v>
      </c>
      <c r="E125" s="255" t="s">
        <v>19</v>
      </c>
      <c r="F125" s="256" t="s">
        <v>1509</v>
      </c>
      <c r="G125" s="254"/>
      <c r="H125" s="257">
        <v>5.019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3" t="s">
        <v>178</v>
      </c>
      <c r="AU125" s="263" t="s">
        <v>83</v>
      </c>
      <c r="AV125" s="14" t="s">
        <v>83</v>
      </c>
      <c r="AW125" s="14" t="s">
        <v>35</v>
      </c>
      <c r="AX125" s="14" t="s">
        <v>74</v>
      </c>
      <c r="AY125" s="263" t="s">
        <v>169</v>
      </c>
    </row>
    <row r="126" spans="1:51" s="14" customFormat="1" ht="12">
      <c r="A126" s="14"/>
      <c r="B126" s="253"/>
      <c r="C126" s="254"/>
      <c r="D126" s="244" t="s">
        <v>178</v>
      </c>
      <c r="E126" s="255" t="s">
        <v>19</v>
      </c>
      <c r="F126" s="256" t="s">
        <v>1510</v>
      </c>
      <c r="G126" s="254"/>
      <c r="H126" s="257">
        <v>3.843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178</v>
      </c>
      <c r="AU126" s="263" t="s">
        <v>83</v>
      </c>
      <c r="AV126" s="14" t="s">
        <v>83</v>
      </c>
      <c r="AW126" s="14" t="s">
        <v>35</v>
      </c>
      <c r="AX126" s="14" t="s">
        <v>74</v>
      </c>
      <c r="AY126" s="263" t="s">
        <v>169</v>
      </c>
    </row>
    <row r="127" spans="1:51" s="14" customFormat="1" ht="12">
      <c r="A127" s="14"/>
      <c r="B127" s="253"/>
      <c r="C127" s="254"/>
      <c r="D127" s="244" t="s">
        <v>178</v>
      </c>
      <c r="E127" s="255" t="s">
        <v>19</v>
      </c>
      <c r="F127" s="256" t="s">
        <v>1511</v>
      </c>
      <c r="G127" s="254"/>
      <c r="H127" s="257">
        <v>3.066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3" t="s">
        <v>178</v>
      </c>
      <c r="AU127" s="263" t="s">
        <v>83</v>
      </c>
      <c r="AV127" s="14" t="s">
        <v>83</v>
      </c>
      <c r="AW127" s="14" t="s">
        <v>35</v>
      </c>
      <c r="AX127" s="14" t="s">
        <v>74</v>
      </c>
      <c r="AY127" s="263" t="s">
        <v>169</v>
      </c>
    </row>
    <row r="128" spans="1:51" s="14" customFormat="1" ht="12">
      <c r="A128" s="14"/>
      <c r="B128" s="253"/>
      <c r="C128" s="254"/>
      <c r="D128" s="244" t="s">
        <v>178</v>
      </c>
      <c r="E128" s="255" t="s">
        <v>19</v>
      </c>
      <c r="F128" s="256" t="s">
        <v>1512</v>
      </c>
      <c r="G128" s="254"/>
      <c r="H128" s="257">
        <v>1.197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178</v>
      </c>
      <c r="AU128" s="263" t="s">
        <v>83</v>
      </c>
      <c r="AV128" s="14" t="s">
        <v>83</v>
      </c>
      <c r="AW128" s="14" t="s">
        <v>35</v>
      </c>
      <c r="AX128" s="14" t="s">
        <v>74</v>
      </c>
      <c r="AY128" s="263" t="s">
        <v>169</v>
      </c>
    </row>
    <row r="129" spans="1:51" s="14" customFormat="1" ht="12">
      <c r="A129" s="14"/>
      <c r="B129" s="253"/>
      <c r="C129" s="254"/>
      <c r="D129" s="244" t="s">
        <v>178</v>
      </c>
      <c r="E129" s="255" t="s">
        <v>19</v>
      </c>
      <c r="F129" s="256" t="s">
        <v>1513</v>
      </c>
      <c r="G129" s="254"/>
      <c r="H129" s="257">
        <v>2.016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178</v>
      </c>
      <c r="AU129" s="263" t="s">
        <v>83</v>
      </c>
      <c r="AV129" s="14" t="s">
        <v>83</v>
      </c>
      <c r="AW129" s="14" t="s">
        <v>35</v>
      </c>
      <c r="AX129" s="14" t="s">
        <v>74</v>
      </c>
      <c r="AY129" s="263" t="s">
        <v>169</v>
      </c>
    </row>
    <row r="130" spans="1:51" s="14" customFormat="1" ht="12">
      <c r="A130" s="14"/>
      <c r="B130" s="253"/>
      <c r="C130" s="254"/>
      <c r="D130" s="244" t="s">
        <v>178</v>
      </c>
      <c r="E130" s="255" t="s">
        <v>19</v>
      </c>
      <c r="F130" s="256" t="s">
        <v>1514</v>
      </c>
      <c r="G130" s="254"/>
      <c r="H130" s="257">
        <v>4.452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178</v>
      </c>
      <c r="AU130" s="263" t="s">
        <v>83</v>
      </c>
      <c r="AV130" s="14" t="s">
        <v>83</v>
      </c>
      <c r="AW130" s="14" t="s">
        <v>35</v>
      </c>
      <c r="AX130" s="14" t="s">
        <v>74</v>
      </c>
      <c r="AY130" s="263" t="s">
        <v>169</v>
      </c>
    </row>
    <row r="131" spans="1:51" s="14" customFormat="1" ht="12">
      <c r="A131" s="14"/>
      <c r="B131" s="253"/>
      <c r="C131" s="254"/>
      <c r="D131" s="244" t="s">
        <v>178</v>
      </c>
      <c r="E131" s="255" t="s">
        <v>19</v>
      </c>
      <c r="F131" s="256" t="s">
        <v>1515</v>
      </c>
      <c r="G131" s="254"/>
      <c r="H131" s="257">
        <v>6.594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178</v>
      </c>
      <c r="AU131" s="263" t="s">
        <v>83</v>
      </c>
      <c r="AV131" s="14" t="s">
        <v>83</v>
      </c>
      <c r="AW131" s="14" t="s">
        <v>35</v>
      </c>
      <c r="AX131" s="14" t="s">
        <v>74</v>
      </c>
      <c r="AY131" s="263" t="s">
        <v>169</v>
      </c>
    </row>
    <row r="132" spans="1:51" s="14" customFormat="1" ht="12">
      <c r="A132" s="14"/>
      <c r="B132" s="253"/>
      <c r="C132" s="254"/>
      <c r="D132" s="244" t="s">
        <v>178</v>
      </c>
      <c r="E132" s="255" t="s">
        <v>19</v>
      </c>
      <c r="F132" s="256" t="s">
        <v>1516</v>
      </c>
      <c r="G132" s="254"/>
      <c r="H132" s="257">
        <v>36.792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3" t="s">
        <v>178</v>
      </c>
      <c r="AU132" s="263" t="s">
        <v>83</v>
      </c>
      <c r="AV132" s="14" t="s">
        <v>83</v>
      </c>
      <c r="AW132" s="14" t="s">
        <v>35</v>
      </c>
      <c r="AX132" s="14" t="s">
        <v>74</v>
      </c>
      <c r="AY132" s="263" t="s">
        <v>169</v>
      </c>
    </row>
    <row r="133" spans="1:51" s="14" customFormat="1" ht="12">
      <c r="A133" s="14"/>
      <c r="B133" s="253"/>
      <c r="C133" s="254"/>
      <c r="D133" s="244" t="s">
        <v>178</v>
      </c>
      <c r="E133" s="255" t="s">
        <v>19</v>
      </c>
      <c r="F133" s="256" t="s">
        <v>1517</v>
      </c>
      <c r="G133" s="254"/>
      <c r="H133" s="257">
        <v>23.205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178</v>
      </c>
      <c r="AU133" s="263" t="s">
        <v>83</v>
      </c>
      <c r="AV133" s="14" t="s">
        <v>83</v>
      </c>
      <c r="AW133" s="14" t="s">
        <v>35</v>
      </c>
      <c r="AX133" s="14" t="s">
        <v>74</v>
      </c>
      <c r="AY133" s="263" t="s">
        <v>169</v>
      </c>
    </row>
    <row r="134" spans="1:51" s="17" customFormat="1" ht="12">
      <c r="A134" s="17"/>
      <c r="B134" s="293"/>
      <c r="C134" s="294"/>
      <c r="D134" s="244" t="s">
        <v>178</v>
      </c>
      <c r="E134" s="295" t="s">
        <v>19</v>
      </c>
      <c r="F134" s="296" t="s">
        <v>1518</v>
      </c>
      <c r="G134" s="294"/>
      <c r="H134" s="297">
        <v>211.764</v>
      </c>
      <c r="I134" s="298"/>
      <c r="J134" s="294"/>
      <c r="K134" s="294"/>
      <c r="L134" s="299"/>
      <c r="M134" s="300"/>
      <c r="N134" s="301"/>
      <c r="O134" s="301"/>
      <c r="P134" s="301"/>
      <c r="Q134" s="301"/>
      <c r="R134" s="301"/>
      <c r="S134" s="301"/>
      <c r="T134" s="302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T134" s="303" t="s">
        <v>178</v>
      </c>
      <c r="AU134" s="303" t="s">
        <v>83</v>
      </c>
      <c r="AV134" s="17" t="s">
        <v>189</v>
      </c>
      <c r="AW134" s="17" t="s">
        <v>35</v>
      </c>
      <c r="AX134" s="17" t="s">
        <v>74</v>
      </c>
      <c r="AY134" s="303" t="s">
        <v>169</v>
      </c>
    </row>
    <row r="135" spans="1:51" s="13" customFormat="1" ht="12">
      <c r="A135" s="13"/>
      <c r="B135" s="242"/>
      <c r="C135" s="243"/>
      <c r="D135" s="244" t="s">
        <v>178</v>
      </c>
      <c r="E135" s="245" t="s">
        <v>19</v>
      </c>
      <c r="F135" s="246" t="s">
        <v>1519</v>
      </c>
      <c r="G135" s="243"/>
      <c r="H135" s="245" t="s">
        <v>19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2" t="s">
        <v>178</v>
      </c>
      <c r="AU135" s="252" t="s">
        <v>83</v>
      </c>
      <c r="AV135" s="13" t="s">
        <v>81</v>
      </c>
      <c r="AW135" s="13" t="s">
        <v>35</v>
      </c>
      <c r="AX135" s="13" t="s">
        <v>74</v>
      </c>
      <c r="AY135" s="252" t="s">
        <v>169</v>
      </c>
    </row>
    <row r="136" spans="1:51" s="14" customFormat="1" ht="12">
      <c r="A136" s="14"/>
      <c r="B136" s="253"/>
      <c r="C136" s="254"/>
      <c r="D136" s="244" t="s">
        <v>178</v>
      </c>
      <c r="E136" s="255" t="s">
        <v>19</v>
      </c>
      <c r="F136" s="256" t="s">
        <v>1520</v>
      </c>
      <c r="G136" s="254"/>
      <c r="H136" s="257">
        <v>115.224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178</v>
      </c>
      <c r="AU136" s="263" t="s">
        <v>83</v>
      </c>
      <c r="AV136" s="14" t="s">
        <v>83</v>
      </c>
      <c r="AW136" s="14" t="s">
        <v>35</v>
      </c>
      <c r="AX136" s="14" t="s">
        <v>74</v>
      </c>
      <c r="AY136" s="263" t="s">
        <v>169</v>
      </c>
    </row>
    <row r="137" spans="1:51" s="15" customFormat="1" ht="12">
      <c r="A137" s="15"/>
      <c r="B137" s="264"/>
      <c r="C137" s="265"/>
      <c r="D137" s="244" t="s">
        <v>178</v>
      </c>
      <c r="E137" s="266" t="s">
        <v>19</v>
      </c>
      <c r="F137" s="267" t="s">
        <v>183</v>
      </c>
      <c r="G137" s="265"/>
      <c r="H137" s="268">
        <v>3716.738</v>
      </c>
      <c r="I137" s="269"/>
      <c r="J137" s="265"/>
      <c r="K137" s="265"/>
      <c r="L137" s="270"/>
      <c r="M137" s="271"/>
      <c r="N137" s="272"/>
      <c r="O137" s="272"/>
      <c r="P137" s="272"/>
      <c r="Q137" s="272"/>
      <c r="R137" s="272"/>
      <c r="S137" s="272"/>
      <c r="T137" s="27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4" t="s">
        <v>178</v>
      </c>
      <c r="AU137" s="274" t="s">
        <v>83</v>
      </c>
      <c r="AV137" s="15" t="s">
        <v>176</v>
      </c>
      <c r="AW137" s="15" t="s">
        <v>35</v>
      </c>
      <c r="AX137" s="15" t="s">
        <v>81</v>
      </c>
      <c r="AY137" s="274" t="s">
        <v>169</v>
      </c>
    </row>
    <row r="138" spans="1:65" s="2" customFormat="1" ht="44.25" customHeight="1">
      <c r="A138" s="41"/>
      <c r="B138" s="42"/>
      <c r="C138" s="229" t="s">
        <v>189</v>
      </c>
      <c r="D138" s="229" t="s">
        <v>171</v>
      </c>
      <c r="E138" s="230" t="s">
        <v>1140</v>
      </c>
      <c r="F138" s="231" t="s">
        <v>1141</v>
      </c>
      <c r="G138" s="232" t="s">
        <v>207</v>
      </c>
      <c r="H138" s="233">
        <v>167.362</v>
      </c>
      <c r="I138" s="234"/>
      <c r="J138" s="235">
        <f>ROUND(I138*H138,2)</f>
        <v>0</v>
      </c>
      <c r="K138" s="231" t="s">
        <v>175</v>
      </c>
      <c r="L138" s="47"/>
      <c r="M138" s="236" t="s">
        <v>19</v>
      </c>
      <c r="N138" s="237" t="s">
        <v>45</v>
      </c>
      <c r="O138" s="87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0" t="s">
        <v>176</v>
      </c>
      <c r="AT138" s="240" t="s">
        <v>171</v>
      </c>
      <c r="AU138" s="240" t="s">
        <v>83</v>
      </c>
      <c r="AY138" s="20" t="s">
        <v>169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20" t="s">
        <v>81</v>
      </c>
      <c r="BK138" s="241">
        <f>ROUND(I138*H138,2)</f>
        <v>0</v>
      </c>
      <c r="BL138" s="20" t="s">
        <v>176</v>
      </c>
      <c r="BM138" s="240" t="s">
        <v>1521</v>
      </c>
    </row>
    <row r="139" spans="1:51" s="13" customFormat="1" ht="12">
      <c r="A139" s="13"/>
      <c r="B139" s="242"/>
      <c r="C139" s="243"/>
      <c r="D139" s="244" t="s">
        <v>178</v>
      </c>
      <c r="E139" s="245" t="s">
        <v>19</v>
      </c>
      <c r="F139" s="246" t="s">
        <v>1522</v>
      </c>
      <c r="G139" s="243"/>
      <c r="H139" s="245" t="s">
        <v>19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2" t="s">
        <v>178</v>
      </c>
      <c r="AU139" s="252" t="s">
        <v>83</v>
      </c>
      <c r="AV139" s="13" t="s">
        <v>81</v>
      </c>
      <c r="AW139" s="13" t="s">
        <v>35</v>
      </c>
      <c r="AX139" s="13" t="s">
        <v>74</v>
      </c>
      <c r="AY139" s="252" t="s">
        <v>169</v>
      </c>
    </row>
    <row r="140" spans="1:51" s="13" customFormat="1" ht="12">
      <c r="A140" s="13"/>
      <c r="B140" s="242"/>
      <c r="C140" s="243"/>
      <c r="D140" s="244" t="s">
        <v>178</v>
      </c>
      <c r="E140" s="245" t="s">
        <v>19</v>
      </c>
      <c r="F140" s="246" t="s">
        <v>1523</v>
      </c>
      <c r="G140" s="243"/>
      <c r="H140" s="245" t="s">
        <v>19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178</v>
      </c>
      <c r="AU140" s="252" t="s">
        <v>83</v>
      </c>
      <c r="AV140" s="13" t="s">
        <v>81</v>
      </c>
      <c r="AW140" s="13" t="s">
        <v>35</v>
      </c>
      <c r="AX140" s="13" t="s">
        <v>74</v>
      </c>
      <c r="AY140" s="252" t="s">
        <v>169</v>
      </c>
    </row>
    <row r="141" spans="1:51" s="13" customFormat="1" ht="12">
      <c r="A141" s="13"/>
      <c r="B141" s="242"/>
      <c r="C141" s="243"/>
      <c r="D141" s="244" t="s">
        <v>178</v>
      </c>
      <c r="E141" s="245" t="s">
        <v>19</v>
      </c>
      <c r="F141" s="246" t="s">
        <v>1524</v>
      </c>
      <c r="G141" s="243"/>
      <c r="H141" s="245" t="s">
        <v>19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178</v>
      </c>
      <c r="AU141" s="252" t="s">
        <v>83</v>
      </c>
      <c r="AV141" s="13" t="s">
        <v>81</v>
      </c>
      <c r="AW141" s="13" t="s">
        <v>35</v>
      </c>
      <c r="AX141" s="13" t="s">
        <v>74</v>
      </c>
      <c r="AY141" s="252" t="s">
        <v>169</v>
      </c>
    </row>
    <row r="142" spans="1:51" s="14" customFormat="1" ht="12">
      <c r="A142" s="14"/>
      <c r="B142" s="253"/>
      <c r="C142" s="254"/>
      <c r="D142" s="244" t="s">
        <v>178</v>
      </c>
      <c r="E142" s="255" t="s">
        <v>19</v>
      </c>
      <c r="F142" s="256" t="s">
        <v>1525</v>
      </c>
      <c r="G142" s="254"/>
      <c r="H142" s="257">
        <v>3.211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178</v>
      </c>
      <c r="AU142" s="263" t="s">
        <v>83</v>
      </c>
      <c r="AV142" s="14" t="s">
        <v>83</v>
      </c>
      <c r="AW142" s="14" t="s">
        <v>35</v>
      </c>
      <c r="AX142" s="14" t="s">
        <v>74</v>
      </c>
      <c r="AY142" s="263" t="s">
        <v>169</v>
      </c>
    </row>
    <row r="143" spans="1:51" s="14" customFormat="1" ht="12">
      <c r="A143" s="14"/>
      <c r="B143" s="253"/>
      <c r="C143" s="254"/>
      <c r="D143" s="244" t="s">
        <v>178</v>
      </c>
      <c r="E143" s="255" t="s">
        <v>19</v>
      </c>
      <c r="F143" s="256" t="s">
        <v>1526</v>
      </c>
      <c r="G143" s="254"/>
      <c r="H143" s="257">
        <v>164.151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178</v>
      </c>
      <c r="AU143" s="263" t="s">
        <v>83</v>
      </c>
      <c r="AV143" s="14" t="s">
        <v>83</v>
      </c>
      <c r="AW143" s="14" t="s">
        <v>35</v>
      </c>
      <c r="AX143" s="14" t="s">
        <v>74</v>
      </c>
      <c r="AY143" s="263" t="s">
        <v>169</v>
      </c>
    </row>
    <row r="144" spans="1:51" s="15" customFormat="1" ht="12">
      <c r="A144" s="15"/>
      <c r="B144" s="264"/>
      <c r="C144" s="265"/>
      <c r="D144" s="244" t="s">
        <v>178</v>
      </c>
      <c r="E144" s="266" t="s">
        <v>19</v>
      </c>
      <c r="F144" s="267" t="s">
        <v>183</v>
      </c>
      <c r="G144" s="265"/>
      <c r="H144" s="268">
        <v>167.362</v>
      </c>
      <c r="I144" s="269"/>
      <c r="J144" s="265"/>
      <c r="K144" s="265"/>
      <c r="L144" s="270"/>
      <c r="M144" s="271"/>
      <c r="N144" s="272"/>
      <c r="O144" s="272"/>
      <c r="P144" s="272"/>
      <c r="Q144" s="272"/>
      <c r="R144" s="272"/>
      <c r="S144" s="272"/>
      <c r="T144" s="27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4" t="s">
        <v>178</v>
      </c>
      <c r="AU144" s="274" t="s">
        <v>83</v>
      </c>
      <c r="AV144" s="15" t="s">
        <v>176</v>
      </c>
      <c r="AW144" s="15" t="s">
        <v>35</v>
      </c>
      <c r="AX144" s="15" t="s">
        <v>81</v>
      </c>
      <c r="AY144" s="274" t="s">
        <v>169</v>
      </c>
    </row>
    <row r="145" spans="1:65" s="2" customFormat="1" ht="33" customHeight="1">
      <c r="A145" s="41"/>
      <c r="B145" s="42"/>
      <c r="C145" s="229" t="s">
        <v>176</v>
      </c>
      <c r="D145" s="229" t="s">
        <v>171</v>
      </c>
      <c r="E145" s="230" t="s">
        <v>1527</v>
      </c>
      <c r="F145" s="231" t="s">
        <v>1528</v>
      </c>
      <c r="G145" s="232" t="s">
        <v>174</v>
      </c>
      <c r="H145" s="233">
        <v>0</v>
      </c>
      <c r="I145" s="234"/>
      <c r="J145" s="235">
        <f>ROUND(I145*H145,2)</f>
        <v>0</v>
      </c>
      <c r="K145" s="231" t="s">
        <v>175</v>
      </c>
      <c r="L145" s="47"/>
      <c r="M145" s="236" t="s">
        <v>19</v>
      </c>
      <c r="N145" s="237" t="s">
        <v>45</v>
      </c>
      <c r="O145" s="87"/>
      <c r="P145" s="238">
        <f>O145*H145</f>
        <v>0</v>
      </c>
      <c r="Q145" s="238">
        <v>0.00084</v>
      </c>
      <c r="R145" s="238">
        <f>Q145*H145</f>
        <v>0</v>
      </c>
      <c r="S145" s="238">
        <v>0</v>
      </c>
      <c r="T145" s="239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0" t="s">
        <v>176</v>
      </c>
      <c r="AT145" s="240" t="s">
        <v>171</v>
      </c>
      <c r="AU145" s="240" t="s">
        <v>83</v>
      </c>
      <c r="AY145" s="20" t="s">
        <v>169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20" t="s">
        <v>81</v>
      </c>
      <c r="BK145" s="241">
        <f>ROUND(I145*H145,2)</f>
        <v>0</v>
      </c>
      <c r="BL145" s="20" t="s">
        <v>176</v>
      </c>
      <c r="BM145" s="240" t="s">
        <v>1529</v>
      </c>
    </row>
    <row r="146" spans="1:65" s="2" customFormat="1" ht="33" customHeight="1">
      <c r="A146" s="41"/>
      <c r="B146" s="42"/>
      <c r="C146" s="229" t="s">
        <v>196</v>
      </c>
      <c r="D146" s="229" t="s">
        <v>171</v>
      </c>
      <c r="E146" s="230" t="s">
        <v>1530</v>
      </c>
      <c r="F146" s="231" t="s">
        <v>1531</v>
      </c>
      <c r="G146" s="232" t="s">
        <v>174</v>
      </c>
      <c r="H146" s="233">
        <v>0</v>
      </c>
      <c r="I146" s="234"/>
      <c r="J146" s="235">
        <f>ROUND(I146*H146,2)</f>
        <v>0</v>
      </c>
      <c r="K146" s="231" t="s">
        <v>175</v>
      </c>
      <c r="L146" s="47"/>
      <c r="M146" s="236" t="s">
        <v>19</v>
      </c>
      <c r="N146" s="237" t="s">
        <v>45</v>
      </c>
      <c r="O146" s="87"/>
      <c r="P146" s="238">
        <f>O146*H146</f>
        <v>0</v>
      </c>
      <c r="Q146" s="238">
        <v>0.00085</v>
      </c>
      <c r="R146" s="238">
        <f>Q146*H146</f>
        <v>0</v>
      </c>
      <c r="S146" s="238">
        <v>0</v>
      </c>
      <c r="T146" s="239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0" t="s">
        <v>176</v>
      </c>
      <c r="AT146" s="240" t="s">
        <v>171</v>
      </c>
      <c r="AU146" s="240" t="s">
        <v>83</v>
      </c>
      <c r="AY146" s="20" t="s">
        <v>169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20" t="s">
        <v>81</v>
      </c>
      <c r="BK146" s="241">
        <f>ROUND(I146*H146,2)</f>
        <v>0</v>
      </c>
      <c r="BL146" s="20" t="s">
        <v>176</v>
      </c>
      <c r="BM146" s="240" t="s">
        <v>1532</v>
      </c>
    </row>
    <row r="147" spans="1:65" s="2" customFormat="1" ht="44.25" customHeight="1">
      <c r="A147" s="41"/>
      <c r="B147" s="42"/>
      <c r="C147" s="229" t="s">
        <v>200</v>
      </c>
      <c r="D147" s="229" t="s">
        <v>171</v>
      </c>
      <c r="E147" s="230" t="s">
        <v>1533</v>
      </c>
      <c r="F147" s="231" t="s">
        <v>1534</v>
      </c>
      <c r="G147" s="232" t="s">
        <v>174</v>
      </c>
      <c r="H147" s="233">
        <v>0</v>
      </c>
      <c r="I147" s="234"/>
      <c r="J147" s="235">
        <f>ROUND(I147*H147,2)</f>
        <v>0</v>
      </c>
      <c r="K147" s="231" t="s">
        <v>175</v>
      </c>
      <c r="L147" s="47"/>
      <c r="M147" s="236" t="s">
        <v>19</v>
      </c>
      <c r="N147" s="237" t="s">
        <v>45</v>
      </c>
      <c r="O147" s="87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0" t="s">
        <v>176</v>
      </c>
      <c r="AT147" s="240" t="s">
        <v>171</v>
      </c>
      <c r="AU147" s="240" t="s">
        <v>83</v>
      </c>
      <c r="AY147" s="20" t="s">
        <v>169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20" t="s">
        <v>81</v>
      </c>
      <c r="BK147" s="241">
        <f>ROUND(I147*H147,2)</f>
        <v>0</v>
      </c>
      <c r="BL147" s="20" t="s">
        <v>176</v>
      </c>
      <c r="BM147" s="240" t="s">
        <v>1535</v>
      </c>
    </row>
    <row r="148" spans="1:65" s="2" customFormat="1" ht="44.25" customHeight="1">
      <c r="A148" s="41"/>
      <c r="B148" s="42"/>
      <c r="C148" s="229" t="s">
        <v>204</v>
      </c>
      <c r="D148" s="229" t="s">
        <v>171</v>
      </c>
      <c r="E148" s="230" t="s">
        <v>1536</v>
      </c>
      <c r="F148" s="231" t="s">
        <v>1537</v>
      </c>
      <c r="G148" s="232" t="s">
        <v>174</v>
      </c>
      <c r="H148" s="233">
        <v>0</v>
      </c>
      <c r="I148" s="234"/>
      <c r="J148" s="235">
        <f>ROUND(I148*H148,2)</f>
        <v>0</v>
      </c>
      <c r="K148" s="231" t="s">
        <v>175</v>
      </c>
      <c r="L148" s="47"/>
      <c r="M148" s="236" t="s">
        <v>19</v>
      </c>
      <c r="N148" s="237" t="s">
        <v>45</v>
      </c>
      <c r="O148" s="87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0" t="s">
        <v>176</v>
      </c>
      <c r="AT148" s="240" t="s">
        <v>171</v>
      </c>
      <c r="AU148" s="240" t="s">
        <v>83</v>
      </c>
      <c r="AY148" s="20" t="s">
        <v>169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20" t="s">
        <v>81</v>
      </c>
      <c r="BK148" s="241">
        <f>ROUND(I148*H148,2)</f>
        <v>0</v>
      </c>
      <c r="BL148" s="20" t="s">
        <v>176</v>
      </c>
      <c r="BM148" s="240" t="s">
        <v>1538</v>
      </c>
    </row>
    <row r="149" spans="1:65" s="2" customFormat="1" ht="55.5" customHeight="1">
      <c r="A149" s="41"/>
      <c r="B149" s="42"/>
      <c r="C149" s="229" t="s">
        <v>210</v>
      </c>
      <c r="D149" s="229" t="s">
        <v>171</v>
      </c>
      <c r="E149" s="230" t="s">
        <v>672</v>
      </c>
      <c r="F149" s="231" t="s">
        <v>673</v>
      </c>
      <c r="G149" s="232" t="s">
        <v>207</v>
      </c>
      <c r="H149" s="233">
        <v>3056.076</v>
      </c>
      <c r="I149" s="234"/>
      <c r="J149" s="235">
        <f>ROUND(I149*H149,2)</f>
        <v>0</v>
      </c>
      <c r="K149" s="231" t="s">
        <v>175</v>
      </c>
      <c r="L149" s="47"/>
      <c r="M149" s="236" t="s">
        <v>19</v>
      </c>
      <c r="N149" s="237" t="s">
        <v>45</v>
      </c>
      <c r="O149" s="8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0" t="s">
        <v>176</v>
      </c>
      <c r="AT149" s="240" t="s">
        <v>171</v>
      </c>
      <c r="AU149" s="240" t="s">
        <v>83</v>
      </c>
      <c r="AY149" s="20" t="s">
        <v>169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20" t="s">
        <v>81</v>
      </c>
      <c r="BK149" s="241">
        <f>ROUND(I149*H149,2)</f>
        <v>0</v>
      </c>
      <c r="BL149" s="20" t="s">
        <v>176</v>
      </c>
      <c r="BM149" s="240" t="s">
        <v>1539</v>
      </c>
    </row>
    <row r="150" spans="1:51" s="14" customFormat="1" ht="12">
      <c r="A150" s="14"/>
      <c r="B150" s="253"/>
      <c r="C150" s="254"/>
      <c r="D150" s="244" t="s">
        <v>178</v>
      </c>
      <c r="E150" s="255" t="s">
        <v>19</v>
      </c>
      <c r="F150" s="256" t="s">
        <v>1540</v>
      </c>
      <c r="G150" s="254"/>
      <c r="H150" s="257">
        <v>4057.35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178</v>
      </c>
      <c r="AU150" s="263" t="s">
        <v>83</v>
      </c>
      <c r="AV150" s="14" t="s">
        <v>83</v>
      </c>
      <c r="AW150" s="14" t="s">
        <v>35</v>
      </c>
      <c r="AX150" s="14" t="s">
        <v>74</v>
      </c>
      <c r="AY150" s="263" t="s">
        <v>169</v>
      </c>
    </row>
    <row r="151" spans="1:51" s="17" customFormat="1" ht="12">
      <c r="A151" s="17"/>
      <c r="B151" s="293"/>
      <c r="C151" s="294"/>
      <c r="D151" s="244" t="s">
        <v>178</v>
      </c>
      <c r="E151" s="295" t="s">
        <v>19</v>
      </c>
      <c r="F151" s="296" t="s">
        <v>1541</v>
      </c>
      <c r="G151" s="294"/>
      <c r="H151" s="297">
        <v>4057.35</v>
      </c>
      <c r="I151" s="298"/>
      <c r="J151" s="294"/>
      <c r="K151" s="294"/>
      <c r="L151" s="299"/>
      <c r="M151" s="300"/>
      <c r="N151" s="301"/>
      <c r="O151" s="301"/>
      <c r="P151" s="301"/>
      <c r="Q151" s="301"/>
      <c r="R151" s="301"/>
      <c r="S151" s="301"/>
      <c r="T151" s="302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T151" s="303" t="s">
        <v>178</v>
      </c>
      <c r="AU151" s="303" t="s">
        <v>83</v>
      </c>
      <c r="AV151" s="17" t="s">
        <v>189</v>
      </c>
      <c r="AW151" s="17" t="s">
        <v>35</v>
      </c>
      <c r="AX151" s="17" t="s">
        <v>74</v>
      </c>
      <c r="AY151" s="303" t="s">
        <v>169</v>
      </c>
    </row>
    <row r="152" spans="1:51" s="14" customFormat="1" ht="12">
      <c r="A152" s="14"/>
      <c r="B152" s="253"/>
      <c r="C152" s="254"/>
      <c r="D152" s="244" t="s">
        <v>178</v>
      </c>
      <c r="E152" s="255" t="s">
        <v>19</v>
      </c>
      <c r="F152" s="256" t="s">
        <v>1542</v>
      </c>
      <c r="G152" s="254"/>
      <c r="H152" s="257">
        <v>-108.546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3" t="s">
        <v>178</v>
      </c>
      <c r="AU152" s="263" t="s">
        <v>83</v>
      </c>
      <c r="AV152" s="14" t="s">
        <v>83</v>
      </c>
      <c r="AW152" s="14" t="s">
        <v>35</v>
      </c>
      <c r="AX152" s="14" t="s">
        <v>74</v>
      </c>
      <c r="AY152" s="263" t="s">
        <v>169</v>
      </c>
    </row>
    <row r="153" spans="1:51" s="14" customFormat="1" ht="12">
      <c r="A153" s="14"/>
      <c r="B153" s="253"/>
      <c r="C153" s="254"/>
      <c r="D153" s="244" t="s">
        <v>178</v>
      </c>
      <c r="E153" s="255" t="s">
        <v>19</v>
      </c>
      <c r="F153" s="256" t="s">
        <v>1543</v>
      </c>
      <c r="G153" s="254"/>
      <c r="H153" s="257">
        <v>-810.791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178</v>
      </c>
      <c r="AU153" s="263" t="s">
        <v>83</v>
      </c>
      <c r="AV153" s="14" t="s">
        <v>83</v>
      </c>
      <c r="AW153" s="14" t="s">
        <v>35</v>
      </c>
      <c r="AX153" s="14" t="s">
        <v>74</v>
      </c>
      <c r="AY153" s="263" t="s">
        <v>169</v>
      </c>
    </row>
    <row r="154" spans="1:51" s="14" customFormat="1" ht="12">
      <c r="A154" s="14"/>
      <c r="B154" s="253"/>
      <c r="C154" s="254"/>
      <c r="D154" s="244" t="s">
        <v>178</v>
      </c>
      <c r="E154" s="255" t="s">
        <v>19</v>
      </c>
      <c r="F154" s="256" t="s">
        <v>1544</v>
      </c>
      <c r="G154" s="254"/>
      <c r="H154" s="257">
        <v>-4.725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178</v>
      </c>
      <c r="AU154" s="263" t="s">
        <v>83</v>
      </c>
      <c r="AV154" s="14" t="s">
        <v>83</v>
      </c>
      <c r="AW154" s="14" t="s">
        <v>35</v>
      </c>
      <c r="AX154" s="14" t="s">
        <v>74</v>
      </c>
      <c r="AY154" s="263" t="s">
        <v>169</v>
      </c>
    </row>
    <row r="155" spans="1:51" s="14" customFormat="1" ht="12">
      <c r="A155" s="14"/>
      <c r="B155" s="253"/>
      <c r="C155" s="254"/>
      <c r="D155" s="244" t="s">
        <v>178</v>
      </c>
      <c r="E155" s="255" t="s">
        <v>19</v>
      </c>
      <c r="F155" s="256" t="s">
        <v>1545</v>
      </c>
      <c r="G155" s="254"/>
      <c r="H155" s="257">
        <v>-9.24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178</v>
      </c>
      <c r="AU155" s="263" t="s">
        <v>83</v>
      </c>
      <c r="AV155" s="14" t="s">
        <v>83</v>
      </c>
      <c r="AW155" s="14" t="s">
        <v>35</v>
      </c>
      <c r="AX155" s="14" t="s">
        <v>74</v>
      </c>
      <c r="AY155" s="263" t="s">
        <v>169</v>
      </c>
    </row>
    <row r="156" spans="1:51" s="17" customFormat="1" ht="12">
      <c r="A156" s="17"/>
      <c r="B156" s="293"/>
      <c r="C156" s="294"/>
      <c r="D156" s="244" t="s">
        <v>178</v>
      </c>
      <c r="E156" s="295" t="s">
        <v>19</v>
      </c>
      <c r="F156" s="296" t="s">
        <v>1202</v>
      </c>
      <c r="G156" s="294"/>
      <c r="H156" s="297">
        <v>-933.302</v>
      </c>
      <c r="I156" s="298"/>
      <c r="J156" s="294"/>
      <c r="K156" s="294"/>
      <c r="L156" s="299"/>
      <c r="M156" s="300"/>
      <c r="N156" s="301"/>
      <c r="O156" s="301"/>
      <c r="P156" s="301"/>
      <c r="Q156" s="301"/>
      <c r="R156" s="301"/>
      <c r="S156" s="301"/>
      <c r="T156" s="302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T156" s="303" t="s">
        <v>178</v>
      </c>
      <c r="AU156" s="303" t="s">
        <v>83</v>
      </c>
      <c r="AV156" s="17" t="s">
        <v>189</v>
      </c>
      <c r="AW156" s="17" t="s">
        <v>35</v>
      </c>
      <c r="AX156" s="17" t="s">
        <v>74</v>
      </c>
      <c r="AY156" s="303" t="s">
        <v>169</v>
      </c>
    </row>
    <row r="157" spans="1:51" s="13" customFormat="1" ht="12">
      <c r="A157" s="13"/>
      <c r="B157" s="242"/>
      <c r="C157" s="243"/>
      <c r="D157" s="244" t="s">
        <v>178</v>
      </c>
      <c r="E157" s="245" t="s">
        <v>19</v>
      </c>
      <c r="F157" s="246" t="s">
        <v>1546</v>
      </c>
      <c r="G157" s="243"/>
      <c r="H157" s="245" t="s">
        <v>19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178</v>
      </c>
      <c r="AU157" s="252" t="s">
        <v>83</v>
      </c>
      <c r="AV157" s="13" t="s">
        <v>81</v>
      </c>
      <c r="AW157" s="13" t="s">
        <v>35</v>
      </c>
      <c r="AX157" s="13" t="s">
        <v>74</v>
      </c>
      <c r="AY157" s="252" t="s">
        <v>169</v>
      </c>
    </row>
    <row r="158" spans="1:51" s="14" customFormat="1" ht="12">
      <c r="A158" s="14"/>
      <c r="B158" s="253"/>
      <c r="C158" s="254"/>
      <c r="D158" s="244" t="s">
        <v>178</v>
      </c>
      <c r="E158" s="255" t="s">
        <v>19</v>
      </c>
      <c r="F158" s="256" t="s">
        <v>1547</v>
      </c>
      <c r="G158" s="254"/>
      <c r="H158" s="257">
        <v>-0.616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178</v>
      </c>
      <c r="AU158" s="263" t="s">
        <v>83</v>
      </c>
      <c r="AV158" s="14" t="s">
        <v>83</v>
      </c>
      <c r="AW158" s="14" t="s">
        <v>35</v>
      </c>
      <c r="AX158" s="14" t="s">
        <v>74</v>
      </c>
      <c r="AY158" s="263" t="s">
        <v>169</v>
      </c>
    </row>
    <row r="159" spans="1:51" s="14" customFormat="1" ht="12">
      <c r="A159" s="14"/>
      <c r="B159" s="253"/>
      <c r="C159" s="254"/>
      <c r="D159" s="244" t="s">
        <v>178</v>
      </c>
      <c r="E159" s="255" t="s">
        <v>19</v>
      </c>
      <c r="F159" s="256" t="s">
        <v>1548</v>
      </c>
      <c r="G159" s="254"/>
      <c r="H159" s="257">
        <v>-0.645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178</v>
      </c>
      <c r="AU159" s="263" t="s">
        <v>83</v>
      </c>
      <c r="AV159" s="14" t="s">
        <v>83</v>
      </c>
      <c r="AW159" s="14" t="s">
        <v>35</v>
      </c>
      <c r="AX159" s="14" t="s">
        <v>74</v>
      </c>
      <c r="AY159" s="263" t="s">
        <v>169</v>
      </c>
    </row>
    <row r="160" spans="1:51" s="14" customFormat="1" ht="12">
      <c r="A160" s="14"/>
      <c r="B160" s="253"/>
      <c r="C160" s="254"/>
      <c r="D160" s="244" t="s">
        <v>178</v>
      </c>
      <c r="E160" s="255" t="s">
        <v>19</v>
      </c>
      <c r="F160" s="256" t="s">
        <v>1549</v>
      </c>
      <c r="G160" s="254"/>
      <c r="H160" s="257">
        <v>-0.664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178</v>
      </c>
      <c r="AU160" s="263" t="s">
        <v>83</v>
      </c>
      <c r="AV160" s="14" t="s">
        <v>83</v>
      </c>
      <c r="AW160" s="14" t="s">
        <v>35</v>
      </c>
      <c r="AX160" s="14" t="s">
        <v>74</v>
      </c>
      <c r="AY160" s="263" t="s">
        <v>169</v>
      </c>
    </row>
    <row r="161" spans="1:51" s="14" customFormat="1" ht="12">
      <c r="A161" s="14"/>
      <c r="B161" s="253"/>
      <c r="C161" s="254"/>
      <c r="D161" s="244" t="s">
        <v>178</v>
      </c>
      <c r="E161" s="255" t="s">
        <v>19</v>
      </c>
      <c r="F161" s="256" t="s">
        <v>1550</v>
      </c>
      <c r="G161" s="254"/>
      <c r="H161" s="257">
        <v>-0.574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178</v>
      </c>
      <c r="AU161" s="263" t="s">
        <v>83</v>
      </c>
      <c r="AV161" s="14" t="s">
        <v>83</v>
      </c>
      <c r="AW161" s="14" t="s">
        <v>35</v>
      </c>
      <c r="AX161" s="14" t="s">
        <v>74</v>
      </c>
      <c r="AY161" s="263" t="s">
        <v>169</v>
      </c>
    </row>
    <row r="162" spans="1:51" s="14" customFormat="1" ht="12">
      <c r="A162" s="14"/>
      <c r="B162" s="253"/>
      <c r="C162" s="254"/>
      <c r="D162" s="244" t="s">
        <v>178</v>
      </c>
      <c r="E162" s="255" t="s">
        <v>19</v>
      </c>
      <c r="F162" s="256" t="s">
        <v>1551</v>
      </c>
      <c r="G162" s="254"/>
      <c r="H162" s="257">
        <v>-0.498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178</v>
      </c>
      <c r="AU162" s="263" t="s">
        <v>83</v>
      </c>
      <c r="AV162" s="14" t="s">
        <v>83</v>
      </c>
      <c r="AW162" s="14" t="s">
        <v>35</v>
      </c>
      <c r="AX162" s="14" t="s">
        <v>74</v>
      </c>
      <c r="AY162" s="263" t="s">
        <v>169</v>
      </c>
    </row>
    <row r="163" spans="1:51" s="14" customFormat="1" ht="12">
      <c r="A163" s="14"/>
      <c r="B163" s="253"/>
      <c r="C163" s="254"/>
      <c r="D163" s="244" t="s">
        <v>178</v>
      </c>
      <c r="E163" s="255" t="s">
        <v>19</v>
      </c>
      <c r="F163" s="256" t="s">
        <v>1552</v>
      </c>
      <c r="G163" s="254"/>
      <c r="H163" s="257">
        <v>-0.421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3" t="s">
        <v>178</v>
      </c>
      <c r="AU163" s="263" t="s">
        <v>83</v>
      </c>
      <c r="AV163" s="14" t="s">
        <v>83</v>
      </c>
      <c r="AW163" s="14" t="s">
        <v>35</v>
      </c>
      <c r="AX163" s="14" t="s">
        <v>74</v>
      </c>
      <c r="AY163" s="263" t="s">
        <v>169</v>
      </c>
    </row>
    <row r="164" spans="1:51" s="14" customFormat="1" ht="12">
      <c r="A164" s="14"/>
      <c r="B164" s="253"/>
      <c r="C164" s="254"/>
      <c r="D164" s="244" t="s">
        <v>178</v>
      </c>
      <c r="E164" s="255" t="s">
        <v>19</v>
      </c>
      <c r="F164" s="256" t="s">
        <v>1553</v>
      </c>
      <c r="G164" s="254"/>
      <c r="H164" s="257">
        <v>-0.328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178</v>
      </c>
      <c r="AU164" s="263" t="s">
        <v>83</v>
      </c>
      <c r="AV164" s="14" t="s">
        <v>83</v>
      </c>
      <c r="AW164" s="14" t="s">
        <v>35</v>
      </c>
      <c r="AX164" s="14" t="s">
        <v>74</v>
      </c>
      <c r="AY164" s="263" t="s">
        <v>169</v>
      </c>
    </row>
    <row r="165" spans="1:51" s="14" customFormat="1" ht="12">
      <c r="A165" s="14"/>
      <c r="B165" s="253"/>
      <c r="C165" s="254"/>
      <c r="D165" s="244" t="s">
        <v>178</v>
      </c>
      <c r="E165" s="255" t="s">
        <v>19</v>
      </c>
      <c r="F165" s="256" t="s">
        <v>1554</v>
      </c>
      <c r="G165" s="254"/>
      <c r="H165" s="257">
        <v>-0.274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178</v>
      </c>
      <c r="AU165" s="263" t="s">
        <v>83</v>
      </c>
      <c r="AV165" s="14" t="s">
        <v>83</v>
      </c>
      <c r="AW165" s="14" t="s">
        <v>35</v>
      </c>
      <c r="AX165" s="14" t="s">
        <v>74</v>
      </c>
      <c r="AY165" s="263" t="s">
        <v>169</v>
      </c>
    </row>
    <row r="166" spans="1:51" s="14" customFormat="1" ht="12">
      <c r="A166" s="14"/>
      <c r="B166" s="253"/>
      <c r="C166" s="254"/>
      <c r="D166" s="244" t="s">
        <v>178</v>
      </c>
      <c r="E166" s="255" t="s">
        <v>19</v>
      </c>
      <c r="F166" s="256" t="s">
        <v>1555</v>
      </c>
      <c r="G166" s="254"/>
      <c r="H166" s="257">
        <v>-0.294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3" t="s">
        <v>178</v>
      </c>
      <c r="AU166" s="263" t="s">
        <v>83</v>
      </c>
      <c r="AV166" s="14" t="s">
        <v>83</v>
      </c>
      <c r="AW166" s="14" t="s">
        <v>35</v>
      </c>
      <c r="AX166" s="14" t="s">
        <v>74</v>
      </c>
      <c r="AY166" s="263" t="s">
        <v>169</v>
      </c>
    </row>
    <row r="167" spans="1:51" s="14" customFormat="1" ht="12">
      <c r="A167" s="14"/>
      <c r="B167" s="253"/>
      <c r="C167" s="254"/>
      <c r="D167" s="244" t="s">
        <v>178</v>
      </c>
      <c r="E167" s="255" t="s">
        <v>19</v>
      </c>
      <c r="F167" s="256" t="s">
        <v>1556</v>
      </c>
      <c r="G167" s="254"/>
      <c r="H167" s="257">
        <v>-0.385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178</v>
      </c>
      <c r="AU167" s="263" t="s">
        <v>83</v>
      </c>
      <c r="AV167" s="14" t="s">
        <v>83</v>
      </c>
      <c r="AW167" s="14" t="s">
        <v>35</v>
      </c>
      <c r="AX167" s="14" t="s">
        <v>74</v>
      </c>
      <c r="AY167" s="263" t="s">
        <v>169</v>
      </c>
    </row>
    <row r="168" spans="1:51" s="14" customFormat="1" ht="12">
      <c r="A168" s="14"/>
      <c r="B168" s="253"/>
      <c r="C168" s="254"/>
      <c r="D168" s="244" t="s">
        <v>178</v>
      </c>
      <c r="E168" s="255" t="s">
        <v>19</v>
      </c>
      <c r="F168" s="256" t="s">
        <v>1557</v>
      </c>
      <c r="G168" s="254"/>
      <c r="H168" s="257">
        <v>-0.486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178</v>
      </c>
      <c r="AU168" s="263" t="s">
        <v>83</v>
      </c>
      <c r="AV168" s="14" t="s">
        <v>83</v>
      </c>
      <c r="AW168" s="14" t="s">
        <v>35</v>
      </c>
      <c r="AX168" s="14" t="s">
        <v>74</v>
      </c>
      <c r="AY168" s="263" t="s">
        <v>169</v>
      </c>
    </row>
    <row r="169" spans="1:51" s="14" customFormat="1" ht="12">
      <c r="A169" s="14"/>
      <c r="B169" s="253"/>
      <c r="C169" s="254"/>
      <c r="D169" s="244" t="s">
        <v>178</v>
      </c>
      <c r="E169" s="255" t="s">
        <v>19</v>
      </c>
      <c r="F169" s="256" t="s">
        <v>1558</v>
      </c>
      <c r="G169" s="254"/>
      <c r="H169" s="257">
        <v>-0.424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178</v>
      </c>
      <c r="AU169" s="263" t="s">
        <v>83</v>
      </c>
      <c r="AV169" s="14" t="s">
        <v>83</v>
      </c>
      <c r="AW169" s="14" t="s">
        <v>35</v>
      </c>
      <c r="AX169" s="14" t="s">
        <v>74</v>
      </c>
      <c r="AY169" s="263" t="s">
        <v>169</v>
      </c>
    </row>
    <row r="170" spans="1:51" s="14" customFormat="1" ht="12">
      <c r="A170" s="14"/>
      <c r="B170" s="253"/>
      <c r="C170" s="254"/>
      <c r="D170" s="244" t="s">
        <v>178</v>
      </c>
      <c r="E170" s="255" t="s">
        <v>19</v>
      </c>
      <c r="F170" s="256" t="s">
        <v>1559</v>
      </c>
      <c r="G170" s="254"/>
      <c r="H170" s="257">
        <v>-0.345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3" t="s">
        <v>178</v>
      </c>
      <c r="AU170" s="263" t="s">
        <v>83</v>
      </c>
      <c r="AV170" s="14" t="s">
        <v>83</v>
      </c>
      <c r="AW170" s="14" t="s">
        <v>35</v>
      </c>
      <c r="AX170" s="14" t="s">
        <v>74</v>
      </c>
      <c r="AY170" s="263" t="s">
        <v>169</v>
      </c>
    </row>
    <row r="171" spans="1:51" s="14" customFormat="1" ht="12">
      <c r="A171" s="14"/>
      <c r="B171" s="253"/>
      <c r="C171" s="254"/>
      <c r="D171" s="244" t="s">
        <v>178</v>
      </c>
      <c r="E171" s="255" t="s">
        <v>19</v>
      </c>
      <c r="F171" s="256" t="s">
        <v>1560</v>
      </c>
      <c r="G171" s="254"/>
      <c r="H171" s="257">
        <v>-0.266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178</v>
      </c>
      <c r="AU171" s="263" t="s">
        <v>83</v>
      </c>
      <c r="AV171" s="14" t="s">
        <v>83</v>
      </c>
      <c r="AW171" s="14" t="s">
        <v>35</v>
      </c>
      <c r="AX171" s="14" t="s">
        <v>74</v>
      </c>
      <c r="AY171" s="263" t="s">
        <v>169</v>
      </c>
    </row>
    <row r="172" spans="1:51" s="14" customFormat="1" ht="12">
      <c r="A172" s="14"/>
      <c r="B172" s="253"/>
      <c r="C172" s="254"/>
      <c r="D172" s="244" t="s">
        <v>178</v>
      </c>
      <c r="E172" s="255" t="s">
        <v>19</v>
      </c>
      <c r="F172" s="256" t="s">
        <v>1561</v>
      </c>
      <c r="G172" s="254"/>
      <c r="H172" s="257">
        <v>-0.17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3" t="s">
        <v>178</v>
      </c>
      <c r="AU172" s="263" t="s">
        <v>83</v>
      </c>
      <c r="AV172" s="14" t="s">
        <v>83</v>
      </c>
      <c r="AW172" s="14" t="s">
        <v>35</v>
      </c>
      <c r="AX172" s="14" t="s">
        <v>74</v>
      </c>
      <c r="AY172" s="263" t="s">
        <v>169</v>
      </c>
    </row>
    <row r="173" spans="1:51" s="14" customFormat="1" ht="12">
      <c r="A173" s="14"/>
      <c r="B173" s="253"/>
      <c r="C173" s="254"/>
      <c r="D173" s="244" t="s">
        <v>178</v>
      </c>
      <c r="E173" s="255" t="s">
        <v>19</v>
      </c>
      <c r="F173" s="256" t="s">
        <v>1562</v>
      </c>
      <c r="G173" s="254"/>
      <c r="H173" s="257">
        <v>-0.223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178</v>
      </c>
      <c r="AU173" s="263" t="s">
        <v>83</v>
      </c>
      <c r="AV173" s="14" t="s">
        <v>83</v>
      </c>
      <c r="AW173" s="14" t="s">
        <v>35</v>
      </c>
      <c r="AX173" s="14" t="s">
        <v>74</v>
      </c>
      <c r="AY173" s="263" t="s">
        <v>169</v>
      </c>
    </row>
    <row r="174" spans="1:51" s="14" customFormat="1" ht="12">
      <c r="A174" s="14"/>
      <c r="B174" s="253"/>
      <c r="C174" s="254"/>
      <c r="D174" s="244" t="s">
        <v>178</v>
      </c>
      <c r="E174" s="255" t="s">
        <v>19</v>
      </c>
      <c r="F174" s="256" t="s">
        <v>1563</v>
      </c>
      <c r="G174" s="254"/>
      <c r="H174" s="257">
        <v>-0.393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178</v>
      </c>
      <c r="AU174" s="263" t="s">
        <v>83</v>
      </c>
      <c r="AV174" s="14" t="s">
        <v>83</v>
      </c>
      <c r="AW174" s="14" t="s">
        <v>35</v>
      </c>
      <c r="AX174" s="14" t="s">
        <v>74</v>
      </c>
      <c r="AY174" s="263" t="s">
        <v>169</v>
      </c>
    </row>
    <row r="175" spans="1:51" s="14" customFormat="1" ht="12">
      <c r="A175" s="14"/>
      <c r="B175" s="253"/>
      <c r="C175" s="254"/>
      <c r="D175" s="244" t="s">
        <v>178</v>
      </c>
      <c r="E175" s="255" t="s">
        <v>19</v>
      </c>
      <c r="F175" s="256" t="s">
        <v>1564</v>
      </c>
      <c r="G175" s="254"/>
      <c r="H175" s="257">
        <v>-0.526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178</v>
      </c>
      <c r="AU175" s="263" t="s">
        <v>83</v>
      </c>
      <c r="AV175" s="14" t="s">
        <v>83</v>
      </c>
      <c r="AW175" s="14" t="s">
        <v>35</v>
      </c>
      <c r="AX175" s="14" t="s">
        <v>74</v>
      </c>
      <c r="AY175" s="263" t="s">
        <v>169</v>
      </c>
    </row>
    <row r="176" spans="1:51" s="14" customFormat="1" ht="12">
      <c r="A176" s="14"/>
      <c r="B176" s="253"/>
      <c r="C176" s="254"/>
      <c r="D176" s="244" t="s">
        <v>178</v>
      </c>
      <c r="E176" s="255" t="s">
        <v>19</v>
      </c>
      <c r="F176" s="256" t="s">
        <v>1565</v>
      </c>
      <c r="G176" s="254"/>
      <c r="H176" s="257">
        <v>-0.537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178</v>
      </c>
      <c r="AU176" s="263" t="s">
        <v>83</v>
      </c>
      <c r="AV176" s="14" t="s">
        <v>83</v>
      </c>
      <c r="AW176" s="14" t="s">
        <v>35</v>
      </c>
      <c r="AX176" s="14" t="s">
        <v>74</v>
      </c>
      <c r="AY176" s="263" t="s">
        <v>169</v>
      </c>
    </row>
    <row r="177" spans="1:51" s="14" customFormat="1" ht="12">
      <c r="A177" s="14"/>
      <c r="B177" s="253"/>
      <c r="C177" s="254"/>
      <c r="D177" s="244" t="s">
        <v>178</v>
      </c>
      <c r="E177" s="255" t="s">
        <v>19</v>
      </c>
      <c r="F177" s="256" t="s">
        <v>1566</v>
      </c>
      <c r="G177" s="254"/>
      <c r="H177" s="257">
        <v>-0.243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178</v>
      </c>
      <c r="AU177" s="263" t="s">
        <v>83</v>
      </c>
      <c r="AV177" s="14" t="s">
        <v>83</v>
      </c>
      <c r="AW177" s="14" t="s">
        <v>35</v>
      </c>
      <c r="AX177" s="14" t="s">
        <v>74</v>
      </c>
      <c r="AY177" s="263" t="s">
        <v>169</v>
      </c>
    </row>
    <row r="178" spans="1:51" s="17" customFormat="1" ht="12">
      <c r="A178" s="17"/>
      <c r="B178" s="293"/>
      <c r="C178" s="294"/>
      <c r="D178" s="244" t="s">
        <v>178</v>
      </c>
      <c r="E178" s="295" t="s">
        <v>19</v>
      </c>
      <c r="F178" s="296" t="s">
        <v>1202</v>
      </c>
      <c r="G178" s="294"/>
      <c r="H178" s="297">
        <v>-8.312</v>
      </c>
      <c r="I178" s="298"/>
      <c r="J178" s="294"/>
      <c r="K178" s="294"/>
      <c r="L178" s="299"/>
      <c r="M178" s="300"/>
      <c r="N178" s="301"/>
      <c r="O178" s="301"/>
      <c r="P178" s="301"/>
      <c r="Q178" s="301"/>
      <c r="R178" s="301"/>
      <c r="S178" s="301"/>
      <c r="T178" s="302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T178" s="303" t="s">
        <v>178</v>
      </c>
      <c r="AU178" s="303" t="s">
        <v>83</v>
      </c>
      <c r="AV178" s="17" t="s">
        <v>189</v>
      </c>
      <c r="AW178" s="17" t="s">
        <v>35</v>
      </c>
      <c r="AX178" s="17" t="s">
        <v>74</v>
      </c>
      <c r="AY178" s="303" t="s">
        <v>169</v>
      </c>
    </row>
    <row r="179" spans="1:51" s="13" customFormat="1" ht="12">
      <c r="A179" s="13"/>
      <c r="B179" s="242"/>
      <c r="C179" s="243"/>
      <c r="D179" s="244" t="s">
        <v>178</v>
      </c>
      <c r="E179" s="245" t="s">
        <v>19</v>
      </c>
      <c r="F179" s="246" t="s">
        <v>1567</v>
      </c>
      <c r="G179" s="243"/>
      <c r="H179" s="245" t="s">
        <v>19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2" t="s">
        <v>178</v>
      </c>
      <c r="AU179" s="252" t="s">
        <v>83</v>
      </c>
      <c r="AV179" s="13" t="s">
        <v>81</v>
      </c>
      <c r="AW179" s="13" t="s">
        <v>35</v>
      </c>
      <c r="AX179" s="13" t="s">
        <v>74</v>
      </c>
      <c r="AY179" s="252" t="s">
        <v>169</v>
      </c>
    </row>
    <row r="180" spans="1:51" s="14" customFormat="1" ht="12">
      <c r="A180" s="14"/>
      <c r="B180" s="253"/>
      <c r="C180" s="254"/>
      <c r="D180" s="244" t="s">
        <v>178</v>
      </c>
      <c r="E180" s="255" t="s">
        <v>19</v>
      </c>
      <c r="F180" s="256" t="s">
        <v>1568</v>
      </c>
      <c r="G180" s="254"/>
      <c r="H180" s="257">
        <v>-1.94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3" t="s">
        <v>178</v>
      </c>
      <c r="AU180" s="263" t="s">
        <v>83</v>
      </c>
      <c r="AV180" s="14" t="s">
        <v>83</v>
      </c>
      <c r="AW180" s="14" t="s">
        <v>35</v>
      </c>
      <c r="AX180" s="14" t="s">
        <v>74</v>
      </c>
      <c r="AY180" s="263" t="s">
        <v>169</v>
      </c>
    </row>
    <row r="181" spans="1:51" s="14" customFormat="1" ht="12">
      <c r="A181" s="14"/>
      <c r="B181" s="253"/>
      <c r="C181" s="254"/>
      <c r="D181" s="244" t="s">
        <v>178</v>
      </c>
      <c r="E181" s="255" t="s">
        <v>19</v>
      </c>
      <c r="F181" s="256" t="s">
        <v>1569</v>
      </c>
      <c r="G181" s="254"/>
      <c r="H181" s="257">
        <v>-2.003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178</v>
      </c>
      <c r="AU181" s="263" t="s">
        <v>83</v>
      </c>
      <c r="AV181" s="14" t="s">
        <v>83</v>
      </c>
      <c r="AW181" s="14" t="s">
        <v>35</v>
      </c>
      <c r="AX181" s="14" t="s">
        <v>74</v>
      </c>
      <c r="AY181" s="263" t="s">
        <v>169</v>
      </c>
    </row>
    <row r="182" spans="1:51" s="14" customFormat="1" ht="12">
      <c r="A182" s="14"/>
      <c r="B182" s="253"/>
      <c r="C182" s="254"/>
      <c r="D182" s="244" t="s">
        <v>178</v>
      </c>
      <c r="E182" s="255" t="s">
        <v>19</v>
      </c>
      <c r="F182" s="256" t="s">
        <v>1570</v>
      </c>
      <c r="G182" s="254"/>
      <c r="H182" s="257">
        <v>-1.775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178</v>
      </c>
      <c r="AU182" s="263" t="s">
        <v>83</v>
      </c>
      <c r="AV182" s="14" t="s">
        <v>83</v>
      </c>
      <c r="AW182" s="14" t="s">
        <v>35</v>
      </c>
      <c r="AX182" s="14" t="s">
        <v>74</v>
      </c>
      <c r="AY182" s="263" t="s">
        <v>169</v>
      </c>
    </row>
    <row r="183" spans="1:51" s="14" customFormat="1" ht="12">
      <c r="A183" s="14"/>
      <c r="B183" s="253"/>
      <c r="C183" s="254"/>
      <c r="D183" s="244" t="s">
        <v>178</v>
      </c>
      <c r="E183" s="255" t="s">
        <v>19</v>
      </c>
      <c r="F183" s="256" t="s">
        <v>1571</v>
      </c>
      <c r="G183" s="254"/>
      <c r="H183" s="257">
        <v>-1.453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3" t="s">
        <v>178</v>
      </c>
      <c r="AU183" s="263" t="s">
        <v>83</v>
      </c>
      <c r="AV183" s="14" t="s">
        <v>83</v>
      </c>
      <c r="AW183" s="14" t="s">
        <v>35</v>
      </c>
      <c r="AX183" s="14" t="s">
        <v>74</v>
      </c>
      <c r="AY183" s="263" t="s">
        <v>169</v>
      </c>
    </row>
    <row r="184" spans="1:51" s="14" customFormat="1" ht="12">
      <c r="A184" s="14"/>
      <c r="B184" s="253"/>
      <c r="C184" s="254"/>
      <c r="D184" s="244" t="s">
        <v>178</v>
      </c>
      <c r="E184" s="255" t="s">
        <v>19</v>
      </c>
      <c r="F184" s="256" t="s">
        <v>1572</v>
      </c>
      <c r="G184" s="254"/>
      <c r="H184" s="257">
        <v>-1.131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178</v>
      </c>
      <c r="AU184" s="263" t="s">
        <v>83</v>
      </c>
      <c r="AV184" s="14" t="s">
        <v>83</v>
      </c>
      <c r="AW184" s="14" t="s">
        <v>35</v>
      </c>
      <c r="AX184" s="14" t="s">
        <v>74</v>
      </c>
      <c r="AY184" s="263" t="s">
        <v>169</v>
      </c>
    </row>
    <row r="185" spans="1:51" s="14" customFormat="1" ht="12">
      <c r="A185" s="14"/>
      <c r="B185" s="253"/>
      <c r="C185" s="254"/>
      <c r="D185" s="244" t="s">
        <v>178</v>
      </c>
      <c r="E185" s="255" t="s">
        <v>19</v>
      </c>
      <c r="F185" s="256" t="s">
        <v>1573</v>
      </c>
      <c r="G185" s="254"/>
      <c r="H185" s="257">
        <v>-0.895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178</v>
      </c>
      <c r="AU185" s="263" t="s">
        <v>83</v>
      </c>
      <c r="AV185" s="14" t="s">
        <v>83</v>
      </c>
      <c r="AW185" s="14" t="s">
        <v>35</v>
      </c>
      <c r="AX185" s="14" t="s">
        <v>74</v>
      </c>
      <c r="AY185" s="263" t="s">
        <v>169</v>
      </c>
    </row>
    <row r="186" spans="1:51" s="14" customFormat="1" ht="12">
      <c r="A186" s="14"/>
      <c r="B186" s="253"/>
      <c r="C186" s="254"/>
      <c r="D186" s="244" t="s">
        <v>178</v>
      </c>
      <c r="E186" s="255" t="s">
        <v>19</v>
      </c>
      <c r="F186" s="256" t="s">
        <v>1574</v>
      </c>
      <c r="G186" s="254"/>
      <c r="H186" s="257">
        <v>-1.719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178</v>
      </c>
      <c r="AU186" s="263" t="s">
        <v>83</v>
      </c>
      <c r="AV186" s="14" t="s">
        <v>83</v>
      </c>
      <c r="AW186" s="14" t="s">
        <v>35</v>
      </c>
      <c r="AX186" s="14" t="s">
        <v>74</v>
      </c>
      <c r="AY186" s="263" t="s">
        <v>169</v>
      </c>
    </row>
    <row r="187" spans="1:51" s="14" customFormat="1" ht="12">
      <c r="A187" s="14"/>
      <c r="B187" s="253"/>
      <c r="C187" s="254"/>
      <c r="D187" s="244" t="s">
        <v>178</v>
      </c>
      <c r="E187" s="255" t="s">
        <v>19</v>
      </c>
      <c r="F187" s="256" t="s">
        <v>1575</v>
      </c>
      <c r="G187" s="254"/>
      <c r="H187" s="257">
        <v>-1.492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178</v>
      </c>
      <c r="AU187" s="263" t="s">
        <v>83</v>
      </c>
      <c r="AV187" s="14" t="s">
        <v>83</v>
      </c>
      <c r="AW187" s="14" t="s">
        <v>35</v>
      </c>
      <c r="AX187" s="14" t="s">
        <v>74</v>
      </c>
      <c r="AY187" s="263" t="s">
        <v>169</v>
      </c>
    </row>
    <row r="188" spans="1:51" s="14" customFormat="1" ht="12">
      <c r="A188" s="14"/>
      <c r="B188" s="253"/>
      <c r="C188" s="254"/>
      <c r="D188" s="244" t="s">
        <v>178</v>
      </c>
      <c r="E188" s="255" t="s">
        <v>19</v>
      </c>
      <c r="F188" s="256" t="s">
        <v>1576</v>
      </c>
      <c r="G188" s="254"/>
      <c r="H188" s="257">
        <v>-1.351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178</v>
      </c>
      <c r="AU188" s="263" t="s">
        <v>83</v>
      </c>
      <c r="AV188" s="14" t="s">
        <v>83</v>
      </c>
      <c r="AW188" s="14" t="s">
        <v>35</v>
      </c>
      <c r="AX188" s="14" t="s">
        <v>74</v>
      </c>
      <c r="AY188" s="263" t="s">
        <v>169</v>
      </c>
    </row>
    <row r="189" spans="1:51" s="14" customFormat="1" ht="12">
      <c r="A189" s="14"/>
      <c r="B189" s="253"/>
      <c r="C189" s="254"/>
      <c r="D189" s="244" t="s">
        <v>178</v>
      </c>
      <c r="E189" s="255" t="s">
        <v>19</v>
      </c>
      <c r="F189" s="256" t="s">
        <v>1577</v>
      </c>
      <c r="G189" s="254"/>
      <c r="H189" s="257">
        <v>-1.068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3" t="s">
        <v>178</v>
      </c>
      <c r="AU189" s="263" t="s">
        <v>83</v>
      </c>
      <c r="AV189" s="14" t="s">
        <v>83</v>
      </c>
      <c r="AW189" s="14" t="s">
        <v>35</v>
      </c>
      <c r="AX189" s="14" t="s">
        <v>74</v>
      </c>
      <c r="AY189" s="263" t="s">
        <v>169</v>
      </c>
    </row>
    <row r="190" spans="1:51" s="14" customFormat="1" ht="12">
      <c r="A190" s="14"/>
      <c r="B190" s="253"/>
      <c r="C190" s="254"/>
      <c r="D190" s="244" t="s">
        <v>178</v>
      </c>
      <c r="E190" s="255" t="s">
        <v>19</v>
      </c>
      <c r="F190" s="256" t="s">
        <v>1578</v>
      </c>
      <c r="G190" s="254"/>
      <c r="H190" s="257">
        <v>-0.778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178</v>
      </c>
      <c r="AU190" s="263" t="s">
        <v>83</v>
      </c>
      <c r="AV190" s="14" t="s">
        <v>83</v>
      </c>
      <c r="AW190" s="14" t="s">
        <v>35</v>
      </c>
      <c r="AX190" s="14" t="s">
        <v>74</v>
      </c>
      <c r="AY190" s="263" t="s">
        <v>169</v>
      </c>
    </row>
    <row r="191" spans="1:51" s="14" customFormat="1" ht="12">
      <c r="A191" s="14"/>
      <c r="B191" s="253"/>
      <c r="C191" s="254"/>
      <c r="D191" s="244" t="s">
        <v>178</v>
      </c>
      <c r="E191" s="255" t="s">
        <v>19</v>
      </c>
      <c r="F191" s="256" t="s">
        <v>1579</v>
      </c>
      <c r="G191" s="254"/>
      <c r="H191" s="257">
        <v>-0.778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3" t="s">
        <v>178</v>
      </c>
      <c r="AU191" s="263" t="s">
        <v>83</v>
      </c>
      <c r="AV191" s="14" t="s">
        <v>83</v>
      </c>
      <c r="AW191" s="14" t="s">
        <v>35</v>
      </c>
      <c r="AX191" s="14" t="s">
        <v>74</v>
      </c>
      <c r="AY191" s="263" t="s">
        <v>169</v>
      </c>
    </row>
    <row r="192" spans="1:51" s="14" customFormat="1" ht="12">
      <c r="A192" s="14"/>
      <c r="B192" s="253"/>
      <c r="C192" s="254"/>
      <c r="D192" s="244" t="s">
        <v>178</v>
      </c>
      <c r="E192" s="255" t="s">
        <v>19</v>
      </c>
      <c r="F192" s="256" t="s">
        <v>1580</v>
      </c>
      <c r="G192" s="254"/>
      <c r="H192" s="257">
        <v>-1.319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178</v>
      </c>
      <c r="AU192" s="263" t="s">
        <v>83</v>
      </c>
      <c r="AV192" s="14" t="s">
        <v>83</v>
      </c>
      <c r="AW192" s="14" t="s">
        <v>35</v>
      </c>
      <c r="AX192" s="14" t="s">
        <v>74</v>
      </c>
      <c r="AY192" s="263" t="s">
        <v>169</v>
      </c>
    </row>
    <row r="193" spans="1:51" s="14" customFormat="1" ht="12">
      <c r="A193" s="14"/>
      <c r="B193" s="253"/>
      <c r="C193" s="254"/>
      <c r="D193" s="244" t="s">
        <v>178</v>
      </c>
      <c r="E193" s="255" t="s">
        <v>19</v>
      </c>
      <c r="F193" s="256" t="s">
        <v>1581</v>
      </c>
      <c r="G193" s="254"/>
      <c r="H193" s="257">
        <v>-1.665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3" t="s">
        <v>178</v>
      </c>
      <c r="AU193" s="263" t="s">
        <v>83</v>
      </c>
      <c r="AV193" s="14" t="s">
        <v>83</v>
      </c>
      <c r="AW193" s="14" t="s">
        <v>35</v>
      </c>
      <c r="AX193" s="14" t="s">
        <v>74</v>
      </c>
      <c r="AY193" s="263" t="s">
        <v>169</v>
      </c>
    </row>
    <row r="194" spans="1:51" s="17" customFormat="1" ht="12">
      <c r="A194" s="17"/>
      <c r="B194" s="293"/>
      <c r="C194" s="294"/>
      <c r="D194" s="244" t="s">
        <v>178</v>
      </c>
      <c r="E194" s="295" t="s">
        <v>19</v>
      </c>
      <c r="F194" s="296" t="s">
        <v>1202</v>
      </c>
      <c r="G194" s="294"/>
      <c r="H194" s="297">
        <v>-19.367</v>
      </c>
      <c r="I194" s="298"/>
      <c r="J194" s="294"/>
      <c r="K194" s="294"/>
      <c r="L194" s="299"/>
      <c r="M194" s="300"/>
      <c r="N194" s="301"/>
      <c r="O194" s="301"/>
      <c r="P194" s="301"/>
      <c r="Q194" s="301"/>
      <c r="R194" s="301"/>
      <c r="S194" s="301"/>
      <c r="T194" s="302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T194" s="303" t="s">
        <v>178</v>
      </c>
      <c r="AU194" s="303" t="s">
        <v>83</v>
      </c>
      <c r="AV194" s="17" t="s">
        <v>189</v>
      </c>
      <c r="AW194" s="17" t="s">
        <v>35</v>
      </c>
      <c r="AX194" s="17" t="s">
        <v>74</v>
      </c>
      <c r="AY194" s="303" t="s">
        <v>169</v>
      </c>
    </row>
    <row r="195" spans="1:51" s="13" customFormat="1" ht="12">
      <c r="A195" s="13"/>
      <c r="B195" s="242"/>
      <c r="C195" s="243"/>
      <c r="D195" s="244" t="s">
        <v>178</v>
      </c>
      <c r="E195" s="245" t="s">
        <v>19</v>
      </c>
      <c r="F195" s="246" t="s">
        <v>1582</v>
      </c>
      <c r="G195" s="243"/>
      <c r="H195" s="245" t="s">
        <v>19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178</v>
      </c>
      <c r="AU195" s="252" t="s">
        <v>83</v>
      </c>
      <c r="AV195" s="13" t="s">
        <v>81</v>
      </c>
      <c r="AW195" s="13" t="s">
        <v>35</v>
      </c>
      <c r="AX195" s="13" t="s">
        <v>74</v>
      </c>
      <c r="AY195" s="252" t="s">
        <v>169</v>
      </c>
    </row>
    <row r="196" spans="1:51" s="14" customFormat="1" ht="12">
      <c r="A196" s="14"/>
      <c r="B196" s="253"/>
      <c r="C196" s="254"/>
      <c r="D196" s="244" t="s">
        <v>178</v>
      </c>
      <c r="E196" s="255" t="s">
        <v>19</v>
      </c>
      <c r="F196" s="256" t="s">
        <v>1583</v>
      </c>
      <c r="G196" s="254"/>
      <c r="H196" s="257">
        <v>-23.339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178</v>
      </c>
      <c r="AU196" s="263" t="s">
        <v>83</v>
      </c>
      <c r="AV196" s="14" t="s">
        <v>83</v>
      </c>
      <c r="AW196" s="14" t="s">
        <v>35</v>
      </c>
      <c r="AX196" s="14" t="s">
        <v>74</v>
      </c>
      <c r="AY196" s="263" t="s">
        <v>169</v>
      </c>
    </row>
    <row r="197" spans="1:51" s="14" customFormat="1" ht="12">
      <c r="A197" s="14"/>
      <c r="B197" s="253"/>
      <c r="C197" s="254"/>
      <c r="D197" s="244" t="s">
        <v>178</v>
      </c>
      <c r="E197" s="255" t="s">
        <v>19</v>
      </c>
      <c r="F197" s="256" t="s">
        <v>1584</v>
      </c>
      <c r="G197" s="254"/>
      <c r="H197" s="257">
        <v>-16.954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178</v>
      </c>
      <c r="AU197" s="263" t="s">
        <v>83</v>
      </c>
      <c r="AV197" s="14" t="s">
        <v>83</v>
      </c>
      <c r="AW197" s="14" t="s">
        <v>35</v>
      </c>
      <c r="AX197" s="14" t="s">
        <v>74</v>
      </c>
      <c r="AY197" s="263" t="s">
        <v>169</v>
      </c>
    </row>
    <row r="198" spans="1:51" s="17" customFormat="1" ht="12">
      <c r="A198" s="17"/>
      <c r="B198" s="293"/>
      <c r="C198" s="294"/>
      <c r="D198" s="244" t="s">
        <v>178</v>
      </c>
      <c r="E198" s="295" t="s">
        <v>19</v>
      </c>
      <c r="F198" s="296" t="s">
        <v>1202</v>
      </c>
      <c r="G198" s="294"/>
      <c r="H198" s="297">
        <v>-40.293</v>
      </c>
      <c r="I198" s="298"/>
      <c r="J198" s="294"/>
      <c r="K198" s="294"/>
      <c r="L198" s="299"/>
      <c r="M198" s="300"/>
      <c r="N198" s="301"/>
      <c r="O198" s="301"/>
      <c r="P198" s="301"/>
      <c r="Q198" s="301"/>
      <c r="R198" s="301"/>
      <c r="S198" s="301"/>
      <c r="T198" s="302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T198" s="303" t="s">
        <v>178</v>
      </c>
      <c r="AU198" s="303" t="s">
        <v>83</v>
      </c>
      <c r="AV198" s="17" t="s">
        <v>189</v>
      </c>
      <c r="AW198" s="17" t="s">
        <v>35</v>
      </c>
      <c r="AX198" s="17" t="s">
        <v>74</v>
      </c>
      <c r="AY198" s="303" t="s">
        <v>169</v>
      </c>
    </row>
    <row r="199" spans="1:51" s="15" customFormat="1" ht="12">
      <c r="A199" s="15"/>
      <c r="B199" s="264"/>
      <c r="C199" s="265"/>
      <c r="D199" s="244" t="s">
        <v>178</v>
      </c>
      <c r="E199" s="266" t="s">
        <v>19</v>
      </c>
      <c r="F199" s="267" t="s">
        <v>183</v>
      </c>
      <c r="G199" s="265"/>
      <c r="H199" s="268">
        <v>3056.076</v>
      </c>
      <c r="I199" s="269"/>
      <c r="J199" s="265"/>
      <c r="K199" s="265"/>
      <c r="L199" s="270"/>
      <c r="M199" s="271"/>
      <c r="N199" s="272"/>
      <c r="O199" s="272"/>
      <c r="P199" s="272"/>
      <c r="Q199" s="272"/>
      <c r="R199" s="272"/>
      <c r="S199" s="272"/>
      <c r="T199" s="27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4" t="s">
        <v>178</v>
      </c>
      <c r="AU199" s="274" t="s">
        <v>83</v>
      </c>
      <c r="AV199" s="15" t="s">
        <v>176</v>
      </c>
      <c r="AW199" s="15" t="s">
        <v>35</v>
      </c>
      <c r="AX199" s="15" t="s">
        <v>81</v>
      </c>
      <c r="AY199" s="274" t="s">
        <v>169</v>
      </c>
    </row>
    <row r="200" spans="1:65" s="2" customFormat="1" ht="55.5" customHeight="1">
      <c r="A200" s="41"/>
      <c r="B200" s="42"/>
      <c r="C200" s="229" t="s">
        <v>216</v>
      </c>
      <c r="D200" s="229" t="s">
        <v>171</v>
      </c>
      <c r="E200" s="230" t="s">
        <v>623</v>
      </c>
      <c r="F200" s="231" t="s">
        <v>624</v>
      </c>
      <c r="G200" s="232" t="s">
        <v>207</v>
      </c>
      <c r="H200" s="233">
        <v>1001.274</v>
      </c>
      <c r="I200" s="234"/>
      <c r="J200" s="235">
        <f>ROUND(I200*H200,2)</f>
        <v>0</v>
      </c>
      <c r="K200" s="231" t="s">
        <v>175</v>
      </c>
      <c r="L200" s="47"/>
      <c r="M200" s="236" t="s">
        <v>19</v>
      </c>
      <c r="N200" s="237" t="s">
        <v>45</v>
      </c>
      <c r="O200" s="87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40" t="s">
        <v>176</v>
      </c>
      <c r="AT200" s="240" t="s">
        <v>171</v>
      </c>
      <c r="AU200" s="240" t="s">
        <v>83</v>
      </c>
      <c r="AY200" s="20" t="s">
        <v>169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20" t="s">
        <v>81</v>
      </c>
      <c r="BK200" s="241">
        <f>ROUND(I200*H200,2)</f>
        <v>0</v>
      </c>
      <c r="BL200" s="20" t="s">
        <v>176</v>
      </c>
      <c r="BM200" s="240" t="s">
        <v>1585</v>
      </c>
    </row>
    <row r="201" spans="1:51" s="14" customFormat="1" ht="12">
      <c r="A201" s="14"/>
      <c r="B201" s="253"/>
      <c r="C201" s="254"/>
      <c r="D201" s="244" t="s">
        <v>178</v>
      </c>
      <c r="E201" s="255" t="s">
        <v>19</v>
      </c>
      <c r="F201" s="256" t="s">
        <v>1586</v>
      </c>
      <c r="G201" s="254"/>
      <c r="H201" s="257">
        <v>108.546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3" t="s">
        <v>178</v>
      </c>
      <c r="AU201" s="263" t="s">
        <v>83</v>
      </c>
      <c r="AV201" s="14" t="s">
        <v>83</v>
      </c>
      <c r="AW201" s="14" t="s">
        <v>35</v>
      </c>
      <c r="AX201" s="14" t="s">
        <v>74</v>
      </c>
      <c r="AY201" s="263" t="s">
        <v>169</v>
      </c>
    </row>
    <row r="202" spans="1:51" s="14" customFormat="1" ht="12">
      <c r="A202" s="14"/>
      <c r="B202" s="253"/>
      <c r="C202" s="254"/>
      <c r="D202" s="244" t="s">
        <v>178</v>
      </c>
      <c r="E202" s="255" t="s">
        <v>19</v>
      </c>
      <c r="F202" s="256" t="s">
        <v>1587</v>
      </c>
      <c r="G202" s="254"/>
      <c r="H202" s="257">
        <v>810.791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3" t="s">
        <v>178</v>
      </c>
      <c r="AU202" s="263" t="s">
        <v>83</v>
      </c>
      <c r="AV202" s="14" t="s">
        <v>83</v>
      </c>
      <c r="AW202" s="14" t="s">
        <v>35</v>
      </c>
      <c r="AX202" s="14" t="s">
        <v>74</v>
      </c>
      <c r="AY202" s="263" t="s">
        <v>169</v>
      </c>
    </row>
    <row r="203" spans="1:51" s="14" customFormat="1" ht="12">
      <c r="A203" s="14"/>
      <c r="B203" s="253"/>
      <c r="C203" s="254"/>
      <c r="D203" s="244" t="s">
        <v>178</v>
      </c>
      <c r="E203" s="255" t="s">
        <v>19</v>
      </c>
      <c r="F203" s="256" t="s">
        <v>1588</v>
      </c>
      <c r="G203" s="254"/>
      <c r="H203" s="257">
        <v>4.725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178</v>
      </c>
      <c r="AU203" s="263" t="s">
        <v>83</v>
      </c>
      <c r="AV203" s="14" t="s">
        <v>83</v>
      </c>
      <c r="AW203" s="14" t="s">
        <v>35</v>
      </c>
      <c r="AX203" s="14" t="s">
        <v>74</v>
      </c>
      <c r="AY203" s="263" t="s">
        <v>169</v>
      </c>
    </row>
    <row r="204" spans="1:51" s="14" customFormat="1" ht="12">
      <c r="A204" s="14"/>
      <c r="B204" s="253"/>
      <c r="C204" s="254"/>
      <c r="D204" s="244" t="s">
        <v>178</v>
      </c>
      <c r="E204" s="255" t="s">
        <v>19</v>
      </c>
      <c r="F204" s="256" t="s">
        <v>1589</v>
      </c>
      <c r="G204" s="254"/>
      <c r="H204" s="257">
        <v>9.24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178</v>
      </c>
      <c r="AU204" s="263" t="s">
        <v>83</v>
      </c>
      <c r="AV204" s="14" t="s">
        <v>83</v>
      </c>
      <c r="AW204" s="14" t="s">
        <v>35</v>
      </c>
      <c r="AX204" s="14" t="s">
        <v>74</v>
      </c>
      <c r="AY204" s="263" t="s">
        <v>169</v>
      </c>
    </row>
    <row r="205" spans="1:51" s="17" customFormat="1" ht="12">
      <c r="A205" s="17"/>
      <c r="B205" s="293"/>
      <c r="C205" s="294"/>
      <c r="D205" s="244" t="s">
        <v>178</v>
      </c>
      <c r="E205" s="295" t="s">
        <v>19</v>
      </c>
      <c r="F205" s="296" t="s">
        <v>1202</v>
      </c>
      <c r="G205" s="294"/>
      <c r="H205" s="297">
        <v>933.302</v>
      </c>
      <c r="I205" s="298"/>
      <c r="J205" s="294"/>
      <c r="K205" s="294"/>
      <c r="L205" s="299"/>
      <c r="M205" s="300"/>
      <c r="N205" s="301"/>
      <c r="O205" s="301"/>
      <c r="P205" s="301"/>
      <c r="Q205" s="301"/>
      <c r="R205" s="301"/>
      <c r="S205" s="301"/>
      <c r="T205" s="302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T205" s="303" t="s">
        <v>178</v>
      </c>
      <c r="AU205" s="303" t="s">
        <v>83</v>
      </c>
      <c r="AV205" s="17" t="s">
        <v>189</v>
      </c>
      <c r="AW205" s="17" t="s">
        <v>35</v>
      </c>
      <c r="AX205" s="17" t="s">
        <v>74</v>
      </c>
      <c r="AY205" s="303" t="s">
        <v>169</v>
      </c>
    </row>
    <row r="206" spans="1:51" s="13" customFormat="1" ht="12">
      <c r="A206" s="13"/>
      <c r="B206" s="242"/>
      <c r="C206" s="243"/>
      <c r="D206" s="244" t="s">
        <v>178</v>
      </c>
      <c r="E206" s="245" t="s">
        <v>19</v>
      </c>
      <c r="F206" s="246" t="s">
        <v>1546</v>
      </c>
      <c r="G206" s="243"/>
      <c r="H206" s="245" t="s">
        <v>19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178</v>
      </c>
      <c r="AU206" s="252" t="s">
        <v>83</v>
      </c>
      <c r="AV206" s="13" t="s">
        <v>81</v>
      </c>
      <c r="AW206" s="13" t="s">
        <v>35</v>
      </c>
      <c r="AX206" s="13" t="s">
        <v>74</v>
      </c>
      <c r="AY206" s="252" t="s">
        <v>169</v>
      </c>
    </row>
    <row r="207" spans="1:51" s="14" customFormat="1" ht="12">
      <c r="A207" s="14"/>
      <c r="B207" s="253"/>
      <c r="C207" s="254"/>
      <c r="D207" s="244" t="s">
        <v>178</v>
      </c>
      <c r="E207" s="255" t="s">
        <v>19</v>
      </c>
      <c r="F207" s="256" t="s">
        <v>1590</v>
      </c>
      <c r="G207" s="254"/>
      <c r="H207" s="257">
        <v>0.616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178</v>
      </c>
      <c r="AU207" s="263" t="s">
        <v>83</v>
      </c>
      <c r="AV207" s="14" t="s">
        <v>83</v>
      </c>
      <c r="AW207" s="14" t="s">
        <v>35</v>
      </c>
      <c r="AX207" s="14" t="s">
        <v>74</v>
      </c>
      <c r="AY207" s="263" t="s">
        <v>169</v>
      </c>
    </row>
    <row r="208" spans="1:51" s="14" customFormat="1" ht="12">
      <c r="A208" s="14"/>
      <c r="B208" s="253"/>
      <c r="C208" s="254"/>
      <c r="D208" s="244" t="s">
        <v>178</v>
      </c>
      <c r="E208" s="255" t="s">
        <v>19</v>
      </c>
      <c r="F208" s="256" t="s">
        <v>1591</v>
      </c>
      <c r="G208" s="254"/>
      <c r="H208" s="257">
        <v>0.645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178</v>
      </c>
      <c r="AU208" s="263" t="s">
        <v>83</v>
      </c>
      <c r="AV208" s="14" t="s">
        <v>83</v>
      </c>
      <c r="AW208" s="14" t="s">
        <v>35</v>
      </c>
      <c r="AX208" s="14" t="s">
        <v>74</v>
      </c>
      <c r="AY208" s="263" t="s">
        <v>169</v>
      </c>
    </row>
    <row r="209" spans="1:51" s="14" customFormat="1" ht="12">
      <c r="A209" s="14"/>
      <c r="B209" s="253"/>
      <c r="C209" s="254"/>
      <c r="D209" s="244" t="s">
        <v>178</v>
      </c>
      <c r="E209" s="255" t="s">
        <v>19</v>
      </c>
      <c r="F209" s="256" t="s">
        <v>1592</v>
      </c>
      <c r="G209" s="254"/>
      <c r="H209" s="257">
        <v>0.664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3" t="s">
        <v>178</v>
      </c>
      <c r="AU209" s="263" t="s">
        <v>83</v>
      </c>
      <c r="AV209" s="14" t="s">
        <v>83</v>
      </c>
      <c r="AW209" s="14" t="s">
        <v>35</v>
      </c>
      <c r="AX209" s="14" t="s">
        <v>74</v>
      </c>
      <c r="AY209" s="263" t="s">
        <v>169</v>
      </c>
    </row>
    <row r="210" spans="1:51" s="14" customFormat="1" ht="12">
      <c r="A210" s="14"/>
      <c r="B210" s="253"/>
      <c r="C210" s="254"/>
      <c r="D210" s="244" t="s">
        <v>178</v>
      </c>
      <c r="E210" s="255" t="s">
        <v>19</v>
      </c>
      <c r="F210" s="256" t="s">
        <v>1593</v>
      </c>
      <c r="G210" s="254"/>
      <c r="H210" s="257">
        <v>0.574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3" t="s">
        <v>178</v>
      </c>
      <c r="AU210" s="263" t="s">
        <v>83</v>
      </c>
      <c r="AV210" s="14" t="s">
        <v>83</v>
      </c>
      <c r="AW210" s="14" t="s">
        <v>35</v>
      </c>
      <c r="AX210" s="14" t="s">
        <v>74</v>
      </c>
      <c r="AY210" s="263" t="s">
        <v>169</v>
      </c>
    </row>
    <row r="211" spans="1:51" s="14" customFormat="1" ht="12">
      <c r="A211" s="14"/>
      <c r="B211" s="253"/>
      <c r="C211" s="254"/>
      <c r="D211" s="244" t="s">
        <v>178</v>
      </c>
      <c r="E211" s="255" t="s">
        <v>19</v>
      </c>
      <c r="F211" s="256" t="s">
        <v>1594</v>
      </c>
      <c r="G211" s="254"/>
      <c r="H211" s="257">
        <v>0.498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178</v>
      </c>
      <c r="AU211" s="263" t="s">
        <v>83</v>
      </c>
      <c r="AV211" s="14" t="s">
        <v>83</v>
      </c>
      <c r="AW211" s="14" t="s">
        <v>35</v>
      </c>
      <c r="AX211" s="14" t="s">
        <v>74</v>
      </c>
      <c r="AY211" s="263" t="s">
        <v>169</v>
      </c>
    </row>
    <row r="212" spans="1:51" s="14" customFormat="1" ht="12">
      <c r="A212" s="14"/>
      <c r="B212" s="253"/>
      <c r="C212" s="254"/>
      <c r="D212" s="244" t="s">
        <v>178</v>
      </c>
      <c r="E212" s="255" t="s">
        <v>19</v>
      </c>
      <c r="F212" s="256" t="s">
        <v>1595</v>
      </c>
      <c r="G212" s="254"/>
      <c r="H212" s="257">
        <v>0.421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178</v>
      </c>
      <c r="AU212" s="263" t="s">
        <v>83</v>
      </c>
      <c r="AV212" s="14" t="s">
        <v>83</v>
      </c>
      <c r="AW212" s="14" t="s">
        <v>35</v>
      </c>
      <c r="AX212" s="14" t="s">
        <v>74</v>
      </c>
      <c r="AY212" s="263" t="s">
        <v>169</v>
      </c>
    </row>
    <row r="213" spans="1:51" s="14" customFormat="1" ht="12">
      <c r="A213" s="14"/>
      <c r="B213" s="253"/>
      <c r="C213" s="254"/>
      <c r="D213" s="244" t="s">
        <v>178</v>
      </c>
      <c r="E213" s="255" t="s">
        <v>19</v>
      </c>
      <c r="F213" s="256" t="s">
        <v>1596</v>
      </c>
      <c r="G213" s="254"/>
      <c r="H213" s="257">
        <v>0.328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178</v>
      </c>
      <c r="AU213" s="263" t="s">
        <v>83</v>
      </c>
      <c r="AV213" s="14" t="s">
        <v>83</v>
      </c>
      <c r="AW213" s="14" t="s">
        <v>35</v>
      </c>
      <c r="AX213" s="14" t="s">
        <v>74</v>
      </c>
      <c r="AY213" s="263" t="s">
        <v>169</v>
      </c>
    </row>
    <row r="214" spans="1:51" s="14" customFormat="1" ht="12">
      <c r="A214" s="14"/>
      <c r="B214" s="253"/>
      <c r="C214" s="254"/>
      <c r="D214" s="244" t="s">
        <v>178</v>
      </c>
      <c r="E214" s="255" t="s">
        <v>19</v>
      </c>
      <c r="F214" s="256" t="s">
        <v>1597</v>
      </c>
      <c r="G214" s="254"/>
      <c r="H214" s="257">
        <v>0.274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178</v>
      </c>
      <c r="AU214" s="263" t="s">
        <v>83</v>
      </c>
      <c r="AV214" s="14" t="s">
        <v>83</v>
      </c>
      <c r="AW214" s="14" t="s">
        <v>35</v>
      </c>
      <c r="AX214" s="14" t="s">
        <v>74</v>
      </c>
      <c r="AY214" s="263" t="s">
        <v>169</v>
      </c>
    </row>
    <row r="215" spans="1:51" s="14" customFormat="1" ht="12">
      <c r="A215" s="14"/>
      <c r="B215" s="253"/>
      <c r="C215" s="254"/>
      <c r="D215" s="244" t="s">
        <v>178</v>
      </c>
      <c r="E215" s="255" t="s">
        <v>19</v>
      </c>
      <c r="F215" s="256" t="s">
        <v>1598</v>
      </c>
      <c r="G215" s="254"/>
      <c r="H215" s="257">
        <v>0.294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178</v>
      </c>
      <c r="AU215" s="263" t="s">
        <v>83</v>
      </c>
      <c r="AV215" s="14" t="s">
        <v>83</v>
      </c>
      <c r="AW215" s="14" t="s">
        <v>35</v>
      </c>
      <c r="AX215" s="14" t="s">
        <v>74</v>
      </c>
      <c r="AY215" s="263" t="s">
        <v>169</v>
      </c>
    </row>
    <row r="216" spans="1:51" s="14" customFormat="1" ht="12">
      <c r="A216" s="14"/>
      <c r="B216" s="253"/>
      <c r="C216" s="254"/>
      <c r="D216" s="244" t="s">
        <v>178</v>
      </c>
      <c r="E216" s="255" t="s">
        <v>19</v>
      </c>
      <c r="F216" s="256" t="s">
        <v>1599</v>
      </c>
      <c r="G216" s="254"/>
      <c r="H216" s="257">
        <v>0.385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178</v>
      </c>
      <c r="AU216" s="263" t="s">
        <v>83</v>
      </c>
      <c r="AV216" s="14" t="s">
        <v>83</v>
      </c>
      <c r="AW216" s="14" t="s">
        <v>35</v>
      </c>
      <c r="AX216" s="14" t="s">
        <v>74</v>
      </c>
      <c r="AY216" s="263" t="s">
        <v>169</v>
      </c>
    </row>
    <row r="217" spans="1:51" s="14" customFormat="1" ht="12">
      <c r="A217" s="14"/>
      <c r="B217" s="253"/>
      <c r="C217" s="254"/>
      <c r="D217" s="244" t="s">
        <v>178</v>
      </c>
      <c r="E217" s="255" t="s">
        <v>19</v>
      </c>
      <c r="F217" s="256" t="s">
        <v>1600</v>
      </c>
      <c r="G217" s="254"/>
      <c r="H217" s="257">
        <v>0.486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178</v>
      </c>
      <c r="AU217" s="263" t="s">
        <v>83</v>
      </c>
      <c r="AV217" s="14" t="s">
        <v>83</v>
      </c>
      <c r="AW217" s="14" t="s">
        <v>35</v>
      </c>
      <c r="AX217" s="14" t="s">
        <v>74</v>
      </c>
      <c r="AY217" s="263" t="s">
        <v>169</v>
      </c>
    </row>
    <row r="218" spans="1:51" s="14" customFormat="1" ht="12">
      <c r="A218" s="14"/>
      <c r="B218" s="253"/>
      <c r="C218" s="254"/>
      <c r="D218" s="244" t="s">
        <v>178</v>
      </c>
      <c r="E218" s="255" t="s">
        <v>19</v>
      </c>
      <c r="F218" s="256" t="s">
        <v>1601</v>
      </c>
      <c r="G218" s="254"/>
      <c r="H218" s="257">
        <v>0.424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3" t="s">
        <v>178</v>
      </c>
      <c r="AU218" s="263" t="s">
        <v>83</v>
      </c>
      <c r="AV218" s="14" t="s">
        <v>83</v>
      </c>
      <c r="AW218" s="14" t="s">
        <v>35</v>
      </c>
      <c r="AX218" s="14" t="s">
        <v>74</v>
      </c>
      <c r="AY218" s="263" t="s">
        <v>169</v>
      </c>
    </row>
    <row r="219" spans="1:51" s="14" customFormat="1" ht="12">
      <c r="A219" s="14"/>
      <c r="B219" s="253"/>
      <c r="C219" s="254"/>
      <c r="D219" s="244" t="s">
        <v>178</v>
      </c>
      <c r="E219" s="255" t="s">
        <v>19</v>
      </c>
      <c r="F219" s="256" t="s">
        <v>1602</v>
      </c>
      <c r="G219" s="254"/>
      <c r="H219" s="257">
        <v>0.345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178</v>
      </c>
      <c r="AU219" s="263" t="s">
        <v>83</v>
      </c>
      <c r="AV219" s="14" t="s">
        <v>83</v>
      </c>
      <c r="AW219" s="14" t="s">
        <v>35</v>
      </c>
      <c r="AX219" s="14" t="s">
        <v>74</v>
      </c>
      <c r="AY219" s="263" t="s">
        <v>169</v>
      </c>
    </row>
    <row r="220" spans="1:51" s="14" customFormat="1" ht="12">
      <c r="A220" s="14"/>
      <c r="B220" s="253"/>
      <c r="C220" s="254"/>
      <c r="D220" s="244" t="s">
        <v>178</v>
      </c>
      <c r="E220" s="255" t="s">
        <v>19</v>
      </c>
      <c r="F220" s="256" t="s">
        <v>1603</v>
      </c>
      <c r="G220" s="254"/>
      <c r="H220" s="257">
        <v>0.266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178</v>
      </c>
      <c r="AU220" s="263" t="s">
        <v>83</v>
      </c>
      <c r="AV220" s="14" t="s">
        <v>83</v>
      </c>
      <c r="AW220" s="14" t="s">
        <v>35</v>
      </c>
      <c r="AX220" s="14" t="s">
        <v>74</v>
      </c>
      <c r="AY220" s="263" t="s">
        <v>169</v>
      </c>
    </row>
    <row r="221" spans="1:51" s="14" customFormat="1" ht="12">
      <c r="A221" s="14"/>
      <c r="B221" s="253"/>
      <c r="C221" s="254"/>
      <c r="D221" s="244" t="s">
        <v>178</v>
      </c>
      <c r="E221" s="255" t="s">
        <v>19</v>
      </c>
      <c r="F221" s="256" t="s">
        <v>1604</v>
      </c>
      <c r="G221" s="254"/>
      <c r="H221" s="257">
        <v>0.17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178</v>
      </c>
      <c r="AU221" s="263" t="s">
        <v>83</v>
      </c>
      <c r="AV221" s="14" t="s">
        <v>83</v>
      </c>
      <c r="AW221" s="14" t="s">
        <v>35</v>
      </c>
      <c r="AX221" s="14" t="s">
        <v>74</v>
      </c>
      <c r="AY221" s="263" t="s">
        <v>169</v>
      </c>
    </row>
    <row r="222" spans="1:51" s="14" customFormat="1" ht="12">
      <c r="A222" s="14"/>
      <c r="B222" s="253"/>
      <c r="C222" s="254"/>
      <c r="D222" s="244" t="s">
        <v>178</v>
      </c>
      <c r="E222" s="255" t="s">
        <v>19</v>
      </c>
      <c r="F222" s="256" t="s">
        <v>1605</v>
      </c>
      <c r="G222" s="254"/>
      <c r="H222" s="257">
        <v>0.223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178</v>
      </c>
      <c r="AU222" s="263" t="s">
        <v>83</v>
      </c>
      <c r="AV222" s="14" t="s">
        <v>83</v>
      </c>
      <c r="AW222" s="14" t="s">
        <v>35</v>
      </c>
      <c r="AX222" s="14" t="s">
        <v>74</v>
      </c>
      <c r="AY222" s="263" t="s">
        <v>169</v>
      </c>
    </row>
    <row r="223" spans="1:51" s="14" customFormat="1" ht="12">
      <c r="A223" s="14"/>
      <c r="B223" s="253"/>
      <c r="C223" s="254"/>
      <c r="D223" s="244" t="s">
        <v>178</v>
      </c>
      <c r="E223" s="255" t="s">
        <v>19</v>
      </c>
      <c r="F223" s="256" t="s">
        <v>1606</v>
      </c>
      <c r="G223" s="254"/>
      <c r="H223" s="257">
        <v>0.393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178</v>
      </c>
      <c r="AU223" s="263" t="s">
        <v>83</v>
      </c>
      <c r="AV223" s="14" t="s">
        <v>83</v>
      </c>
      <c r="AW223" s="14" t="s">
        <v>35</v>
      </c>
      <c r="AX223" s="14" t="s">
        <v>74</v>
      </c>
      <c r="AY223" s="263" t="s">
        <v>169</v>
      </c>
    </row>
    <row r="224" spans="1:51" s="14" customFormat="1" ht="12">
      <c r="A224" s="14"/>
      <c r="B224" s="253"/>
      <c r="C224" s="254"/>
      <c r="D224" s="244" t="s">
        <v>178</v>
      </c>
      <c r="E224" s="255" t="s">
        <v>19</v>
      </c>
      <c r="F224" s="256" t="s">
        <v>1607</v>
      </c>
      <c r="G224" s="254"/>
      <c r="H224" s="257">
        <v>0.526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178</v>
      </c>
      <c r="AU224" s="263" t="s">
        <v>83</v>
      </c>
      <c r="AV224" s="14" t="s">
        <v>83</v>
      </c>
      <c r="AW224" s="14" t="s">
        <v>35</v>
      </c>
      <c r="AX224" s="14" t="s">
        <v>74</v>
      </c>
      <c r="AY224" s="263" t="s">
        <v>169</v>
      </c>
    </row>
    <row r="225" spans="1:51" s="14" customFormat="1" ht="12">
      <c r="A225" s="14"/>
      <c r="B225" s="253"/>
      <c r="C225" s="254"/>
      <c r="D225" s="244" t="s">
        <v>178</v>
      </c>
      <c r="E225" s="255" t="s">
        <v>19</v>
      </c>
      <c r="F225" s="256" t="s">
        <v>1608</v>
      </c>
      <c r="G225" s="254"/>
      <c r="H225" s="257">
        <v>0.537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178</v>
      </c>
      <c r="AU225" s="263" t="s">
        <v>83</v>
      </c>
      <c r="AV225" s="14" t="s">
        <v>83</v>
      </c>
      <c r="AW225" s="14" t="s">
        <v>35</v>
      </c>
      <c r="AX225" s="14" t="s">
        <v>74</v>
      </c>
      <c r="AY225" s="263" t="s">
        <v>169</v>
      </c>
    </row>
    <row r="226" spans="1:51" s="14" customFormat="1" ht="12">
      <c r="A226" s="14"/>
      <c r="B226" s="253"/>
      <c r="C226" s="254"/>
      <c r="D226" s="244" t="s">
        <v>178</v>
      </c>
      <c r="E226" s="255" t="s">
        <v>19</v>
      </c>
      <c r="F226" s="256" t="s">
        <v>1609</v>
      </c>
      <c r="G226" s="254"/>
      <c r="H226" s="257">
        <v>0.243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3" t="s">
        <v>178</v>
      </c>
      <c r="AU226" s="263" t="s">
        <v>83</v>
      </c>
      <c r="AV226" s="14" t="s">
        <v>83</v>
      </c>
      <c r="AW226" s="14" t="s">
        <v>35</v>
      </c>
      <c r="AX226" s="14" t="s">
        <v>74</v>
      </c>
      <c r="AY226" s="263" t="s">
        <v>169</v>
      </c>
    </row>
    <row r="227" spans="1:51" s="17" customFormat="1" ht="12">
      <c r="A227" s="17"/>
      <c r="B227" s="293"/>
      <c r="C227" s="294"/>
      <c r="D227" s="244" t="s">
        <v>178</v>
      </c>
      <c r="E227" s="295" t="s">
        <v>19</v>
      </c>
      <c r="F227" s="296" t="s">
        <v>1202</v>
      </c>
      <c r="G227" s="294"/>
      <c r="H227" s="297">
        <v>8.312</v>
      </c>
      <c r="I227" s="298"/>
      <c r="J227" s="294"/>
      <c r="K227" s="294"/>
      <c r="L227" s="299"/>
      <c r="M227" s="300"/>
      <c r="N227" s="301"/>
      <c r="O227" s="301"/>
      <c r="P227" s="301"/>
      <c r="Q227" s="301"/>
      <c r="R227" s="301"/>
      <c r="S227" s="301"/>
      <c r="T227" s="302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T227" s="303" t="s">
        <v>178</v>
      </c>
      <c r="AU227" s="303" t="s">
        <v>83</v>
      </c>
      <c r="AV227" s="17" t="s">
        <v>189</v>
      </c>
      <c r="AW227" s="17" t="s">
        <v>35</v>
      </c>
      <c r="AX227" s="17" t="s">
        <v>74</v>
      </c>
      <c r="AY227" s="303" t="s">
        <v>169</v>
      </c>
    </row>
    <row r="228" spans="1:51" s="13" customFormat="1" ht="12">
      <c r="A228" s="13"/>
      <c r="B228" s="242"/>
      <c r="C228" s="243"/>
      <c r="D228" s="244" t="s">
        <v>178</v>
      </c>
      <c r="E228" s="245" t="s">
        <v>19</v>
      </c>
      <c r="F228" s="246" t="s">
        <v>1567</v>
      </c>
      <c r="G228" s="243"/>
      <c r="H228" s="245" t="s">
        <v>19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2" t="s">
        <v>178</v>
      </c>
      <c r="AU228" s="252" t="s">
        <v>83</v>
      </c>
      <c r="AV228" s="13" t="s">
        <v>81</v>
      </c>
      <c r="AW228" s="13" t="s">
        <v>35</v>
      </c>
      <c r="AX228" s="13" t="s">
        <v>74</v>
      </c>
      <c r="AY228" s="252" t="s">
        <v>169</v>
      </c>
    </row>
    <row r="229" spans="1:51" s="14" customFormat="1" ht="12">
      <c r="A229" s="14"/>
      <c r="B229" s="253"/>
      <c r="C229" s="254"/>
      <c r="D229" s="244" t="s">
        <v>178</v>
      </c>
      <c r="E229" s="255" t="s">
        <v>19</v>
      </c>
      <c r="F229" s="256" t="s">
        <v>1610</v>
      </c>
      <c r="G229" s="254"/>
      <c r="H229" s="257">
        <v>1.94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178</v>
      </c>
      <c r="AU229" s="263" t="s">
        <v>83</v>
      </c>
      <c r="AV229" s="14" t="s">
        <v>83</v>
      </c>
      <c r="AW229" s="14" t="s">
        <v>35</v>
      </c>
      <c r="AX229" s="14" t="s">
        <v>74</v>
      </c>
      <c r="AY229" s="263" t="s">
        <v>169</v>
      </c>
    </row>
    <row r="230" spans="1:51" s="14" customFormat="1" ht="12">
      <c r="A230" s="14"/>
      <c r="B230" s="253"/>
      <c r="C230" s="254"/>
      <c r="D230" s="244" t="s">
        <v>178</v>
      </c>
      <c r="E230" s="255" t="s">
        <v>19</v>
      </c>
      <c r="F230" s="256" t="s">
        <v>1611</v>
      </c>
      <c r="G230" s="254"/>
      <c r="H230" s="257">
        <v>2.003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178</v>
      </c>
      <c r="AU230" s="263" t="s">
        <v>83</v>
      </c>
      <c r="AV230" s="14" t="s">
        <v>83</v>
      </c>
      <c r="AW230" s="14" t="s">
        <v>35</v>
      </c>
      <c r="AX230" s="14" t="s">
        <v>74</v>
      </c>
      <c r="AY230" s="263" t="s">
        <v>169</v>
      </c>
    </row>
    <row r="231" spans="1:51" s="14" customFormat="1" ht="12">
      <c r="A231" s="14"/>
      <c r="B231" s="253"/>
      <c r="C231" s="254"/>
      <c r="D231" s="244" t="s">
        <v>178</v>
      </c>
      <c r="E231" s="255" t="s">
        <v>19</v>
      </c>
      <c r="F231" s="256" t="s">
        <v>1612</v>
      </c>
      <c r="G231" s="254"/>
      <c r="H231" s="257">
        <v>1.775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3" t="s">
        <v>178</v>
      </c>
      <c r="AU231" s="263" t="s">
        <v>83</v>
      </c>
      <c r="AV231" s="14" t="s">
        <v>83</v>
      </c>
      <c r="AW231" s="14" t="s">
        <v>35</v>
      </c>
      <c r="AX231" s="14" t="s">
        <v>74</v>
      </c>
      <c r="AY231" s="263" t="s">
        <v>169</v>
      </c>
    </row>
    <row r="232" spans="1:51" s="14" customFormat="1" ht="12">
      <c r="A232" s="14"/>
      <c r="B232" s="253"/>
      <c r="C232" s="254"/>
      <c r="D232" s="244" t="s">
        <v>178</v>
      </c>
      <c r="E232" s="255" t="s">
        <v>19</v>
      </c>
      <c r="F232" s="256" t="s">
        <v>1613</v>
      </c>
      <c r="G232" s="254"/>
      <c r="H232" s="257">
        <v>1.453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178</v>
      </c>
      <c r="AU232" s="263" t="s">
        <v>83</v>
      </c>
      <c r="AV232" s="14" t="s">
        <v>83</v>
      </c>
      <c r="AW232" s="14" t="s">
        <v>35</v>
      </c>
      <c r="AX232" s="14" t="s">
        <v>74</v>
      </c>
      <c r="AY232" s="263" t="s">
        <v>169</v>
      </c>
    </row>
    <row r="233" spans="1:51" s="14" customFormat="1" ht="12">
      <c r="A233" s="14"/>
      <c r="B233" s="253"/>
      <c r="C233" s="254"/>
      <c r="D233" s="244" t="s">
        <v>178</v>
      </c>
      <c r="E233" s="255" t="s">
        <v>19</v>
      </c>
      <c r="F233" s="256" t="s">
        <v>1614</v>
      </c>
      <c r="G233" s="254"/>
      <c r="H233" s="257">
        <v>1.131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3" t="s">
        <v>178</v>
      </c>
      <c r="AU233" s="263" t="s">
        <v>83</v>
      </c>
      <c r="AV233" s="14" t="s">
        <v>83</v>
      </c>
      <c r="AW233" s="14" t="s">
        <v>35</v>
      </c>
      <c r="AX233" s="14" t="s">
        <v>74</v>
      </c>
      <c r="AY233" s="263" t="s">
        <v>169</v>
      </c>
    </row>
    <row r="234" spans="1:51" s="14" customFormat="1" ht="12">
      <c r="A234" s="14"/>
      <c r="B234" s="253"/>
      <c r="C234" s="254"/>
      <c r="D234" s="244" t="s">
        <v>178</v>
      </c>
      <c r="E234" s="255" t="s">
        <v>19</v>
      </c>
      <c r="F234" s="256" t="s">
        <v>1615</v>
      </c>
      <c r="G234" s="254"/>
      <c r="H234" s="257">
        <v>0.895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3" t="s">
        <v>178</v>
      </c>
      <c r="AU234" s="263" t="s">
        <v>83</v>
      </c>
      <c r="AV234" s="14" t="s">
        <v>83</v>
      </c>
      <c r="AW234" s="14" t="s">
        <v>35</v>
      </c>
      <c r="AX234" s="14" t="s">
        <v>74</v>
      </c>
      <c r="AY234" s="263" t="s">
        <v>169</v>
      </c>
    </row>
    <row r="235" spans="1:51" s="14" customFormat="1" ht="12">
      <c r="A235" s="14"/>
      <c r="B235" s="253"/>
      <c r="C235" s="254"/>
      <c r="D235" s="244" t="s">
        <v>178</v>
      </c>
      <c r="E235" s="255" t="s">
        <v>19</v>
      </c>
      <c r="F235" s="256" t="s">
        <v>1616</v>
      </c>
      <c r="G235" s="254"/>
      <c r="H235" s="257">
        <v>1.719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178</v>
      </c>
      <c r="AU235" s="263" t="s">
        <v>83</v>
      </c>
      <c r="AV235" s="14" t="s">
        <v>83</v>
      </c>
      <c r="AW235" s="14" t="s">
        <v>35</v>
      </c>
      <c r="AX235" s="14" t="s">
        <v>74</v>
      </c>
      <c r="AY235" s="263" t="s">
        <v>169</v>
      </c>
    </row>
    <row r="236" spans="1:51" s="14" customFormat="1" ht="12">
      <c r="A236" s="14"/>
      <c r="B236" s="253"/>
      <c r="C236" s="254"/>
      <c r="D236" s="244" t="s">
        <v>178</v>
      </c>
      <c r="E236" s="255" t="s">
        <v>19</v>
      </c>
      <c r="F236" s="256" t="s">
        <v>1617</v>
      </c>
      <c r="G236" s="254"/>
      <c r="H236" s="257">
        <v>1.492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178</v>
      </c>
      <c r="AU236" s="263" t="s">
        <v>83</v>
      </c>
      <c r="AV236" s="14" t="s">
        <v>83</v>
      </c>
      <c r="AW236" s="14" t="s">
        <v>35</v>
      </c>
      <c r="AX236" s="14" t="s">
        <v>74</v>
      </c>
      <c r="AY236" s="263" t="s">
        <v>169</v>
      </c>
    </row>
    <row r="237" spans="1:51" s="14" customFormat="1" ht="12">
      <c r="A237" s="14"/>
      <c r="B237" s="253"/>
      <c r="C237" s="254"/>
      <c r="D237" s="244" t="s">
        <v>178</v>
      </c>
      <c r="E237" s="255" t="s">
        <v>19</v>
      </c>
      <c r="F237" s="256" t="s">
        <v>1618</v>
      </c>
      <c r="G237" s="254"/>
      <c r="H237" s="257">
        <v>1.351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3" t="s">
        <v>178</v>
      </c>
      <c r="AU237" s="263" t="s">
        <v>83</v>
      </c>
      <c r="AV237" s="14" t="s">
        <v>83</v>
      </c>
      <c r="AW237" s="14" t="s">
        <v>35</v>
      </c>
      <c r="AX237" s="14" t="s">
        <v>74</v>
      </c>
      <c r="AY237" s="263" t="s">
        <v>169</v>
      </c>
    </row>
    <row r="238" spans="1:51" s="14" customFormat="1" ht="12">
      <c r="A238" s="14"/>
      <c r="B238" s="253"/>
      <c r="C238" s="254"/>
      <c r="D238" s="244" t="s">
        <v>178</v>
      </c>
      <c r="E238" s="255" t="s">
        <v>19</v>
      </c>
      <c r="F238" s="256" t="s">
        <v>1619</v>
      </c>
      <c r="G238" s="254"/>
      <c r="H238" s="257">
        <v>1.068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178</v>
      </c>
      <c r="AU238" s="263" t="s">
        <v>83</v>
      </c>
      <c r="AV238" s="14" t="s">
        <v>83</v>
      </c>
      <c r="AW238" s="14" t="s">
        <v>35</v>
      </c>
      <c r="AX238" s="14" t="s">
        <v>74</v>
      </c>
      <c r="AY238" s="263" t="s">
        <v>169</v>
      </c>
    </row>
    <row r="239" spans="1:51" s="14" customFormat="1" ht="12">
      <c r="A239" s="14"/>
      <c r="B239" s="253"/>
      <c r="C239" s="254"/>
      <c r="D239" s="244" t="s">
        <v>178</v>
      </c>
      <c r="E239" s="255" t="s">
        <v>19</v>
      </c>
      <c r="F239" s="256" t="s">
        <v>1620</v>
      </c>
      <c r="G239" s="254"/>
      <c r="H239" s="257">
        <v>0.778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3" t="s">
        <v>178</v>
      </c>
      <c r="AU239" s="263" t="s">
        <v>83</v>
      </c>
      <c r="AV239" s="14" t="s">
        <v>83</v>
      </c>
      <c r="AW239" s="14" t="s">
        <v>35</v>
      </c>
      <c r="AX239" s="14" t="s">
        <v>74</v>
      </c>
      <c r="AY239" s="263" t="s">
        <v>169</v>
      </c>
    </row>
    <row r="240" spans="1:51" s="14" customFormat="1" ht="12">
      <c r="A240" s="14"/>
      <c r="B240" s="253"/>
      <c r="C240" s="254"/>
      <c r="D240" s="244" t="s">
        <v>178</v>
      </c>
      <c r="E240" s="255" t="s">
        <v>19</v>
      </c>
      <c r="F240" s="256" t="s">
        <v>1621</v>
      </c>
      <c r="G240" s="254"/>
      <c r="H240" s="257">
        <v>0.778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178</v>
      </c>
      <c r="AU240" s="263" t="s">
        <v>83</v>
      </c>
      <c r="AV240" s="14" t="s">
        <v>83</v>
      </c>
      <c r="AW240" s="14" t="s">
        <v>35</v>
      </c>
      <c r="AX240" s="14" t="s">
        <v>74</v>
      </c>
      <c r="AY240" s="263" t="s">
        <v>169</v>
      </c>
    </row>
    <row r="241" spans="1:51" s="14" customFormat="1" ht="12">
      <c r="A241" s="14"/>
      <c r="B241" s="253"/>
      <c r="C241" s="254"/>
      <c r="D241" s="244" t="s">
        <v>178</v>
      </c>
      <c r="E241" s="255" t="s">
        <v>19</v>
      </c>
      <c r="F241" s="256" t="s">
        <v>1622</v>
      </c>
      <c r="G241" s="254"/>
      <c r="H241" s="257">
        <v>1.319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3" t="s">
        <v>178</v>
      </c>
      <c r="AU241" s="263" t="s">
        <v>83</v>
      </c>
      <c r="AV241" s="14" t="s">
        <v>83</v>
      </c>
      <c r="AW241" s="14" t="s">
        <v>35</v>
      </c>
      <c r="AX241" s="14" t="s">
        <v>74</v>
      </c>
      <c r="AY241" s="263" t="s">
        <v>169</v>
      </c>
    </row>
    <row r="242" spans="1:51" s="14" customFormat="1" ht="12">
      <c r="A242" s="14"/>
      <c r="B242" s="253"/>
      <c r="C242" s="254"/>
      <c r="D242" s="244" t="s">
        <v>178</v>
      </c>
      <c r="E242" s="255" t="s">
        <v>19</v>
      </c>
      <c r="F242" s="256" t="s">
        <v>1623</v>
      </c>
      <c r="G242" s="254"/>
      <c r="H242" s="257">
        <v>1.665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3" t="s">
        <v>178</v>
      </c>
      <c r="AU242" s="263" t="s">
        <v>83</v>
      </c>
      <c r="AV242" s="14" t="s">
        <v>83</v>
      </c>
      <c r="AW242" s="14" t="s">
        <v>35</v>
      </c>
      <c r="AX242" s="14" t="s">
        <v>74</v>
      </c>
      <c r="AY242" s="263" t="s">
        <v>169</v>
      </c>
    </row>
    <row r="243" spans="1:51" s="17" customFormat="1" ht="12">
      <c r="A243" s="17"/>
      <c r="B243" s="293"/>
      <c r="C243" s="294"/>
      <c r="D243" s="244" t="s">
        <v>178</v>
      </c>
      <c r="E243" s="295" t="s">
        <v>19</v>
      </c>
      <c r="F243" s="296" t="s">
        <v>1202</v>
      </c>
      <c r="G243" s="294"/>
      <c r="H243" s="297">
        <v>19.367</v>
      </c>
      <c r="I243" s="298"/>
      <c r="J243" s="294"/>
      <c r="K243" s="294"/>
      <c r="L243" s="299"/>
      <c r="M243" s="300"/>
      <c r="N243" s="301"/>
      <c r="O243" s="301"/>
      <c r="P243" s="301"/>
      <c r="Q243" s="301"/>
      <c r="R243" s="301"/>
      <c r="S243" s="301"/>
      <c r="T243" s="302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T243" s="303" t="s">
        <v>178</v>
      </c>
      <c r="AU243" s="303" t="s">
        <v>83</v>
      </c>
      <c r="AV243" s="17" t="s">
        <v>189</v>
      </c>
      <c r="AW243" s="17" t="s">
        <v>35</v>
      </c>
      <c r="AX243" s="17" t="s">
        <v>74</v>
      </c>
      <c r="AY243" s="303" t="s">
        <v>169</v>
      </c>
    </row>
    <row r="244" spans="1:51" s="13" customFormat="1" ht="12">
      <c r="A244" s="13"/>
      <c r="B244" s="242"/>
      <c r="C244" s="243"/>
      <c r="D244" s="244" t="s">
        <v>178</v>
      </c>
      <c r="E244" s="245" t="s">
        <v>19</v>
      </c>
      <c r="F244" s="246" t="s">
        <v>1582</v>
      </c>
      <c r="G244" s="243"/>
      <c r="H244" s="245" t="s">
        <v>19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2" t="s">
        <v>178</v>
      </c>
      <c r="AU244" s="252" t="s">
        <v>83</v>
      </c>
      <c r="AV244" s="13" t="s">
        <v>81</v>
      </c>
      <c r="AW244" s="13" t="s">
        <v>35</v>
      </c>
      <c r="AX244" s="13" t="s">
        <v>74</v>
      </c>
      <c r="AY244" s="252" t="s">
        <v>169</v>
      </c>
    </row>
    <row r="245" spans="1:51" s="14" customFormat="1" ht="12">
      <c r="A245" s="14"/>
      <c r="B245" s="253"/>
      <c r="C245" s="254"/>
      <c r="D245" s="244" t="s">
        <v>178</v>
      </c>
      <c r="E245" s="255" t="s">
        <v>19</v>
      </c>
      <c r="F245" s="256" t="s">
        <v>1624</v>
      </c>
      <c r="G245" s="254"/>
      <c r="H245" s="257">
        <v>23.339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3" t="s">
        <v>178</v>
      </c>
      <c r="AU245" s="263" t="s">
        <v>83</v>
      </c>
      <c r="AV245" s="14" t="s">
        <v>83</v>
      </c>
      <c r="AW245" s="14" t="s">
        <v>35</v>
      </c>
      <c r="AX245" s="14" t="s">
        <v>74</v>
      </c>
      <c r="AY245" s="263" t="s">
        <v>169</v>
      </c>
    </row>
    <row r="246" spans="1:51" s="14" customFormat="1" ht="12">
      <c r="A246" s="14"/>
      <c r="B246" s="253"/>
      <c r="C246" s="254"/>
      <c r="D246" s="244" t="s">
        <v>178</v>
      </c>
      <c r="E246" s="255" t="s">
        <v>19</v>
      </c>
      <c r="F246" s="256" t="s">
        <v>1625</v>
      </c>
      <c r="G246" s="254"/>
      <c r="H246" s="257">
        <v>16.954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3" t="s">
        <v>178</v>
      </c>
      <c r="AU246" s="263" t="s">
        <v>83</v>
      </c>
      <c r="AV246" s="14" t="s">
        <v>83</v>
      </c>
      <c r="AW246" s="14" t="s">
        <v>35</v>
      </c>
      <c r="AX246" s="14" t="s">
        <v>74</v>
      </c>
      <c r="AY246" s="263" t="s">
        <v>169</v>
      </c>
    </row>
    <row r="247" spans="1:51" s="17" customFormat="1" ht="12">
      <c r="A247" s="17"/>
      <c r="B247" s="293"/>
      <c r="C247" s="294"/>
      <c r="D247" s="244" t="s">
        <v>178</v>
      </c>
      <c r="E247" s="295" t="s">
        <v>19</v>
      </c>
      <c r="F247" s="296" t="s">
        <v>1202</v>
      </c>
      <c r="G247" s="294"/>
      <c r="H247" s="297">
        <v>40.293</v>
      </c>
      <c r="I247" s="298"/>
      <c r="J247" s="294"/>
      <c r="K247" s="294"/>
      <c r="L247" s="299"/>
      <c r="M247" s="300"/>
      <c r="N247" s="301"/>
      <c r="O247" s="301"/>
      <c r="P247" s="301"/>
      <c r="Q247" s="301"/>
      <c r="R247" s="301"/>
      <c r="S247" s="301"/>
      <c r="T247" s="302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T247" s="303" t="s">
        <v>178</v>
      </c>
      <c r="AU247" s="303" t="s">
        <v>83</v>
      </c>
      <c r="AV247" s="17" t="s">
        <v>189</v>
      </c>
      <c r="AW247" s="17" t="s">
        <v>35</v>
      </c>
      <c r="AX247" s="17" t="s">
        <v>74</v>
      </c>
      <c r="AY247" s="303" t="s">
        <v>169</v>
      </c>
    </row>
    <row r="248" spans="1:51" s="15" customFormat="1" ht="12">
      <c r="A248" s="15"/>
      <c r="B248" s="264"/>
      <c r="C248" s="265"/>
      <c r="D248" s="244" t="s">
        <v>178</v>
      </c>
      <c r="E248" s="266" t="s">
        <v>19</v>
      </c>
      <c r="F248" s="267" t="s">
        <v>183</v>
      </c>
      <c r="G248" s="265"/>
      <c r="H248" s="268">
        <v>1001.274</v>
      </c>
      <c r="I248" s="269"/>
      <c r="J248" s="265"/>
      <c r="K248" s="265"/>
      <c r="L248" s="270"/>
      <c r="M248" s="271"/>
      <c r="N248" s="272"/>
      <c r="O248" s="272"/>
      <c r="P248" s="272"/>
      <c r="Q248" s="272"/>
      <c r="R248" s="272"/>
      <c r="S248" s="272"/>
      <c r="T248" s="27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4" t="s">
        <v>178</v>
      </c>
      <c r="AU248" s="274" t="s">
        <v>83</v>
      </c>
      <c r="AV248" s="15" t="s">
        <v>176</v>
      </c>
      <c r="AW248" s="15" t="s">
        <v>35</v>
      </c>
      <c r="AX248" s="15" t="s">
        <v>81</v>
      </c>
      <c r="AY248" s="274" t="s">
        <v>169</v>
      </c>
    </row>
    <row r="249" spans="1:65" s="2" customFormat="1" ht="55.5" customHeight="1">
      <c r="A249" s="41"/>
      <c r="B249" s="42"/>
      <c r="C249" s="229" t="s">
        <v>222</v>
      </c>
      <c r="D249" s="229" t="s">
        <v>171</v>
      </c>
      <c r="E249" s="230" t="s">
        <v>1626</v>
      </c>
      <c r="F249" s="231" t="s">
        <v>1627</v>
      </c>
      <c r="G249" s="232" t="s">
        <v>207</v>
      </c>
      <c r="H249" s="233">
        <v>6007.644</v>
      </c>
      <c r="I249" s="234"/>
      <c r="J249" s="235">
        <f>ROUND(I249*H249,2)</f>
        <v>0</v>
      </c>
      <c r="K249" s="231" t="s">
        <v>175</v>
      </c>
      <c r="L249" s="47"/>
      <c r="M249" s="236" t="s">
        <v>19</v>
      </c>
      <c r="N249" s="237" t="s">
        <v>45</v>
      </c>
      <c r="O249" s="87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40" t="s">
        <v>176</v>
      </c>
      <c r="AT249" s="240" t="s">
        <v>171</v>
      </c>
      <c r="AU249" s="240" t="s">
        <v>83</v>
      </c>
      <c r="AY249" s="20" t="s">
        <v>169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20" t="s">
        <v>81</v>
      </c>
      <c r="BK249" s="241">
        <f>ROUND(I249*H249,2)</f>
        <v>0</v>
      </c>
      <c r="BL249" s="20" t="s">
        <v>176</v>
      </c>
      <c r="BM249" s="240" t="s">
        <v>1628</v>
      </c>
    </row>
    <row r="250" spans="1:51" s="14" customFormat="1" ht="12">
      <c r="A250" s="14"/>
      <c r="B250" s="253"/>
      <c r="C250" s="254"/>
      <c r="D250" s="244" t="s">
        <v>178</v>
      </c>
      <c r="E250" s="254"/>
      <c r="F250" s="256" t="s">
        <v>1629</v>
      </c>
      <c r="G250" s="254"/>
      <c r="H250" s="257">
        <v>6007.644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3" t="s">
        <v>178</v>
      </c>
      <c r="AU250" s="263" t="s">
        <v>83</v>
      </c>
      <c r="AV250" s="14" t="s">
        <v>83</v>
      </c>
      <c r="AW250" s="14" t="s">
        <v>4</v>
      </c>
      <c r="AX250" s="14" t="s">
        <v>81</v>
      </c>
      <c r="AY250" s="263" t="s">
        <v>169</v>
      </c>
    </row>
    <row r="251" spans="1:65" s="2" customFormat="1" ht="33" customHeight="1">
      <c r="A251" s="41"/>
      <c r="B251" s="42"/>
      <c r="C251" s="229" t="s">
        <v>231</v>
      </c>
      <c r="D251" s="229" t="s">
        <v>171</v>
      </c>
      <c r="E251" s="230" t="s">
        <v>1630</v>
      </c>
      <c r="F251" s="231" t="s">
        <v>1631</v>
      </c>
      <c r="G251" s="232" t="s">
        <v>207</v>
      </c>
      <c r="H251" s="233">
        <v>9.24</v>
      </c>
      <c r="I251" s="234"/>
      <c r="J251" s="235">
        <f>ROUND(I251*H251,2)</f>
        <v>0</v>
      </c>
      <c r="K251" s="231" t="s">
        <v>175</v>
      </c>
      <c r="L251" s="47"/>
      <c r="M251" s="236" t="s">
        <v>19</v>
      </c>
      <c r="N251" s="237" t="s">
        <v>45</v>
      </c>
      <c r="O251" s="87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40" t="s">
        <v>176</v>
      </c>
      <c r="AT251" s="240" t="s">
        <v>171</v>
      </c>
      <c r="AU251" s="240" t="s">
        <v>83</v>
      </c>
      <c r="AY251" s="20" t="s">
        <v>169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20" t="s">
        <v>81</v>
      </c>
      <c r="BK251" s="241">
        <f>ROUND(I251*H251,2)</f>
        <v>0</v>
      </c>
      <c r="BL251" s="20" t="s">
        <v>176</v>
      </c>
      <c r="BM251" s="240" t="s">
        <v>1632</v>
      </c>
    </row>
    <row r="252" spans="1:51" s="13" customFormat="1" ht="12">
      <c r="A252" s="13"/>
      <c r="B252" s="242"/>
      <c r="C252" s="243"/>
      <c r="D252" s="244" t="s">
        <v>178</v>
      </c>
      <c r="E252" s="245" t="s">
        <v>19</v>
      </c>
      <c r="F252" s="246" t="s">
        <v>1633</v>
      </c>
      <c r="G252" s="243"/>
      <c r="H252" s="245" t="s">
        <v>19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2" t="s">
        <v>178</v>
      </c>
      <c r="AU252" s="252" t="s">
        <v>83</v>
      </c>
      <c r="AV252" s="13" t="s">
        <v>81</v>
      </c>
      <c r="AW252" s="13" t="s">
        <v>35</v>
      </c>
      <c r="AX252" s="13" t="s">
        <v>74</v>
      </c>
      <c r="AY252" s="252" t="s">
        <v>169</v>
      </c>
    </row>
    <row r="253" spans="1:51" s="14" customFormat="1" ht="12">
      <c r="A253" s="14"/>
      <c r="B253" s="253"/>
      <c r="C253" s="254"/>
      <c r="D253" s="244" t="s">
        <v>178</v>
      </c>
      <c r="E253" s="255" t="s">
        <v>19</v>
      </c>
      <c r="F253" s="256" t="s">
        <v>1634</v>
      </c>
      <c r="G253" s="254"/>
      <c r="H253" s="257">
        <v>9.24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178</v>
      </c>
      <c r="AU253" s="263" t="s">
        <v>83</v>
      </c>
      <c r="AV253" s="14" t="s">
        <v>83</v>
      </c>
      <c r="AW253" s="14" t="s">
        <v>35</v>
      </c>
      <c r="AX253" s="14" t="s">
        <v>81</v>
      </c>
      <c r="AY253" s="263" t="s">
        <v>169</v>
      </c>
    </row>
    <row r="254" spans="1:65" s="2" customFormat="1" ht="33" customHeight="1">
      <c r="A254" s="41"/>
      <c r="B254" s="42"/>
      <c r="C254" s="229" t="s">
        <v>237</v>
      </c>
      <c r="D254" s="229" t="s">
        <v>171</v>
      </c>
      <c r="E254" s="230" t="s">
        <v>320</v>
      </c>
      <c r="F254" s="231" t="s">
        <v>1635</v>
      </c>
      <c r="G254" s="232" t="s">
        <v>207</v>
      </c>
      <c r="H254" s="233">
        <v>3056.076</v>
      </c>
      <c r="I254" s="234"/>
      <c r="J254" s="235">
        <f>ROUND(I254*H254,2)</f>
        <v>0</v>
      </c>
      <c r="K254" s="231" t="s">
        <v>175</v>
      </c>
      <c r="L254" s="47"/>
      <c r="M254" s="236" t="s">
        <v>19</v>
      </c>
      <c r="N254" s="237" t="s">
        <v>45</v>
      </c>
      <c r="O254" s="87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40" t="s">
        <v>176</v>
      </c>
      <c r="AT254" s="240" t="s">
        <v>171</v>
      </c>
      <c r="AU254" s="240" t="s">
        <v>83</v>
      </c>
      <c r="AY254" s="20" t="s">
        <v>169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20" t="s">
        <v>81</v>
      </c>
      <c r="BK254" s="241">
        <f>ROUND(I254*H254,2)</f>
        <v>0</v>
      </c>
      <c r="BL254" s="20" t="s">
        <v>176</v>
      </c>
      <c r="BM254" s="240" t="s">
        <v>1636</v>
      </c>
    </row>
    <row r="255" spans="1:51" s="14" customFormat="1" ht="12">
      <c r="A255" s="14"/>
      <c r="B255" s="253"/>
      <c r="C255" s="254"/>
      <c r="D255" s="244" t="s">
        <v>178</v>
      </c>
      <c r="E255" s="255" t="s">
        <v>19</v>
      </c>
      <c r="F255" s="256" t="s">
        <v>1540</v>
      </c>
      <c r="G255" s="254"/>
      <c r="H255" s="257">
        <v>4057.35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178</v>
      </c>
      <c r="AU255" s="263" t="s">
        <v>83</v>
      </c>
      <c r="AV255" s="14" t="s">
        <v>83</v>
      </c>
      <c r="AW255" s="14" t="s">
        <v>35</v>
      </c>
      <c r="AX255" s="14" t="s">
        <v>74</v>
      </c>
      <c r="AY255" s="263" t="s">
        <v>169</v>
      </c>
    </row>
    <row r="256" spans="1:51" s="17" customFormat="1" ht="12">
      <c r="A256" s="17"/>
      <c r="B256" s="293"/>
      <c r="C256" s="294"/>
      <c r="D256" s="244" t="s">
        <v>178</v>
      </c>
      <c r="E256" s="295" t="s">
        <v>19</v>
      </c>
      <c r="F256" s="296" t="s">
        <v>1541</v>
      </c>
      <c r="G256" s="294"/>
      <c r="H256" s="297">
        <v>4057.35</v>
      </c>
      <c r="I256" s="298"/>
      <c r="J256" s="294"/>
      <c r="K256" s="294"/>
      <c r="L256" s="299"/>
      <c r="M256" s="300"/>
      <c r="N256" s="301"/>
      <c r="O256" s="301"/>
      <c r="P256" s="301"/>
      <c r="Q256" s="301"/>
      <c r="R256" s="301"/>
      <c r="S256" s="301"/>
      <c r="T256" s="302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T256" s="303" t="s">
        <v>178</v>
      </c>
      <c r="AU256" s="303" t="s">
        <v>83</v>
      </c>
      <c r="AV256" s="17" t="s">
        <v>189</v>
      </c>
      <c r="AW256" s="17" t="s">
        <v>35</v>
      </c>
      <c r="AX256" s="17" t="s">
        <v>74</v>
      </c>
      <c r="AY256" s="303" t="s">
        <v>169</v>
      </c>
    </row>
    <row r="257" spans="1:51" s="14" customFormat="1" ht="12">
      <c r="A257" s="14"/>
      <c r="B257" s="253"/>
      <c r="C257" s="254"/>
      <c r="D257" s="244" t="s">
        <v>178</v>
      </c>
      <c r="E257" s="255" t="s">
        <v>19</v>
      </c>
      <c r="F257" s="256" t="s">
        <v>1542</v>
      </c>
      <c r="G257" s="254"/>
      <c r="H257" s="257">
        <v>-108.546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178</v>
      </c>
      <c r="AU257" s="263" t="s">
        <v>83</v>
      </c>
      <c r="AV257" s="14" t="s">
        <v>83</v>
      </c>
      <c r="AW257" s="14" t="s">
        <v>35</v>
      </c>
      <c r="AX257" s="14" t="s">
        <v>74</v>
      </c>
      <c r="AY257" s="263" t="s">
        <v>169</v>
      </c>
    </row>
    <row r="258" spans="1:51" s="14" customFormat="1" ht="12">
      <c r="A258" s="14"/>
      <c r="B258" s="253"/>
      <c r="C258" s="254"/>
      <c r="D258" s="244" t="s">
        <v>178</v>
      </c>
      <c r="E258" s="255" t="s">
        <v>19</v>
      </c>
      <c r="F258" s="256" t="s">
        <v>1543</v>
      </c>
      <c r="G258" s="254"/>
      <c r="H258" s="257">
        <v>-810.791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3" t="s">
        <v>178</v>
      </c>
      <c r="AU258" s="263" t="s">
        <v>83</v>
      </c>
      <c r="AV258" s="14" t="s">
        <v>83</v>
      </c>
      <c r="AW258" s="14" t="s">
        <v>35</v>
      </c>
      <c r="AX258" s="14" t="s">
        <v>74</v>
      </c>
      <c r="AY258" s="263" t="s">
        <v>169</v>
      </c>
    </row>
    <row r="259" spans="1:51" s="14" customFormat="1" ht="12">
      <c r="A259" s="14"/>
      <c r="B259" s="253"/>
      <c r="C259" s="254"/>
      <c r="D259" s="244" t="s">
        <v>178</v>
      </c>
      <c r="E259" s="255" t="s">
        <v>19</v>
      </c>
      <c r="F259" s="256" t="s">
        <v>1544</v>
      </c>
      <c r="G259" s="254"/>
      <c r="H259" s="257">
        <v>-4.725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178</v>
      </c>
      <c r="AU259" s="263" t="s">
        <v>83</v>
      </c>
      <c r="AV259" s="14" t="s">
        <v>83</v>
      </c>
      <c r="AW259" s="14" t="s">
        <v>35</v>
      </c>
      <c r="AX259" s="14" t="s">
        <v>74</v>
      </c>
      <c r="AY259" s="263" t="s">
        <v>169</v>
      </c>
    </row>
    <row r="260" spans="1:51" s="14" customFormat="1" ht="12">
      <c r="A260" s="14"/>
      <c r="B260" s="253"/>
      <c r="C260" s="254"/>
      <c r="D260" s="244" t="s">
        <v>178</v>
      </c>
      <c r="E260" s="255" t="s">
        <v>19</v>
      </c>
      <c r="F260" s="256" t="s">
        <v>1545</v>
      </c>
      <c r="G260" s="254"/>
      <c r="H260" s="257">
        <v>-9.24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178</v>
      </c>
      <c r="AU260" s="263" t="s">
        <v>83</v>
      </c>
      <c r="AV260" s="14" t="s">
        <v>83</v>
      </c>
      <c r="AW260" s="14" t="s">
        <v>35</v>
      </c>
      <c r="AX260" s="14" t="s">
        <v>74</v>
      </c>
      <c r="AY260" s="263" t="s">
        <v>169</v>
      </c>
    </row>
    <row r="261" spans="1:51" s="17" customFormat="1" ht="12">
      <c r="A261" s="17"/>
      <c r="B261" s="293"/>
      <c r="C261" s="294"/>
      <c r="D261" s="244" t="s">
        <v>178</v>
      </c>
      <c r="E261" s="295" t="s">
        <v>19</v>
      </c>
      <c r="F261" s="296" t="s">
        <v>1202</v>
      </c>
      <c r="G261" s="294"/>
      <c r="H261" s="297">
        <v>-933.302</v>
      </c>
      <c r="I261" s="298"/>
      <c r="J261" s="294"/>
      <c r="K261" s="294"/>
      <c r="L261" s="299"/>
      <c r="M261" s="300"/>
      <c r="N261" s="301"/>
      <c r="O261" s="301"/>
      <c r="P261" s="301"/>
      <c r="Q261" s="301"/>
      <c r="R261" s="301"/>
      <c r="S261" s="301"/>
      <c r="T261" s="302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T261" s="303" t="s">
        <v>178</v>
      </c>
      <c r="AU261" s="303" t="s">
        <v>83</v>
      </c>
      <c r="AV261" s="17" t="s">
        <v>189</v>
      </c>
      <c r="AW261" s="17" t="s">
        <v>35</v>
      </c>
      <c r="AX261" s="17" t="s">
        <v>74</v>
      </c>
      <c r="AY261" s="303" t="s">
        <v>169</v>
      </c>
    </row>
    <row r="262" spans="1:51" s="13" customFormat="1" ht="12">
      <c r="A262" s="13"/>
      <c r="B262" s="242"/>
      <c r="C262" s="243"/>
      <c r="D262" s="244" t="s">
        <v>178</v>
      </c>
      <c r="E262" s="245" t="s">
        <v>19</v>
      </c>
      <c r="F262" s="246" t="s">
        <v>1546</v>
      </c>
      <c r="G262" s="243"/>
      <c r="H262" s="245" t="s">
        <v>19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178</v>
      </c>
      <c r="AU262" s="252" t="s">
        <v>83</v>
      </c>
      <c r="AV262" s="13" t="s">
        <v>81</v>
      </c>
      <c r="AW262" s="13" t="s">
        <v>35</v>
      </c>
      <c r="AX262" s="13" t="s">
        <v>74</v>
      </c>
      <c r="AY262" s="252" t="s">
        <v>169</v>
      </c>
    </row>
    <row r="263" spans="1:51" s="14" customFormat="1" ht="12">
      <c r="A263" s="14"/>
      <c r="B263" s="253"/>
      <c r="C263" s="254"/>
      <c r="D263" s="244" t="s">
        <v>178</v>
      </c>
      <c r="E263" s="255" t="s">
        <v>19</v>
      </c>
      <c r="F263" s="256" t="s">
        <v>1547</v>
      </c>
      <c r="G263" s="254"/>
      <c r="H263" s="257">
        <v>-0.616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3" t="s">
        <v>178</v>
      </c>
      <c r="AU263" s="263" t="s">
        <v>83</v>
      </c>
      <c r="AV263" s="14" t="s">
        <v>83</v>
      </c>
      <c r="AW263" s="14" t="s">
        <v>35</v>
      </c>
      <c r="AX263" s="14" t="s">
        <v>74</v>
      </c>
      <c r="AY263" s="263" t="s">
        <v>169</v>
      </c>
    </row>
    <row r="264" spans="1:51" s="14" customFormat="1" ht="12">
      <c r="A264" s="14"/>
      <c r="B264" s="253"/>
      <c r="C264" s="254"/>
      <c r="D264" s="244" t="s">
        <v>178</v>
      </c>
      <c r="E264" s="255" t="s">
        <v>19</v>
      </c>
      <c r="F264" s="256" t="s">
        <v>1548</v>
      </c>
      <c r="G264" s="254"/>
      <c r="H264" s="257">
        <v>-0.645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3" t="s">
        <v>178</v>
      </c>
      <c r="AU264" s="263" t="s">
        <v>83</v>
      </c>
      <c r="AV264" s="14" t="s">
        <v>83</v>
      </c>
      <c r="AW264" s="14" t="s">
        <v>35</v>
      </c>
      <c r="AX264" s="14" t="s">
        <v>74</v>
      </c>
      <c r="AY264" s="263" t="s">
        <v>169</v>
      </c>
    </row>
    <row r="265" spans="1:51" s="14" customFormat="1" ht="12">
      <c r="A265" s="14"/>
      <c r="B265" s="253"/>
      <c r="C265" s="254"/>
      <c r="D265" s="244" t="s">
        <v>178</v>
      </c>
      <c r="E265" s="255" t="s">
        <v>19</v>
      </c>
      <c r="F265" s="256" t="s">
        <v>1549</v>
      </c>
      <c r="G265" s="254"/>
      <c r="H265" s="257">
        <v>-0.664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178</v>
      </c>
      <c r="AU265" s="263" t="s">
        <v>83</v>
      </c>
      <c r="AV265" s="14" t="s">
        <v>83</v>
      </c>
      <c r="AW265" s="14" t="s">
        <v>35</v>
      </c>
      <c r="AX265" s="14" t="s">
        <v>74</v>
      </c>
      <c r="AY265" s="263" t="s">
        <v>169</v>
      </c>
    </row>
    <row r="266" spans="1:51" s="14" customFormat="1" ht="12">
      <c r="A266" s="14"/>
      <c r="B266" s="253"/>
      <c r="C266" s="254"/>
      <c r="D266" s="244" t="s">
        <v>178</v>
      </c>
      <c r="E266" s="255" t="s">
        <v>19</v>
      </c>
      <c r="F266" s="256" t="s">
        <v>1550</v>
      </c>
      <c r="G266" s="254"/>
      <c r="H266" s="257">
        <v>-0.574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178</v>
      </c>
      <c r="AU266" s="263" t="s">
        <v>83</v>
      </c>
      <c r="AV266" s="14" t="s">
        <v>83</v>
      </c>
      <c r="AW266" s="14" t="s">
        <v>35</v>
      </c>
      <c r="AX266" s="14" t="s">
        <v>74</v>
      </c>
      <c r="AY266" s="263" t="s">
        <v>169</v>
      </c>
    </row>
    <row r="267" spans="1:51" s="14" customFormat="1" ht="12">
      <c r="A267" s="14"/>
      <c r="B267" s="253"/>
      <c r="C267" s="254"/>
      <c r="D267" s="244" t="s">
        <v>178</v>
      </c>
      <c r="E267" s="255" t="s">
        <v>19</v>
      </c>
      <c r="F267" s="256" t="s">
        <v>1551</v>
      </c>
      <c r="G267" s="254"/>
      <c r="H267" s="257">
        <v>-0.498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3" t="s">
        <v>178</v>
      </c>
      <c r="AU267" s="263" t="s">
        <v>83</v>
      </c>
      <c r="AV267" s="14" t="s">
        <v>83</v>
      </c>
      <c r="AW267" s="14" t="s">
        <v>35</v>
      </c>
      <c r="AX267" s="14" t="s">
        <v>74</v>
      </c>
      <c r="AY267" s="263" t="s">
        <v>169</v>
      </c>
    </row>
    <row r="268" spans="1:51" s="14" customFormat="1" ht="12">
      <c r="A268" s="14"/>
      <c r="B268" s="253"/>
      <c r="C268" s="254"/>
      <c r="D268" s="244" t="s">
        <v>178</v>
      </c>
      <c r="E268" s="255" t="s">
        <v>19</v>
      </c>
      <c r="F268" s="256" t="s">
        <v>1552</v>
      </c>
      <c r="G268" s="254"/>
      <c r="H268" s="257">
        <v>-0.421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3" t="s">
        <v>178</v>
      </c>
      <c r="AU268" s="263" t="s">
        <v>83</v>
      </c>
      <c r="AV268" s="14" t="s">
        <v>83</v>
      </c>
      <c r="AW268" s="14" t="s">
        <v>35</v>
      </c>
      <c r="AX268" s="14" t="s">
        <v>74</v>
      </c>
      <c r="AY268" s="263" t="s">
        <v>169</v>
      </c>
    </row>
    <row r="269" spans="1:51" s="14" customFormat="1" ht="12">
      <c r="A269" s="14"/>
      <c r="B269" s="253"/>
      <c r="C269" s="254"/>
      <c r="D269" s="244" t="s">
        <v>178</v>
      </c>
      <c r="E269" s="255" t="s">
        <v>19</v>
      </c>
      <c r="F269" s="256" t="s">
        <v>1553</v>
      </c>
      <c r="G269" s="254"/>
      <c r="H269" s="257">
        <v>-0.328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3" t="s">
        <v>178</v>
      </c>
      <c r="AU269" s="263" t="s">
        <v>83</v>
      </c>
      <c r="AV269" s="14" t="s">
        <v>83</v>
      </c>
      <c r="AW269" s="14" t="s">
        <v>35</v>
      </c>
      <c r="AX269" s="14" t="s">
        <v>74</v>
      </c>
      <c r="AY269" s="263" t="s">
        <v>169</v>
      </c>
    </row>
    <row r="270" spans="1:51" s="14" customFormat="1" ht="12">
      <c r="A270" s="14"/>
      <c r="B270" s="253"/>
      <c r="C270" s="254"/>
      <c r="D270" s="244" t="s">
        <v>178</v>
      </c>
      <c r="E270" s="255" t="s">
        <v>19</v>
      </c>
      <c r="F270" s="256" t="s">
        <v>1554</v>
      </c>
      <c r="G270" s="254"/>
      <c r="H270" s="257">
        <v>-0.274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178</v>
      </c>
      <c r="AU270" s="263" t="s">
        <v>83</v>
      </c>
      <c r="AV270" s="14" t="s">
        <v>83</v>
      </c>
      <c r="AW270" s="14" t="s">
        <v>35</v>
      </c>
      <c r="AX270" s="14" t="s">
        <v>74</v>
      </c>
      <c r="AY270" s="263" t="s">
        <v>169</v>
      </c>
    </row>
    <row r="271" spans="1:51" s="14" customFormat="1" ht="12">
      <c r="A271" s="14"/>
      <c r="B271" s="253"/>
      <c r="C271" s="254"/>
      <c r="D271" s="244" t="s">
        <v>178</v>
      </c>
      <c r="E271" s="255" t="s">
        <v>19</v>
      </c>
      <c r="F271" s="256" t="s">
        <v>1555</v>
      </c>
      <c r="G271" s="254"/>
      <c r="H271" s="257">
        <v>-0.294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3" t="s">
        <v>178</v>
      </c>
      <c r="AU271" s="263" t="s">
        <v>83</v>
      </c>
      <c r="AV271" s="14" t="s">
        <v>83</v>
      </c>
      <c r="AW271" s="14" t="s">
        <v>35</v>
      </c>
      <c r="AX271" s="14" t="s">
        <v>74</v>
      </c>
      <c r="AY271" s="263" t="s">
        <v>169</v>
      </c>
    </row>
    <row r="272" spans="1:51" s="14" customFormat="1" ht="12">
      <c r="A272" s="14"/>
      <c r="B272" s="253"/>
      <c r="C272" s="254"/>
      <c r="D272" s="244" t="s">
        <v>178</v>
      </c>
      <c r="E272" s="255" t="s">
        <v>19</v>
      </c>
      <c r="F272" s="256" t="s">
        <v>1556</v>
      </c>
      <c r="G272" s="254"/>
      <c r="H272" s="257">
        <v>-0.385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178</v>
      </c>
      <c r="AU272" s="263" t="s">
        <v>83</v>
      </c>
      <c r="AV272" s="14" t="s">
        <v>83</v>
      </c>
      <c r="AW272" s="14" t="s">
        <v>35</v>
      </c>
      <c r="AX272" s="14" t="s">
        <v>74</v>
      </c>
      <c r="AY272" s="263" t="s">
        <v>169</v>
      </c>
    </row>
    <row r="273" spans="1:51" s="14" customFormat="1" ht="12">
      <c r="A273" s="14"/>
      <c r="B273" s="253"/>
      <c r="C273" s="254"/>
      <c r="D273" s="244" t="s">
        <v>178</v>
      </c>
      <c r="E273" s="255" t="s">
        <v>19</v>
      </c>
      <c r="F273" s="256" t="s">
        <v>1557</v>
      </c>
      <c r="G273" s="254"/>
      <c r="H273" s="257">
        <v>-0.486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3" t="s">
        <v>178</v>
      </c>
      <c r="AU273" s="263" t="s">
        <v>83</v>
      </c>
      <c r="AV273" s="14" t="s">
        <v>83</v>
      </c>
      <c r="AW273" s="14" t="s">
        <v>35</v>
      </c>
      <c r="AX273" s="14" t="s">
        <v>74</v>
      </c>
      <c r="AY273" s="263" t="s">
        <v>169</v>
      </c>
    </row>
    <row r="274" spans="1:51" s="14" customFormat="1" ht="12">
      <c r="A274" s="14"/>
      <c r="B274" s="253"/>
      <c r="C274" s="254"/>
      <c r="D274" s="244" t="s">
        <v>178</v>
      </c>
      <c r="E274" s="255" t="s">
        <v>19</v>
      </c>
      <c r="F274" s="256" t="s">
        <v>1558</v>
      </c>
      <c r="G274" s="254"/>
      <c r="H274" s="257">
        <v>-0.424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178</v>
      </c>
      <c r="AU274" s="263" t="s">
        <v>83</v>
      </c>
      <c r="AV274" s="14" t="s">
        <v>83</v>
      </c>
      <c r="AW274" s="14" t="s">
        <v>35</v>
      </c>
      <c r="AX274" s="14" t="s">
        <v>74</v>
      </c>
      <c r="AY274" s="263" t="s">
        <v>169</v>
      </c>
    </row>
    <row r="275" spans="1:51" s="14" customFormat="1" ht="12">
      <c r="A275" s="14"/>
      <c r="B275" s="253"/>
      <c r="C275" s="254"/>
      <c r="D275" s="244" t="s">
        <v>178</v>
      </c>
      <c r="E275" s="255" t="s">
        <v>19</v>
      </c>
      <c r="F275" s="256" t="s">
        <v>1559</v>
      </c>
      <c r="G275" s="254"/>
      <c r="H275" s="257">
        <v>-0.345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3" t="s">
        <v>178</v>
      </c>
      <c r="AU275" s="263" t="s">
        <v>83</v>
      </c>
      <c r="AV275" s="14" t="s">
        <v>83</v>
      </c>
      <c r="AW275" s="14" t="s">
        <v>35</v>
      </c>
      <c r="AX275" s="14" t="s">
        <v>74</v>
      </c>
      <c r="AY275" s="263" t="s">
        <v>169</v>
      </c>
    </row>
    <row r="276" spans="1:51" s="14" customFormat="1" ht="12">
      <c r="A276" s="14"/>
      <c r="B276" s="253"/>
      <c r="C276" s="254"/>
      <c r="D276" s="244" t="s">
        <v>178</v>
      </c>
      <c r="E276" s="255" t="s">
        <v>19</v>
      </c>
      <c r="F276" s="256" t="s">
        <v>1560</v>
      </c>
      <c r="G276" s="254"/>
      <c r="H276" s="257">
        <v>-0.266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178</v>
      </c>
      <c r="AU276" s="263" t="s">
        <v>83</v>
      </c>
      <c r="AV276" s="14" t="s">
        <v>83</v>
      </c>
      <c r="AW276" s="14" t="s">
        <v>35</v>
      </c>
      <c r="AX276" s="14" t="s">
        <v>74</v>
      </c>
      <c r="AY276" s="263" t="s">
        <v>169</v>
      </c>
    </row>
    <row r="277" spans="1:51" s="14" customFormat="1" ht="12">
      <c r="A277" s="14"/>
      <c r="B277" s="253"/>
      <c r="C277" s="254"/>
      <c r="D277" s="244" t="s">
        <v>178</v>
      </c>
      <c r="E277" s="255" t="s">
        <v>19</v>
      </c>
      <c r="F277" s="256" t="s">
        <v>1561</v>
      </c>
      <c r="G277" s="254"/>
      <c r="H277" s="257">
        <v>-0.17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178</v>
      </c>
      <c r="AU277" s="263" t="s">
        <v>83</v>
      </c>
      <c r="AV277" s="14" t="s">
        <v>83</v>
      </c>
      <c r="AW277" s="14" t="s">
        <v>35</v>
      </c>
      <c r="AX277" s="14" t="s">
        <v>74</v>
      </c>
      <c r="AY277" s="263" t="s">
        <v>169</v>
      </c>
    </row>
    <row r="278" spans="1:51" s="14" customFormat="1" ht="12">
      <c r="A278" s="14"/>
      <c r="B278" s="253"/>
      <c r="C278" s="254"/>
      <c r="D278" s="244" t="s">
        <v>178</v>
      </c>
      <c r="E278" s="255" t="s">
        <v>19</v>
      </c>
      <c r="F278" s="256" t="s">
        <v>1562</v>
      </c>
      <c r="G278" s="254"/>
      <c r="H278" s="257">
        <v>-0.223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3" t="s">
        <v>178</v>
      </c>
      <c r="AU278" s="263" t="s">
        <v>83</v>
      </c>
      <c r="AV278" s="14" t="s">
        <v>83</v>
      </c>
      <c r="AW278" s="14" t="s">
        <v>35</v>
      </c>
      <c r="AX278" s="14" t="s">
        <v>74</v>
      </c>
      <c r="AY278" s="263" t="s">
        <v>169</v>
      </c>
    </row>
    <row r="279" spans="1:51" s="14" customFormat="1" ht="12">
      <c r="A279" s="14"/>
      <c r="B279" s="253"/>
      <c r="C279" s="254"/>
      <c r="D279" s="244" t="s">
        <v>178</v>
      </c>
      <c r="E279" s="255" t="s">
        <v>19</v>
      </c>
      <c r="F279" s="256" t="s">
        <v>1563</v>
      </c>
      <c r="G279" s="254"/>
      <c r="H279" s="257">
        <v>-0.393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3" t="s">
        <v>178</v>
      </c>
      <c r="AU279" s="263" t="s">
        <v>83</v>
      </c>
      <c r="AV279" s="14" t="s">
        <v>83</v>
      </c>
      <c r="AW279" s="14" t="s">
        <v>35</v>
      </c>
      <c r="AX279" s="14" t="s">
        <v>74</v>
      </c>
      <c r="AY279" s="263" t="s">
        <v>169</v>
      </c>
    </row>
    <row r="280" spans="1:51" s="14" customFormat="1" ht="12">
      <c r="A280" s="14"/>
      <c r="B280" s="253"/>
      <c r="C280" s="254"/>
      <c r="D280" s="244" t="s">
        <v>178</v>
      </c>
      <c r="E280" s="255" t="s">
        <v>19</v>
      </c>
      <c r="F280" s="256" t="s">
        <v>1564</v>
      </c>
      <c r="G280" s="254"/>
      <c r="H280" s="257">
        <v>-0.526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3" t="s">
        <v>178</v>
      </c>
      <c r="AU280" s="263" t="s">
        <v>83</v>
      </c>
      <c r="AV280" s="14" t="s">
        <v>83</v>
      </c>
      <c r="AW280" s="14" t="s">
        <v>35</v>
      </c>
      <c r="AX280" s="14" t="s">
        <v>74</v>
      </c>
      <c r="AY280" s="263" t="s">
        <v>169</v>
      </c>
    </row>
    <row r="281" spans="1:51" s="14" customFormat="1" ht="12">
      <c r="A281" s="14"/>
      <c r="B281" s="253"/>
      <c r="C281" s="254"/>
      <c r="D281" s="244" t="s">
        <v>178</v>
      </c>
      <c r="E281" s="255" t="s">
        <v>19</v>
      </c>
      <c r="F281" s="256" t="s">
        <v>1565</v>
      </c>
      <c r="G281" s="254"/>
      <c r="H281" s="257">
        <v>-0.537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3" t="s">
        <v>178</v>
      </c>
      <c r="AU281" s="263" t="s">
        <v>83</v>
      </c>
      <c r="AV281" s="14" t="s">
        <v>83</v>
      </c>
      <c r="AW281" s="14" t="s">
        <v>35</v>
      </c>
      <c r="AX281" s="14" t="s">
        <v>74</v>
      </c>
      <c r="AY281" s="263" t="s">
        <v>169</v>
      </c>
    </row>
    <row r="282" spans="1:51" s="14" customFormat="1" ht="12">
      <c r="A282" s="14"/>
      <c r="B282" s="253"/>
      <c r="C282" s="254"/>
      <c r="D282" s="244" t="s">
        <v>178</v>
      </c>
      <c r="E282" s="255" t="s">
        <v>19</v>
      </c>
      <c r="F282" s="256" t="s">
        <v>1566</v>
      </c>
      <c r="G282" s="254"/>
      <c r="H282" s="257">
        <v>-0.243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178</v>
      </c>
      <c r="AU282" s="263" t="s">
        <v>83</v>
      </c>
      <c r="AV282" s="14" t="s">
        <v>83</v>
      </c>
      <c r="AW282" s="14" t="s">
        <v>35</v>
      </c>
      <c r="AX282" s="14" t="s">
        <v>74</v>
      </c>
      <c r="AY282" s="263" t="s">
        <v>169</v>
      </c>
    </row>
    <row r="283" spans="1:51" s="17" customFormat="1" ht="12">
      <c r="A283" s="17"/>
      <c r="B283" s="293"/>
      <c r="C283" s="294"/>
      <c r="D283" s="244" t="s">
        <v>178</v>
      </c>
      <c r="E283" s="295" t="s">
        <v>19</v>
      </c>
      <c r="F283" s="296" t="s">
        <v>1202</v>
      </c>
      <c r="G283" s="294"/>
      <c r="H283" s="297">
        <v>-8.312</v>
      </c>
      <c r="I283" s="298"/>
      <c r="J283" s="294"/>
      <c r="K283" s="294"/>
      <c r="L283" s="299"/>
      <c r="M283" s="300"/>
      <c r="N283" s="301"/>
      <c r="O283" s="301"/>
      <c r="P283" s="301"/>
      <c r="Q283" s="301"/>
      <c r="R283" s="301"/>
      <c r="S283" s="301"/>
      <c r="T283" s="302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T283" s="303" t="s">
        <v>178</v>
      </c>
      <c r="AU283" s="303" t="s">
        <v>83</v>
      </c>
      <c r="AV283" s="17" t="s">
        <v>189</v>
      </c>
      <c r="AW283" s="17" t="s">
        <v>35</v>
      </c>
      <c r="AX283" s="17" t="s">
        <v>74</v>
      </c>
      <c r="AY283" s="303" t="s">
        <v>169</v>
      </c>
    </row>
    <row r="284" spans="1:51" s="13" customFormat="1" ht="12">
      <c r="A284" s="13"/>
      <c r="B284" s="242"/>
      <c r="C284" s="243"/>
      <c r="D284" s="244" t="s">
        <v>178</v>
      </c>
      <c r="E284" s="245" t="s">
        <v>19</v>
      </c>
      <c r="F284" s="246" t="s">
        <v>1567</v>
      </c>
      <c r="G284" s="243"/>
      <c r="H284" s="245" t="s">
        <v>19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2" t="s">
        <v>178</v>
      </c>
      <c r="AU284" s="252" t="s">
        <v>83</v>
      </c>
      <c r="AV284" s="13" t="s">
        <v>81</v>
      </c>
      <c r="AW284" s="13" t="s">
        <v>35</v>
      </c>
      <c r="AX284" s="13" t="s">
        <v>74</v>
      </c>
      <c r="AY284" s="252" t="s">
        <v>169</v>
      </c>
    </row>
    <row r="285" spans="1:51" s="14" customFormat="1" ht="12">
      <c r="A285" s="14"/>
      <c r="B285" s="253"/>
      <c r="C285" s="254"/>
      <c r="D285" s="244" t="s">
        <v>178</v>
      </c>
      <c r="E285" s="255" t="s">
        <v>19</v>
      </c>
      <c r="F285" s="256" t="s">
        <v>1568</v>
      </c>
      <c r="G285" s="254"/>
      <c r="H285" s="257">
        <v>-1.94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3" t="s">
        <v>178</v>
      </c>
      <c r="AU285" s="263" t="s">
        <v>83</v>
      </c>
      <c r="AV285" s="14" t="s">
        <v>83</v>
      </c>
      <c r="AW285" s="14" t="s">
        <v>35</v>
      </c>
      <c r="AX285" s="14" t="s">
        <v>74</v>
      </c>
      <c r="AY285" s="263" t="s">
        <v>169</v>
      </c>
    </row>
    <row r="286" spans="1:51" s="14" customFormat="1" ht="12">
      <c r="A286" s="14"/>
      <c r="B286" s="253"/>
      <c r="C286" s="254"/>
      <c r="D286" s="244" t="s">
        <v>178</v>
      </c>
      <c r="E286" s="255" t="s">
        <v>19</v>
      </c>
      <c r="F286" s="256" t="s">
        <v>1569</v>
      </c>
      <c r="G286" s="254"/>
      <c r="H286" s="257">
        <v>-2.003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178</v>
      </c>
      <c r="AU286" s="263" t="s">
        <v>83</v>
      </c>
      <c r="AV286" s="14" t="s">
        <v>83</v>
      </c>
      <c r="AW286" s="14" t="s">
        <v>35</v>
      </c>
      <c r="AX286" s="14" t="s">
        <v>74</v>
      </c>
      <c r="AY286" s="263" t="s">
        <v>169</v>
      </c>
    </row>
    <row r="287" spans="1:51" s="14" customFormat="1" ht="12">
      <c r="A287" s="14"/>
      <c r="B287" s="253"/>
      <c r="C287" s="254"/>
      <c r="D287" s="244" t="s">
        <v>178</v>
      </c>
      <c r="E287" s="255" t="s">
        <v>19</v>
      </c>
      <c r="F287" s="256" t="s">
        <v>1570</v>
      </c>
      <c r="G287" s="254"/>
      <c r="H287" s="257">
        <v>-1.775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178</v>
      </c>
      <c r="AU287" s="263" t="s">
        <v>83</v>
      </c>
      <c r="AV287" s="14" t="s">
        <v>83</v>
      </c>
      <c r="AW287" s="14" t="s">
        <v>35</v>
      </c>
      <c r="AX287" s="14" t="s">
        <v>74</v>
      </c>
      <c r="AY287" s="263" t="s">
        <v>169</v>
      </c>
    </row>
    <row r="288" spans="1:51" s="14" customFormat="1" ht="12">
      <c r="A288" s="14"/>
      <c r="B288" s="253"/>
      <c r="C288" s="254"/>
      <c r="D288" s="244" t="s">
        <v>178</v>
      </c>
      <c r="E288" s="255" t="s">
        <v>19</v>
      </c>
      <c r="F288" s="256" t="s">
        <v>1571</v>
      </c>
      <c r="G288" s="254"/>
      <c r="H288" s="257">
        <v>-1.453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3" t="s">
        <v>178</v>
      </c>
      <c r="AU288" s="263" t="s">
        <v>83</v>
      </c>
      <c r="AV288" s="14" t="s">
        <v>83</v>
      </c>
      <c r="AW288" s="14" t="s">
        <v>35</v>
      </c>
      <c r="AX288" s="14" t="s">
        <v>74</v>
      </c>
      <c r="AY288" s="263" t="s">
        <v>169</v>
      </c>
    </row>
    <row r="289" spans="1:51" s="14" customFormat="1" ht="12">
      <c r="A289" s="14"/>
      <c r="B289" s="253"/>
      <c r="C289" s="254"/>
      <c r="D289" s="244" t="s">
        <v>178</v>
      </c>
      <c r="E289" s="255" t="s">
        <v>19</v>
      </c>
      <c r="F289" s="256" t="s">
        <v>1572</v>
      </c>
      <c r="G289" s="254"/>
      <c r="H289" s="257">
        <v>-1.131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3" t="s">
        <v>178</v>
      </c>
      <c r="AU289" s="263" t="s">
        <v>83</v>
      </c>
      <c r="AV289" s="14" t="s">
        <v>83</v>
      </c>
      <c r="AW289" s="14" t="s">
        <v>35</v>
      </c>
      <c r="AX289" s="14" t="s">
        <v>74</v>
      </c>
      <c r="AY289" s="263" t="s">
        <v>169</v>
      </c>
    </row>
    <row r="290" spans="1:51" s="14" customFormat="1" ht="12">
      <c r="A290" s="14"/>
      <c r="B290" s="253"/>
      <c r="C290" s="254"/>
      <c r="D290" s="244" t="s">
        <v>178</v>
      </c>
      <c r="E290" s="255" t="s">
        <v>19</v>
      </c>
      <c r="F290" s="256" t="s">
        <v>1573</v>
      </c>
      <c r="G290" s="254"/>
      <c r="H290" s="257">
        <v>-0.895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3" t="s">
        <v>178</v>
      </c>
      <c r="AU290" s="263" t="s">
        <v>83</v>
      </c>
      <c r="AV290" s="14" t="s">
        <v>83</v>
      </c>
      <c r="AW290" s="14" t="s">
        <v>35</v>
      </c>
      <c r="AX290" s="14" t="s">
        <v>74</v>
      </c>
      <c r="AY290" s="263" t="s">
        <v>169</v>
      </c>
    </row>
    <row r="291" spans="1:51" s="14" customFormat="1" ht="12">
      <c r="A291" s="14"/>
      <c r="B291" s="253"/>
      <c r="C291" s="254"/>
      <c r="D291" s="244" t="s">
        <v>178</v>
      </c>
      <c r="E291" s="255" t="s">
        <v>19</v>
      </c>
      <c r="F291" s="256" t="s">
        <v>1574</v>
      </c>
      <c r="G291" s="254"/>
      <c r="H291" s="257">
        <v>-1.719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178</v>
      </c>
      <c r="AU291" s="263" t="s">
        <v>83</v>
      </c>
      <c r="AV291" s="14" t="s">
        <v>83</v>
      </c>
      <c r="AW291" s="14" t="s">
        <v>35</v>
      </c>
      <c r="AX291" s="14" t="s">
        <v>74</v>
      </c>
      <c r="AY291" s="263" t="s">
        <v>169</v>
      </c>
    </row>
    <row r="292" spans="1:51" s="14" customFormat="1" ht="12">
      <c r="A292" s="14"/>
      <c r="B292" s="253"/>
      <c r="C292" s="254"/>
      <c r="D292" s="244" t="s">
        <v>178</v>
      </c>
      <c r="E292" s="255" t="s">
        <v>19</v>
      </c>
      <c r="F292" s="256" t="s">
        <v>1575</v>
      </c>
      <c r="G292" s="254"/>
      <c r="H292" s="257">
        <v>-1.492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3" t="s">
        <v>178</v>
      </c>
      <c r="AU292" s="263" t="s">
        <v>83</v>
      </c>
      <c r="AV292" s="14" t="s">
        <v>83</v>
      </c>
      <c r="AW292" s="14" t="s">
        <v>35</v>
      </c>
      <c r="AX292" s="14" t="s">
        <v>74</v>
      </c>
      <c r="AY292" s="263" t="s">
        <v>169</v>
      </c>
    </row>
    <row r="293" spans="1:51" s="14" customFormat="1" ht="12">
      <c r="A293" s="14"/>
      <c r="B293" s="253"/>
      <c r="C293" s="254"/>
      <c r="D293" s="244" t="s">
        <v>178</v>
      </c>
      <c r="E293" s="255" t="s">
        <v>19</v>
      </c>
      <c r="F293" s="256" t="s">
        <v>1576</v>
      </c>
      <c r="G293" s="254"/>
      <c r="H293" s="257">
        <v>-1.351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178</v>
      </c>
      <c r="AU293" s="263" t="s">
        <v>83</v>
      </c>
      <c r="AV293" s="14" t="s">
        <v>83</v>
      </c>
      <c r="AW293" s="14" t="s">
        <v>35</v>
      </c>
      <c r="AX293" s="14" t="s">
        <v>74</v>
      </c>
      <c r="AY293" s="263" t="s">
        <v>169</v>
      </c>
    </row>
    <row r="294" spans="1:51" s="14" customFormat="1" ht="12">
      <c r="A294" s="14"/>
      <c r="B294" s="253"/>
      <c r="C294" s="254"/>
      <c r="D294" s="244" t="s">
        <v>178</v>
      </c>
      <c r="E294" s="255" t="s">
        <v>19</v>
      </c>
      <c r="F294" s="256" t="s">
        <v>1577</v>
      </c>
      <c r="G294" s="254"/>
      <c r="H294" s="257">
        <v>-1.068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3" t="s">
        <v>178</v>
      </c>
      <c r="AU294" s="263" t="s">
        <v>83</v>
      </c>
      <c r="AV294" s="14" t="s">
        <v>83</v>
      </c>
      <c r="AW294" s="14" t="s">
        <v>35</v>
      </c>
      <c r="AX294" s="14" t="s">
        <v>74</v>
      </c>
      <c r="AY294" s="263" t="s">
        <v>169</v>
      </c>
    </row>
    <row r="295" spans="1:51" s="14" customFormat="1" ht="12">
      <c r="A295" s="14"/>
      <c r="B295" s="253"/>
      <c r="C295" s="254"/>
      <c r="D295" s="244" t="s">
        <v>178</v>
      </c>
      <c r="E295" s="255" t="s">
        <v>19</v>
      </c>
      <c r="F295" s="256" t="s">
        <v>1578</v>
      </c>
      <c r="G295" s="254"/>
      <c r="H295" s="257">
        <v>-0.778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3" t="s">
        <v>178</v>
      </c>
      <c r="AU295" s="263" t="s">
        <v>83</v>
      </c>
      <c r="AV295" s="14" t="s">
        <v>83</v>
      </c>
      <c r="AW295" s="14" t="s">
        <v>35</v>
      </c>
      <c r="AX295" s="14" t="s">
        <v>74</v>
      </c>
      <c r="AY295" s="263" t="s">
        <v>169</v>
      </c>
    </row>
    <row r="296" spans="1:51" s="14" customFormat="1" ht="12">
      <c r="A296" s="14"/>
      <c r="B296" s="253"/>
      <c r="C296" s="254"/>
      <c r="D296" s="244" t="s">
        <v>178</v>
      </c>
      <c r="E296" s="255" t="s">
        <v>19</v>
      </c>
      <c r="F296" s="256" t="s">
        <v>1579</v>
      </c>
      <c r="G296" s="254"/>
      <c r="H296" s="257">
        <v>-0.778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3" t="s">
        <v>178</v>
      </c>
      <c r="AU296" s="263" t="s">
        <v>83</v>
      </c>
      <c r="AV296" s="14" t="s">
        <v>83</v>
      </c>
      <c r="AW296" s="14" t="s">
        <v>35</v>
      </c>
      <c r="AX296" s="14" t="s">
        <v>74</v>
      </c>
      <c r="AY296" s="263" t="s">
        <v>169</v>
      </c>
    </row>
    <row r="297" spans="1:51" s="14" customFormat="1" ht="12">
      <c r="A297" s="14"/>
      <c r="B297" s="253"/>
      <c r="C297" s="254"/>
      <c r="D297" s="244" t="s">
        <v>178</v>
      </c>
      <c r="E297" s="255" t="s">
        <v>19</v>
      </c>
      <c r="F297" s="256" t="s">
        <v>1580</v>
      </c>
      <c r="G297" s="254"/>
      <c r="H297" s="257">
        <v>-1.319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3" t="s">
        <v>178</v>
      </c>
      <c r="AU297" s="263" t="s">
        <v>83</v>
      </c>
      <c r="AV297" s="14" t="s">
        <v>83</v>
      </c>
      <c r="AW297" s="14" t="s">
        <v>35</v>
      </c>
      <c r="AX297" s="14" t="s">
        <v>74</v>
      </c>
      <c r="AY297" s="263" t="s">
        <v>169</v>
      </c>
    </row>
    <row r="298" spans="1:51" s="14" customFormat="1" ht="12">
      <c r="A298" s="14"/>
      <c r="B298" s="253"/>
      <c r="C298" s="254"/>
      <c r="D298" s="244" t="s">
        <v>178</v>
      </c>
      <c r="E298" s="255" t="s">
        <v>19</v>
      </c>
      <c r="F298" s="256" t="s">
        <v>1581</v>
      </c>
      <c r="G298" s="254"/>
      <c r="H298" s="257">
        <v>-1.665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3" t="s">
        <v>178</v>
      </c>
      <c r="AU298" s="263" t="s">
        <v>83</v>
      </c>
      <c r="AV298" s="14" t="s">
        <v>83</v>
      </c>
      <c r="AW298" s="14" t="s">
        <v>35</v>
      </c>
      <c r="AX298" s="14" t="s">
        <v>74</v>
      </c>
      <c r="AY298" s="263" t="s">
        <v>169</v>
      </c>
    </row>
    <row r="299" spans="1:51" s="17" customFormat="1" ht="12">
      <c r="A299" s="17"/>
      <c r="B299" s="293"/>
      <c r="C299" s="294"/>
      <c r="D299" s="244" t="s">
        <v>178</v>
      </c>
      <c r="E299" s="295" t="s">
        <v>19</v>
      </c>
      <c r="F299" s="296" t="s">
        <v>1202</v>
      </c>
      <c r="G299" s="294"/>
      <c r="H299" s="297">
        <v>-19.367</v>
      </c>
      <c r="I299" s="298"/>
      <c r="J299" s="294"/>
      <c r="K299" s="294"/>
      <c r="L299" s="299"/>
      <c r="M299" s="300"/>
      <c r="N299" s="301"/>
      <c r="O299" s="301"/>
      <c r="P299" s="301"/>
      <c r="Q299" s="301"/>
      <c r="R299" s="301"/>
      <c r="S299" s="301"/>
      <c r="T299" s="302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T299" s="303" t="s">
        <v>178</v>
      </c>
      <c r="AU299" s="303" t="s">
        <v>83</v>
      </c>
      <c r="AV299" s="17" t="s">
        <v>189</v>
      </c>
      <c r="AW299" s="17" t="s">
        <v>35</v>
      </c>
      <c r="AX299" s="17" t="s">
        <v>74</v>
      </c>
      <c r="AY299" s="303" t="s">
        <v>169</v>
      </c>
    </row>
    <row r="300" spans="1:51" s="13" customFormat="1" ht="12">
      <c r="A300" s="13"/>
      <c r="B300" s="242"/>
      <c r="C300" s="243"/>
      <c r="D300" s="244" t="s">
        <v>178</v>
      </c>
      <c r="E300" s="245" t="s">
        <v>19</v>
      </c>
      <c r="F300" s="246" t="s">
        <v>1582</v>
      </c>
      <c r="G300" s="243"/>
      <c r="H300" s="245" t="s">
        <v>19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2" t="s">
        <v>178</v>
      </c>
      <c r="AU300" s="252" t="s">
        <v>83</v>
      </c>
      <c r="AV300" s="13" t="s">
        <v>81</v>
      </c>
      <c r="AW300" s="13" t="s">
        <v>35</v>
      </c>
      <c r="AX300" s="13" t="s">
        <v>74</v>
      </c>
      <c r="AY300" s="252" t="s">
        <v>169</v>
      </c>
    </row>
    <row r="301" spans="1:51" s="14" customFormat="1" ht="12">
      <c r="A301" s="14"/>
      <c r="B301" s="253"/>
      <c r="C301" s="254"/>
      <c r="D301" s="244" t="s">
        <v>178</v>
      </c>
      <c r="E301" s="255" t="s">
        <v>19</v>
      </c>
      <c r="F301" s="256" t="s">
        <v>1583</v>
      </c>
      <c r="G301" s="254"/>
      <c r="H301" s="257">
        <v>-23.339</v>
      </c>
      <c r="I301" s="258"/>
      <c r="J301" s="254"/>
      <c r="K301" s="254"/>
      <c r="L301" s="259"/>
      <c r="M301" s="260"/>
      <c r="N301" s="261"/>
      <c r="O301" s="261"/>
      <c r="P301" s="261"/>
      <c r="Q301" s="261"/>
      <c r="R301" s="261"/>
      <c r="S301" s="261"/>
      <c r="T301" s="26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3" t="s">
        <v>178</v>
      </c>
      <c r="AU301" s="263" t="s">
        <v>83</v>
      </c>
      <c r="AV301" s="14" t="s">
        <v>83</v>
      </c>
      <c r="AW301" s="14" t="s">
        <v>35</v>
      </c>
      <c r="AX301" s="14" t="s">
        <v>74</v>
      </c>
      <c r="AY301" s="263" t="s">
        <v>169</v>
      </c>
    </row>
    <row r="302" spans="1:51" s="14" customFormat="1" ht="12">
      <c r="A302" s="14"/>
      <c r="B302" s="253"/>
      <c r="C302" s="254"/>
      <c r="D302" s="244" t="s">
        <v>178</v>
      </c>
      <c r="E302" s="255" t="s">
        <v>19</v>
      </c>
      <c r="F302" s="256" t="s">
        <v>1584</v>
      </c>
      <c r="G302" s="254"/>
      <c r="H302" s="257">
        <v>-16.954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178</v>
      </c>
      <c r="AU302" s="263" t="s">
        <v>83</v>
      </c>
      <c r="AV302" s="14" t="s">
        <v>83</v>
      </c>
      <c r="AW302" s="14" t="s">
        <v>35</v>
      </c>
      <c r="AX302" s="14" t="s">
        <v>74</v>
      </c>
      <c r="AY302" s="263" t="s">
        <v>169</v>
      </c>
    </row>
    <row r="303" spans="1:51" s="17" customFormat="1" ht="12">
      <c r="A303" s="17"/>
      <c r="B303" s="293"/>
      <c r="C303" s="294"/>
      <c r="D303" s="244" t="s">
        <v>178</v>
      </c>
      <c r="E303" s="295" t="s">
        <v>19</v>
      </c>
      <c r="F303" s="296" t="s">
        <v>1202</v>
      </c>
      <c r="G303" s="294"/>
      <c r="H303" s="297">
        <v>-40.293</v>
      </c>
      <c r="I303" s="298"/>
      <c r="J303" s="294"/>
      <c r="K303" s="294"/>
      <c r="L303" s="299"/>
      <c r="M303" s="300"/>
      <c r="N303" s="301"/>
      <c r="O303" s="301"/>
      <c r="P303" s="301"/>
      <c r="Q303" s="301"/>
      <c r="R303" s="301"/>
      <c r="S303" s="301"/>
      <c r="T303" s="302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T303" s="303" t="s">
        <v>178</v>
      </c>
      <c r="AU303" s="303" t="s">
        <v>83</v>
      </c>
      <c r="AV303" s="17" t="s">
        <v>189</v>
      </c>
      <c r="AW303" s="17" t="s">
        <v>35</v>
      </c>
      <c r="AX303" s="17" t="s">
        <v>74</v>
      </c>
      <c r="AY303" s="303" t="s">
        <v>169</v>
      </c>
    </row>
    <row r="304" spans="1:51" s="15" customFormat="1" ht="12">
      <c r="A304" s="15"/>
      <c r="B304" s="264"/>
      <c r="C304" s="265"/>
      <c r="D304" s="244" t="s">
        <v>178</v>
      </c>
      <c r="E304" s="266" t="s">
        <v>19</v>
      </c>
      <c r="F304" s="267" t="s">
        <v>183</v>
      </c>
      <c r="G304" s="265"/>
      <c r="H304" s="268">
        <v>3056.076</v>
      </c>
      <c r="I304" s="269"/>
      <c r="J304" s="265"/>
      <c r="K304" s="265"/>
      <c r="L304" s="270"/>
      <c r="M304" s="271"/>
      <c r="N304" s="272"/>
      <c r="O304" s="272"/>
      <c r="P304" s="272"/>
      <c r="Q304" s="272"/>
      <c r="R304" s="272"/>
      <c r="S304" s="272"/>
      <c r="T304" s="27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4" t="s">
        <v>178</v>
      </c>
      <c r="AU304" s="274" t="s">
        <v>83</v>
      </c>
      <c r="AV304" s="15" t="s">
        <v>176</v>
      </c>
      <c r="AW304" s="15" t="s">
        <v>35</v>
      </c>
      <c r="AX304" s="15" t="s">
        <v>81</v>
      </c>
      <c r="AY304" s="274" t="s">
        <v>169</v>
      </c>
    </row>
    <row r="305" spans="1:65" s="2" customFormat="1" ht="55.5" customHeight="1">
      <c r="A305" s="41"/>
      <c r="B305" s="42"/>
      <c r="C305" s="229" t="s">
        <v>247</v>
      </c>
      <c r="D305" s="229" t="s">
        <v>171</v>
      </c>
      <c r="E305" s="230" t="s">
        <v>1637</v>
      </c>
      <c r="F305" s="231" t="s">
        <v>1638</v>
      </c>
      <c r="G305" s="232" t="s">
        <v>207</v>
      </c>
      <c r="H305" s="233">
        <v>810.791</v>
      </c>
      <c r="I305" s="234"/>
      <c r="J305" s="235">
        <f>ROUND(I305*H305,2)</f>
        <v>0</v>
      </c>
      <c r="K305" s="231" t="s">
        <v>175</v>
      </c>
      <c r="L305" s="47"/>
      <c r="M305" s="236" t="s">
        <v>19</v>
      </c>
      <c r="N305" s="237" t="s">
        <v>45</v>
      </c>
      <c r="O305" s="87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40" t="s">
        <v>176</v>
      </c>
      <c r="AT305" s="240" t="s">
        <v>171</v>
      </c>
      <c r="AU305" s="240" t="s">
        <v>83</v>
      </c>
      <c r="AY305" s="20" t="s">
        <v>169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20" t="s">
        <v>81</v>
      </c>
      <c r="BK305" s="241">
        <f>ROUND(I305*H305,2)</f>
        <v>0</v>
      </c>
      <c r="BL305" s="20" t="s">
        <v>176</v>
      </c>
      <c r="BM305" s="240" t="s">
        <v>1639</v>
      </c>
    </row>
    <row r="306" spans="1:51" s="13" customFormat="1" ht="12">
      <c r="A306" s="13"/>
      <c r="B306" s="242"/>
      <c r="C306" s="243"/>
      <c r="D306" s="244" t="s">
        <v>178</v>
      </c>
      <c r="E306" s="245" t="s">
        <v>19</v>
      </c>
      <c r="F306" s="246" t="s">
        <v>1640</v>
      </c>
      <c r="G306" s="243"/>
      <c r="H306" s="245" t="s">
        <v>19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2" t="s">
        <v>178</v>
      </c>
      <c r="AU306" s="252" t="s">
        <v>83</v>
      </c>
      <c r="AV306" s="13" t="s">
        <v>81</v>
      </c>
      <c r="AW306" s="13" t="s">
        <v>35</v>
      </c>
      <c r="AX306" s="13" t="s">
        <v>74</v>
      </c>
      <c r="AY306" s="252" t="s">
        <v>169</v>
      </c>
    </row>
    <row r="307" spans="1:51" s="14" customFormat="1" ht="12">
      <c r="A307" s="14"/>
      <c r="B307" s="253"/>
      <c r="C307" s="254"/>
      <c r="D307" s="244" t="s">
        <v>178</v>
      </c>
      <c r="E307" s="255" t="s">
        <v>19</v>
      </c>
      <c r="F307" s="256" t="s">
        <v>1641</v>
      </c>
      <c r="G307" s="254"/>
      <c r="H307" s="257">
        <v>758.005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3" t="s">
        <v>178</v>
      </c>
      <c r="AU307" s="263" t="s">
        <v>83</v>
      </c>
      <c r="AV307" s="14" t="s">
        <v>83</v>
      </c>
      <c r="AW307" s="14" t="s">
        <v>35</v>
      </c>
      <c r="AX307" s="14" t="s">
        <v>74</v>
      </c>
      <c r="AY307" s="263" t="s">
        <v>169</v>
      </c>
    </row>
    <row r="308" spans="1:51" s="17" customFormat="1" ht="12">
      <c r="A308" s="17"/>
      <c r="B308" s="293"/>
      <c r="C308" s="294"/>
      <c r="D308" s="244" t="s">
        <v>178</v>
      </c>
      <c r="E308" s="295" t="s">
        <v>19</v>
      </c>
      <c r="F308" s="296" t="s">
        <v>1642</v>
      </c>
      <c r="G308" s="294"/>
      <c r="H308" s="297">
        <v>758.005</v>
      </c>
      <c r="I308" s="298"/>
      <c r="J308" s="294"/>
      <c r="K308" s="294"/>
      <c r="L308" s="299"/>
      <c r="M308" s="300"/>
      <c r="N308" s="301"/>
      <c r="O308" s="301"/>
      <c r="P308" s="301"/>
      <c r="Q308" s="301"/>
      <c r="R308" s="301"/>
      <c r="S308" s="301"/>
      <c r="T308" s="302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T308" s="303" t="s">
        <v>178</v>
      </c>
      <c r="AU308" s="303" t="s">
        <v>83</v>
      </c>
      <c r="AV308" s="17" t="s">
        <v>189</v>
      </c>
      <c r="AW308" s="17" t="s">
        <v>35</v>
      </c>
      <c r="AX308" s="17" t="s">
        <v>74</v>
      </c>
      <c r="AY308" s="303" t="s">
        <v>169</v>
      </c>
    </row>
    <row r="309" spans="1:51" s="13" customFormat="1" ht="12">
      <c r="A309" s="13"/>
      <c r="B309" s="242"/>
      <c r="C309" s="243"/>
      <c r="D309" s="244" t="s">
        <v>178</v>
      </c>
      <c r="E309" s="245" t="s">
        <v>19</v>
      </c>
      <c r="F309" s="246" t="s">
        <v>1643</v>
      </c>
      <c r="G309" s="243"/>
      <c r="H309" s="245" t="s">
        <v>19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2" t="s">
        <v>178</v>
      </c>
      <c r="AU309" s="252" t="s">
        <v>83</v>
      </c>
      <c r="AV309" s="13" t="s">
        <v>81</v>
      </c>
      <c r="AW309" s="13" t="s">
        <v>35</v>
      </c>
      <c r="AX309" s="13" t="s">
        <v>74</v>
      </c>
      <c r="AY309" s="252" t="s">
        <v>169</v>
      </c>
    </row>
    <row r="310" spans="1:51" s="14" customFormat="1" ht="12">
      <c r="A310" s="14"/>
      <c r="B310" s="253"/>
      <c r="C310" s="254"/>
      <c r="D310" s="244" t="s">
        <v>178</v>
      </c>
      <c r="E310" s="255" t="s">
        <v>19</v>
      </c>
      <c r="F310" s="256" t="s">
        <v>1644</v>
      </c>
      <c r="G310" s="254"/>
      <c r="H310" s="257">
        <v>14.492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3" t="s">
        <v>178</v>
      </c>
      <c r="AU310" s="263" t="s">
        <v>83</v>
      </c>
      <c r="AV310" s="14" t="s">
        <v>83</v>
      </c>
      <c r="AW310" s="14" t="s">
        <v>35</v>
      </c>
      <c r="AX310" s="14" t="s">
        <v>74</v>
      </c>
      <c r="AY310" s="263" t="s">
        <v>169</v>
      </c>
    </row>
    <row r="311" spans="1:51" s="14" customFormat="1" ht="12">
      <c r="A311" s="14"/>
      <c r="B311" s="253"/>
      <c r="C311" s="254"/>
      <c r="D311" s="244" t="s">
        <v>178</v>
      </c>
      <c r="E311" s="255" t="s">
        <v>19</v>
      </c>
      <c r="F311" s="256" t="s">
        <v>1645</v>
      </c>
      <c r="G311" s="254"/>
      <c r="H311" s="257">
        <v>19.959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178</v>
      </c>
      <c r="AU311" s="263" t="s">
        <v>83</v>
      </c>
      <c r="AV311" s="14" t="s">
        <v>83</v>
      </c>
      <c r="AW311" s="14" t="s">
        <v>35</v>
      </c>
      <c r="AX311" s="14" t="s">
        <v>74</v>
      </c>
      <c r="AY311" s="263" t="s">
        <v>169</v>
      </c>
    </row>
    <row r="312" spans="1:51" s="14" customFormat="1" ht="12">
      <c r="A312" s="14"/>
      <c r="B312" s="253"/>
      <c r="C312" s="254"/>
      <c r="D312" s="244" t="s">
        <v>178</v>
      </c>
      <c r="E312" s="255" t="s">
        <v>19</v>
      </c>
      <c r="F312" s="256" t="s">
        <v>1646</v>
      </c>
      <c r="G312" s="254"/>
      <c r="H312" s="257">
        <v>9.443</v>
      </c>
      <c r="I312" s="258"/>
      <c r="J312" s="254"/>
      <c r="K312" s="254"/>
      <c r="L312" s="259"/>
      <c r="M312" s="260"/>
      <c r="N312" s="261"/>
      <c r="O312" s="261"/>
      <c r="P312" s="261"/>
      <c r="Q312" s="261"/>
      <c r="R312" s="261"/>
      <c r="S312" s="261"/>
      <c r="T312" s="26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3" t="s">
        <v>178</v>
      </c>
      <c r="AU312" s="263" t="s">
        <v>83</v>
      </c>
      <c r="AV312" s="14" t="s">
        <v>83</v>
      </c>
      <c r="AW312" s="14" t="s">
        <v>35</v>
      </c>
      <c r="AX312" s="14" t="s">
        <v>74</v>
      </c>
      <c r="AY312" s="263" t="s">
        <v>169</v>
      </c>
    </row>
    <row r="313" spans="1:51" s="14" customFormat="1" ht="12">
      <c r="A313" s="14"/>
      <c r="B313" s="253"/>
      <c r="C313" s="254"/>
      <c r="D313" s="244" t="s">
        <v>178</v>
      </c>
      <c r="E313" s="255" t="s">
        <v>19</v>
      </c>
      <c r="F313" s="256" t="s">
        <v>1647</v>
      </c>
      <c r="G313" s="254"/>
      <c r="H313" s="257">
        <v>8.892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178</v>
      </c>
      <c r="AU313" s="263" t="s">
        <v>83</v>
      </c>
      <c r="AV313" s="14" t="s">
        <v>83</v>
      </c>
      <c r="AW313" s="14" t="s">
        <v>35</v>
      </c>
      <c r="AX313" s="14" t="s">
        <v>74</v>
      </c>
      <c r="AY313" s="263" t="s">
        <v>169</v>
      </c>
    </row>
    <row r="314" spans="1:51" s="17" customFormat="1" ht="12">
      <c r="A314" s="17"/>
      <c r="B314" s="293"/>
      <c r="C314" s="294"/>
      <c r="D314" s="244" t="s">
        <v>178</v>
      </c>
      <c r="E314" s="295" t="s">
        <v>19</v>
      </c>
      <c r="F314" s="296" t="s">
        <v>1648</v>
      </c>
      <c r="G314" s="294"/>
      <c r="H314" s="297">
        <v>52.786</v>
      </c>
      <c r="I314" s="298"/>
      <c r="J314" s="294"/>
      <c r="K314" s="294"/>
      <c r="L314" s="299"/>
      <c r="M314" s="300"/>
      <c r="N314" s="301"/>
      <c r="O314" s="301"/>
      <c r="P314" s="301"/>
      <c r="Q314" s="301"/>
      <c r="R314" s="301"/>
      <c r="S314" s="301"/>
      <c r="T314" s="302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T314" s="303" t="s">
        <v>178</v>
      </c>
      <c r="AU314" s="303" t="s">
        <v>83</v>
      </c>
      <c r="AV314" s="17" t="s">
        <v>189</v>
      </c>
      <c r="AW314" s="17" t="s">
        <v>35</v>
      </c>
      <c r="AX314" s="17" t="s">
        <v>74</v>
      </c>
      <c r="AY314" s="303" t="s">
        <v>169</v>
      </c>
    </row>
    <row r="315" spans="1:51" s="15" customFormat="1" ht="12">
      <c r="A315" s="15"/>
      <c r="B315" s="264"/>
      <c r="C315" s="265"/>
      <c r="D315" s="244" t="s">
        <v>178</v>
      </c>
      <c r="E315" s="266" t="s">
        <v>19</v>
      </c>
      <c r="F315" s="267" t="s">
        <v>183</v>
      </c>
      <c r="G315" s="265"/>
      <c r="H315" s="268">
        <v>810.7909999999999</v>
      </c>
      <c r="I315" s="269"/>
      <c r="J315" s="265"/>
      <c r="K315" s="265"/>
      <c r="L315" s="270"/>
      <c r="M315" s="271"/>
      <c r="N315" s="272"/>
      <c r="O315" s="272"/>
      <c r="P315" s="272"/>
      <c r="Q315" s="272"/>
      <c r="R315" s="272"/>
      <c r="S315" s="272"/>
      <c r="T315" s="27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4" t="s">
        <v>178</v>
      </c>
      <c r="AU315" s="274" t="s">
        <v>83</v>
      </c>
      <c r="AV315" s="15" t="s">
        <v>176</v>
      </c>
      <c r="AW315" s="15" t="s">
        <v>35</v>
      </c>
      <c r="AX315" s="15" t="s">
        <v>81</v>
      </c>
      <c r="AY315" s="274" t="s">
        <v>169</v>
      </c>
    </row>
    <row r="316" spans="1:65" s="2" customFormat="1" ht="16.5" customHeight="1">
      <c r="A316" s="41"/>
      <c r="B316" s="42"/>
      <c r="C316" s="307" t="s">
        <v>251</v>
      </c>
      <c r="D316" s="307" t="s">
        <v>637</v>
      </c>
      <c r="E316" s="308" t="s">
        <v>1649</v>
      </c>
      <c r="F316" s="309" t="s">
        <v>1650</v>
      </c>
      <c r="G316" s="310" t="s">
        <v>234</v>
      </c>
      <c r="H316" s="311">
        <v>1459.424</v>
      </c>
      <c r="I316" s="312"/>
      <c r="J316" s="313">
        <f>ROUND(I316*H316,2)</f>
        <v>0</v>
      </c>
      <c r="K316" s="309" t="s">
        <v>175</v>
      </c>
      <c r="L316" s="314"/>
      <c r="M316" s="315" t="s">
        <v>19</v>
      </c>
      <c r="N316" s="316" t="s">
        <v>45</v>
      </c>
      <c r="O316" s="87"/>
      <c r="P316" s="238">
        <f>O316*H316</f>
        <v>0</v>
      </c>
      <c r="Q316" s="238">
        <v>1</v>
      </c>
      <c r="R316" s="238">
        <f>Q316*H316</f>
        <v>1459.424</v>
      </c>
      <c r="S316" s="238">
        <v>0</v>
      </c>
      <c r="T316" s="239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40" t="s">
        <v>210</v>
      </c>
      <c r="AT316" s="240" t="s">
        <v>637</v>
      </c>
      <c r="AU316" s="240" t="s">
        <v>83</v>
      </c>
      <c r="AY316" s="20" t="s">
        <v>169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20" t="s">
        <v>81</v>
      </c>
      <c r="BK316" s="241">
        <f>ROUND(I316*H316,2)</f>
        <v>0</v>
      </c>
      <c r="BL316" s="20" t="s">
        <v>176</v>
      </c>
      <c r="BM316" s="240" t="s">
        <v>1651</v>
      </c>
    </row>
    <row r="317" spans="1:51" s="13" customFormat="1" ht="12">
      <c r="A317" s="13"/>
      <c r="B317" s="242"/>
      <c r="C317" s="243"/>
      <c r="D317" s="244" t="s">
        <v>178</v>
      </c>
      <c r="E317" s="245" t="s">
        <v>19</v>
      </c>
      <c r="F317" s="246" t="s">
        <v>1652</v>
      </c>
      <c r="G317" s="243"/>
      <c r="H317" s="245" t="s">
        <v>19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2" t="s">
        <v>178</v>
      </c>
      <c r="AU317" s="252" t="s">
        <v>83</v>
      </c>
      <c r="AV317" s="13" t="s">
        <v>81</v>
      </c>
      <c r="AW317" s="13" t="s">
        <v>35</v>
      </c>
      <c r="AX317" s="13" t="s">
        <v>74</v>
      </c>
      <c r="AY317" s="252" t="s">
        <v>169</v>
      </c>
    </row>
    <row r="318" spans="1:51" s="14" customFormat="1" ht="12">
      <c r="A318" s="14"/>
      <c r="B318" s="253"/>
      <c r="C318" s="254"/>
      <c r="D318" s="244" t="s">
        <v>178</v>
      </c>
      <c r="E318" s="255" t="s">
        <v>19</v>
      </c>
      <c r="F318" s="256" t="s">
        <v>1653</v>
      </c>
      <c r="G318" s="254"/>
      <c r="H318" s="257">
        <v>810.791</v>
      </c>
      <c r="I318" s="258"/>
      <c r="J318" s="254"/>
      <c r="K318" s="254"/>
      <c r="L318" s="259"/>
      <c r="M318" s="260"/>
      <c r="N318" s="261"/>
      <c r="O318" s="261"/>
      <c r="P318" s="261"/>
      <c r="Q318" s="261"/>
      <c r="R318" s="261"/>
      <c r="S318" s="261"/>
      <c r="T318" s="26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3" t="s">
        <v>178</v>
      </c>
      <c r="AU318" s="263" t="s">
        <v>83</v>
      </c>
      <c r="AV318" s="14" t="s">
        <v>83</v>
      </c>
      <c r="AW318" s="14" t="s">
        <v>35</v>
      </c>
      <c r="AX318" s="14" t="s">
        <v>81</v>
      </c>
      <c r="AY318" s="263" t="s">
        <v>169</v>
      </c>
    </row>
    <row r="319" spans="1:51" s="14" customFormat="1" ht="12">
      <c r="A319" s="14"/>
      <c r="B319" s="253"/>
      <c r="C319" s="254"/>
      <c r="D319" s="244" t="s">
        <v>178</v>
      </c>
      <c r="E319" s="254"/>
      <c r="F319" s="256" t="s">
        <v>1654</v>
      </c>
      <c r="G319" s="254"/>
      <c r="H319" s="257">
        <v>1459.424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178</v>
      </c>
      <c r="AU319" s="263" t="s">
        <v>83</v>
      </c>
      <c r="AV319" s="14" t="s">
        <v>83</v>
      </c>
      <c r="AW319" s="14" t="s">
        <v>4</v>
      </c>
      <c r="AX319" s="14" t="s">
        <v>81</v>
      </c>
      <c r="AY319" s="263" t="s">
        <v>169</v>
      </c>
    </row>
    <row r="320" spans="1:63" s="12" customFormat="1" ht="22.8" customHeight="1">
      <c r="A320" s="12"/>
      <c r="B320" s="213"/>
      <c r="C320" s="214"/>
      <c r="D320" s="215" t="s">
        <v>73</v>
      </c>
      <c r="E320" s="227" t="s">
        <v>83</v>
      </c>
      <c r="F320" s="227" t="s">
        <v>675</v>
      </c>
      <c r="G320" s="214"/>
      <c r="H320" s="214"/>
      <c r="I320" s="217"/>
      <c r="J320" s="228">
        <f>BK320</f>
        <v>0</v>
      </c>
      <c r="K320" s="214"/>
      <c r="L320" s="219"/>
      <c r="M320" s="220"/>
      <c r="N320" s="221"/>
      <c r="O320" s="221"/>
      <c r="P320" s="222">
        <f>SUM(P321:P329)</f>
        <v>0</v>
      </c>
      <c r="Q320" s="221"/>
      <c r="R320" s="222">
        <f>SUM(R321:R329)</f>
        <v>168.4491184</v>
      </c>
      <c r="S320" s="221"/>
      <c r="T320" s="223">
        <f>SUM(T321:T329)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4" t="s">
        <v>81</v>
      </c>
      <c r="AT320" s="225" t="s">
        <v>73</v>
      </c>
      <c r="AU320" s="225" t="s">
        <v>81</v>
      </c>
      <c r="AY320" s="224" t="s">
        <v>169</v>
      </c>
      <c r="BK320" s="226">
        <f>SUM(BK321:BK329)</f>
        <v>0</v>
      </c>
    </row>
    <row r="321" spans="1:65" s="2" customFormat="1" ht="55.5" customHeight="1">
      <c r="A321" s="41"/>
      <c r="B321" s="42"/>
      <c r="C321" s="229" t="s">
        <v>8</v>
      </c>
      <c r="D321" s="229" t="s">
        <v>171</v>
      </c>
      <c r="E321" s="230" t="s">
        <v>1655</v>
      </c>
      <c r="F321" s="231" t="s">
        <v>1656</v>
      </c>
      <c r="G321" s="232" t="s">
        <v>445</v>
      </c>
      <c r="H321" s="233">
        <v>768.16</v>
      </c>
      <c r="I321" s="234"/>
      <c r="J321" s="235">
        <f>ROUND(I321*H321,2)</f>
        <v>0</v>
      </c>
      <c r="K321" s="231" t="s">
        <v>175</v>
      </c>
      <c r="L321" s="47"/>
      <c r="M321" s="236" t="s">
        <v>19</v>
      </c>
      <c r="N321" s="237" t="s">
        <v>45</v>
      </c>
      <c r="O321" s="87"/>
      <c r="P321" s="238">
        <f>O321*H321</f>
        <v>0</v>
      </c>
      <c r="Q321" s="238">
        <v>0.20449</v>
      </c>
      <c r="R321" s="238">
        <f>Q321*H321</f>
        <v>157.0810384</v>
      </c>
      <c r="S321" s="238">
        <v>0</v>
      </c>
      <c r="T321" s="239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40" t="s">
        <v>176</v>
      </c>
      <c r="AT321" s="240" t="s">
        <v>171</v>
      </c>
      <c r="AU321" s="240" t="s">
        <v>83</v>
      </c>
      <c r="AY321" s="20" t="s">
        <v>169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20" t="s">
        <v>81</v>
      </c>
      <c r="BK321" s="241">
        <f>ROUND(I321*H321,2)</f>
        <v>0</v>
      </c>
      <c r="BL321" s="20" t="s">
        <v>176</v>
      </c>
      <c r="BM321" s="240" t="s">
        <v>1657</v>
      </c>
    </row>
    <row r="322" spans="1:51" s="13" customFormat="1" ht="12">
      <c r="A322" s="13"/>
      <c r="B322" s="242"/>
      <c r="C322" s="243"/>
      <c r="D322" s="244" t="s">
        <v>178</v>
      </c>
      <c r="E322" s="245" t="s">
        <v>19</v>
      </c>
      <c r="F322" s="246" t="s">
        <v>1658</v>
      </c>
      <c r="G322" s="243"/>
      <c r="H322" s="245" t="s">
        <v>19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2" t="s">
        <v>178</v>
      </c>
      <c r="AU322" s="252" t="s">
        <v>83</v>
      </c>
      <c r="AV322" s="13" t="s">
        <v>81</v>
      </c>
      <c r="AW322" s="13" t="s">
        <v>35</v>
      </c>
      <c r="AX322" s="13" t="s">
        <v>74</v>
      </c>
      <c r="AY322" s="252" t="s">
        <v>169</v>
      </c>
    </row>
    <row r="323" spans="1:51" s="14" customFormat="1" ht="12">
      <c r="A323" s="14"/>
      <c r="B323" s="253"/>
      <c r="C323" s="254"/>
      <c r="D323" s="244" t="s">
        <v>178</v>
      </c>
      <c r="E323" s="255" t="s">
        <v>19</v>
      </c>
      <c r="F323" s="256" t="s">
        <v>1659</v>
      </c>
      <c r="G323" s="254"/>
      <c r="H323" s="257">
        <v>655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3" t="s">
        <v>178</v>
      </c>
      <c r="AU323" s="263" t="s">
        <v>83</v>
      </c>
      <c r="AV323" s="14" t="s">
        <v>83</v>
      </c>
      <c r="AW323" s="14" t="s">
        <v>35</v>
      </c>
      <c r="AX323" s="14" t="s">
        <v>74</v>
      </c>
      <c r="AY323" s="263" t="s">
        <v>169</v>
      </c>
    </row>
    <row r="324" spans="1:51" s="14" customFormat="1" ht="12">
      <c r="A324" s="14"/>
      <c r="B324" s="253"/>
      <c r="C324" s="254"/>
      <c r="D324" s="244" t="s">
        <v>178</v>
      </c>
      <c r="E324" s="255" t="s">
        <v>19</v>
      </c>
      <c r="F324" s="256" t="s">
        <v>1660</v>
      </c>
      <c r="G324" s="254"/>
      <c r="H324" s="257">
        <v>113.16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3" t="s">
        <v>178</v>
      </c>
      <c r="AU324" s="263" t="s">
        <v>83</v>
      </c>
      <c r="AV324" s="14" t="s">
        <v>83</v>
      </c>
      <c r="AW324" s="14" t="s">
        <v>35</v>
      </c>
      <c r="AX324" s="14" t="s">
        <v>74</v>
      </c>
      <c r="AY324" s="263" t="s">
        <v>169</v>
      </c>
    </row>
    <row r="325" spans="1:51" s="15" customFormat="1" ht="12">
      <c r="A325" s="15"/>
      <c r="B325" s="264"/>
      <c r="C325" s="265"/>
      <c r="D325" s="244" t="s">
        <v>178</v>
      </c>
      <c r="E325" s="266" t="s">
        <v>19</v>
      </c>
      <c r="F325" s="267" t="s">
        <v>183</v>
      </c>
      <c r="G325" s="265"/>
      <c r="H325" s="268">
        <v>768.16</v>
      </c>
      <c r="I325" s="269"/>
      <c r="J325" s="265"/>
      <c r="K325" s="265"/>
      <c r="L325" s="270"/>
      <c r="M325" s="271"/>
      <c r="N325" s="272"/>
      <c r="O325" s="272"/>
      <c r="P325" s="272"/>
      <c r="Q325" s="272"/>
      <c r="R325" s="272"/>
      <c r="S325" s="272"/>
      <c r="T325" s="273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4" t="s">
        <v>178</v>
      </c>
      <c r="AU325" s="274" t="s">
        <v>83</v>
      </c>
      <c r="AV325" s="15" t="s">
        <v>176</v>
      </c>
      <c r="AW325" s="15" t="s">
        <v>35</v>
      </c>
      <c r="AX325" s="15" t="s">
        <v>81</v>
      </c>
      <c r="AY325" s="274" t="s">
        <v>169</v>
      </c>
    </row>
    <row r="326" spans="1:65" s="2" customFormat="1" ht="33" customHeight="1">
      <c r="A326" s="41"/>
      <c r="B326" s="42"/>
      <c r="C326" s="229" t="s">
        <v>227</v>
      </c>
      <c r="D326" s="229" t="s">
        <v>171</v>
      </c>
      <c r="E326" s="230" t="s">
        <v>682</v>
      </c>
      <c r="F326" s="231" t="s">
        <v>683</v>
      </c>
      <c r="G326" s="232" t="s">
        <v>207</v>
      </c>
      <c r="H326" s="233">
        <v>5.263</v>
      </c>
      <c r="I326" s="234"/>
      <c r="J326" s="235">
        <f>ROUND(I326*H326,2)</f>
        <v>0</v>
      </c>
      <c r="K326" s="231" t="s">
        <v>175</v>
      </c>
      <c r="L326" s="47"/>
      <c r="M326" s="236" t="s">
        <v>19</v>
      </c>
      <c r="N326" s="237" t="s">
        <v>45</v>
      </c>
      <c r="O326" s="87"/>
      <c r="P326" s="238">
        <f>O326*H326</f>
        <v>0</v>
      </c>
      <c r="Q326" s="238">
        <v>2.16</v>
      </c>
      <c r="R326" s="238">
        <f>Q326*H326</f>
        <v>11.36808</v>
      </c>
      <c r="S326" s="238">
        <v>0</v>
      </c>
      <c r="T326" s="239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40" t="s">
        <v>176</v>
      </c>
      <c r="AT326" s="240" t="s">
        <v>171</v>
      </c>
      <c r="AU326" s="240" t="s">
        <v>83</v>
      </c>
      <c r="AY326" s="20" t="s">
        <v>169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20" t="s">
        <v>81</v>
      </c>
      <c r="BK326" s="241">
        <f>ROUND(I326*H326,2)</f>
        <v>0</v>
      </c>
      <c r="BL326" s="20" t="s">
        <v>176</v>
      </c>
      <c r="BM326" s="240" t="s">
        <v>1661</v>
      </c>
    </row>
    <row r="327" spans="1:51" s="13" customFormat="1" ht="12">
      <c r="A327" s="13"/>
      <c r="B327" s="242"/>
      <c r="C327" s="243"/>
      <c r="D327" s="244" t="s">
        <v>178</v>
      </c>
      <c r="E327" s="245" t="s">
        <v>19</v>
      </c>
      <c r="F327" s="246" t="s">
        <v>1522</v>
      </c>
      <c r="G327" s="243"/>
      <c r="H327" s="245" t="s">
        <v>19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178</v>
      </c>
      <c r="AU327" s="252" t="s">
        <v>83</v>
      </c>
      <c r="AV327" s="13" t="s">
        <v>81</v>
      </c>
      <c r="AW327" s="13" t="s">
        <v>35</v>
      </c>
      <c r="AX327" s="13" t="s">
        <v>74</v>
      </c>
      <c r="AY327" s="252" t="s">
        <v>169</v>
      </c>
    </row>
    <row r="328" spans="1:51" s="13" customFormat="1" ht="12">
      <c r="A328" s="13"/>
      <c r="B328" s="242"/>
      <c r="C328" s="243"/>
      <c r="D328" s="244" t="s">
        <v>178</v>
      </c>
      <c r="E328" s="245" t="s">
        <v>19</v>
      </c>
      <c r="F328" s="246" t="s">
        <v>1524</v>
      </c>
      <c r="G328" s="243"/>
      <c r="H328" s="245" t="s">
        <v>19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2" t="s">
        <v>178</v>
      </c>
      <c r="AU328" s="252" t="s">
        <v>83</v>
      </c>
      <c r="AV328" s="13" t="s">
        <v>81</v>
      </c>
      <c r="AW328" s="13" t="s">
        <v>35</v>
      </c>
      <c r="AX328" s="13" t="s">
        <v>74</v>
      </c>
      <c r="AY328" s="252" t="s">
        <v>169</v>
      </c>
    </row>
    <row r="329" spans="1:51" s="14" customFormat="1" ht="12">
      <c r="A329" s="14"/>
      <c r="B329" s="253"/>
      <c r="C329" s="254"/>
      <c r="D329" s="244" t="s">
        <v>178</v>
      </c>
      <c r="E329" s="255" t="s">
        <v>19</v>
      </c>
      <c r="F329" s="256" t="s">
        <v>1662</v>
      </c>
      <c r="G329" s="254"/>
      <c r="H329" s="257">
        <v>5.263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3" t="s">
        <v>178</v>
      </c>
      <c r="AU329" s="263" t="s">
        <v>83</v>
      </c>
      <c r="AV329" s="14" t="s">
        <v>83</v>
      </c>
      <c r="AW329" s="14" t="s">
        <v>35</v>
      </c>
      <c r="AX329" s="14" t="s">
        <v>81</v>
      </c>
      <c r="AY329" s="263" t="s">
        <v>169</v>
      </c>
    </row>
    <row r="330" spans="1:63" s="12" customFormat="1" ht="22.8" customHeight="1">
      <c r="A330" s="12"/>
      <c r="B330" s="213"/>
      <c r="C330" s="214"/>
      <c r="D330" s="215" t="s">
        <v>73</v>
      </c>
      <c r="E330" s="227" t="s">
        <v>189</v>
      </c>
      <c r="F330" s="227" t="s">
        <v>697</v>
      </c>
      <c r="G330" s="214"/>
      <c r="H330" s="214"/>
      <c r="I330" s="217"/>
      <c r="J330" s="228">
        <f>BK330</f>
        <v>0</v>
      </c>
      <c r="K330" s="214"/>
      <c r="L330" s="219"/>
      <c r="M330" s="220"/>
      <c r="N330" s="221"/>
      <c r="O330" s="221"/>
      <c r="P330" s="222">
        <f>SUM(P331:P332)</f>
        <v>0</v>
      </c>
      <c r="Q330" s="221"/>
      <c r="R330" s="222">
        <f>SUM(R331:R332)</f>
        <v>3.795</v>
      </c>
      <c r="S330" s="221"/>
      <c r="T330" s="223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4" t="s">
        <v>81</v>
      </c>
      <c r="AT330" s="225" t="s">
        <v>73</v>
      </c>
      <c r="AU330" s="225" t="s">
        <v>81</v>
      </c>
      <c r="AY330" s="224" t="s">
        <v>169</v>
      </c>
      <c r="BK330" s="226">
        <f>SUM(BK331:BK332)</f>
        <v>0</v>
      </c>
    </row>
    <row r="331" spans="1:65" s="2" customFormat="1" ht="21.75" customHeight="1">
      <c r="A331" s="41"/>
      <c r="B331" s="42"/>
      <c r="C331" s="229" t="s">
        <v>424</v>
      </c>
      <c r="D331" s="229" t="s">
        <v>171</v>
      </c>
      <c r="E331" s="230" t="s">
        <v>1663</v>
      </c>
      <c r="F331" s="231" t="s">
        <v>1664</v>
      </c>
      <c r="G331" s="232" t="s">
        <v>186</v>
      </c>
      <c r="H331" s="233">
        <v>1</v>
      </c>
      <c r="I331" s="234"/>
      <c r="J331" s="235">
        <f>ROUND(I331*H331,2)</f>
        <v>0</v>
      </c>
      <c r="K331" s="231" t="s">
        <v>175</v>
      </c>
      <c r="L331" s="47"/>
      <c r="M331" s="236" t="s">
        <v>19</v>
      </c>
      <c r="N331" s="237" t="s">
        <v>45</v>
      </c>
      <c r="O331" s="87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40" t="s">
        <v>176</v>
      </c>
      <c r="AT331" s="240" t="s">
        <v>171</v>
      </c>
      <c r="AU331" s="240" t="s">
        <v>83</v>
      </c>
      <c r="AY331" s="20" t="s">
        <v>169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20" t="s">
        <v>81</v>
      </c>
      <c r="BK331" s="241">
        <f>ROUND(I331*H331,2)</f>
        <v>0</v>
      </c>
      <c r="BL331" s="20" t="s">
        <v>176</v>
      </c>
      <c r="BM331" s="240" t="s">
        <v>1665</v>
      </c>
    </row>
    <row r="332" spans="1:65" s="2" customFormat="1" ht="33" customHeight="1">
      <c r="A332" s="41"/>
      <c r="B332" s="42"/>
      <c r="C332" s="307" t="s">
        <v>429</v>
      </c>
      <c r="D332" s="307" t="s">
        <v>637</v>
      </c>
      <c r="E332" s="308" t="s">
        <v>1666</v>
      </c>
      <c r="F332" s="309" t="s">
        <v>1667</v>
      </c>
      <c r="G332" s="310" t="s">
        <v>186</v>
      </c>
      <c r="H332" s="311">
        <v>1</v>
      </c>
      <c r="I332" s="312"/>
      <c r="J332" s="313">
        <f>ROUND(I332*H332,2)</f>
        <v>0</v>
      </c>
      <c r="K332" s="309" t="s">
        <v>19</v>
      </c>
      <c r="L332" s="314"/>
      <c r="M332" s="315" t="s">
        <v>19</v>
      </c>
      <c r="N332" s="316" t="s">
        <v>45</v>
      </c>
      <c r="O332" s="87"/>
      <c r="P332" s="238">
        <f>O332*H332</f>
        <v>0</v>
      </c>
      <c r="Q332" s="238">
        <v>3.795</v>
      </c>
      <c r="R332" s="238">
        <f>Q332*H332</f>
        <v>3.795</v>
      </c>
      <c r="S332" s="238">
        <v>0</v>
      </c>
      <c r="T332" s="239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40" t="s">
        <v>210</v>
      </c>
      <c r="AT332" s="240" t="s">
        <v>637</v>
      </c>
      <c r="AU332" s="240" t="s">
        <v>83</v>
      </c>
      <c r="AY332" s="20" t="s">
        <v>169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20" t="s">
        <v>81</v>
      </c>
      <c r="BK332" s="241">
        <f>ROUND(I332*H332,2)</f>
        <v>0</v>
      </c>
      <c r="BL332" s="20" t="s">
        <v>176</v>
      </c>
      <c r="BM332" s="240" t="s">
        <v>1668</v>
      </c>
    </row>
    <row r="333" spans="1:63" s="12" customFormat="1" ht="22.8" customHeight="1">
      <c r="A333" s="12"/>
      <c r="B333" s="213"/>
      <c r="C333" s="214"/>
      <c r="D333" s="215" t="s">
        <v>73</v>
      </c>
      <c r="E333" s="227" t="s">
        <v>176</v>
      </c>
      <c r="F333" s="227" t="s">
        <v>1302</v>
      </c>
      <c r="G333" s="214"/>
      <c r="H333" s="214"/>
      <c r="I333" s="217"/>
      <c r="J333" s="228">
        <f>BK333</f>
        <v>0</v>
      </c>
      <c r="K333" s="214"/>
      <c r="L333" s="219"/>
      <c r="M333" s="220"/>
      <c r="N333" s="221"/>
      <c r="O333" s="221"/>
      <c r="P333" s="222">
        <f>SUM(P334:P437)</f>
        <v>0</v>
      </c>
      <c r="Q333" s="221"/>
      <c r="R333" s="222">
        <f>SUM(R334:R437)</f>
        <v>24.00237319</v>
      </c>
      <c r="S333" s="221"/>
      <c r="T333" s="223">
        <f>SUM(T334:T437)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4" t="s">
        <v>81</v>
      </c>
      <c r="AT333" s="225" t="s">
        <v>73</v>
      </c>
      <c r="AU333" s="225" t="s">
        <v>81</v>
      </c>
      <c r="AY333" s="224" t="s">
        <v>169</v>
      </c>
      <c r="BK333" s="226">
        <f>SUM(BK334:BK437)</f>
        <v>0</v>
      </c>
    </row>
    <row r="334" spans="1:65" s="2" customFormat="1" ht="21.75" customHeight="1">
      <c r="A334" s="41"/>
      <c r="B334" s="42"/>
      <c r="C334" s="229" t="s">
        <v>436</v>
      </c>
      <c r="D334" s="229" t="s">
        <v>171</v>
      </c>
      <c r="E334" s="230" t="s">
        <v>1669</v>
      </c>
      <c r="F334" s="231" t="s">
        <v>1670</v>
      </c>
      <c r="G334" s="232" t="s">
        <v>207</v>
      </c>
      <c r="H334" s="233">
        <v>108.546</v>
      </c>
      <c r="I334" s="234"/>
      <c r="J334" s="235">
        <f>ROUND(I334*H334,2)</f>
        <v>0</v>
      </c>
      <c r="K334" s="231" t="s">
        <v>175</v>
      </c>
      <c r="L334" s="47"/>
      <c r="M334" s="236" t="s">
        <v>19</v>
      </c>
      <c r="N334" s="237" t="s">
        <v>45</v>
      </c>
      <c r="O334" s="87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40" t="s">
        <v>176</v>
      </c>
      <c r="AT334" s="240" t="s">
        <v>171</v>
      </c>
      <c r="AU334" s="240" t="s">
        <v>83</v>
      </c>
      <c r="AY334" s="20" t="s">
        <v>169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20" t="s">
        <v>81</v>
      </c>
      <c r="BK334" s="241">
        <f>ROUND(I334*H334,2)</f>
        <v>0</v>
      </c>
      <c r="BL334" s="20" t="s">
        <v>176</v>
      </c>
      <c r="BM334" s="240" t="s">
        <v>1671</v>
      </c>
    </row>
    <row r="335" spans="1:51" s="13" customFormat="1" ht="12">
      <c r="A335" s="13"/>
      <c r="B335" s="242"/>
      <c r="C335" s="243"/>
      <c r="D335" s="244" t="s">
        <v>178</v>
      </c>
      <c r="E335" s="245" t="s">
        <v>19</v>
      </c>
      <c r="F335" s="246" t="s">
        <v>1640</v>
      </c>
      <c r="G335" s="243"/>
      <c r="H335" s="245" t="s">
        <v>19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2" t="s">
        <v>178</v>
      </c>
      <c r="AU335" s="252" t="s">
        <v>83</v>
      </c>
      <c r="AV335" s="13" t="s">
        <v>81</v>
      </c>
      <c r="AW335" s="13" t="s">
        <v>35</v>
      </c>
      <c r="AX335" s="13" t="s">
        <v>74</v>
      </c>
      <c r="AY335" s="252" t="s">
        <v>169</v>
      </c>
    </row>
    <row r="336" spans="1:51" s="14" customFormat="1" ht="12">
      <c r="A336" s="14"/>
      <c r="B336" s="253"/>
      <c r="C336" s="254"/>
      <c r="D336" s="244" t="s">
        <v>178</v>
      </c>
      <c r="E336" s="255" t="s">
        <v>19</v>
      </c>
      <c r="F336" s="256" t="s">
        <v>1672</v>
      </c>
      <c r="G336" s="254"/>
      <c r="H336" s="257">
        <v>97.23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178</v>
      </c>
      <c r="AU336" s="263" t="s">
        <v>83</v>
      </c>
      <c r="AV336" s="14" t="s">
        <v>83</v>
      </c>
      <c r="AW336" s="14" t="s">
        <v>35</v>
      </c>
      <c r="AX336" s="14" t="s">
        <v>74</v>
      </c>
      <c r="AY336" s="263" t="s">
        <v>169</v>
      </c>
    </row>
    <row r="337" spans="1:51" s="17" customFormat="1" ht="12">
      <c r="A337" s="17"/>
      <c r="B337" s="293"/>
      <c r="C337" s="294"/>
      <c r="D337" s="244" t="s">
        <v>178</v>
      </c>
      <c r="E337" s="295" t="s">
        <v>19</v>
      </c>
      <c r="F337" s="296" t="s">
        <v>1642</v>
      </c>
      <c r="G337" s="294"/>
      <c r="H337" s="297">
        <v>97.23</v>
      </c>
      <c r="I337" s="298"/>
      <c r="J337" s="294"/>
      <c r="K337" s="294"/>
      <c r="L337" s="299"/>
      <c r="M337" s="300"/>
      <c r="N337" s="301"/>
      <c r="O337" s="301"/>
      <c r="P337" s="301"/>
      <c r="Q337" s="301"/>
      <c r="R337" s="301"/>
      <c r="S337" s="301"/>
      <c r="T337" s="302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T337" s="303" t="s">
        <v>178</v>
      </c>
      <c r="AU337" s="303" t="s">
        <v>83</v>
      </c>
      <c r="AV337" s="17" t="s">
        <v>189</v>
      </c>
      <c r="AW337" s="17" t="s">
        <v>35</v>
      </c>
      <c r="AX337" s="17" t="s">
        <v>74</v>
      </c>
      <c r="AY337" s="303" t="s">
        <v>169</v>
      </c>
    </row>
    <row r="338" spans="1:51" s="13" customFormat="1" ht="12">
      <c r="A338" s="13"/>
      <c r="B338" s="242"/>
      <c r="C338" s="243"/>
      <c r="D338" s="244" t="s">
        <v>178</v>
      </c>
      <c r="E338" s="245" t="s">
        <v>19</v>
      </c>
      <c r="F338" s="246" t="s">
        <v>1643</v>
      </c>
      <c r="G338" s="243"/>
      <c r="H338" s="245" t="s">
        <v>19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2" t="s">
        <v>178</v>
      </c>
      <c r="AU338" s="252" t="s">
        <v>83</v>
      </c>
      <c r="AV338" s="13" t="s">
        <v>81</v>
      </c>
      <c r="AW338" s="13" t="s">
        <v>35</v>
      </c>
      <c r="AX338" s="13" t="s">
        <v>74</v>
      </c>
      <c r="AY338" s="252" t="s">
        <v>169</v>
      </c>
    </row>
    <row r="339" spans="1:51" s="14" customFormat="1" ht="12">
      <c r="A339" s="14"/>
      <c r="B339" s="253"/>
      <c r="C339" s="254"/>
      <c r="D339" s="244" t="s">
        <v>178</v>
      </c>
      <c r="E339" s="255" t="s">
        <v>19</v>
      </c>
      <c r="F339" s="256" t="s">
        <v>1673</v>
      </c>
      <c r="G339" s="254"/>
      <c r="H339" s="257">
        <v>2.716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3" t="s">
        <v>178</v>
      </c>
      <c r="AU339" s="263" t="s">
        <v>83</v>
      </c>
      <c r="AV339" s="14" t="s">
        <v>83</v>
      </c>
      <c r="AW339" s="14" t="s">
        <v>35</v>
      </c>
      <c r="AX339" s="14" t="s">
        <v>74</v>
      </c>
      <c r="AY339" s="263" t="s">
        <v>169</v>
      </c>
    </row>
    <row r="340" spans="1:51" s="14" customFormat="1" ht="12">
      <c r="A340" s="14"/>
      <c r="B340" s="253"/>
      <c r="C340" s="254"/>
      <c r="D340" s="244" t="s">
        <v>178</v>
      </c>
      <c r="E340" s="255" t="s">
        <v>19</v>
      </c>
      <c r="F340" s="256" t="s">
        <v>1674</v>
      </c>
      <c r="G340" s="254"/>
      <c r="H340" s="257">
        <v>5.1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178</v>
      </c>
      <c r="AU340" s="263" t="s">
        <v>83</v>
      </c>
      <c r="AV340" s="14" t="s">
        <v>83</v>
      </c>
      <c r="AW340" s="14" t="s">
        <v>35</v>
      </c>
      <c r="AX340" s="14" t="s">
        <v>74</v>
      </c>
      <c r="AY340" s="263" t="s">
        <v>169</v>
      </c>
    </row>
    <row r="341" spans="1:51" s="14" customFormat="1" ht="12">
      <c r="A341" s="14"/>
      <c r="B341" s="253"/>
      <c r="C341" s="254"/>
      <c r="D341" s="244" t="s">
        <v>178</v>
      </c>
      <c r="E341" s="255" t="s">
        <v>19</v>
      </c>
      <c r="F341" s="256" t="s">
        <v>1675</v>
      </c>
      <c r="G341" s="254"/>
      <c r="H341" s="257">
        <v>1.8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178</v>
      </c>
      <c r="AU341" s="263" t="s">
        <v>83</v>
      </c>
      <c r="AV341" s="14" t="s">
        <v>83</v>
      </c>
      <c r="AW341" s="14" t="s">
        <v>35</v>
      </c>
      <c r="AX341" s="14" t="s">
        <v>74</v>
      </c>
      <c r="AY341" s="263" t="s">
        <v>169</v>
      </c>
    </row>
    <row r="342" spans="1:51" s="14" customFormat="1" ht="12">
      <c r="A342" s="14"/>
      <c r="B342" s="253"/>
      <c r="C342" s="254"/>
      <c r="D342" s="244" t="s">
        <v>178</v>
      </c>
      <c r="E342" s="255" t="s">
        <v>19</v>
      </c>
      <c r="F342" s="256" t="s">
        <v>1676</v>
      </c>
      <c r="G342" s="254"/>
      <c r="H342" s="257">
        <v>1.7</v>
      </c>
      <c r="I342" s="258"/>
      <c r="J342" s="254"/>
      <c r="K342" s="254"/>
      <c r="L342" s="259"/>
      <c r="M342" s="260"/>
      <c r="N342" s="261"/>
      <c r="O342" s="261"/>
      <c r="P342" s="261"/>
      <c r="Q342" s="261"/>
      <c r="R342" s="261"/>
      <c r="S342" s="261"/>
      <c r="T342" s="26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3" t="s">
        <v>178</v>
      </c>
      <c r="AU342" s="263" t="s">
        <v>83</v>
      </c>
      <c r="AV342" s="14" t="s">
        <v>83</v>
      </c>
      <c r="AW342" s="14" t="s">
        <v>35</v>
      </c>
      <c r="AX342" s="14" t="s">
        <v>74</v>
      </c>
      <c r="AY342" s="263" t="s">
        <v>169</v>
      </c>
    </row>
    <row r="343" spans="1:51" s="17" customFormat="1" ht="12">
      <c r="A343" s="17"/>
      <c r="B343" s="293"/>
      <c r="C343" s="294"/>
      <c r="D343" s="244" t="s">
        <v>178</v>
      </c>
      <c r="E343" s="295" t="s">
        <v>19</v>
      </c>
      <c r="F343" s="296" t="s">
        <v>1648</v>
      </c>
      <c r="G343" s="294"/>
      <c r="H343" s="297">
        <v>11.315999999999999</v>
      </c>
      <c r="I343" s="298"/>
      <c r="J343" s="294"/>
      <c r="K343" s="294"/>
      <c r="L343" s="299"/>
      <c r="M343" s="300"/>
      <c r="N343" s="301"/>
      <c r="O343" s="301"/>
      <c r="P343" s="301"/>
      <c r="Q343" s="301"/>
      <c r="R343" s="301"/>
      <c r="S343" s="301"/>
      <c r="T343" s="302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T343" s="303" t="s">
        <v>178</v>
      </c>
      <c r="AU343" s="303" t="s">
        <v>83</v>
      </c>
      <c r="AV343" s="17" t="s">
        <v>189</v>
      </c>
      <c r="AW343" s="17" t="s">
        <v>35</v>
      </c>
      <c r="AX343" s="17" t="s">
        <v>74</v>
      </c>
      <c r="AY343" s="303" t="s">
        <v>169</v>
      </c>
    </row>
    <row r="344" spans="1:51" s="15" customFormat="1" ht="12">
      <c r="A344" s="15"/>
      <c r="B344" s="264"/>
      <c r="C344" s="265"/>
      <c r="D344" s="244" t="s">
        <v>178</v>
      </c>
      <c r="E344" s="266" t="s">
        <v>19</v>
      </c>
      <c r="F344" s="267" t="s">
        <v>183</v>
      </c>
      <c r="G344" s="265"/>
      <c r="H344" s="268">
        <v>108.54599999999999</v>
      </c>
      <c r="I344" s="269"/>
      <c r="J344" s="265"/>
      <c r="K344" s="265"/>
      <c r="L344" s="270"/>
      <c r="M344" s="271"/>
      <c r="N344" s="272"/>
      <c r="O344" s="272"/>
      <c r="P344" s="272"/>
      <c r="Q344" s="272"/>
      <c r="R344" s="272"/>
      <c r="S344" s="272"/>
      <c r="T344" s="273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4" t="s">
        <v>178</v>
      </c>
      <c r="AU344" s="274" t="s">
        <v>83</v>
      </c>
      <c r="AV344" s="15" t="s">
        <v>176</v>
      </c>
      <c r="AW344" s="15" t="s">
        <v>35</v>
      </c>
      <c r="AX344" s="15" t="s">
        <v>81</v>
      </c>
      <c r="AY344" s="274" t="s">
        <v>169</v>
      </c>
    </row>
    <row r="345" spans="1:65" s="2" customFormat="1" ht="21.75" customHeight="1">
      <c r="A345" s="41"/>
      <c r="B345" s="42"/>
      <c r="C345" s="229" t="s">
        <v>442</v>
      </c>
      <c r="D345" s="229" t="s">
        <v>171</v>
      </c>
      <c r="E345" s="230" t="s">
        <v>1677</v>
      </c>
      <c r="F345" s="231" t="s">
        <v>1678</v>
      </c>
      <c r="G345" s="232" t="s">
        <v>207</v>
      </c>
      <c r="H345" s="233">
        <v>147.87</v>
      </c>
      <c r="I345" s="234"/>
      <c r="J345" s="235">
        <f>ROUND(I345*H345,2)</f>
        <v>0</v>
      </c>
      <c r="K345" s="231" t="s">
        <v>1199</v>
      </c>
      <c r="L345" s="47"/>
      <c r="M345" s="236" t="s">
        <v>19</v>
      </c>
      <c r="N345" s="237" t="s">
        <v>45</v>
      </c>
      <c r="O345" s="87"/>
      <c r="P345" s="238">
        <f>O345*H345</f>
        <v>0</v>
      </c>
      <c r="Q345" s="238">
        <v>0</v>
      </c>
      <c r="R345" s="238">
        <f>Q345*H345</f>
        <v>0</v>
      </c>
      <c r="S345" s="238">
        <v>0</v>
      </c>
      <c r="T345" s="239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40" t="s">
        <v>176</v>
      </c>
      <c r="AT345" s="240" t="s">
        <v>171</v>
      </c>
      <c r="AU345" s="240" t="s">
        <v>83</v>
      </c>
      <c r="AY345" s="20" t="s">
        <v>169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20" t="s">
        <v>81</v>
      </c>
      <c r="BK345" s="241">
        <f>ROUND(I345*H345,2)</f>
        <v>0</v>
      </c>
      <c r="BL345" s="20" t="s">
        <v>176</v>
      </c>
      <c r="BM345" s="240" t="s">
        <v>1679</v>
      </c>
    </row>
    <row r="346" spans="1:51" s="14" customFormat="1" ht="12">
      <c r="A346" s="14"/>
      <c r="B346" s="253"/>
      <c r="C346" s="254"/>
      <c r="D346" s="244" t="s">
        <v>178</v>
      </c>
      <c r="E346" s="255" t="s">
        <v>19</v>
      </c>
      <c r="F346" s="256" t="s">
        <v>1680</v>
      </c>
      <c r="G346" s="254"/>
      <c r="H346" s="257">
        <v>143.438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3" t="s">
        <v>178</v>
      </c>
      <c r="AU346" s="263" t="s">
        <v>83</v>
      </c>
      <c r="AV346" s="14" t="s">
        <v>83</v>
      </c>
      <c r="AW346" s="14" t="s">
        <v>35</v>
      </c>
      <c r="AX346" s="14" t="s">
        <v>74</v>
      </c>
      <c r="AY346" s="263" t="s">
        <v>169</v>
      </c>
    </row>
    <row r="347" spans="1:51" s="14" customFormat="1" ht="12">
      <c r="A347" s="14"/>
      <c r="B347" s="253"/>
      <c r="C347" s="254"/>
      <c r="D347" s="244" t="s">
        <v>178</v>
      </c>
      <c r="E347" s="255" t="s">
        <v>19</v>
      </c>
      <c r="F347" s="256" t="s">
        <v>1681</v>
      </c>
      <c r="G347" s="254"/>
      <c r="H347" s="257">
        <v>1.132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3" t="s">
        <v>178</v>
      </c>
      <c r="AU347" s="263" t="s">
        <v>83</v>
      </c>
      <c r="AV347" s="14" t="s">
        <v>83</v>
      </c>
      <c r="AW347" s="14" t="s">
        <v>35</v>
      </c>
      <c r="AX347" s="14" t="s">
        <v>74</v>
      </c>
      <c r="AY347" s="263" t="s">
        <v>169</v>
      </c>
    </row>
    <row r="348" spans="1:51" s="14" customFormat="1" ht="12">
      <c r="A348" s="14"/>
      <c r="B348" s="253"/>
      <c r="C348" s="254"/>
      <c r="D348" s="244" t="s">
        <v>178</v>
      </c>
      <c r="E348" s="255" t="s">
        <v>19</v>
      </c>
      <c r="F348" s="256" t="s">
        <v>1682</v>
      </c>
      <c r="G348" s="254"/>
      <c r="H348" s="257">
        <v>3.3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3" t="s">
        <v>178</v>
      </c>
      <c r="AU348" s="263" t="s">
        <v>83</v>
      </c>
      <c r="AV348" s="14" t="s">
        <v>83</v>
      </c>
      <c r="AW348" s="14" t="s">
        <v>35</v>
      </c>
      <c r="AX348" s="14" t="s">
        <v>74</v>
      </c>
      <c r="AY348" s="263" t="s">
        <v>169</v>
      </c>
    </row>
    <row r="349" spans="1:51" s="15" customFormat="1" ht="12">
      <c r="A349" s="15"/>
      <c r="B349" s="264"/>
      <c r="C349" s="265"/>
      <c r="D349" s="244" t="s">
        <v>178</v>
      </c>
      <c r="E349" s="266" t="s">
        <v>19</v>
      </c>
      <c r="F349" s="267" t="s">
        <v>183</v>
      </c>
      <c r="G349" s="265"/>
      <c r="H349" s="268">
        <v>147.87</v>
      </c>
      <c r="I349" s="269"/>
      <c r="J349" s="265"/>
      <c r="K349" s="265"/>
      <c r="L349" s="270"/>
      <c r="M349" s="271"/>
      <c r="N349" s="272"/>
      <c r="O349" s="272"/>
      <c r="P349" s="272"/>
      <c r="Q349" s="272"/>
      <c r="R349" s="272"/>
      <c r="S349" s="272"/>
      <c r="T349" s="273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4" t="s">
        <v>178</v>
      </c>
      <c r="AU349" s="274" t="s">
        <v>83</v>
      </c>
      <c r="AV349" s="15" t="s">
        <v>176</v>
      </c>
      <c r="AW349" s="15" t="s">
        <v>35</v>
      </c>
      <c r="AX349" s="15" t="s">
        <v>81</v>
      </c>
      <c r="AY349" s="274" t="s">
        <v>169</v>
      </c>
    </row>
    <row r="350" spans="1:65" s="2" customFormat="1" ht="21.75" customHeight="1">
      <c r="A350" s="41"/>
      <c r="B350" s="42"/>
      <c r="C350" s="229" t="s">
        <v>450</v>
      </c>
      <c r="D350" s="229" t="s">
        <v>171</v>
      </c>
      <c r="E350" s="230" t="s">
        <v>1683</v>
      </c>
      <c r="F350" s="231" t="s">
        <v>1684</v>
      </c>
      <c r="G350" s="232" t="s">
        <v>234</v>
      </c>
      <c r="H350" s="233">
        <v>0.347</v>
      </c>
      <c r="I350" s="234"/>
      <c r="J350" s="235">
        <f>ROUND(I350*H350,2)</f>
        <v>0</v>
      </c>
      <c r="K350" s="231" t="s">
        <v>175</v>
      </c>
      <c r="L350" s="47"/>
      <c r="M350" s="236" t="s">
        <v>19</v>
      </c>
      <c r="N350" s="237" t="s">
        <v>45</v>
      </c>
      <c r="O350" s="87"/>
      <c r="P350" s="238">
        <f>O350*H350</f>
        <v>0</v>
      </c>
      <c r="Q350" s="238">
        <v>1.06277</v>
      </c>
      <c r="R350" s="238">
        <f>Q350*H350</f>
        <v>0.36878119</v>
      </c>
      <c r="S350" s="238">
        <v>0</v>
      </c>
      <c r="T350" s="239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40" t="s">
        <v>176</v>
      </c>
      <c r="AT350" s="240" t="s">
        <v>171</v>
      </c>
      <c r="AU350" s="240" t="s">
        <v>83</v>
      </c>
      <c r="AY350" s="20" t="s">
        <v>169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20" t="s">
        <v>81</v>
      </c>
      <c r="BK350" s="241">
        <f>ROUND(I350*H350,2)</f>
        <v>0</v>
      </c>
      <c r="BL350" s="20" t="s">
        <v>176</v>
      </c>
      <c r="BM350" s="240" t="s">
        <v>1685</v>
      </c>
    </row>
    <row r="351" spans="1:51" s="13" customFormat="1" ht="12">
      <c r="A351" s="13"/>
      <c r="B351" s="242"/>
      <c r="C351" s="243"/>
      <c r="D351" s="244" t="s">
        <v>178</v>
      </c>
      <c r="E351" s="245" t="s">
        <v>19</v>
      </c>
      <c r="F351" s="246" t="s">
        <v>1522</v>
      </c>
      <c r="G351" s="243"/>
      <c r="H351" s="245" t="s">
        <v>19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178</v>
      </c>
      <c r="AU351" s="252" t="s">
        <v>83</v>
      </c>
      <c r="AV351" s="13" t="s">
        <v>81</v>
      </c>
      <c r="AW351" s="13" t="s">
        <v>35</v>
      </c>
      <c r="AX351" s="13" t="s">
        <v>74</v>
      </c>
      <c r="AY351" s="252" t="s">
        <v>169</v>
      </c>
    </row>
    <row r="352" spans="1:51" s="13" customFormat="1" ht="12">
      <c r="A352" s="13"/>
      <c r="B352" s="242"/>
      <c r="C352" s="243"/>
      <c r="D352" s="244" t="s">
        <v>178</v>
      </c>
      <c r="E352" s="245" t="s">
        <v>19</v>
      </c>
      <c r="F352" s="246" t="s">
        <v>1524</v>
      </c>
      <c r="G352" s="243"/>
      <c r="H352" s="245" t="s">
        <v>19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178</v>
      </c>
      <c r="AU352" s="252" t="s">
        <v>83</v>
      </c>
      <c r="AV352" s="13" t="s">
        <v>81</v>
      </c>
      <c r="AW352" s="13" t="s">
        <v>35</v>
      </c>
      <c r="AX352" s="13" t="s">
        <v>74</v>
      </c>
      <c r="AY352" s="252" t="s">
        <v>169</v>
      </c>
    </row>
    <row r="353" spans="1:51" s="14" customFormat="1" ht="12">
      <c r="A353" s="14"/>
      <c r="B353" s="253"/>
      <c r="C353" s="254"/>
      <c r="D353" s="244" t="s">
        <v>178</v>
      </c>
      <c r="E353" s="255" t="s">
        <v>19</v>
      </c>
      <c r="F353" s="256" t="s">
        <v>1686</v>
      </c>
      <c r="G353" s="254"/>
      <c r="H353" s="257">
        <v>0.347</v>
      </c>
      <c r="I353" s="258"/>
      <c r="J353" s="254"/>
      <c r="K353" s="254"/>
      <c r="L353" s="259"/>
      <c r="M353" s="260"/>
      <c r="N353" s="261"/>
      <c r="O353" s="261"/>
      <c r="P353" s="261"/>
      <c r="Q353" s="261"/>
      <c r="R353" s="261"/>
      <c r="S353" s="261"/>
      <c r="T353" s="26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3" t="s">
        <v>178</v>
      </c>
      <c r="AU353" s="263" t="s">
        <v>83</v>
      </c>
      <c r="AV353" s="14" t="s">
        <v>83</v>
      </c>
      <c r="AW353" s="14" t="s">
        <v>35</v>
      </c>
      <c r="AX353" s="14" t="s">
        <v>81</v>
      </c>
      <c r="AY353" s="263" t="s">
        <v>169</v>
      </c>
    </row>
    <row r="354" spans="1:65" s="2" customFormat="1" ht="33" customHeight="1">
      <c r="A354" s="41"/>
      <c r="B354" s="42"/>
      <c r="C354" s="229" t="s">
        <v>7</v>
      </c>
      <c r="D354" s="229" t="s">
        <v>171</v>
      </c>
      <c r="E354" s="230" t="s">
        <v>1687</v>
      </c>
      <c r="F354" s="231" t="s">
        <v>1688</v>
      </c>
      <c r="G354" s="232" t="s">
        <v>207</v>
      </c>
      <c r="H354" s="233">
        <v>4.725</v>
      </c>
      <c r="I354" s="234"/>
      <c r="J354" s="235">
        <f>ROUND(I354*H354,2)</f>
        <v>0</v>
      </c>
      <c r="K354" s="231" t="s">
        <v>175</v>
      </c>
      <c r="L354" s="47"/>
      <c r="M354" s="236" t="s">
        <v>19</v>
      </c>
      <c r="N354" s="237" t="s">
        <v>45</v>
      </c>
      <c r="O354" s="87"/>
      <c r="P354" s="238">
        <f>O354*H354</f>
        <v>0</v>
      </c>
      <c r="Q354" s="238">
        <v>2.234</v>
      </c>
      <c r="R354" s="238">
        <f>Q354*H354</f>
        <v>10.55565</v>
      </c>
      <c r="S354" s="238">
        <v>0</v>
      </c>
      <c r="T354" s="239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40" t="s">
        <v>176</v>
      </c>
      <c r="AT354" s="240" t="s">
        <v>171</v>
      </c>
      <c r="AU354" s="240" t="s">
        <v>83</v>
      </c>
      <c r="AY354" s="20" t="s">
        <v>169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20" t="s">
        <v>81</v>
      </c>
      <c r="BK354" s="241">
        <f>ROUND(I354*H354,2)</f>
        <v>0</v>
      </c>
      <c r="BL354" s="20" t="s">
        <v>176</v>
      </c>
      <c r="BM354" s="240" t="s">
        <v>1689</v>
      </c>
    </row>
    <row r="355" spans="1:51" s="13" customFormat="1" ht="12">
      <c r="A355" s="13"/>
      <c r="B355" s="242"/>
      <c r="C355" s="243"/>
      <c r="D355" s="244" t="s">
        <v>178</v>
      </c>
      <c r="E355" s="245" t="s">
        <v>19</v>
      </c>
      <c r="F355" s="246" t="s">
        <v>1690</v>
      </c>
      <c r="G355" s="243"/>
      <c r="H355" s="245" t="s">
        <v>19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2" t="s">
        <v>178</v>
      </c>
      <c r="AU355" s="252" t="s">
        <v>83</v>
      </c>
      <c r="AV355" s="13" t="s">
        <v>81</v>
      </c>
      <c r="AW355" s="13" t="s">
        <v>35</v>
      </c>
      <c r="AX355" s="13" t="s">
        <v>74</v>
      </c>
      <c r="AY355" s="252" t="s">
        <v>169</v>
      </c>
    </row>
    <row r="356" spans="1:51" s="14" customFormat="1" ht="12">
      <c r="A356" s="14"/>
      <c r="B356" s="253"/>
      <c r="C356" s="254"/>
      <c r="D356" s="244" t="s">
        <v>178</v>
      </c>
      <c r="E356" s="255" t="s">
        <v>19</v>
      </c>
      <c r="F356" s="256" t="s">
        <v>1691</v>
      </c>
      <c r="G356" s="254"/>
      <c r="H356" s="257">
        <v>4.725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3" t="s">
        <v>178</v>
      </c>
      <c r="AU356" s="263" t="s">
        <v>83</v>
      </c>
      <c r="AV356" s="14" t="s">
        <v>83</v>
      </c>
      <c r="AW356" s="14" t="s">
        <v>35</v>
      </c>
      <c r="AX356" s="14" t="s">
        <v>81</v>
      </c>
      <c r="AY356" s="263" t="s">
        <v>169</v>
      </c>
    </row>
    <row r="357" spans="1:65" s="2" customFormat="1" ht="21.75" customHeight="1">
      <c r="A357" s="41"/>
      <c r="B357" s="42"/>
      <c r="C357" s="229" t="s">
        <v>454</v>
      </c>
      <c r="D357" s="229" t="s">
        <v>171</v>
      </c>
      <c r="E357" s="230" t="s">
        <v>1692</v>
      </c>
      <c r="F357" s="231" t="s">
        <v>1693</v>
      </c>
      <c r="G357" s="232" t="s">
        <v>186</v>
      </c>
      <c r="H357" s="233">
        <v>22</v>
      </c>
      <c r="I357" s="234"/>
      <c r="J357" s="235">
        <f>ROUND(I357*H357,2)</f>
        <v>0</v>
      </c>
      <c r="K357" s="231" t="s">
        <v>175</v>
      </c>
      <c r="L357" s="47"/>
      <c r="M357" s="236" t="s">
        <v>19</v>
      </c>
      <c r="N357" s="237" t="s">
        <v>45</v>
      </c>
      <c r="O357" s="87"/>
      <c r="P357" s="238">
        <f>O357*H357</f>
        <v>0</v>
      </c>
      <c r="Q357" s="238">
        <v>0.0066</v>
      </c>
      <c r="R357" s="238">
        <f>Q357*H357</f>
        <v>0.1452</v>
      </c>
      <c r="S357" s="238">
        <v>0</v>
      </c>
      <c r="T357" s="239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40" t="s">
        <v>176</v>
      </c>
      <c r="AT357" s="240" t="s">
        <v>171</v>
      </c>
      <c r="AU357" s="240" t="s">
        <v>83</v>
      </c>
      <c r="AY357" s="20" t="s">
        <v>169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20" t="s">
        <v>81</v>
      </c>
      <c r="BK357" s="241">
        <f>ROUND(I357*H357,2)</f>
        <v>0</v>
      </c>
      <c r="BL357" s="20" t="s">
        <v>176</v>
      </c>
      <c r="BM357" s="240" t="s">
        <v>1694</v>
      </c>
    </row>
    <row r="358" spans="1:51" s="14" customFormat="1" ht="12">
      <c r="A358" s="14"/>
      <c r="B358" s="253"/>
      <c r="C358" s="254"/>
      <c r="D358" s="244" t="s">
        <v>178</v>
      </c>
      <c r="E358" s="255" t="s">
        <v>19</v>
      </c>
      <c r="F358" s="256" t="s">
        <v>1695</v>
      </c>
      <c r="G358" s="254"/>
      <c r="H358" s="257">
        <v>22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178</v>
      </c>
      <c r="AU358" s="263" t="s">
        <v>83</v>
      </c>
      <c r="AV358" s="14" t="s">
        <v>83</v>
      </c>
      <c r="AW358" s="14" t="s">
        <v>35</v>
      </c>
      <c r="AX358" s="14" t="s">
        <v>81</v>
      </c>
      <c r="AY358" s="263" t="s">
        <v>169</v>
      </c>
    </row>
    <row r="359" spans="1:65" s="2" customFormat="1" ht="21.75" customHeight="1">
      <c r="A359" s="41"/>
      <c r="B359" s="42"/>
      <c r="C359" s="307" t="s">
        <v>460</v>
      </c>
      <c r="D359" s="307" t="s">
        <v>637</v>
      </c>
      <c r="E359" s="308" t="s">
        <v>1696</v>
      </c>
      <c r="F359" s="309" t="s">
        <v>1697</v>
      </c>
      <c r="G359" s="310" t="s">
        <v>186</v>
      </c>
      <c r="H359" s="311">
        <v>10</v>
      </c>
      <c r="I359" s="312"/>
      <c r="J359" s="313">
        <f>ROUND(I359*H359,2)</f>
        <v>0</v>
      </c>
      <c r="K359" s="309" t="s">
        <v>175</v>
      </c>
      <c r="L359" s="314"/>
      <c r="M359" s="315" t="s">
        <v>19</v>
      </c>
      <c r="N359" s="316" t="s">
        <v>45</v>
      </c>
      <c r="O359" s="87"/>
      <c r="P359" s="238">
        <f>O359*H359</f>
        <v>0</v>
      </c>
      <c r="Q359" s="238">
        <v>0.028</v>
      </c>
      <c r="R359" s="238">
        <f>Q359*H359</f>
        <v>0.28</v>
      </c>
      <c r="S359" s="238">
        <v>0</v>
      </c>
      <c r="T359" s="239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40" t="s">
        <v>210</v>
      </c>
      <c r="AT359" s="240" t="s">
        <v>637</v>
      </c>
      <c r="AU359" s="240" t="s">
        <v>83</v>
      </c>
      <c r="AY359" s="20" t="s">
        <v>169</v>
      </c>
      <c r="BE359" s="241">
        <f>IF(N359="základní",J359,0)</f>
        <v>0</v>
      </c>
      <c r="BF359" s="241">
        <f>IF(N359="snížená",J359,0)</f>
        <v>0</v>
      </c>
      <c r="BG359" s="241">
        <f>IF(N359="zákl. přenesená",J359,0)</f>
        <v>0</v>
      </c>
      <c r="BH359" s="241">
        <f>IF(N359="sníž. přenesená",J359,0)</f>
        <v>0</v>
      </c>
      <c r="BI359" s="241">
        <f>IF(N359="nulová",J359,0)</f>
        <v>0</v>
      </c>
      <c r="BJ359" s="20" t="s">
        <v>81</v>
      </c>
      <c r="BK359" s="241">
        <f>ROUND(I359*H359,2)</f>
        <v>0</v>
      </c>
      <c r="BL359" s="20" t="s">
        <v>176</v>
      </c>
      <c r="BM359" s="240" t="s">
        <v>1698</v>
      </c>
    </row>
    <row r="360" spans="1:51" s="13" customFormat="1" ht="12">
      <c r="A360" s="13"/>
      <c r="B360" s="242"/>
      <c r="C360" s="243"/>
      <c r="D360" s="244" t="s">
        <v>178</v>
      </c>
      <c r="E360" s="245" t="s">
        <v>19</v>
      </c>
      <c r="F360" s="246" t="s">
        <v>1699</v>
      </c>
      <c r="G360" s="243"/>
      <c r="H360" s="245" t="s">
        <v>19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2" t="s">
        <v>178</v>
      </c>
      <c r="AU360" s="252" t="s">
        <v>83</v>
      </c>
      <c r="AV360" s="13" t="s">
        <v>81</v>
      </c>
      <c r="AW360" s="13" t="s">
        <v>35</v>
      </c>
      <c r="AX360" s="13" t="s">
        <v>74</v>
      </c>
      <c r="AY360" s="252" t="s">
        <v>169</v>
      </c>
    </row>
    <row r="361" spans="1:51" s="14" customFormat="1" ht="12">
      <c r="A361" s="14"/>
      <c r="B361" s="253"/>
      <c r="C361" s="254"/>
      <c r="D361" s="244" t="s">
        <v>178</v>
      </c>
      <c r="E361" s="255" t="s">
        <v>19</v>
      </c>
      <c r="F361" s="256" t="s">
        <v>1700</v>
      </c>
      <c r="G361" s="254"/>
      <c r="H361" s="257">
        <v>1</v>
      </c>
      <c r="I361" s="258"/>
      <c r="J361" s="254"/>
      <c r="K361" s="254"/>
      <c r="L361" s="259"/>
      <c r="M361" s="260"/>
      <c r="N361" s="261"/>
      <c r="O361" s="261"/>
      <c r="P361" s="261"/>
      <c r="Q361" s="261"/>
      <c r="R361" s="261"/>
      <c r="S361" s="261"/>
      <c r="T361" s="26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3" t="s">
        <v>178</v>
      </c>
      <c r="AU361" s="263" t="s">
        <v>83</v>
      </c>
      <c r="AV361" s="14" t="s">
        <v>83</v>
      </c>
      <c r="AW361" s="14" t="s">
        <v>35</v>
      </c>
      <c r="AX361" s="14" t="s">
        <v>74</v>
      </c>
      <c r="AY361" s="263" t="s">
        <v>169</v>
      </c>
    </row>
    <row r="362" spans="1:51" s="14" customFormat="1" ht="12">
      <c r="A362" s="14"/>
      <c r="B362" s="253"/>
      <c r="C362" s="254"/>
      <c r="D362" s="244" t="s">
        <v>178</v>
      </c>
      <c r="E362" s="255" t="s">
        <v>19</v>
      </c>
      <c r="F362" s="256" t="s">
        <v>1701</v>
      </c>
      <c r="G362" s="254"/>
      <c r="H362" s="257">
        <v>0</v>
      </c>
      <c r="I362" s="258"/>
      <c r="J362" s="254"/>
      <c r="K362" s="254"/>
      <c r="L362" s="259"/>
      <c r="M362" s="260"/>
      <c r="N362" s="261"/>
      <c r="O362" s="261"/>
      <c r="P362" s="261"/>
      <c r="Q362" s="261"/>
      <c r="R362" s="261"/>
      <c r="S362" s="261"/>
      <c r="T362" s="26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3" t="s">
        <v>178</v>
      </c>
      <c r="AU362" s="263" t="s">
        <v>83</v>
      </c>
      <c r="AV362" s="14" t="s">
        <v>83</v>
      </c>
      <c r="AW362" s="14" t="s">
        <v>35</v>
      </c>
      <c r="AX362" s="14" t="s">
        <v>74</v>
      </c>
      <c r="AY362" s="263" t="s">
        <v>169</v>
      </c>
    </row>
    <row r="363" spans="1:51" s="14" customFormat="1" ht="12">
      <c r="A363" s="14"/>
      <c r="B363" s="253"/>
      <c r="C363" s="254"/>
      <c r="D363" s="244" t="s">
        <v>178</v>
      </c>
      <c r="E363" s="255" t="s">
        <v>19</v>
      </c>
      <c r="F363" s="256" t="s">
        <v>1702</v>
      </c>
      <c r="G363" s="254"/>
      <c r="H363" s="257">
        <v>0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178</v>
      </c>
      <c r="AU363" s="263" t="s">
        <v>83</v>
      </c>
      <c r="AV363" s="14" t="s">
        <v>83</v>
      </c>
      <c r="AW363" s="14" t="s">
        <v>35</v>
      </c>
      <c r="AX363" s="14" t="s">
        <v>74</v>
      </c>
      <c r="AY363" s="263" t="s">
        <v>169</v>
      </c>
    </row>
    <row r="364" spans="1:51" s="14" customFormat="1" ht="12">
      <c r="A364" s="14"/>
      <c r="B364" s="253"/>
      <c r="C364" s="254"/>
      <c r="D364" s="244" t="s">
        <v>178</v>
      </c>
      <c r="E364" s="255" t="s">
        <v>19</v>
      </c>
      <c r="F364" s="256" t="s">
        <v>1703</v>
      </c>
      <c r="G364" s="254"/>
      <c r="H364" s="257">
        <v>1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3" t="s">
        <v>178</v>
      </c>
      <c r="AU364" s="263" t="s">
        <v>83</v>
      </c>
      <c r="AV364" s="14" t="s">
        <v>83</v>
      </c>
      <c r="AW364" s="14" t="s">
        <v>35</v>
      </c>
      <c r="AX364" s="14" t="s">
        <v>74</v>
      </c>
      <c r="AY364" s="263" t="s">
        <v>169</v>
      </c>
    </row>
    <row r="365" spans="1:51" s="14" customFormat="1" ht="12">
      <c r="A365" s="14"/>
      <c r="B365" s="253"/>
      <c r="C365" s="254"/>
      <c r="D365" s="244" t="s">
        <v>178</v>
      </c>
      <c r="E365" s="255" t="s">
        <v>19</v>
      </c>
      <c r="F365" s="256" t="s">
        <v>1704</v>
      </c>
      <c r="G365" s="254"/>
      <c r="H365" s="257">
        <v>0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178</v>
      </c>
      <c r="AU365" s="263" t="s">
        <v>83</v>
      </c>
      <c r="AV365" s="14" t="s">
        <v>83</v>
      </c>
      <c r="AW365" s="14" t="s">
        <v>35</v>
      </c>
      <c r="AX365" s="14" t="s">
        <v>74</v>
      </c>
      <c r="AY365" s="263" t="s">
        <v>169</v>
      </c>
    </row>
    <row r="366" spans="1:51" s="14" customFormat="1" ht="12">
      <c r="A366" s="14"/>
      <c r="B366" s="253"/>
      <c r="C366" s="254"/>
      <c r="D366" s="244" t="s">
        <v>178</v>
      </c>
      <c r="E366" s="255" t="s">
        <v>19</v>
      </c>
      <c r="F366" s="256" t="s">
        <v>1705</v>
      </c>
      <c r="G366" s="254"/>
      <c r="H366" s="257">
        <v>1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3" t="s">
        <v>178</v>
      </c>
      <c r="AU366" s="263" t="s">
        <v>83</v>
      </c>
      <c r="AV366" s="14" t="s">
        <v>83</v>
      </c>
      <c r="AW366" s="14" t="s">
        <v>35</v>
      </c>
      <c r="AX366" s="14" t="s">
        <v>74</v>
      </c>
      <c r="AY366" s="263" t="s">
        <v>169</v>
      </c>
    </row>
    <row r="367" spans="1:51" s="14" customFormat="1" ht="12">
      <c r="A367" s="14"/>
      <c r="B367" s="253"/>
      <c r="C367" s="254"/>
      <c r="D367" s="244" t="s">
        <v>178</v>
      </c>
      <c r="E367" s="255" t="s">
        <v>19</v>
      </c>
      <c r="F367" s="256" t="s">
        <v>1706</v>
      </c>
      <c r="G367" s="254"/>
      <c r="H367" s="257">
        <v>0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3" t="s">
        <v>178</v>
      </c>
      <c r="AU367" s="263" t="s">
        <v>83</v>
      </c>
      <c r="AV367" s="14" t="s">
        <v>83</v>
      </c>
      <c r="AW367" s="14" t="s">
        <v>35</v>
      </c>
      <c r="AX367" s="14" t="s">
        <v>74</v>
      </c>
      <c r="AY367" s="263" t="s">
        <v>169</v>
      </c>
    </row>
    <row r="368" spans="1:51" s="14" customFormat="1" ht="12">
      <c r="A368" s="14"/>
      <c r="B368" s="253"/>
      <c r="C368" s="254"/>
      <c r="D368" s="244" t="s">
        <v>178</v>
      </c>
      <c r="E368" s="255" t="s">
        <v>19</v>
      </c>
      <c r="F368" s="256" t="s">
        <v>1707</v>
      </c>
      <c r="G368" s="254"/>
      <c r="H368" s="257">
        <v>1</v>
      </c>
      <c r="I368" s="258"/>
      <c r="J368" s="254"/>
      <c r="K368" s="254"/>
      <c r="L368" s="259"/>
      <c r="M368" s="260"/>
      <c r="N368" s="261"/>
      <c r="O368" s="261"/>
      <c r="P368" s="261"/>
      <c r="Q368" s="261"/>
      <c r="R368" s="261"/>
      <c r="S368" s="261"/>
      <c r="T368" s="26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3" t="s">
        <v>178</v>
      </c>
      <c r="AU368" s="263" t="s">
        <v>83</v>
      </c>
      <c r="AV368" s="14" t="s">
        <v>83</v>
      </c>
      <c r="AW368" s="14" t="s">
        <v>35</v>
      </c>
      <c r="AX368" s="14" t="s">
        <v>74</v>
      </c>
      <c r="AY368" s="263" t="s">
        <v>169</v>
      </c>
    </row>
    <row r="369" spans="1:51" s="14" customFormat="1" ht="12">
      <c r="A369" s="14"/>
      <c r="B369" s="253"/>
      <c r="C369" s="254"/>
      <c r="D369" s="244" t="s">
        <v>178</v>
      </c>
      <c r="E369" s="255" t="s">
        <v>19</v>
      </c>
      <c r="F369" s="256" t="s">
        <v>1708</v>
      </c>
      <c r="G369" s="254"/>
      <c r="H369" s="257">
        <v>1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3" t="s">
        <v>178</v>
      </c>
      <c r="AU369" s="263" t="s">
        <v>83</v>
      </c>
      <c r="AV369" s="14" t="s">
        <v>83</v>
      </c>
      <c r="AW369" s="14" t="s">
        <v>35</v>
      </c>
      <c r="AX369" s="14" t="s">
        <v>74</v>
      </c>
      <c r="AY369" s="263" t="s">
        <v>169</v>
      </c>
    </row>
    <row r="370" spans="1:51" s="14" customFormat="1" ht="12">
      <c r="A370" s="14"/>
      <c r="B370" s="253"/>
      <c r="C370" s="254"/>
      <c r="D370" s="244" t="s">
        <v>178</v>
      </c>
      <c r="E370" s="255" t="s">
        <v>19</v>
      </c>
      <c r="F370" s="256" t="s">
        <v>1709</v>
      </c>
      <c r="G370" s="254"/>
      <c r="H370" s="257">
        <v>1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3" t="s">
        <v>178</v>
      </c>
      <c r="AU370" s="263" t="s">
        <v>83</v>
      </c>
      <c r="AV370" s="14" t="s">
        <v>83</v>
      </c>
      <c r="AW370" s="14" t="s">
        <v>35</v>
      </c>
      <c r="AX370" s="14" t="s">
        <v>74</v>
      </c>
      <c r="AY370" s="263" t="s">
        <v>169</v>
      </c>
    </row>
    <row r="371" spans="1:51" s="14" customFormat="1" ht="12">
      <c r="A371" s="14"/>
      <c r="B371" s="253"/>
      <c r="C371" s="254"/>
      <c r="D371" s="244" t="s">
        <v>178</v>
      </c>
      <c r="E371" s="255" t="s">
        <v>19</v>
      </c>
      <c r="F371" s="256" t="s">
        <v>1710</v>
      </c>
      <c r="G371" s="254"/>
      <c r="H371" s="257">
        <v>1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3" t="s">
        <v>178</v>
      </c>
      <c r="AU371" s="263" t="s">
        <v>83</v>
      </c>
      <c r="AV371" s="14" t="s">
        <v>83</v>
      </c>
      <c r="AW371" s="14" t="s">
        <v>35</v>
      </c>
      <c r="AX371" s="14" t="s">
        <v>74</v>
      </c>
      <c r="AY371" s="263" t="s">
        <v>169</v>
      </c>
    </row>
    <row r="372" spans="1:51" s="14" customFormat="1" ht="12">
      <c r="A372" s="14"/>
      <c r="B372" s="253"/>
      <c r="C372" s="254"/>
      <c r="D372" s="244" t="s">
        <v>178</v>
      </c>
      <c r="E372" s="255" t="s">
        <v>19</v>
      </c>
      <c r="F372" s="256" t="s">
        <v>1711</v>
      </c>
      <c r="G372" s="254"/>
      <c r="H372" s="257">
        <v>1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178</v>
      </c>
      <c r="AU372" s="263" t="s">
        <v>83</v>
      </c>
      <c r="AV372" s="14" t="s">
        <v>83</v>
      </c>
      <c r="AW372" s="14" t="s">
        <v>35</v>
      </c>
      <c r="AX372" s="14" t="s">
        <v>74</v>
      </c>
      <c r="AY372" s="263" t="s">
        <v>169</v>
      </c>
    </row>
    <row r="373" spans="1:51" s="14" customFormat="1" ht="12">
      <c r="A373" s="14"/>
      <c r="B373" s="253"/>
      <c r="C373" s="254"/>
      <c r="D373" s="244" t="s">
        <v>178</v>
      </c>
      <c r="E373" s="255" t="s">
        <v>19</v>
      </c>
      <c r="F373" s="256" t="s">
        <v>1712</v>
      </c>
      <c r="G373" s="254"/>
      <c r="H373" s="257">
        <v>0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3" t="s">
        <v>178</v>
      </c>
      <c r="AU373" s="263" t="s">
        <v>83</v>
      </c>
      <c r="AV373" s="14" t="s">
        <v>83</v>
      </c>
      <c r="AW373" s="14" t="s">
        <v>35</v>
      </c>
      <c r="AX373" s="14" t="s">
        <v>74</v>
      </c>
      <c r="AY373" s="263" t="s">
        <v>169</v>
      </c>
    </row>
    <row r="374" spans="1:51" s="14" customFormat="1" ht="12">
      <c r="A374" s="14"/>
      <c r="B374" s="253"/>
      <c r="C374" s="254"/>
      <c r="D374" s="244" t="s">
        <v>178</v>
      </c>
      <c r="E374" s="255" t="s">
        <v>19</v>
      </c>
      <c r="F374" s="256" t="s">
        <v>1713</v>
      </c>
      <c r="G374" s="254"/>
      <c r="H374" s="257">
        <v>0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3" t="s">
        <v>178</v>
      </c>
      <c r="AU374" s="263" t="s">
        <v>83</v>
      </c>
      <c r="AV374" s="14" t="s">
        <v>83</v>
      </c>
      <c r="AW374" s="14" t="s">
        <v>35</v>
      </c>
      <c r="AX374" s="14" t="s">
        <v>74</v>
      </c>
      <c r="AY374" s="263" t="s">
        <v>169</v>
      </c>
    </row>
    <row r="375" spans="1:51" s="17" customFormat="1" ht="12">
      <c r="A375" s="17"/>
      <c r="B375" s="293"/>
      <c r="C375" s="294"/>
      <c r="D375" s="244" t="s">
        <v>178</v>
      </c>
      <c r="E375" s="295" t="s">
        <v>19</v>
      </c>
      <c r="F375" s="296" t="s">
        <v>1714</v>
      </c>
      <c r="G375" s="294"/>
      <c r="H375" s="297">
        <v>8</v>
      </c>
      <c r="I375" s="298"/>
      <c r="J375" s="294"/>
      <c r="K375" s="294"/>
      <c r="L375" s="299"/>
      <c r="M375" s="300"/>
      <c r="N375" s="301"/>
      <c r="O375" s="301"/>
      <c r="P375" s="301"/>
      <c r="Q375" s="301"/>
      <c r="R375" s="301"/>
      <c r="S375" s="301"/>
      <c r="T375" s="302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T375" s="303" t="s">
        <v>178</v>
      </c>
      <c r="AU375" s="303" t="s">
        <v>83</v>
      </c>
      <c r="AV375" s="17" t="s">
        <v>189</v>
      </c>
      <c r="AW375" s="17" t="s">
        <v>35</v>
      </c>
      <c r="AX375" s="17" t="s">
        <v>74</v>
      </c>
      <c r="AY375" s="303" t="s">
        <v>169</v>
      </c>
    </row>
    <row r="376" spans="1:51" s="14" customFormat="1" ht="12">
      <c r="A376" s="14"/>
      <c r="B376" s="253"/>
      <c r="C376" s="254"/>
      <c r="D376" s="244" t="s">
        <v>178</v>
      </c>
      <c r="E376" s="255" t="s">
        <v>19</v>
      </c>
      <c r="F376" s="256" t="s">
        <v>1715</v>
      </c>
      <c r="G376" s="254"/>
      <c r="H376" s="257">
        <v>2</v>
      </c>
      <c r="I376" s="258"/>
      <c r="J376" s="254"/>
      <c r="K376" s="254"/>
      <c r="L376" s="259"/>
      <c r="M376" s="260"/>
      <c r="N376" s="261"/>
      <c r="O376" s="261"/>
      <c r="P376" s="261"/>
      <c r="Q376" s="261"/>
      <c r="R376" s="261"/>
      <c r="S376" s="261"/>
      <c r="T376" s="26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3" t="s">
        <v>178</v>
      </c>
      <c r="AU376" s="263" t="s">
        <v>83</v>
      </c>
      <c r="AV376" s="14" t="s">
        <v>83</v>
      </c>
      <c r="AW376" s="14" t="s">
        <v>35</v>
      </c>
      <c r="AX376" s="14" t="s">
        <v>74</v>
      </c>
      <c r="AY376" s="263" t="s">
        <v>169</v>
      </c>
    </row>
    <row r="377" spans="1:51" s="17" customFormat="1" ht="12">
      <c r="A377" s="17"/>
      <c r="B377" s="293"/>
      <c r="C377" s="294"/>
      <c r="D377" s="244" t="s">
        <v>178</v>
      </c>
      <c r="E377" s="295" t="s">
        <v>19</v>
      </c>
      <c r="F377" s="296" t="s">
        <v>1716</v>
      </c>
      <c r="G377" s="294"/>
      <c r="H377" s="297">
        <v>2</v>
      </c>
      <c r="I377" s="298"/>
      <c r="J377" s="294"/>
      <c r="K377" s="294"/>
      <c r="L377" s="299"/>
      <c r="M377" s="300"/>
      <c r="N377" s="301"/>
      <c r="O377" s="301"/>
      <c r="P377" s="301"/>
      <c r="Q377" s="301"/>
      <c r="R377" s="301"/>
      <c r="S377" s="301"/>
      <c r="T377" s="302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T377" s="303" t="s">
        <v>178</v>
      </c>
      <c r="AU377" s="303" t="s">
        <v>83</v>
      </c>
      <c r="AV377" s="17" t="s">
        <v>189</v>
      </c>
      <c r="AW377" s="17" t="s">
        <v>35</v>
      </c>
      <c r="AX377" s="17" t="s">
        <v>74</v>
      </c>
      <c r="AY377" s="303" t="s">
        <v>169</v>
      </c>
    </row>
    <row r="378" spans="1:51" s="15" customFormat="1" ht="12">
      <c r="A378" s="15"/>
      <c r="B378" s="264"/>
      <c r="C378" s="265"/>
      <c r="D378" s="244" t="s">
        <v>178</v>
      </c>
      <c r="E378" s="266" t="s">
        <v>19</v>
      </c>
      <c r="F378" s="267" t="s">
        <v>183</v>
      </c>
      <c r="G378" s="265"/>
      <c r="H378" s="268">
        <v>10</v>
      </c>
      <c r="I378" s="269"/>
      <c r="J378" s="265"/>
      <c r="K378" s="265"/>
      <c r="L378" s="270"/>
      <c r="M378" s="271"/>
      <c r="N378" s="272"/>
      <c r="O378" s="272"/>
      <c r="P378" s="272"/>
      <c r="Q378" s="272"/>
      <c r="R378" s="272"/>
      <c r="S378" s="272"/>
      <c r="T378" s="273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4" t="s">
        <v>178</v>
      </c>
      <c r="AU378" s="274" t="s">
        <v>83</v>
      </c>
      <c r="AV378" s="15" t="s">
        <v>176</v>
      </c>
      <c r="AW378" s="15" t="s">
        <v>35</v>
      </c>
      <c r="AX378" s="15" t="s">
        <v>81</v>
      </c>
      <c r="AY378" s="274" t="s">
        <v>169</v>
      </c>
    </row>
    <row r="379" spans="1:65" s="2" customFormat="1" ht="21.75" customHeight="1">
      <c r="A379" s="41"/>
      <c r="B379" s="42"/>
      <c r="C379" s="307" t="s">
        <v>465</v>
      </c>
      <c r="D379" s="307" t="s">
        <v>637</v>
      </c>
      <c r="E379" s="308" t="s">
        <v>1717</v>
      </c>
      <c r="F379" s="309" t="s">
        <v>1718</v>
      </c>
      <c r="G379" s="310" t="s">
        <v>186</v>
      </c>
      <c r="H379" s="311">
        <v>1</v>
      </c>
      <c r="I379" s="312"/>
      <c r="J379" s="313">
        <f>ROUND(I379*H379,2)</f>
        <v>0</v>
      </c>
      <c r="K379" s="309" t="s">
        <v>175</v>
      </c>
      <c r="L379" s="314"/>
      <c r="M379" s="315" t="s">
        <v>19</v>
      </c>
      <c r="N379" s="316" t="s">
        <v>45</v>
      </c>
      <c r="O379" s="87"/>
      <c r="P379" s="238">
        <f>O379*H379</f>
        <v>0</v>
      </c>
      <c r="Q379" s="238">
        <v>0.04</v>
      </c>
      <c r="R379" s="238">
        <f>Q379*H379</f>
        <v>0.04</v>
      </c>
      <c r="S379" s="238">
        <v>0</v>
      </c>
      <c r="T379" s="239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40" t="s">
        <v>210</v>
      </c>
      <c r="AT379" s="240" t="s">
        <v>637</v>
      </c>
      <c r="AU379" s="240" t="s">
        <v>83</v>
      </c>
      <c r="AY379" s="20" t="s">
        <v>169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20" t="s">
        <v>81</v>
      </c>
      <c r="BK379" s="241">
        <f>ROUND(I379*H379,2)</f>
        <v>0</v>
      </c>
      <c r="BL379" s="20" t="s">
        <v>176</v>
      </c>
      <c r="BM379" s="240" t="s">
        <v>1719</v>
      </c>
    </row>
    <row r="380" spans="1:51" s="13" customFormat="1" ht="12">
      <c r="A380" s="13"/>
      <c r="B380" s="242"/>
      <c r="C380" s="243"/>
      <c r="D380" s="244" t="s">
        <v>178</v>
      </c>
      <c r="E380" s="245" t="s">
        <v>19</v>
      </c>
      <c r="F380" s="246" t="s">
        <v>1699</v>
      </c>
      <c r="G380" s="243"/>
      <c r="H380" s="245" t="s">
        <v>19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2" t="s">
        <v>178</v>
      </c>
      <c r="AU380" s="252" t="s">
        <v>83</v>
      </c>
      <c r="AV380" s="13" t="s">
        <v>81</v>
      </c>
      <c r="AW380" s="13" t="s">
        <v>35</v>
      </c>
      <c r="AX380" s="13" t="s">
        <v>74</v>
      </c>
      <c r="AY380" s="252" t="s">
        <v>169</v>
      </c>
    </row>
    <row r="381" spans="1:51" s="14" customFormat="1" ht="12">
      <c r="A381" s="14"/>
      <c r="B381" s="253"/>
      <c r="C381" s="254"/>
      <c r="D381" s="244" t="s">
        <v>178</v>
      </c>
      <c r="E381" s="255" t="s">
        <v>19</v>
      </c>
      <c r="F381" s="256" t="s">
        <v>1720</v>
      </c>
      <c r="G381" s="254"/>
      <c r="H381" s="257">
        <v>0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3" t="s">
        <v>178</v>
      </c>
      <c r="AU381" s="263" t="s">
        <v>83</v>
      </c>
      <c r="AV381" s="14" t="s">
        <v>83</v>
      </c>
      <c r="AW381" s="14" t="s">
        <v>35</v>
      </c>
      <c r="AX381" s="14" t="s">
        <v>74</v>
      </c>
      <c r="AY381" s="263" t="s">
        <v>169</v>
      </c>
    </row>
    <row r="382" spans="1:51" s="14" customFormat="1" ht="12">
      <c r="A382" s="14"/>
      <c r="B382" s="253"/>
      <c r="C382" s="254"/>
      <c r="D382" s="244" t="s">
        <v>178</v>
      </c>
      <c r="E382" s="255" t="s">
        <v>19</v>
      </c>
      <c r="F382" s="256" t="s">
        <v>1701</v>
      </c>
      <c r="G382" s="254"/>
      <c r="H382" s="257">
        <v>0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3" t="s">
        <v>178</v>
      </c>
      <c r="AU382" s="263" t="s">
        <v>83</v>
      </c>
      <c r="AV382" s="14" t="s">
        <v>83</v>
      </c>
      <c r="AW382" s="14" t="s">
        <v>35</v>
      </c>
      <c r="AX382" s="14" t="s">
        <v>74</v>
      </c>
      <c r="AY382" s="263" t="s">
        <v>169</v>
      </c>
    </row>
    <row r="383" spans="1:51" s="14" customFormat="1" ht="12">
      <c r="A383" s="14"/>
      <c r="B383" s="253"/>
      <c r="C383" s="254"/>
      <c r="D383" s="244" t="s">
        <v>178</v>
      </c>
      <c r="E383" s="255" t="s">
        <v>19</v>
      </c>
      <c r="F383" s="256" t="s">
        <v>1721</v>
      </c>
      <c r="G383" s="254"/>
      <c r="H383" s="257">
        <v>1</v>
      </c>
      <c r="I383" s="258"/>
      <c r="J383" s="254"/>
      <c r="K383" s="254"/>
      <c r="L383" s="259"/>
      <c r="M383" s="260"/>
      <c r="N383" s="261"/>
      <c r="O383" s="261"/>
      <c r="P383" s="261"/>
      <c r="Q383" s="261"/>
      <c r="R383" s="261"/>
      <c r="S383" s="261"/>
      <c r="T383" s="26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3" t="s">
        <v>178</v>
      </c>
      <c r="AU383" s="263" t="s">
        <v>83</v>
      </c>
      <c r="AV383" s="14" t="s">
        <v>83</v>
      </c>
      <c r="AW383" s="14" t="s">
        <v>35</v>
      </c>
      <c r="AX383" s="14" t="s">
        <v>74</v>
      </c>
      <c r="AY383" s="263" t="s">
        <v>169</v>
      </c>
    </row>
    <row r="384" spans="1:51" s="14" customFormat="1" ht="12">
      <c r="A384" s="14"/>
      <c r="B384" s="253"/>
      <c r="C384" s="254"/>
      <c r="D384" s="244" t="s">
        <v>178</v>
      </c>
      <c r="E384" s="255" t="s">
        <v>19</v>
      </c>
      <c r="F384" s="256" t="s">
        <v>1722</v>
      </c>
      <c r="G384" s="254"/>
      <c r="H384" s="257">
        <v>0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3" t="s">
        <v>178</v>
      </c>
      <c r="AU384" s="263" t="s">
        <v>83</v>
      </c>
      <c r="AV384" s="14" t="s">
        <v>83</v>
      </c>
      <c r="AW384" s="14" t="s">
        <v>35</v>
      </c>
      <c r="AX384" s="14" t="s">
        <v>74</v>
      </c>
      <c r="AY384" s="263" t="s">
        <v>169</v>
      </c>
    </row>
    <row r="385" spans="1:51" s="14" customFormat="1" ht="12">
      <c r="A385" s="14"/>
      <c r="B385" s="253"/>
      <c r="C385" s="254"/>
      <c r="D385" s="244" t="s">
        <v>178</v>
      </c>
      <c r="E385" s="255" t="s">
        <v>19</v>
      </c>
      <c r="F385" s="256" t="s">
        <v>1704</v>
      </c>
      <c r="G385" s="254"/>
      <c r="H385" s="257">
        <v>0</v>
      </c>
      <c r="I385" s="258"/>
      <c r="J385" s="254"/>
      <c r="K385" s="254"/>
      <c r="L385" s="259"/>
      <c r="M385" s="260"/>
      <c r="N385" s="261"/>
      <c r="O385" s="261"/>
      <c r="P385" s="261"/>
      <c r="Q385" s="261"/>
      <c r="R385" s="261"/>
      <c r="S385" s="261"/>
      <c r="T385" s="26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3" t="s">
        <v>178</v>
      </c>
      <c r="AU385" s="263" t="s">
        <v>83</v>
      </c>
      <c r="AV385" s="14" t="s">
        <v>83</v>
      </c>
      <c r="AW385" s="14" t="s">
        <v>35</v>
      </c>
      <c r="AX385" s="14" t="s">
        <v>74</v>
      </c>
      <c r="AY385" s="263" t="s">
        <v>169</v>
      </c>
    </row>
    <row r="386" spans="1:51" s="14" customFormat="1" ht="12">
      <c r="A386" s="14"/>
      <c r="B386" s="253"/>
      <c r="C386" s="254"/>
      <c r="D386" s="244" t="s">
        <v>178</v>
      </c>
      <c r="E386" s="255" t="s">
        <v>19</v>
      </c>
      <c r="F386" s="256" t="s">
        <v>1723</v>
      </c>
      <c r="G386" s="254"/>
      <c r="H386" s="257">
        <v>0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3" t="s">
        <v>178</v>
      </c>
      <c r="AU386" s="263" t="s">
        <v>83</v>
      </c>
      <c r="AV386" s="14" t="s">
        <v>83</v>
      </c>
      <c r="AW386" s="14" t="s">
        <v>35</v>
      </c>
      <c r="AX386" s="14" t="s">
        <v>74</v>
      </c>
      <c r="AY386" s="263" t="s">
        <v>169</v>
      </c>
    </row>
    <row r="387" spans="1:51" s="14" customFormat="1" ht="12">
      <c r="A387" s="14"/>
      <c r="B387" s="253"/>
      <c r="C387" s="254"/>
      <c r="D387" s="244" t="s">
        <v>178</v>
      </c>
      <c r="E387" s="255" t="s">
        <v>19</v>
      </c>
      <c r="F387" s="256" t="s">
        <v>1706</v>
      </c>
      <c r="G387" s="254"/>
      <c r="H387" s="257">
        <v>0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3" t="s">
        <v>178</v>
      </c>
      <c r="AU387" s="263" t="s">
        <v>83</v>
      </c>
      <c r="AV387" s="14" t="s">
        <v>83</v>
      </c>
      <c r="AW387" s="14" t="s">
        <v>35</v>
      </c>
      <c r="AX387" s="14" t="s">
        <v>74</v>
      </c>
      <c r="AY387" s="263" t="s">
        <v>169</v>
      </c>
    </row>
    <row r="388" spans="1:51" s="14" customFormat="1" ht="12">
      <c r="A388" s="14"/>
      <c r="B388" s="253"/>
      <c r="C388" s="254"/>
      <c r="D388" s="244" t="s">
        <v>178</v>
      </c>
      <c r="E388" s="255" t="s">
        <v>19</v>
      </c>
      <c r="F388" s="256" t="s">
        <v>1724</v>
      </c>
      <c r="G388" s="254"/>
      <c r="H388" s="257">
        <v>0</v>
      </c>
      <c r="I388" s="258"/>
      <c r="J388" s="254"/>
      <c r="K388" s="254"/>
      <c r="L388" s="259"/>
      <c r="M388" s="260"/>
      <c r="N388" s="261"/>
      <c r="O388" s="261"/>
      <c r="P388" s="261"/>
      <c r="Q388" s="261"/>
      <c r="R388" s="261"/>
      <c r="S388" s="261"/>
      <c r="T388" s="26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3" t="s">
        <v>178</v>
      </c>
      <c r="AU388" s="263" t="s">
        <v>83</v>
      </c>
      <c r="AV388" s="14" t="s">
        <v>83</v>
      </c>
      <c r="AW388" s="14" t="s">
        <v>35</v>
      </c>
      <c r="AX388" s="14" t="s">
        <v>74</v>
      </c>
      <c r="AY388" s="263" t="s">
        <v>169</v>
      </c>
    </row>
    <row r="389" spans="1:51" s="14" customFormat="1" ht="12">
      <c r="A389" s="14"/>
      <c r="B389" s="253"/>
      <c r="C389" s="254"/>
      <c r="D389" s="244" t="s">
        <v>178</v>
      </c>
      <c r="E389" s="255" t="s">
        <v>19</v>
      </c>
      <c r="F389" s="256" t="s">
        <v>1725</v>
      </c>
      <c r="G389" s="254"/>
      <c r="H389" s="257">
        <v>0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3" t="s">
        <v>178</v>
      </c>
      <c r="AU389" s="263" t="s">
        <v>83</v>
      </c>
      <c r="AV389" s="14" t="s">
        <v>83</v>
      </c>
      <c r="AW389" s="14" t="s">
        <v>35</v>
      </c>
      <c r="AX389" s="14" t="s">
        <v>74</v>
      </c>
      <c r="AY389" s="263" t="s">
        <v>169</v>
      </c>
    </row>
    <row r="390" spans="1:51" s="14" customFormat="1" ht="12">
      <c r="A390" s="14"/>
      <c r="B390" s="253"/>
      <c r="C390" s="254"/>
      <c r="D390" s="244" t="s">
        <v>178</v>
      </c>
      <c r="E390" s="255" t="s">
        <v>19</v>
      </c>
      <c r="F390" s="256" t="s">
        <v>1726</v>
      </c>
      <c r="G390" s="254"/>
      <c r="H390" s="257">
        <v>0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3" t="s">
        <v>178</v>
      </c>
      <c r="AU390" s="263" t="s">
        <v>83</v>
      </c>
      <c r="AV390" s="14" t="s">
        <v>83</v>
      </c>
      <c r="AW390" s="14" t="s">
        <v>35</v>
      </c>
      <c r="AX390" s="14" t="s">
        <v>74</v>
      </c>
      <c r="AY390" s="263" t="s">
        <v>169</v>
      </c>
    </row>
    <row r="391" spans="1:51" s="14" customFormat="1" ht="12">
      <c r="A391" s="14"/>
      <c r="B391" s="253"/>
      <c r="C391" s="254"/>
      <c r="D391" s="244" t="s">
        <v>178</v>
      </c>
      <c r="E391" s="255" t="s">
        <v>19</v>
      </c>
      <c r="F391" s="256" t="s">
        <v>1727</v>
      </c>
      <c r="G391" s="254"/>
      <c r="H391" s="257">
        <v>0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3" t="s">
        <v>178</v>
      </c>
      <c r="AU391" s="263" t="s">
        <v>83</v>
      </c>
      <c r="AV391" s="14" t="s">
        <v>83</v>
      </c>
      <c r="AW391" s="14" t="s">
        <v>35</v>
      </c>
      <c r="AX391" s="14" t="s">
        <v>74</v>
      </c>
      <c r="AY391" s="263" t="s">
        <v>169</v>
      </c>
    </row>
    <row r="392" spans="1:51" s="14" customFormat="1" ht="12">
      <c r="A392" s="14"/>
      <c r="B392" s="253"/>
      <c r="C392" s="254"/>
      <c r="D392" s="244" t="s">
        <v>178</v>
      </c>
      <c r="E392" s="255" t="s">
        <v>19</v>
      </c>
      <c r="F392" s="256" t="s">
        <v>1728</v>
      </c>
      <c r="G392" s="254"/>
      <c r="H392" s="257">
        <v>0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3" t="s">
        <v>178</v>
      </c>
      <c r="AU392" s="263" t="s">
        <v>83</v>
      </c>
      <c r="AV392" s="14" t="s">
        <v>83</v>
      </c>
      <c r="AW392" s="14" t="s">
        <v>35</v>
      </c>
      <c r="AX392" s="14" t="s">
        <v>74</v>
      </c>
      <c r="AY392" s="263" t="s">
        <v>169</v>
      </c>
    </row>
    <row r="393" spans="1:51" s="14" customFormat="1" ht="12">
      <c r="A393" s="14"/>
      <c r="B393" s="253"/>
      <c r="C393" s="254"/>
      <c r="D393" s="244" t="s">
        <v>178</v>
      </c>
      <c r="E393" s="255" t="s">
        <v>19</v>
      </c>
      <c r="F393" s="256" t="s">
        <v>1712</v>
      </c>
      <c r="G393" s="254"/>
      <c r="H393" s="257">
        <v>0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3" t="s">
        <v>178</v>
      </c>
      <c r="AU393" s="263" t="s">
        <v>83</v>
      </c>
      <c r="AV393" s="14" t="s">
        <v>83</v>
      </c>
      <c r="AW393" s="14" t="s">
        <v>35</v>
      </c>
      <c r="AX393" s="14" t="s">
        <v>74</v>
      </c>
      <c r="AY393" s="263" t="s">
        <v>169</v>
      </c>
    </row>
    <row r="394" spans="1:51" s="14" customFormat="1" ht="12">
      <c r="A394" s="14"/>
      <c r="B394" s="253"/>
      <c r="C394" s="254"/>
      <c r="D394" s="244" t="s">
        <v>178</v>
      </c>
      <c r="E394" s="255" t="s">
        <v>19</v>
      </c>
      <c r="F394" s="256" t="s">
        <v>1713</v>
      </c>
      <c r="G394" s="254"/>
      <c r="H394" s="257">
        <v>0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3" t="s">
        <v>178</v>
      </c>
      <c r="AU394" s="263" t="s">
        <v>83</v>
      </c>
      <c r="AV394" s="14" t="s">
        <v>83</v>
      </c>
      <c r="AW394" s="14" t="s">
        <v>35</v>
      </c>
      <c r="AX394" s="14" t="s">
        <v>74</v>
      </c>
      <c r="AY394" s="263" t="s">
        <v>169</v>
      </c>
    </row>
    <row r="395" spans="1:51" s="15" customFormat="1" ht="12">
      <c r="A395" s="15"/>
      <c r="B395" s="264"/>
      <c r="C395" s="265"/>
      <c r="D395" s="244" t="s">
        <v>178</v>
      </c>
      <c r="E395" s="266" t="s">
        <v>19</v>
      </c>
      <c r="F395" s="267" t="s">
        <v>183</v>
      </c>
      <c r="G395" s="265"/>
      <c r="H395" s="268">
        <v>1</v>
      </c>
      <c r="I395" s="269"/>
      <c r="J395" s="265"/>
      <c r="K395" s="265"/>
      <c r="L395" s="270"/>
      <c r="M395" s="271"/>
      <c r="N395" s="272"/>
      <c r="O395" s="272"/>
      <c r="P395" s="272"/>
      <c r="Q395" s="272"/>
      <c r="R395" s="272"/>
      <c r="S395" s="272"/>
      <c r="T395" s="27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4" t="s">
        <v>178</v>
      </c>
      <c r="AU395" s="274" t="s">
        <v>83</v>
      </c>
      <c r="AV395" s="15" t="s">
        <v>176</v>
      </c>
      <c r="AW395" s="15" t="s">
        <v>35</v>
      </c>
      <c r="AX395" s="15" t="s">
        <v>81</v>
      </c>
      <c r="AY395" s="274" t="s">
        <v>169</v>
      </c>
    </row>
    <row r="396" spans="1:65" s="2" customFormat="1" ht="21.75" customHeight="1">
      <c r="A396" s="41"/>
      <c r="B396" s="42"/>
      <c r="C396" s="307" t="s">
        <v>483</v>
      </c>
      <c r="D396" s="307" t="s">
        <v>637</v>
      </c>
      <c r="E396" s="308" t="s">
        <v>1729</v>
      </c>
      <c r="F396" s="309" t="s">
        <v>1730</v>
      </c>
      <c r="G396" s="310" t="s">
        <v>186</v>
      </c>
      <c r="H396" s="311">
        <v>4</v>
      </c>
      <c r="I396" s="312"/>
      <c r="J396" s="313">
        <f>ROUND(I396*H396,2)</f>
        <v>0</v>
      </c>
      <c r="K396" s="309" t="s">
        <v>175</v>
      </c>
      <c r="L396" s="314"/>
      <c r="M396" s="315" t="s">
        <v>19</v>
      </c>
      <c r="N396" s="316" t="s">
        <v>45</v>
      </c>
      <c r="O396" s="87"/>
      <c r="P396" s="238">
        <f>O396*H396</f>
        <v>0</v>
      </c>
      <c r="Q396" s="238">
        <v>0.051</v>
      </c>
      <c r="R396" s="238">
        <f>Q396*H396</f>
        <v>0.204</v>
      </c>
      <c r="S396" s="238">
        <v>0</v>
      </c>
      <c r="T396" s="239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40" t="s">
        <v>210</v>
      </c>
      <c r="AT396" s="240" t="s">
        <v>637</v>
      </c>
      <c r="AU396" s="240" t="s">
        <v>83</v>
      </c>
      <c r="AY396" s="20" t="s">
        <v>169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20" t="s">
        <v>81</v>
      </c>
      <c r="BK396" s="241">
        <f>ROUND(I396*H396,2)</f>
        <v>0</v>
      </c>
      <c r="BL396" s="20" t="s">
        <v>176</v>
      </c>
      <c r="BM396" s="240" t="s">
        <v>1731</v>
      </c>
    </row>
    <row r="397" spans="1:51" s="13" customFormat="1" ht="12">
      <c r="A397" s="13"/>
      <c r="B397" s="242"/>
      <c r="C397" s="243"/>
      <c r="D397" s="244" t="s">
        <v>178</v>
      </c>
      <c r="E397" s="245" t="s">
        <v>19</v>
      </c>
      <c r="F397" s="246" t="s">
        <v>1699</v>
      </c>
      <c r="G397" s="243"/>
      <c r="H397" s="245" t="s">
        <v>19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2" t="s">
        <v>178</v>
      </c>
      <c r="AU397" s="252" t="s">
        <v>83</v>
      </c>
      <c r="AV397" s="13" t="s">
        <v>81</v>
      </c>
      <c r="AW397" s="13" t="s">
        <v>35</v>
      </c>
      <c r="AX397" s="13" t="s">
        <v>74</v>
      </c>
      <c r="AY397" s="252" t="s">
        <v>169</v>
      </c>
    </row>
    <row r="398" spans="1:51" s="14" customFormat="1" ht="12">
      <c r="A398" s="14"/>
      <c r="B398" s="253"/>
      <c r="C398" s="254"/>
      <c r="D398" s="244" t="s">
        <v>178</v>
      </c>
      <c r="E398" s="255" t="s">
        <v>19</v>
      </c>
      <c r="F398" s="256" t="s">
        <v>1700</v>
      </c>
      <c r="G398" s="254"/>
      <c r="H398" s="257">
        <v>1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3" t="s">
        <v>178</v>
      </c>
      <c r="AU398" s="263" t="s">
        <v>83</v>
      </c>
      <c r="AV398" s="14" t="s">
        <v>83</v>
      </c>
      <c r="AW398" s="14" t="s">
        <v>35</v>
      </c>
      <c r="AX398" s="14" t="s">
        <v>74</v>
      </c>
      <c r="AY398" s="263" t="s">
        <v>169</v>
      </c>
    </row>
    <row r="399" spans="1:51" s="14" customFormat="1" ht="12">
      <c r="A399" s="14"/>
      <c r="B399" s="253"/>
      <c r="C399" s="254"/>
      <c r="D399" s="244" t="s">
        <v>178</v>
      </c>
      <c r="E399" s="255" t="s">
        <v>19</v>
      </c>
      <c r="F399" s="256" t="s">
        <v>1701</v>
      </c>
      <c r="G399" s="254"/>
      <c r="H399" s="257">
        <v>0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3" t="s">
        <v>178</v>
      </c>
      <c r="AU399" s="263" t="s">
        <v>83</v>
      </c>
      <c r="AV399" s="14" t="s">
        <v>83</v>
      </c>
      <c r="AW399" s="14" t="s">
        <v>35</v>
      </c>
      <c r="AX399" s="14" t="s">
        <v>74</v>
      </c>
      <c r="AY399" s="263" t="s">
        <v>169</v>
      </c>
    </row>
    <row r="400" spans="1:51" s="14" customFormat="1" ht="12">
      <c r="A400" s="14"/>
      <c r="B400" s="253"/>
      <c r="C400" s="254"/>
      <c r="D400" s="244" t="s">
        <v>178</v>
      </c>
      <c r="E400" s="255" t="s">
        <v>19</v>
      </c>
      <c r="F400" s="256" t="s">
        <v>1702</v>
      </c>
      <c r="G400" s="254"/>
      <c r="H400" s="257">
        <v>0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3" t="s">
        <v>178</v>
      </c>
      <c r="AU400" s="263" t="s">
        <v>83</v>
      </c>
      <c r="AV400" s="14" t="s">
        <v>83</v>
      </c>
      <c r="AW400" s="14" t="s">
        <v>35</v>
      </c>
      <c r="AX400" s="14" t="s">
        <v>74</v>
      </c>
      <c r="AY400" s="263" t="s">
        <v>169</v>
      </c>
    </row>
    <row r="401" spans="1:51" s="14" customFormat="1" ht="12">
      <c r="A401" s="14"/>
      <c r="B401" s="253"/>
      <c r="C401" s="254"/>
      <c r="D401" s="244" t="s">
        <v>178</v>
      </c>
      <c r="E401" s="255" t="s">
        <v>19</v>
      </c>
      <c r="F401" s="256" t="s">
        <v>1722</v>
      </c>
      <c r="G401" s="254"/>
      <c r="H401" s="257">
        <v>0</v>
      </c>
      <c r="I401" s="258"/>
      <c r="J401" s="254"/>
      <c r="K401" s="254"/>
      <c r="L401" s="259"/>
      <c r="M401" s="260"/>
      <c r="N401" s="261"/>
      <c r="O401" s="261"/>
      <c r="P401" s="261"/>
      <c r="Q401" s="261"/>
      <c r="R401" s="261"/>
      <c r="S401" s="261"/>
      <c r="T401" s="26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3" t="s">
        <v>178</v>
      </c>
      <c r="AU401" s="263" t="s">
        <v>83</v>
      </c>
      <c r="AV401" s="14" t="s">
        <v>83</v>
      </c>
      <c r="AW401" s="14" t="s">
        <v>35</v>
      </c>
      <c r="AX401" s="14" t="s">
        <v>74</v>
      </c>
      <c r="AY401" s="263" t="s">
        <v>169</v>
      </c>
    </row>
    <row r="402" spans="1:51" s="14" customFormat="1" ht="12">
      <c r="A402" s="14"/>
      <c r="B402" s="253"/>
      <c r="C402" s="254"/>
      <c r="D402" s="244" t="s">
        <v>178</v>
      </c>
      <c r="E402" s="255" t="s">
        <v>19</v>
      </c>
      <c r="F402" s="256" t="s">
        <v>1704</v>
      </c>
      <c r="G402" s="254"/>
      <c r="H402" s="257">
        <v>0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3" t="s">
        <v>178</v>
      </c>
      <c r="AU402" s="263" t="s">
        <v>83</v>
      </c>
      <c r="AV402" s="14" t="s">
        <v>83</v>
      </c>
      <c r="AW402" s="14" t="s">
        <v>35</v>
      </c>
      <c r="AX402" s="14" t="s">
        <v>74</v>
      </c>
      <c r="AY402" s="263" t="s">
        <v>169</v>
      </c>
    </row>
    <row r="403" spans="1:51" s="14" customFormat="1" ht="12">
      <c r="A403" s="14"/>
      <c r="B403" s="253"/>
      <c r="C403" s="254"/>
      <c r="D403" s="244" t="s">
        <v>178</v>
      </c>
      <c r="E403" s="255" t="s">
        <v>19</v>
      </c>
      <c r="F403" s="256" t="s">
        <v>1723</v>
      </c>
      <c r="G403" s="254"/>
      <c r="H403" s="257">
        <v>0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3" t="s">
        <v>178</v>
      </c>
      <c r="AU403" s="263" t="s">
        <v>83</v>
      </c>
      <c r="AV403" s="14" t="s">
        <v>83</v>
      </c>
      <c r="AW403" s="14" t="s">
        <v>35</v>
      </c>
      <c r="AX403" s="14" t="s">
        <v>74</v>
      </c>
      <c r="AY403" s="263" t="s">
        <v>169</v>
      </c>
    </row>
    <row r="404" spans="1:51" s="14" customFormat="1" ht="12">
      <c r="A404" s="14"/>
      <c r="B404" s="253"/>
      <c r="C404" s="254"/>
      <c r="D404" s="244" t="s">
        <v>178</v>
      </c>
      <c r="E404" s="255" t="s">
        <v>19</v>
      </c>
      <c r="F404" s="256" t="s">
        <v>1732</v>
      </c>
      <c r="G404" s="254"/>
      <c r="H404" s="257">
        <v>1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3" t="s">
        <v>178</v>
      </c>
      <c r="AU404" s="263" t="s">
        <v>83</v>
      </c>
      <c r="AV404" s="14" t="s">
        <v>83</v>
      </c>
      <c r="AW404" s="14" t="s">
        <v>35</v>
      </c>
      <c r="AX404" s="14" t="s">
        <v>74</v>
      </c>
      <c r="AY404" s="263" t="s">
        <v>169</v>
      </c>
    </row>
    <row r="405" spans="1:51" s="14" customFormat="1" ht="12">
      <c r="A405" s="14"/>
      <c r="B405" s="253"/>
      <c r="C405" s="254"/>
      <c r="D405" s="244" t="s">
        <v>178</v>
      </c>
      <c r="E405" s="255" t="s">
        <v>19</v>
      </c>
      <c r="F405" s="256" t="s">
        <v>1724</v>
      </c>
      <c r="G405" s="254"/>
      <c r="H405" s="257">
        <v>0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3" t="s">
        <v>178</v>
      </c>
      <c r="AU405" s="263" t="s">
        <v>83</v>
      </c>
      <c r="AV405" s="14" t="s">
        <v>83</v>
      </c>
      <c r="AW405" s="14" t="s">
        <v>35</v>
      </c>
      <c r="AX405" s="14" t="s">
        <v>74</v>
      </c>
      <c r="AY405" s="263" t="s">
        <v>169</v>
      </c>
    </row>
    <row r="406" spans="1:51" s="14" customFormat="1" ht="12">
      <c r="A406" s="14"/>
      <c r="B406" s="253"/>
      <c r="C406" s="254"/>
      <c r="D406" s="244" t="s">
        <v>178</v>
      </c>
      <c r="E406" s="255" t="s">
        <v>19</v>
      </c>
      <c r="F406" s="256" t="s">
        <v>1708</v>
      </c>
      <c r="G406" s="254"/>
      <c r="H406" s="257">
        <v>1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3" t="s">
        <v>178</v>
      </c>
      <c r="AU406" s="263" t="s">
        <v>83</v>
      </c>
      <c r="AV406" s="14" t="s">
        <v>83</v>
      </c>
      <c r="AW406" s="14" t="s">
        <v>35</v>
      </c>
      <c r="AX406" s="14" t="s">
        <v>74</v>
      </c>
      <c r="AY406" s="263" t="s">
        <v>169</v>
      </c>
    </row>
    <row r="407" spans="1:51" s="14" customFormat="1" ht="12">
      <c r="A407" s="14"/>
      <c r="B407" s="253"/>
      <c r="C407" s="254"/>
      <c r="D407" s="244" t="s">
        <v>178</v>
      </c>
      <c r="E407" s="255" t="s">
        <v>19</v>
      </c>
      <c r="F407" s="256" t="s">
        <v>1726</v>
      </c>
      <c r="G407" s="254"/>
      <c r="H407" s="257">
        <v>0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3" t="s">
        <v>178</v>
      </c>
      <c r="AU407" s="263" t="s">
        <v>83</v>
      </c>
      <c r="AV407" s="14" t="s">
        <v>83</v>
      </c>
      <c r="AW407" s="14" t="s">
        <v>35</v>
      </c>
      <c r="AX407" s="14" t="s">
        <v>74</v>
      </c>
      <c r="AY407" s="263" t="s">
        <v>169</v>
      </c>
    </row>
    <row r="408" spans="1:51" s="14" customFormat="1" ht="12">
      <c r="A408" s="14"/>
      <c r="B408" s="253"/>
      <c r="C408" s="254"/>
      <c r="D408" s="244" t="s">
        <v>178</v>
      </c>
      <c r="E408" s="255" t="s">
        <v>19</v>
      </c>
      <c r="F408" s="256" t="s">
        <v>1727</v>
      </c>
      <c r="G408" s="254"/>
      <c r="H408" s="257">
        <v>0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3" t="s">
        <v>178</v>
      </c>
      <c r="AU408" s="263" t="s">
        <v>83</v>
      </c>
      <c r="AV408" s="14" t="s">
        <v>83</v>
      </c>
      <c r="AW408" s="14" t="s">
        <v>35</v>
      </c>
      <c r="AX408" s="14" t="s">
        <v>74</v>
      </c>
      <c r="AY408" s="263" t="s">
        <v>169</v>
      </c>
    </row>
    <row r="409" spans="1:51" s="14" customFormat="1" ht="12">
      <c r="A409" s="14"/>
      <c r="B409" s="253"/>
      <c r="C409" s="254"/>
      <c r="D409" s="244" t="s">
        <v>178</v>
      </c>
      <c r="E409" s="255" t="s">
        <v>19</v>
      </c>
      <c r="F409" s="256" t="s">
        <v>1728</v>
      </c>
      <c r="G409" s="254"/>
      <c r="H409" s="257">
        <v>0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3" t="s">
        <v>178</v>
      </c>
      <c r="AU409" s="263" t="s">
        <v>83</v>
      </c>
      <c r="AV409" s="14" t="s">
        <v>83</v>
      </c>
      <c r="AW409" s="14" t="s">
        <v>35</v>
      </c>
      <c r="AX409" s="14" t="s">
        <v>74</v>
      </c>
      <c r="AY409" s="263" t="s">
        <v>169</v>
      </c>
    </row>
    <row r="410" spans="1:51" s="14" customFormat="1" ht="12">
      <c r="A410" s="14"/>
      <c r="B410" s="253"/>
      <c r="C410" s="254"/>
      <c r="D410" s="244" t="s">
        <v>178</v>
      </c>
      <c r="E410" s="255" t="s">
        <v>19</v>
      </c>
      <c r="F410" s="256" t="s">
        <v>1733</v>
      </c>
      <c r="G410" s="254"/>
      <c r="H410" s="257">
        <v>1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3" t="s">
        <v>178</v>
      </c>
      <c r="AU410" s="263" t="s">
        <v>83</v>
      </c>
      <c r="AV410" s="14" t="s">
        <v>83</v>
      </c>
      <c r="AW410" s="14" t="s">
        <v>35</v>
      </c>
      <c r="AX410" s="14" t="s">
        <v>74</v>
      </c>
      <c r="AY410" s="263" t="s">
        <v>169</v>
      </c>
    </row>
    <row r="411" spans="1:51" s="14" customFormat="1" ht="12">
      <c r="A411" s="14"/>
      <c r="B411" s="253"/>
      <c r="C411" s="254"/>
      <c r="D411" s="244" t="s">
        <v>178</v>
      </c>
      <c r="E411" s="255" t="s">
        <v>19</v>
      </c>
      <c r="F411" s="256" t="s">
        <v>1713</v>
      </c>
      <c r="G411" s="254"/>
      <c r="H411" s="257">
        <v>0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3" t="s">
        <v>178</v>
      </c>
      <c r="AU411" s="263" t="s">
        <v>83</v>
      </c>
      <c r="AV411" s="14" t="s">
        <v>83</v>
      </c>
      <c r="AW411" s="14" t="s">
        <v>35</v>
      </c>
      <c r="AX411" s="14" t="s">
        <v>74</v>
      </c>
      <c r="AY411" s="263" t="s">
        <v>169</v>
      </c>
    </row>
    <row r="412" spans="1:51" s="15" customFormat="1" ht="12">
      <c r="A412" s="15"/>
      <c r="B412" s="264"/>
      <c r="C412" s="265"/>
      <c r="D412" s="244" t="s">
        <v>178</v>
      </c>
      <c r="E412" s="266" t="s">
        <v>19</v>
      </c>
      <c r="F412" s="267" t="s">
        <v>183</v>
      </c>
      <c r="G412" s="265"/>
      <c r="H412" s="268">
        <v>4</v>
      </c>
      <c r="I412" s="269"/>
      <c r="J412" s="265"/>
      <c r="K412" s="265"/>
      <c r="L412" s="270"/>
      <c r="M412" s="271"/>
      <c r="N412" s="272"/>
      <c r="O412" s="272"/>
      <c r="P412" s="272"/>
      <c r="Q412" s="272"/>
      <c r="R412" s="272"/>
      <c r="S412" s="272"/>
      <c r="T412" s="273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4" t="s">
        <v>178</v>
      </c>
      <c r="AU412" s="274" t="s">
        <v>83</v>
      </c>
      <c r="AV412" s="15" t="s">
        <v>176</v>
      </c>
      <c r="AW412" s="15" t="s">
        <v>35</v>
      </c>
      <c r="AX412" s="15" t="s">
        <v>81</v>
      </c>
      <c r="AY412" s="274" t="s">
        <v>169</v>
      </c>
    </row>
    <row r="413" spans="1:65" s="2" customFormat="1" ht="21.75" customHeight="1">
      <c r="A413" s="41"/>
      <c r="B413" s="42"/>
      <c r="C413" s="307" t="s">
        <v>485</v>
      </c>
      <c r="D413" s="307" t="s">
        <v>637</v>
      </c>
      <c r="E413" s="308" t="s">
        <v>1734</v>
      </c>
      <c r="F413" s="309" t="s">
        <v>1735</v>
      </c>
      <c r="G413" s="310" t="s">
        <v>186</v>
      </c>
      <c r="H413" s="311">
        <v>7</v>
      </c>
      <c r="I413" s="312"/>
      <c r="J413" s="313">
        <f>ROUND(I413*H413,2)</f>
        <v>0</v>
      </c>
      <c r="K413" s="309" t="s">
        <v>175</v>
      </c>
      <c r="L413" s="314"/>
      <c r="M413" s="315" t="s">
        <v>19</v>
      </c>
      <c r="N413" s="316" t="s">
        <v>45</v>
      </c>
      <c r="O413" s="87"/>
      <c r="P413" s="238">
        <f>O413*H413</f>
        <v>0</v>
      </c>
      <c r="Q413" s="238">
        <v>0.068</v>
      </c>
      <c r="R413" s="238">
        <f>Q413*H413</f>
        <v>0.47600000000000003</v>
      </c>
      <c r="S413" s="238">
        <v>0</v>
      </c>
      <c r="T413" s="239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40" t="s">
        <v>210</v>
      </c>
      <c r="AT413" s="240" t="s">
        <v>637</v>
      </c>
      <c r="AU413" s="240" t="s">
        <v>83</v>
      </c>
      <c r="AY413" s="20" t="s">
        <v>169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20" t="s">
        <v>81</v>
      </c>
      <c r="BK413" s="241">
        <f>ROUND(I413*H413,2)</f>
        <v>0</v>
      </c>
      <c r="BL413" s="20" t="s">
        <v>176</v>
      </c>
      <c r="BM413" s="240" t="s">
        <v>1736</v>
      </c>
    </row>
    <row r="414" spans="1:51" s="13" customFormat="1" ht="12">
      <c r="A414" s="13"/>
      <c r="B414" s="242"/>
      <c r="C414" s="243"/>
      <c r="D414" s="244" t="s">
        <v>178</v>
      </c>
      <c r="E414" s="245" t="s">
        <v>19</v>
      </c>
      <c r="F414" s="246" t="s">
        <v>1699</v>
      </c>
      <c r="G414" s="243"/>
      <c r="H414" s="245" t="s">
        <v>19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2" t="s">
        <v>178</v>
      </c>
      <c r="AU414" s="252" t="s">
        <v>83</v>
      </c>
      <c r="AV414" s="13" t="s">
        <v>81</v>
      </c>
      <c r="AW414" s="13" t="s">
        <v>35</v>
      </c>
      <c r="AX414" s="13" t="s">
        <v>74</v>
      </c>
      <c r="AY414" s="252" t="s">
        <v>169</v>
      </c>
    </row>
    <row r="415" spans="1:51" s="14" customFormat="1" ht="12">
      <c r="A415" s="14"/>
      <c r="B415" s="253"/>
      <c r="C415" s="254"/>
      <c r="D415" s="244" t="s">
        <v>178</v>
      </c>
      <c r="E415" s="255" t="s">
        <v>19</v>
      </c>
      <c r="F415" s="256" t="s">
        <v>1720</v>
      </c>
      <c r="G415" s="254"/>
      <c r="H415" s="257">
        <v>0</v>
      </c>
      <c r="I415" s="258"/>
      <c r="J415" s="254"/>
      <c r="K415" s="254"/>
      <c r="L415" s="259"/>
      <c r="M415" s="260"/>
      <c r="N415" s="261"/>
      <c r="O415" s="261"/>
      <c r="P415" s="261"/>
      <c r="Q415" s="261"/>
      <c r="R415" s="261"/>
      <c r="S415" s="261"/>
      <c r="T415" s="26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3" t="s">
        <v>178</v>
      </c>
      <c r="AU415" s="263" t="s">
        <v>83</v>
      </c>
      <c r="AV415" s="14" t="s">
        <v>83</v>
      </c>
      <c r="AW415" s="14" t="s">
        <v>35</v>
      </c>
      <c r="AX415" s="14" t="s">
        <v>74</v>
      </c>
      <c r="AY415" s="263" t="s">
        <v>169</v>
      </c>
    </row>
    <row r="416" spans="1:51" s="14" customFormat="1" ht="12">
      <c r="A416" s="14"/>
      <c r="B416" s="253"/>
      <c r="C416" s="254"/>
      <c r="D416" s="244" t="s">
        <v>178</v>
      </c>
      <c r="E416" s="255" t="s">
        <v>19</v>
      </c>
      <c r="F416" s="256" t="s">
        <v>1737</v>
      </c>
      <c r="G416" s="254"/>
      <c r="H416" s="257">
        <v>2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3" t="s">
        <v>178</v>
      </c>
      <c r="AU416" s="263" t="s">
        <v>83</v>
      </c>
      <c r="AV416" s="14" t="s">
        <v>83</v>
      </c>
      <c r="AW416" s="14" t="s">
        <v>35</v>
      </c>
      <c r="AX416" s="14" t="s">
        <v>74</v>
      </c>
      <c r="AY416" s="263" t="s">
        <v>169</v>
      </c>
    </row>
    <row r="417" spans="1:51" s="14" customFormat="1" ht="12">
      <c r="A417" s="14"/>
      <c r="B417" s="253"/>
      <c r="C417" s="254"/>
      <c r="D417" s="244" t="s">
        <v>178</v>
      </c>
      <c r="E417" s="255" t="s">
        <v>19</v>
      </c>
      <c r="F417" s="256" t="s">
        <v>1721</v>
      </c>
      <c r="G417" s="254"/>
      <c r="H417" s="257">
        <v>1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3" t="s">
        <v>178</v>
      </c>
      <c r="AU417" s="263" t="s">
        <v>83</v>
      </c>
      <c r="AV417" s="14" t="s">
        <v>83</v>
      </c>
      <c r="AW417" s="14" t="s">
        <v>35</v>
      </c>
      <c r="AX417" s="14" t="s">
        <v>74</v>
      </c>
      <c r="AY417" s="263" t="s">
        <v>169</v>
      </c>
    </row>
    <row r="418" spans="1:51" s="14" customFormat="1" ht="12">
      <c r="A418" s="14"/>
      <c r="B418" s="253"/>
      <c r="C418" s="254"/>
      <c r="D418" s="244" t="s">
        <v>178</v>
      </c>
      <c r="E418" s="255" t="s">
        <v>19</v>
      </c>
      <c r="F418" s="256" t="s">
        <v>1722</v>
      </c>
      <c r="G418" s="254"/>
      <c r="H418" s="257">
        <v>0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178</v>
      </c>
      <c r="AU418" s="263" t="s">
        <v>83</v>
      </c>
      <c r="AV418" s="14" t="s">
        <v>83</v>
      </c>
      <c r="AW418" s="14" t="s">
        <v>35</v>
      </c>
      <c r="AX418" s="14" t="s">
        <v>74</v>
      </c>
      <c r="AY418" s="263" t="s">
        <v>169</v>
      </c>
    </row>
    <row r="419" spans="1:51" s="14" customFormat="1" ht="12">
      <c r="A419" s="14"/>
      <c r="B419" s="253"/>
      <c r="C419" s="254"/>
      <c r="D419" s="244" t="s">
        <v>178</v>
      </c>
      <c r="E419" s="255" t="s">
        <v>19</v>
      </c>
      <c r="F419" s="256" t="s">
        <v>1738</v>
      </c>
      <c r="G419" s="254"/>
      <c r="H419" s="257">
        <v>1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3" t="s">
        <v>178</v>
      </c>
      <c r="AU419" s="263" t="s">
        <v>83</v>
      </c>
      <c r="AV419" s="14" t="s">
        <v>83</v>
      </c>
      <c r="AW419" s="14" t="s">
        <v>35</v>
      </c>
      <c r="AX419" s="14" t="s">
        <v>74</v>
      </c>
      <c r="AY419" s="263" t="s">
        <v>169</v>
      </c>
    </row>
    <row r="420" spans="1:51" s="14" customFormat="1" ht="12">
      <c r="A420" s="14"/>
      <c r="B420" s="253"/>
      <c r="C420" s="254"/>
      <c r="D420" s="244" t="s">
        <v>178</v>
      </c>
      <c r="E420" s="255" t="s">
        <v>19</v>
      </c>
      <c r="F420" s="256" t="s">
        <v>1723</v>
      </c>
      <c r="G420" s="254"/>
      <c r="H420" s="257">
        <v>0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3" t="s">
        <v>178</v>
      </c>
      <c r="AU420" s="263" t="s">
        <v>83</v>
      </c>
      <c r="AV420" s="14" t="s">
        <v>83</v>
      </c>
      <c r="AW420" s="14" t="s">
        <v>35</v>
      </c>
      <c r="AX420" s="14" t="s">
        <v>74</v>
      </c>
      <c r="AY420" s="263" t="s">
        <v>169</v>
      </c>
    </row>
    <row r="421" spans="1:51" s="14" customFormat="1" ht="12">
      <c r="A421" s="14"/>
      <c r="B421" s="253"/>
      <c r="C421" s="254"/>
      <c r="D421" s="244" t="s">
        <v>178</v>
      </c>
      <c r="E421" s="255" t="s">
        <v>19</v>
      </c>
      <c r="F421" s="256" t="s">
        <v>1732</v>
      </c>
      <c r="G421" s="254"/>
      <c r="H421" s="257">
        <v>1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3" t="s">
        <v>178</v>
      </c>
      <c r="AU421" s="263" t="s">
        <v>83</v>
      </c>
      <c r="AV421" s="14" t="s">
        <v>83</v>
      </c>
      <c r="AW421" s="14" t="s">
        <v>35</v>
      </c>
      <c r="AX421" s="14" t="s">
        <v>74</v>
      </c>
      <c r="AY421" s="263" t="s">
        <v>169</v>
      </c>
    </row>
    <row r="422" spans="1:51" s="14" customFormat="1" ht="12">
      <c r="A422" s="14"/>
      <c r="B422" s="253"/>
      <c r="C422" s="254"/>
      <c r="D422" s="244" t="s">
        <v>178</v>
      </c>
      <c r="E422" s="255" t="s">
        <v>19</v>
      </c>
      <c r="F422" s="256" t="s">
        <v>1724</v>
      </c>
      <c r="G422" s="254"/>
      <c r="H422" s="257">
        <v>0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178</v>
      </c>
      <c r="AU422" s="263" t="s">
        <v>83</v>
      </c>
      <c r="AV422" s="14" t="s">
        <v>83</v>
      </c>
      <c r="AW422" s="14" t="s">
        <v>35</v>
      </c>
      <c r="AX422" s="14" t="s">
        <v>74</v>
      </c>
      <c r="AY422" s="263" t="s">
        <v>169</v>
      </c>
    </row>
    <row r="423" spans="1:51" s="14" customFormat="1" ht="12">
      <c r="A423" s="14"/>
      <c r="B423" s="253"/>
      <c r="C423" s="254"/>
      <c r="D423" s="244" t="s">
        <v>178</v>
      </c>
      <c r="E423" s="255" t="s">
        <v>19</v>
      </c>
      <c r="F423" s="256" t="s">
        <v>1725</v>
      </c>
      <c r="G423" s="254"/>
      <c r="H423" s="257">
        <v>0</v>
      </c>
      <c r="I423" s="258"/>
      <c r="J423" s="254"/>
      <c r="K423" s="254"/>
      <c r="L423" s="259"/>
      <c r="M423" s="260"/>
      <c r="N423" s="261"/>
      <c r="O423" s="261"/>
      <c r="P423" s="261"/>
      <c r="Q423" s="261"/>
      <c r="R423" s="261"/>
      <c r="S423" s="261"/>
      <c r="T423" s="262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3" t="s">
        <v>178</v>
      </c>
      <c r="AU423" s="263" t="s">
        <v>83</v>
      </c>
      <c r="AV423" s="14" t="s">
        <v>83</v>
      </c>
      <c r="AW423" s="14" t="s">
        <v>35</v>
      </c>
      <c r="AX423" s="14" t="s">
        <v>74</v>
      </c>
      <c r="AY423" s="263" t="s">
        <v>169</v>
      </c>
    </row>
    <row r="424" spans="1:51" s="14" customFormat="1" ht="12">
      <c r="A424" s="14"/>
      <c r="B424" s="253"/>
      <c r="C424" s="254"/>
      <c r="D424" s="244" t="s">
        <v>178</v>
      </c>
      <c r="E424" s="255" t="s">
        <v>19</v>
      </c>
      <c r="F424" s="256" t="s">
        <v>1726</v>
      </c>
      <c r="G424" s="254"/>
      <c r="H424" s="257">
        <v>0</v>
      </c>
      <c r="I424" s="258"/>
      <c r="J424" s="254"/>
      <c r="K424" s="254"/>
      <c r="L424" s="259"/>
      <c r="M424" s="260"/>
      <c r="N424" s="261"/>
      <c r="O424" s="261"/>
      <c r="P424" s="261"/>
      <c r="Q424" s="261"/>
      <c r="R424" s="261"/>
      <c r="S424" s="261"/>
      <c r="T424" s="26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3" t="s">
        <v>178</v>
      </c>
      <c r="AU424" s="263" t="s">
        <v>83</v>
      </c>
      <c r="AV424" s="14" t="s">
        <v>83</v>
      </c>
      <c r="AW424" s="14" t="s">
        <v>35</v>
      </c>
      <c r="AX424" s="14" t="s">
        <v>74</v>
      </c>
      <c r="AY424" s="263" t="s">
        <v>169</v>
      </c>
    </row>
    <row r="425" spans="1:51" s="14" customFormat="1" ht="12">
      <c r="A425" s="14"/>
      <c r="B425" s="253"/>
      <c r="C425" s="254"/>
      <c r="D425" s="244" t="s">
        <v>178</v>
      </c>
      <c r="E425" s="255" t="s">
        <v>19</v>
      </c>
      <c r="F425" s="256" t="s">
        <v>1710</v>
      </c>
      <c r="G425" s="254"/>
      <c r="H425" s="257">
        <v>1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3" t="s">
        <v>178</v>
      </c>
      <c r="AU425" s="263" t="s">
        <v>83</v>
      </c>
      <c r="AV425" s="14" t="s">
        <v>83</v>
      </c>
      <c r="AW425" s="14" t="s">
        <v>35</v>
      </c>
      <c r="AX425" s="14" t="s">
        <v>74</v>
      </c>
      <c r="AY425" s="263" t="s">
        <v>169</v>
      </c>
    </row>
    <row r="426" spans="1:51" s="14" customFormat="1" ht="12">
      <c r="A426" s="14"/>
      <c r="B426" s="253"/>
      <c r="C426" s="254"/>
      <c r="D426" s="244" t="s">
        <v>178</v>
      </c>
      <c r="E426" s="255" t="s">
        <v>19</v>
      </c>
      <c r="F426" s="256" t="s">
        <v>1711</v>
      </c>
      <c r="G426" s="254"/>
      <c r="H426" s="257">
        <v>1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3" t="s">
        <v>178</v>
      </c>
      <c r="AU426" s="263" t="s">
        <v>83</v>
      </c>
      <c r="AV426" s="14" t="s">
        <v>83</v>
      </c>
      <c r="AW426" s="14" t="s">
        <v>35</v>
      </c>
      <c r="AX426" s="14" t="s">
        <v>74</v>
      </c>
      <c r="AY426" s="263" t="s">
        <v>169</v>
      </c>
    </row>
    <row r="427" spans="1:51" s="14" customFormat="1" ht="12">
      <c r="A427" s="14"/>
      <c r="B427" s="253"/>
      <c r="C427" s="254"/>
      <c r="D427" s="244" t="s">
        <v>178</v>
      </c>
      <c r="E427" s="255" t="s">
        <v>19</v>
      </c>
      <c r="F427" s="256" t="s">
        <v>1712</v>
      </c>
      <c r="G427" s="254"/>
      <c r="H427" s="257">
        <v>0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3" t="s">
        <v>178</v>
      </c>
      <c r="AU427" s="263" t="s">
        <v>83</v>
      </c>
      <c r="AV427" s="14" t="s">
        <v>83</v>
      </c>
      <c r="AW427" s="14" t="s">
        <v>35</v>
      </c>
      <c r="AX427" s="14" t="s">
        <v>74</v>
      </c>
      <c r="AY427" s="263" t="s">
        <v>169</v>
      </c>
    </row>
    <row r="428" spans="1:51" s="14" customFormat="1" ht="12">
      <c r="A428" s="14"/>
      <c r="B428" s="253"/>
      <c r="C428" s="254"/>
      <c r="D428" s="244" t="s">
        <v>178</v>
      </c>
      <c r="E428" s="255" t="s">
        <v>19</v>
      </c>
      <c r="F428" s="256" t="s">
        <v>1713</v>
      </c>
      <c r="G428" s="254"/>
      <c r="H428" s="257">
        <v>0</v>
      </c>
      <c r="I428" s="258"/>
      <c r="J428" s="254"/>
      <c r="K428" s="254"/>
      <c r="L428" s="259"/>
      <c r="M428" s="260"/>
      <c r="N428" s="261"/>
      <c r="O428" s="261"/>
      <c r="P428" s="261"/>
      <c r="Q428" s="261"/>
      <c r="R428" s="261"/>
      <c r="S428" s="261"/>
      <c r="T428" s="26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3" t="s">
        <v>178</v>
      </c>
      <c r="AU428" s="263" t="s">
        <v>83</v>
      </c>
      <c r="AV428" s="14" t="s">
        <v>83</v>
      </c>
      <c r="AW428" s="14" t="s">
        <v>35</v>
      </c>
      <c r="AX428" s="14" t="s">
        <v>74</v>
      </c>
      <c r="AY428" s="263" t="s">
        <v>169</v>
      </c>
    </row>
    <row r="429" spans="1:51" s="15" customFormat="1" ht="12">
      <c r="A429" s="15"/>
      <c r="B429" s="264"/>
      <c r="C429" s="265"/>
      <c r="D429" s="244" t="s">
        <v>178</v>
      </c>
      <c r="E429" s="266" t="s">
        <v>19</v>
      </c>
      <c r="F429" s="267" t="s">
        <v>183</v>
      </c>
      <c r="G429" s="265"/>
      <c r="H429" s="268">
        <v>7</v>
      </c>
      <c r="I429" s="269"/>
      <c r="J429" s="265"/>
      <c r="K429" s="265"/>
      <c r="L429" s="270"/>
      <c r="M429" s="271"/>
      <c r="N429" s="272"/>
      <c r="O429" s="272"/>
      <c r="P429" s="272"/>
      <c r="Q429" s="272"/>
      <c r="R429" s="272"/>
      <c r="S429" s="272"/>
      <c r="T429" s="273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74" t="s">
        <v>178</v>
      </c>
      <c r="AU429" s="274" t="s">
        <v>83</v>
      </c>
      <c r="AV429" s="15" t="s">
        <v>176</v>
      </c>
      <c r="AW429" s="15" t="s">
        <v>35</v>
      </c>
      <c r="AX429" s="15" t="s">
        <v>81</v>
      </c>
      <c r="AY429" s="274" t="s">
        <v>169</v>
      </c>
    </row>
    <row r="430" spans="1:65" s="2" customFormat="1" ht="21.75" customHeight="1">
      <c r="A430" s="41"/>
      <c r="B430" s="42"/>
      <c r="C430" s="229" t="s">
        <v>489</v>
      </c>
      <c r="D430" s="229" t="s">
        <v>171</v>
      </c>
      <c r="E430" s="230" t="s">
        <v>1739</v>
      </c>
      <c r="F430" s="231" t="s">
        <v>1740</v>
      </c>
      <c r="G430" s="232" t="s">
        <v>186</v>
      </c>
      <c r="H430" s="233">
        <v>2</v>
      </c>
      <c r="I430" s="234"/>
      <c r="J430" s="235">
        <f>ROUND(I430*H430,2)</f>
        <v>0</v>
      </c>
      <c r="K430" s="231" t="s">
        <v>175</v>
      </c>
      <c r="L430" s="47"/>
      <c r="M430" s="236" t="s">
        <v>19</v>
      </c>
      <c r="N430" s="237" t="s">
        <v>45</v>
      </c>
      <c r="O430" s="87"/>
      <c r="P430" s="238">
        <f>O430*H430</f>
        <v>0</v>
      </c>
      <c r="Q430" s="238">
        <v>0.0066</v>
      </c>
      <c r="R430" s="238">
        <f>Q430*H430</f>
        <v>0.0132</v>
      </c>
      <c r="S430" s="238">
        <v>0</v>
      </c>
      <c r="T430" s="239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40" t="s">
        <v>176</v>
      </c>
      <c r="AT430" s="240" t="s">
        <v>171</v>
      </c>
      <c r="AU430" s="240" t="s">
        <v>83</v>
      </c>
      <c r="AY430" s="20" t="s">
        <v>169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20" t="s">
        <v>81</v>
      </c>
      <c r="BK430" s="241">
        <f>ROUND(I430*H430,2)</f>
        <v>0</v>
      </c>
      <c r="BL430" s="20" t="s">
        <v>176</v>
      </c>
      <c r="BM430" s="240" t="s">
        <v>1741</v>
      </c>
    </row>
    <row r="431" spans="1:65" s="2" customFormat="1" ht="21.75" customHeight="1">
      <c r="A431" s="41"/>
      <c r="B431" s="42"/>
      <c r="C431" s="307" t="s">
        <v>493</v>
      </c>
      <c r="D431" s="307" t="s">
        <v>637</v>
      </c>
      <c r="E431" s="308" t="s">
        <v>1742</v>
      </c>
      <c r="F431" s="309" t="s">
        <v>1743</v>
      </c>
      <c r="G431" s="310" t="s">
        <v>186</v>
      </c>
      <c r="H431" s="311">
        <v>2</v>
      </c>
      <c r="I431" s="312"/>
      <c r="J431" s="313">
        <f>ROUND(I431*H431,2)</f>
        <v>0</v>
      </c>
      <c r="K431" s="309" t="s">
        <v>175</v>
      </c>
      <c r="L431" s="314"/>
      <c r="M431" s="315" t="s">
        <v>19</v>
      </c>
      <c r="N431" s="316" t="s">
        <v>45</v>
      </c>
      <c r="O431" s="87"/>
      <c r="P431" s="238">
        <f>O431*H431</f>
        <v>0</v>
      </c>
      <c r="Q431" s="238">
        <v>0.081</v>
      </c>
      <c r="R431" s="238">
        <f>Q431*H431</f>
        <v>0.162</v>
      </c>
      <c r="S431" s="238">
        <v>0</v>
      </c>
      <c r="T431" s="239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40" t="s">
        <v>210</v>
      </c>
      <c r="AT431" s="240" t="s">
        <v>637</v>
      </c>
      <c r="AU431" s="240" t="s">
        <v>83</v>
      </c>
      <c r="AY431" s="20" t="s">
        <v>169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20" t="s">
        <v>81</v>
      </c>
      <c r="BK431" s="241">
        <f>ROUND(I431*H431,2)</f>
        <v>0</v>
      </c>
      <c r="BL431" s="20" t="s">
        <v>176</v>
      </c>
      <c r="BM431" s="240" t="s">
        <v>1744</v>
      </c>
    </row>
    <row r="432" spans="1:51" s="13" customFormat="1" ht="12">
      <c r="A432" s="13"/>
      <c r="B432" s="242"/>
      <c r="C432" s="243"/>
      <c r="D432" s="244" t="s">
        <v>178</v>
      </c>
      <c r="E432" s="245" t="s">
        <v>19</v>
      </c>
      <c r="F432" s="246" t="s">
        <v>1699</v>
      </c>
      <c r="G432" s="243"/>
      <c r="H432" s="245" t="s">
        <v>19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2" t="s">
        <v>178</v>
      </c>
      <c r="AU432" s="252" t="s">
        <v>83</v>
      </c>
      <c r="AV432" s="13" t="s">
        <v>81</v>
      </c>
      <c r="AW432" s="13" t="s">
        <v>35</v>
      </c>
      <c r="AX432" s="13" t="s">
        <v>74</v>
      </c>
      <c r="AY432" s="252" t="s">
        <v>169</v>
      </c>
    </row>
    <row r="433" spans="1:51" s="14" customFormat="1" ht="12">
      <c r="A433" s="14"/>
      <c r="B433" s="253"/>
      <c r="C433" s="254"/>
      <c r="D433" s="244" t="s">
        <v>178</v>
      </c>
      <c r="E433" s="255" t="s">
        <v>19</v>
      </c>
      <c r="F433" s="256" t="s">
        <v>1745</v>
      </c>
      <c r="G433" s="254"/>
      <c r="H433" s="257">
        <v>2</v>
      </c>
      <c r="I433" s="258"/>
      <c r="J433" s="254"/>
      <c r="K433" s="254"/>
      <c r="L433" s="259"/>
      <c r="M433" s="260"/>
      <c r="N433" s="261"/>
      <c r="O433" s="261"/>
      <c r="P433" s="261"/>
      <c r="Q433" s="261"/>
      <c r="R433" s="261"/>
      <c r="S433" s="261"/>
      <c r="T433" s="26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3" t="s">
        <v>178</v>
      </c>
      <c r="AU433" s="263" t="s">
        <v>83</v>
      </c>
      <c r="AV433" s="14" t="s">
        <v>83</v>
      </c>
      <c r="AW433" s="14" t="s">
        <v>35</v>
      </c>
      <c r="AX433" s="14" t="s">
        <v>81</v>
      </c>
      <c r="AY433" s="263" t="s">
        <v>169</v>
      </c>
    </row>
    <row r="434" spans="1:65" s="2" customFormat="1" ht="33" customHeight="1">
      <c r="A434" s="41"/>
      <c r="B434" s="42"/>
      <c r="C434" s="229" t="s">
        <v>497</v>
      </c>
      <c r="D434" s="229" t="s">
        <v>171</v>
      </c>
      <c r="E434" s="230" t="s">
        <v>1746</v>
      </c>
      <c r="F434" s="231" t="s">
        <v>1747</v>
      </c>
      <c r="G434" s="232" t="s">
        <v>207</v>
      </c>
      <c r="H434" s="233">
        <v>5.263</v>
      </c>
      <c r="I434" s="234"/>
      <c r="J434" s="235">
        <f>ROUND(I434*H434,2)</f>
        <v>0</v>
      </c>
      <c r="K434" s="231" t="s">
        <v>175</v>
      </c>
      <c r="L434" s="47"/>
      <c r="M434" s="236" t="s">
        <v>19</v>
      </c>
      <c r="N434" s="237" t="s">
        <v>45</v>
      </c>
      <c r="O434" s="87"/>
      <c r="P434" s="238">
        <f>O434*H434</f>
        <v>0</v>
      </c>
      <c r="Q434" s="238">
        <v>2.234</v>
      </c>
      <c r="R434" s="238">
        <f>Q434*H434</f>
        <v>11.757541999999999</v>
      </c>
      <c r="S434" s="238">
        <v>0</v>
      </c>
      <c r="T434" s="239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40" t="s">
        <v>176</v>
      </c>
      <c r="AT434" s="240" t="s">
        <v>171</v>
      </c>
      <c r="AU434" s="240" t="s">
        <v>83</v>
      </c>
      <c r="AY434" s="20" t="s">
        <v>169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20" t="s">
        <v>81</v>
      </c>
      <c r="BK434" s="241">
        <f>ROUND(I434*H434,2)</f>
        <v>0</v>
      </c>
      <c r="BL434" s="20" t="s">
        <v>176</v>
      </c>
      <c r="BM434" s="240" t="s">
        <v>1748</v>
      </c>
    </row>
    <row r="435" spans="1:51" s="13" customFormat="1" ht="12">
      <c r="A435" s="13"/>
      <c r="B435" s="242"/>
      <c r="C435" s="243"/>
      <c r="D435" s="244" t="s">
        <v>178</v>
      </c>
      <c r="E435" s="245" t="s">
        <v>19</v>
      </c>
      <c r="F435" s="246" t="s">
        <v>1522</v>
      </c>
      <c r="G435" s="243"/>
      <c r="H435" s="245" t="s">
        <v>19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2" t="s">
        <v>178</v>
      </c>
      <c r="AU435" s="252" t="s">
        <v>83</v>
      </c>
      <c r="AV435" s="13" t="s">
        <v>81</v>
      </c>
      <c r="AW435" s="13" t="s">
        <v>35</v>
      </c>
      <c r="AX435" s="13" t="s">
        <v>74</v>
      </c>
      <c r="AY435" s="252" t="s">
        <v>169</v>
      </c>
    </row>
    <row r="436" spans="1:51" s="13" customFormat="1" ht="12">
      <c r="A436" s="13"/>
      <c r="B436" s="242"/>
      <c r="C436" s="243"/>
      <c r="D436" s="244" t="s">
        <v>178</v>
      </c>
      <c r="E436" s="245" t="s">
        <v>19</v>
      </c>
      <c r="F436" s="246" t="s">
        <v>1524</v>
      </c>
      <c r="G436" s="243"/>
      <c r="H436" s="245" t="s">
        <v>19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2" t="s">
        <v>178</v>
      </c>
      <c r="AU436" s="252" t="s">
        <v>83</v>
      </c>
      <c r="AV436" s="13" t="s">
        <v>81</v>
      </c>
      <c r="AW436" s="13" t="s">
        <v>35</v>
      </c>
      <c r="AX436" s="13" t="s">
        <v>74</v>
      </c>
      <c r="AY436" s="252" t="s">
        <v>169</v>
      </c>
    </row>
    <row r="437" spans="1:51" s="14" customFormat="1" ht="12">
      <c r="A437" s="14"/>
      <c r="B437" s="253"/>
      <c r="C437" s="254"/>
      <c r="D437" s="244" t="s">
        <v>178</v>
      </c>
      <c r="E437" s="255" t="s">
        <v>19</v>
      </c>
      <c r="F437" s="256" t="s">
        <v>1749</v>
      </c>
      <c r="G437" s="254"/>
      <c r="H437" s="257">
        <v>5.263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3" t="s">
        <v>178</v>
      </c>
      <c r="AU437" s="263" t="s">
        <v>83</v>
      </c>
      <c r="AV437" s="14" t="s">
        <v>83</v>
      </c>
      <c r="AW437" s="14" t="s">
        <v>35</v>
      </c>
      <c r="AX437" s="14" t="s">
        <v>81</v>
      </c>
      <c r="AY437" s="263" t="s">
        <v>169</v>
      </c>
    </row>
    <row r="438" spans="1:63" s="12" customFormat="1" ht="22.8" customHeight="1">
      <c r="A438" s="12"/>
      <c r="B438" s="213"/>
      <c r="C438" s="214"/>
      <c r="D438" s="215" t="s">
        <v>73</v>
      </c>
      <c r="E438" s="227" t="s">
        <v>210</v>
      </c>
      <c r="F438" s="227" t="s">
        <v>1750</v>
      </c>
      <c r="G438" s="214"/>
      <c r="H438" s="214"/>
      <c r="I438" s="217"/>
      <c r="J438" s="228">
        <f>BK438</f>
        <v>0</v>
      </c>
      <c r="K438" s="214"/>
      <c r="L438" s="219"/>
      <c r="M438" s="220"/>
      <c r="N438" s="221"/>
      <c r="O438" s="221"/>
      <c r="P438" s="222">
        <f>SUM(P439:P694)</f>
        <v>0</v>
      </c>
      <c r="Q438" s="221"/>
      <c r="R438" s="222">
        <f>SUM(R439:R694)</f>
        <v>91.36900576</v>
      </c>
      <c r="S438" s="221"/>
      <c r="T438" s="223">
        <f>SUM(T439:T694)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4" t="s">
        <v>81</v>
      </c>
      <c r="AT438" s="225" t="s">
        <v>73</v>
      </c>
      <c r="AU438" s="225" t="s">
        <v>81</v>
      </c>
      <c r="AY438" s="224" t="s">
        <v>169</v>
      </c>
      <c r="BK438" s="226">
        <f>SUM(BK439:BK694)</f>
        <v>0</v>
      </c>
    </row>
    <row r="439" spans="1:65" s="2" customFormat="1" ht="21.75" customHeight="1">
      <c r="A439" s="41"/>
      <c r="B439" s="42"/>
      <c r="C439" s="229" t="s">
        <v>501</v>
      </c>
      <c r="D439" s="229" t="s">
        <v>171</v>
      </c>
      <c r="E439" s="230" t="s">
        <v>1751</v>
      </c>
      <c r="F439" s="231" t="s">
        <v>1752</v>
      </c>
      <c r="G439" s="232" t="s">
        <v>445</v>
      </c>
      <c r="H439" s="233">
        <v>113.16</v>
      </c>
      <c r="I439" s="234"/>
      <c r="J439" s="235">
        <f>ROUND(I439*H439,2)</f>
        <v>0</v>
      </c>
      <c r="K439" s="231" t="s">
        <v>175</v>
      </c>
      <c r="L439" s="47"/>
      <c r="M439" s="236" t="s">
        <v>19</v>
      </c>
      <c r="N439" s="237" t="s">
        <v>45</v>
      </c>
      <c r="O439" s="87"/>
      <c r="P439" s="238">
        <f>O439*H439</f>
        <v>0</v>
      </c>
      <c r="Q439" s="238">
        <v>1E-05</v>
      </c>
      <c r="R439" s="238">
        <f>Q439*H439</f>
        <v>0.0011316</v>
      </c>
      <c r="S439" s="238">
        <v>0</v>
      </c>
      <c r="T439" s="239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40" t="s">
        <v>176</v>
      </c>
      <c r="AT439" s="240" t="s">
        <v>171</v>
      </c>
      <c r="AU439" s="240" t="s">
        <v>83</v>
      </c>
      <c r="AY439" s="20" t="s">
        <v>169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20" t="s">
        <v>81</v>
      </c>
      <c r="BK439" s="241">
        <f>ROUND(I439*H439,2)</f>
        <v>0</v>
      </c>
      <c r="BL439" s="20" t="s">
        <v>176</v>
      </c>
      <c r="BM439" s="240" t="s">
        <v>1753</v>
      </c>
    </row>
    <row r="440" spans="1:51" s="13" customFormat="1" ht="12">
      <c r="A440" s="13"/>
      <c r="B440" s="242"/>
      <c r="C440" s="243"/>
      <c r="D440" s="244" t="s">
        <v>178</v>
      </c>
      <c r="E440" s="245" t="s">
        <v>19</v>
      </c>
      <c r="F440" s="246" t="s">
        <v>1754</v>
      </c>
      <c r="G440" s="243"/>
      <c r="H440" s="245" t="s">
        <v>19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2" t="s">
        <v>178</v>
      </c>
      <c r="AU440" s="252" t="s">
        <v>83</v>
      </c>
      <c r="AV440" s="13" t="s">
        <v>81</v>
      </c>
      <c r="AW440" s="13" t="s">
        <v>35</v>
      </c>
      <c r="AX440" s="13" t="s">
        <v>74</v>
      </c>
      <c r="AY440" s="252" t="s">
        <v>169</v>
      </c>
    </row>
    <row r="441" spans="1:51" s="14" customFormat="1" ht="12">
      <c r="A441" s="14"/>
      <c r="B441" s="253"/>
      <c r="C441" s="254"/>
      <c r="D441" s="244" t="s">
        <v>178</v>
      </c>
      <c r="E441" s="255" t="s">
        <v>19</v>
      </c>
      <c r="F441" s="256" t="s">
        <v>1755</v>
      </c>
      <c r="G441" s="254"/>
      <c r="H441" s="257">
        <v>27.16</v>
      </c>
      <c r="I441" s="258"/>
      <c r="J441" s="254"/>
      <c r="K441" s="254"/>
      <c r="L441" s="259"/>
      <c r="M441" s="260"/>
      <c r="N441" s="261"/>
      <c r="O441" s="261"/>
      <c r="P441" s="261"/>
      <c r="Q441" s="261"/>
      <c r="R441" s="261"/>
      <c r="S441" s="261"/>
      <c r="T441" s="26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3" t="s">
        <v>178</v>
      </c>
      <c r="AU441" s="263" t="s">
        <v>83</v>
      </c>
      <c r="AV441" s="14" t="s">
        <v>83</v>
      </c>
      <c r="AW441" s="14" t="s">
        <v>35</v>
      </c>
      <c r="AX441" s="14" t="s">
        <v>74</v>
      </c>
      <c r="AY441" s="263" t="s">
        <v>169</v>
      </c>
    </row>
    <row r="442" spans="1:51" s="14" customFormat="1" ht="12">
      <c r="A442" s="14"/>
      <c r="B442" s="253"/>
      <c r="C442" s="254"/>
      <c r="D442" s="244" t="s">
        <v>178</v>
      </c>
      <c r="E442" s="255" t="s">
        <v>19</v>
      </c>
      <c r="F442" s="256" t="s">
        <v>1756</v>
      </c>
      <c r="G442" s="254"/>
      <c r="H442" s="257">
        <v>3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3" t="s">
        <v>178</v>
      </c>
      <c r="AU442" s="263" t="s">
        <v>83</v>
      </c>
      <c r="AV442" s="14" t="s">
        <v>83</v>
      </c>
      <c r="AW442" s="14" t="s">
        <v>35</v>
      </c>
      <c r="AX442" s="14" t="s">
        <v>74</v>
      </c>
      <c r="AY442" s="263" t="s">
        <v>169</v>
      </c>
    </row>
    <row r="443" spans="1:51" s="14" customFormat="1" ht="12">
      <c r="A443" s="14"/>
      <c r="B443" s="253"/>
      <c r="C443" s="254"/>
      <c r="D443" s="244" t="s">
        <v>178</v>
      </c>
      <c r="E443" s="255" t="s">
        <v>19</v>
      </c>
      <c r="F443" s="256" t="s">
        <v>1757</v>
      </c>
      <c r="G443" s="254"/>
      <c r="H443" s="257">
        <v>3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3" t="s">
        <v>178</v>
      </c>
      <c r="AU443" s="263" t="s">
        <v>83</v>
      </c>
      <c r="AV443" s="14" t="s">
        <v>83</v>
      </c>
      <c r="AW443" s="14" t="s">
        <v>35</v>
      </c>
      <c r="AX443" s="14" t="s">
        <v>74</v>
      </c>
      <c r="AY443" s="263" t="s">
        <v>169</v>
      </c>
    </row>
    <row r="444" spans="1:51" s="14" customFormat="1" ht="12">
      <c r="A444" s="14"/>
      <c r="B444" s="253"/>
      <c r="C444" s="254"/>
      <c r="D444" s="244" t="s">
        <v>178</v>
      </c>
      <c r="E444" s="255" t="s">
        <v>19</v>
      </c>
      <c r="F444" s="256" t="s">
        <v>1758</v>
      </c>
      <c r="G444" s="254"/>
      <c r="H444" s="257">
        <v>3</v>
      </c>
      <c r="I444" s="258"/>
      <c r="J444" s="254"/>
      <c r="K444" s="254"/>
      <c r="L444" s="259"/>
      <c r="M444" s="260"/>
      <c r="N444" s="261"/>
      <c r="O444" s="261"/>
      <c r="P444" s="261"/>
      <c r="Q444" s="261"/>
      <c r="R444" s="261"/>
      <c r="S444" s="261"/>
      <c r="T444" s="26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3" t="s">
        <v>178</v>
      </c>
      <c r="AU444" s="263" t="s">
        <v>83</v>
      </c>
      <c r="AV444" s="14" t="s">
        <v>83</v>
      </c>
      <c r="AW444" s="14" t="s">
        <v>35</v>
      </c>
      <c r="AX444" s="14" t="s">
        <v>74</v>
      </c>
      <c r="AY444" s="263" t="s">
        <v>169</v>
      </c>
    </row>
    <row r="445" spans="1:51" s="14" customFormat="1" ht="12">
      <c r="A445" s="14"/>
      <c r="B445" s="253"/>
      <c r="C445" s="254"/>
      <c r="D445" s="244" t="s">
        <v>178</v>
      </c>
      <c r="E445" s="255" t="s">
        <v>19</v>
      </c>
      <c r="F445" s="256" t="s">
        <v>1759</v>
      </c>
      <c r="G445" s="254"/>
      <c r="H445" s="257">
        <v>3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178</v>
      </c>
      <c r="AU445" s="263" t="s">
        <v>83</v>
      </c>
      <c r="AV445" s="14" t="s">
        <v>83</v>
      </c>
      <c r="AW445" s="14" t="s">
        <v>35</v>
      </c>
      <c r="AX445" s="14" t="s">
        <v>74</v>
      </c>
      <c r="AY445" s="263" t="s">
        <v>169</v>
      </c>
    </row>
    <row r="446" spans="1:51" s="14" customFormat="1" ht="12">
      <c r="A446" s="14"/>
      <c r="B446" s="253"/>
      <c r="C446" s="254"/>
      <c r="D446" s="244" t="s">
        <v>178</v>
      </c>
      <c r="E446" s="255" t="s">
        <v>19</v>
      </c>
      <c r="F446" s="256" t="s">
        <v>1760</v>
      </c>
      <c r="G446" s="254"/>
      <c r="H446" s="257">
        <v>3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3" t="s">
        <v>178</v>
      </c>
      <c r="AU446" s="263" t="s">
        <v>83</v>
      </c>
      <c r="AV446" s="14" t="s">
        <v>83</v>
      </c>
      <c r="AW446" s="14" t="s">
        <v>35</v>
      </c>
      <c r="AX446" s="14" t="s">
        <v>74</v>
      </c>
      <c r="AY446" s="263" t="s">
        <v>169</v>
      </c>
    </row>
    <row r="447" spans="1:51" s="14" customFormat="1" ht="12">
      <c r="A447" s="14"/>
      <c r="B447" s="253"/>
      <c r="C447" s="254"/>
      <c r="D447" s="244" t="s">
        <v>178</v>
      </c>
      <c r="E447" s="255" t="s">
        <v>19</v>
      </c>
      <c r="F447" s="256" t="s">
        <v>1761</v>
      </c>
      <c r="G447" s="254"/>
      <c r="H447" s="257">
        <v>3</v>
      </c>
      <c r="I447" s="258"/>
      <c r="J447" s="254"/>
      <c r="K447" s="254"/>
      <c r="L447" s="259"/>
      <c r="M447" s="260"/>
      <c r="N447" s="261"/>
      <c r="O447" s="261"/>
      <c r="P447" s="261"/>
      <c r="Q447" s="261"/>
      <c r="R447" s="261"/>
      <c r="S447" s="261"/>
      <c r="T447" s="26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3" t="s">
        <v>178</v>
      </c>
      <c r="AU447" s="263" t="s">
        <v>83</v>
      </c>
      <c r="AV447" s="14" t="s">
        <v>83</v>
      </c>
      <c r="AW447" s="14" t="s">
        <v>35</v>
      </c>
      <c r="AX447" s="14" t="s">
        <v>74</v>
      </c>
      <c r="AY447" s="263" t="s">
        <v>169</v>
      </c>
    </row>
    <row r="448" spans="1:51" s="14" customFormat="1" ht="12">
      <c r="A448" s="14"/>
      <c r="B448" s="253"/>
      <c r="C448" s="254"/>
      <c r="D448" s="244" t="s">
        <v>178</v>
      </c>
      <c r="E448" s="255" t="s">
        <v>19</v>
      </c>
      <c r="F448" s="256" t="s">
        <v>1762</v>
      </c>
      <c r="G448" s="254"/>
      <c r="H448" s="257">
        <v>3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3" t="s">
        <v>178</v>
      </c>
      <c r="AU448" s="263" t="s">
        <v>83</v>
      </c>
      <c r="AV448" s="14" t="s">
        <v>83</v>
      </c>
      <c r="AW448" s="14" t="s">
        <v>35</v>
      </c>
      <c r="AX448" s="14" t="s">
        <v>74</v>
      </c>
      <c r="AY448" s="263" t="s">
        <v>169</v>
      </c>
    </row>
    <row r="449" spans="1:51" s="14" customFormat="1" ht="12">
      <c r="A449" s="14"/>
      <c r="B449" s="253"/>
      <c r="C449" s="254"/>
      <c r="D449" s="244" t="s">
        <v>178</v>
      </c>
      <c r="E449" s="255" t="s">
        <v>19</v>
      </c>
      <c r="F449" s="256" t="s">
        <v>1763</v>
      </c>
      <c r="G449" s="254"/>
      <c r="H449" s="257">
        <v>3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3" t="s">
        <v>178</v>
      </c>
      <c r="AU449" s="263" t="s">
        <v>83</v>
      </c>
      <c r="AV449" s="14" t="s">
        <v>83</v>
      </c>
      <c r="AW449" s="14" t="s">
        <v>35</v>
      </c>
      <c r="AX449" s="14" t="s">
        <v>74</v>
      </c>
      <c r="AY449" s="263" t="s">
        <v>169</v>
      </c>
    </row>
    <row r="450" spans="1:51" s="14" customFormat="1" ht="12">
      <c r="A450" s="14"/>
      <c r="B450" s="253"/>
      <c r="C450" s="254"/>
      <c r="D450" s="244" t="s">
        <v>178</v>
      </c>
      <c r="E450" s="255" t="s">
        <v>19</v>
      </c>
      <c r="F450" s="256" t="s">
        <v>1764</v>
      </c>
      <c r="G450" s="254"/>
      <c r="H450" s="257">
        <v>3</v>
      </c>
      <c r="I450" s="258"/>
      <c r="J450" s="254"/>
      <c r="K450" s="254"/>
      <c r="L450" s="259"/>
      <c r="M450" s="260"/>
      <c r="N450" s="261"/>
      <c r="O450" s="261"/>
      <c r="P450" s="261"/>
      <c r="Q450" s="261"/>
      <c r="R450" s="261"/>
      <c r="S450" s="261"/>
      <c r="T450" s="26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3" t="s">
        <v>178</v>
      </c>
      <c r="AU450" s="263" t="s">
        <v>83</v>
      </c>
      <c r="AV450" s="14" t="s">
        <v>83</v>
      </c>
      <c r="AW450" s="14" t="s">
        <v>35</v>
      </c>
      <c r="AX450" s="14" t="s">
        <v>74</v>
      </c>
      <c r="AY450" s="263" t="s">
        <v>169</v>
      </c>
    </row>
    <row r="451" spans="1:51" s="14" customFormat="1" ht="12">
      <c r="A451" s="14"/>
      <c r="B451" s="253"/>
      <c r="C451" s="254"/>
      <c r="D451" s="244" t="s">
        <v>178</v>
      </c>
      <c r="E451" s="255" t="s">
        <v>19</v>
      </c>
      <c r="F451" s="256" t="s">
        <v>1765</v>
      </c>
      <c r="G451" s="254"/>
      <c r="H451" s="257">
        <v>3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3" t="s">
        <v>178</v>
      </c>
      <c r="AU451" s="263" t="s">
        <v>83</v>
      </c>
      <c r="AV451" s="14" t="s">
        <v>83</v>
      </c>
      <c r="AW451" s="14" t="s">
        <v>35</v>
      </c>
      <c r="AX451" s="14" t="s">
        <v>74</v>
      </c>
      <c r="AY451" s="263" t="s">
        <v>169</v>
      </c>
    </row>
    <row r="452" spans="1:51" s="14" customFormat="1" ht="12">
      <c r="A452" s="14"/>
      <c r="B452" s="253"/>
      <c r="C452" s="254"/>
      <c r="D452" s="244" t="s">
        <v>178</v>
      </c>
      <c r="E452" s="255" t="s">
        <v>19</v>
      </c>
      <c r="F452" s="256" t="s">
        <v>1766</v>
      </c>
      <c r="G452" s="254"/>
      <c r="H452" s="257">
        <v>3</v>
      </c>
      <c r="I452" s="258"/>
      <c r="J452" s="254"/>
      <c r="K452" s="254"/>
      <c r="L452" s="259"/>
      <c r="M452" s="260"/>
      <c r="N452" s="261"/>
      <c r="O452" s="261"/>
      <c r="P452" s="261"/>
      <c r="Q452" s="261"/>
      <c r="R452" s="261"/>
      <c r="S452" s="261"/>
      <c r="T452" s="26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3" t="s">
        <v>178</v>
      </c>
      <c r="AU452" s="263" t="s">
        <v>83</v>
      </c>
      <c r="AV452" s="14" t="s">
        <v>83</v>
      </c>
      <c r="AW452" s="14" t="s">
        <v>35</v>
      </c>
      <c r="AX452" s="14" t="s">
        <v>74</v>
      </c>
      <c r="AY452" s="263" t="s">
        <v>169</v>
      </c>
    </row>
    <row r="453" spans="1:51" s="14" customFormat="1" ht="12">
      <c r="A453" s="14"/>
      <c r="B453" s="253"/>
      <c r="C453" s="254"/>
      <c r="D453" s="244" t="s">
        <v>178</v>
      </c>
      <c r="E453" s="255" t="s">
        <v>19</v>
      </c>
      <c r="F453" s="256" t="s">
        <v>1767</v>
      </c>
      <c r="G453" s="254"/>
      <c r="H453" s="257">
        <v>3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3" t="s">
        <v>178</v>
      </c>
      <c r="AU453" s="263" t="s">
        <v>83</v>
      </c>
      <c r="AV453" s="14" t="s">
        <v>83</v>
      </c>
      <c r="AW453" s="14" t="s">
        <v>35</v>
      </c>
      <c r="AX453" s="14" t="s">
        <v>74</v>
      </c>
      <c r="AY453" s="263" t="s">
        <v>169</v>
      </c>
    </row>
    <row r="454" spans="1:51" s="14" customFormat="1" ht="12">
      <c r="A454" s="14"/>
      <c r="B454" s="253"/>
      <c r="C454" s="254"/>
      <c r="D454" s="244" t="s">
        <v>178</v>
      </c>
      <c r="E454" s="255" t="s">
        <v>19</v>
      </c>
      <c r="F454" s="256" t="s">
        <v>1768</v>
      </c>
      <c r="G454" s="254"/>
      <c r="H454" s="257">
        <v>3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3" t="s">
        <v>178</v>
      </c>
      <c r="AU454" s="263" t="s">
        <v>83</v>
      </c>
      <c r="AV454" s="14" t="s">
        <v>83</v>
      </c>
      <c r="AW454" s="14" t="s">
        <v>35</v>
      </c>
      <c r="AX454" s="14" t="s">
        <v>74</v>
      </c>
      <c r="AY454" s="263" t="s">
        <v>169</v>
      </c>
    </row>
    <row r="455" spans="1:51" s="14" customFormat="1" ht="12">
      <c r="A455" s="14"/>
      <c r="B455" s="253"/>
      <c r="C455" s="254"/>
      <c r="D455" s="244" t="s">
        <v>178</v>
      </c>
      <c r="E455" s="255" t="s">
        <v>19</v>
      </c>
      <c r="F455" s="256" t="s">
        <v>1769</v>
      </c>
      <c r="G455" s="254"/>
      <c r="H455" s="257">
        <v>3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3" t="s">
        <v>178</v>
      </c>
      <c r="AU455" s="263" t="s">
        <v>83</v>
      </c>
      <c r="AV455" s="14" t="s">
        <v>83</v>
      </c>
      <c r="AW455" s="14" t="s">
        <v>35</v>
      </c>
      <c r="AX455" s="14" t="s">
        <v>74</v>
      </c>
      <c r="AY455" s="263" t="s">
        <v>169</v>
      </c>
    </row>
    <row r="456" spans="1:51" s="14" customFormat="1" ht="12">
      <c r="A456" s="14"/>
      <c r="B456" s="253"/>
      <c r="C456" s="254"/>
      <c r="D456" s="244" t="s">
        <v>178</v>
      </c>
      <c r="E456" s="255" t="s">
        <v>19</v>
      </c>
      <c r="F456" s="256" t="s">
        <v>1770</v>
      </c>
      <c r="G456" s="254"/>
      <c r="H456" s="257">
        <v>3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3" t="s">
        <v>178</v>
      </c>
      <c r="AU456" s="263" t="s">
        <v>83</v>
      </c>
      <c r="AV456" s="14" t="s">
        <v>83</v>
      </c>
      <c r="AW456" s="14" t="s">
        <v>35</v>
      </c>
      <c r="AX456" s="14" t="s">
        <v>74</v>
      </c>
      <c r="AY456" s="263" t="s">
        <v>169</v>
      </c>
    </row>
    <row r="457" spans="1:51" s="14" customFormat="1" ht="12">
      <c r="A457" s="14"/>
      <c r="B457" s="253"/>
      <c r="C457" s="254"/>
      <c r="D457" s="244" t="s">
        <v>178</v>
      </c>
      <c r="E457" s="255" t="s">
        <v>19</v>
      </c>
      <c r="F457" s="256" t="s">
        <v>1771</v>
      </c>
      <c r="G457" s="254"/>
      <c r="H457" s="257">
        <v>3</v>
      </c>
      <c r="I457" s="258"/>
      <c r="J457" s="254"/>
      <c r="K457" s="254"/>
      <c r="L457" s="259"/>
      <c r="M457" s="260"/>
      <c r="N457" s="261"/>
      <c r="O457" s="261"/>
      <c r="P457" s="261"/>
      <c r="Q457" s="261"/>
      <c r="R457" s="261"/>
      <c r="S457" s="261"/>
      <c r="T457" s="26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3" t="s">
        <v>178</v>
      </c>
      <c r="AU457" s="263" t="s">
        <v>83</v>
      </c>
      <c r="AV457" s="14" t="s">
        <v>83</v>
      </c>
      <c r="AW457" s="14" t="s">
        <v>35</v>
      </c>
      <c r="AX457" s="14" t="s">
        <v>74</v>
      </c>
      <c r="AY457" s="263" t="s">
        <v>169</v>
      </c>
    </row>
    <row r="458" spans="1:51" s="14" customFormat="1" ht="12">
      <c r="A458" s="14"/>
      <c r="B458" s="253"/>
      <c r="C458" s="254"/>
      <c r="D458" s="244" t="s">
        <v>178</v>
      </c>
      <c r="E458" s="255" t="s">
        <v>19</v>
      </c>
      <c r="F458" s="256" t="s">
        <v>1772</v>
      </c>
      <c r="G458" s="254"/>
      <c r="H458" s="257">
        <v>3</v>
      </c>
      <c r="I458" s="258"/>
      <c r="J458" s="254"/>
      <c r="K458" s="254"/>
      <c r="L458" s="259"/>
      <c r="M458" s="260"/>
      <c r="N458" s="261"/>
      <c r="O458" s="261"/>
      <c r="P458" s="261"/>
      <c r="Q458" s="261"/>
      <c r="R458" s="261"/>
      <c r="S458" s="261"/>
      <c r="T458" s="26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3" t="s">
        <v>178</v>
      </c>
      <c r="AU458" s="263" t="s">
        <v>83</v>
      </c>
      <c r="AV458" s="14" t="s">
        <v>83</v>
      </c>
      <c r="AW458" s="14" t="s">
        <v>35</v>
      </c>
      <c r="AX458" s="14" t="s">
        <v>74</v>
      </c>
      <c r="AY458" s="263" t="s">
        <v>169</v>
      </c>
    </row>
    <row r="459" spans="1:51" s="14" customFormat="1" ht="12">
      <c r="A459" s="14"/>
      <c r="B459" s="253"/>
      <c r="C459" s="254"/>
      <c r="D459" s="244" t="s">
        <v>178</v>
      </c>
      <c r="E459" s="255" t="s">
        <v>19</v>
      </c>
      <c r="F459" s="256" t="s">
        <v>1773</v>
      </c>
      <c r="G459" s="254"/>
      <c r="H459" s="257">
        <v>18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178</v>
      </c>
      <c r="AU459" s="263" t="s">
        <v>83</v>
      </c>
      <c r="AV459" s="14" t="s">
        <v>83</v>
      </c>
      <c r="AW459" s="14" t="s">
        <v>35</v>
      </c>
      <c r="AX459" s="14" t="s">
        <v>74</v>
      </c>
      <c r="AY459" s="263" t="s">
        <v>169</v>
      </c>
    </row>
    <row r="460" spans="1:51" s="14" customFormat="1" ht="12">
      <c r="A460" s="14"/>
      <c r="B460" s="253"/>
      <c r="C460" s="254"/>
      <c r="D460" s="244" t="s">
        <v>178</v>
      </c>
      <c r="E460" s="255" t="s">
        <v>19</v>
      </c>
      <c r="F460" s="256" t="s">
        <v>1774</v>
      </c>
      <c r="G460" s="254"/>
      <c r="H460" s="257">
        <v>17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3" t="s">
        <v>178</v>
      </c>
      <c r="AU460" s="263" t="s">
        <v>83</v>
      </c>
      <c r="AV460" s="14" t="s">
        <v>83</v>
      </c>
      <c r="AW460" s="14" t="s">
        <v>35</v>
      </c>
      <c r="AX460" s="14" t="s">
        <v>74</v>
      </c>
      <c r="AY460" s="263" t="s">
        <v>169</v>
      </c>
    </row>
    <row r="461" spans="1:51" s="15" customFormat="1" ht="12">
      <c r="A461" s="15"/>
      <c r="B461" s="264"/>
      <c r="C461" s="265"/>
      <c r="D461" s="244" t="s">
        <v>178</v>
      </c>
      <c r="E461" s="266" t="s">
        <v>19</v>
      </c>
      <c r="F461" s="267" t="s">
        <v>183</v>
      </c>
      <c r="G461" s="265"/>
      <c r="H461" s="268">
        <v>113.16</v>
      </c>
      <c r="I461" s="269"/>
      <c r="J461" s="265"/>
      <c r="K461" s="265"/>
      <c r="L461" s="270"/>
      <c r="M461" s="271"/>
      <c r="N461" s="272"/>
      <c r="O461" s="272"/>
      <c r="P461" s="272"/>
      <c r="Q461" s="272"/>
      <c r="R461" s="272"/>
      <c r="S461" s="272"/>
      <c r="T461" s="27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4" t="s">
        <v>178</v>
      </c>
      <c r="AU461" s="274" t="s">
        <v>83</v>
      </c>
      <c r="AV461" s="15" t="s">
        <v>176</v>
      </c>
      <c r="AW461" s="15" t="s">
        <v>35</v>
      </c>
      <c r="AX461" s="15" t="s">
        <v>81</v>
      </c>
      <c r="AY461" s="274" t="s">
        <v>169</v>
      </c>
    </row>
    <row r="462" spans="1:65" s="2" customFormat="1" ht="21.75" customHeight="1">
      <c r="A462" s="41"/>
      <c r="B462" s="42"/>
      <c r="C462" s="307" t="s">
        <v>506</v>
      </c>
      <c r="D462" s="307" t="s">
        <v>637</v>
      </c>
      <c r="E462" s="308" t="s">
        <v>1775</v>
      </c>
      <c r="F462" s="309" t="s">
        <v>1776</v>
      </c>
      <c r="G462" s="310" t="s">
        <v>445</v>
      </c>
      <c r="H462" s="311">
        <v>114.857</v>
      </c>
      <c r="I462" s="312"/>
      <c r="J462" s="313">
        <f>ROUND(I462*H462,2)</f>
        <v>0</v>
      </c>
      <c r="K462" s="309" t="s">
        <v>175</v>
      </c>
      <c r="L462" s="314"/>
      <c r="M462" s="315" t="s">
        <v>19</v>
      </c>
      <c r="N462" s="316" t="s">
        <v>45</v>
      </c>
      <c r="O462" s="87"/>
      <c r="P462" s="238">
        <f>O462*H462</f>
        <v>0</v>
      </c>
      <c r="Q462" s="238">
        <v>0.0036</v>
      </c>
      <c r="R462" s="238">
        <f>Q462*H462</f>
        <v>0.4134852</v>
      </c>
      <c r="S462" s="238">
        <v>0</v>
      </c>
      <c r="T462" s="239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40" t="s">
        <v>210</v>
      </c>
      <c r="AT462" s="240" t="s">
        <v>637</v>
      </c>
      <c r="AU462" s="240" t="s">
        <v>83</v>
      </c>
      <c r="AY462" s="20" t="s">
        <v>169</v>
      </c>
      <c r="BE462" s="241">
        <f>IF(N462="základní",J462,0)</f>
        <v>0</v>
      </c>
      <c r="BF462" s="241">
        <f>IF(N462="snížená",J462,0)</f>
        <v>0</v>
      </c>
      <c r="BG462" s="241">
        <f>IF(N462="zákl. přenesená",J462,0)</f>
        <v>0</v>
      </c>
      <c r="BH462" s="241">
        <f>IF(N462="sníž. přenesená",J462,0)</f>
        <v>0</v>
      </c>
      <c r="BI462" s="241">
        <f>IF(N462="nulová",J462,0)</f>
        <v>0</v>
      </c>
      <c r="BJ462" s="20" t="s">
        <v>81</v>
      </c>
      <c r="BK462" s="241">
        <f>ROUND(I462*H462,2)</f>
        <v>0</v>
      </c>
      <c r="BL462" s="20" t="s">
        <v>176</v>
      </c>
      <c r="BM462" s="240" t="s">
        <v>1777</v>
      </c>
    </row>
    <row r="463" spans="1:51" s="14" customFormat="1" ht="12">
      <c r="A463" s="14"/>
      <c r="B463" s="253"/>
      <c r="C463" s="254"/>
      <c r="D463" s="244" t="s">
        <v>178</v>
      </c>
      <c r="E463" s="254"/>
      <c r="F463" s="256" t="s">
        <v>1778</v>
      </c>
      <c r="G463" s="254"/>
      <c r="H463" s="257">
        <v>114.857</v>
      </c>
      <c r="I463" s="258"/>
      <c r="J463" s="254"/>
      <c r="K463" s="254"/>
      <c r="L463" s="259"/>
      <c r="M463" s="260"/>
      <c r="N463" s="261"/>
      <c r="O463" s="261"/>
      <c r="P463" s="261"/>
      <c r="Q463" s="261"/>
      <c r="R463" s="261"/>
      <c r="S463" s="261"/>
      <c r="T463" s="26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3" t="s">
        <v>178</v>
      </c>
      <c r="AU463" s="263" t="s">
        <v>83</v>
      </c>
      <c r="AV463" s="14" t="s">
        <v>83</v>
      </c>
      <c r="AW463" s="14" t="s">
        <v>4</v>
      </c>
      <c r="AX463" s="14" t="s">
        <v>81</v>
      </c>
      <c r="AY463" s="263" t="s">
        <v>169</v>
      </c>
    </row>
    <row r="464" spans="1:65" s="2" customFormat="1" ht="21.75" customHeight="1">
      <c r="A464" s="41"/>
      <c r="B464" s="42"/>
      <c r="C464" s="229" t="s">
        <v>511</v>
      </c>
      <c r="D464" s="229" t="s">
        <v>171</v>
      </c>
      <c r="E464" s="230" t="s">
        <v>1779</v>
      </c>
      <c r="F464" s="231" t="s">
        <v>1780</v>
      </c>
      <c r="G464" s="232" t="s">
        <v>445</v>
      </c>
      <c r="H464" s="233">
        <v>648.2</v>
      </c>
      <c r="I464" s="234"/>
      <c r="J464" s="235">
        <f>ROUND(I464*H464,2)</f>
        <v>0</v>
      </c>
      <c r="K464" s="231" t="s">
        <v>175</v>
      </c>
      <c r="L464" s="47"/>
      <c r="M464" s="236" t="s">
        <v>19</v>
      </c>
      <c r="N464" s="237" t="s">
        <v>45</v>
      </c>
      <c r="O464" s="87"/>
      <c r="P464" s="238">
        <f>O464*H464</f>
        <v>0</v>
      </c>
      <c r="Q464" s="238">
        <v>3E-05</v>
      </c>
      <c r="R464" s="238">
        <f>Q464*H464</f>
        <v>0.019446</v>
      </c>
      <c r="S464" s="238">
        <v>0</v>
      </c>
      <c r="T464" s="239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40" t="s">
        <v>176</v>
      </c>
      <c r="AT464" s="240" t="s">
        <v>171</v>
      </c>
      <c r="AU464" s="240" t="s">
        <v>83</v>
      </c>
      <c r="AY464" s="20" t="s">
        <v>169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20" t="s">
        <v>81</v>
      </c>
      <c r="BK464" s="241">
        <f>ROUND(I464*H464,2)</f>
        <v>0</v>
      </c>
      <c r="BL464" s="20" t="s">
        <v>176</v>
      </c>
      <c r="BM464" s="240" t="s">
        <v>1781</v>
      </c>
    </row>
    <row r="465" spans="1:51" s="13" customFormat="1" ht="12">
      <c r="A465" s="13"/>
      <c r="B465" s="242"/>
      <c r="C465" s="243"/>
      <c r="D465" s="244" t="s">
        <v>178</v>
      </c>
      <c r="E465" s="245" t="s">
        <v>19</v>
      </c>
      <c r="F465" s="246" t="s">
        <v>1782</v>
      </c>
      <c r="G465" s="243"/>
      <c r="H465" s="245" t="s">
        <v>19</v>
      </c>
      <c r="I465" s="247"/>
      <c r="J465" s="243"/>
      <c r="K465" s="243"/>
      <c r="L465" s="248"/>
      <c r="M465" s="249"/>
      <c r="N465" s="250"/>
      <c r="O465" s="250"/>
      <c r="P465" s="250"/>
      <c r="Q465" s="250"/>
      <c r="R465" s="250"/>
      <c r="S465" s="250"/>
      <c r="T465" s="25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2" t="s">
        <v>178</v>
      </c>
      <c r="AU465" s="252" t="s">
        <v>83</v>
      </c>
      <c r="AV465" s="13" t="s">
        <v>81</v>
      </c>
      <c r="AW465" s="13" t="s">
        <v>35</v>
      </c>
      <c r="AX465" s="13" t="s">
        <v>74</v>
      </c>
      <c r="AY465" s="252" t="s">
        <v>169</v>
      </c>
    </row>
    <row r="466" spans="1:51" s="14" customFormat="1" ht="12">
      <c r="A466" s="14"/>
      <c r="B466" s="253"/>
      <c r="C466" s="254"/>
      <c r="D466" s="244" t="s">
        <v>178</v>
      </c>
      <c r="E466" s="255" t="s">
        <v>19</v>
      </c>
      <c r="F466" s="256" t="s">
        <v>1783</v>
      </c>
      <c r="G466" s="254"/>
      <c r="H466" s="257">
        <v>648.2</v>
      </c>
      <c r="I466" s="258"/>
      <c r="J466" s="254"/>
      <c r="K466" s="254"/>
      <c r="L466" s="259"/>
      <c r="M466" s="260"/>
      <c r="N466" s="261"/>
      <c r="O466" s="261"/>
      <c r="P466" s="261"/>
      <c r="Q466" s="261"/>
      <c r="R466" s="261"/>
      <c r="S466" s="261"/>
      <c r="T466" s="26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3" t="s">
        <v>178</v>
      </c>
      <c r="AU466" s="263" t="s">
        <v>83</v>
      </c>
      <c r="AV466" s="14" t="s">
        <v>83</v>
      </c>
      <c r="AW466" s="14" t="s">
        <v>35</v>
      </c>
      <c r="AX466" s="14" t="s">
        <v>81</v>
      </c>
      <c r="AY466" s="263" t="s">
        <v>169</v>
      </c>
    </row>
    <row r="467" spans="1:65" s="2" customFormat="1" ht="21.75" customHeight="1">
      <c r="A467" s="41"/>
      <c r="B467" s="42"/>
      <c r="C467" s="307" t="s">
        <v>519</v>
      </c>
      <c r="D467" s="307" t="s">
        <v>637</v>
      </c>
      <c r="E467" s="308" t="s">
        <v>1784</v>
      </c>
      <c r="F467" s="309" t="s">
        <v>1785</v>
      </c>
      <c r="G467" s="310" t="s">
        <v>445</v>
      </c>
      <c r="H467" s="311">
        <v>661.164</v>
      </c>
      <c r="I467" s="312"/>
      <c r="J467" s="313">
        <f>ROUND(I467*H467,2)</f>
        <v>0</v>
      </c>
      <c r="K467" s="309" t="s">
        <v>175</v>
      </c>
      <c r="L467" s="314"/>
      <c r="M467" s="315" t="s">
        <v>19</v>
      </c>
      <c r="N467" s="316" t="s">
        <v>45</v>
      </c>
      <c r="O467" s="87"/>
      <c r="P467" s="238">
        <f>O467*H467</f>
        <v>0</v>
      </c>
      <c r="Q467" s="238">
        <v>0.02044</v>
      </c>
      <c r="R467" s="238">
        <f>Q467*H467</f>
        <v>13.51419216</v>
      </c>
      <c r="S467" s="238">
        <v>0</v>
      </c>
      <c r="T467" s="239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40" t="s">
        <v>210</v>
      </c>
      <c r="AT467" s="240" t="s">
        <v>637</v>
      </c>
      <c r="AU467" s="240" t="s">
        <v>83</v>
      </c>
      <c r="AY467" s="20" t="s">
        <v>169</v>
      </c>
      <c r="BE467" s="241">
        <f>IF(N467="základní",J467,0)</f>
        <v>0</v>
      </c>
      <c r="BF467" s="241">
        <f>IF(N467="snížená",J467,0)</f>
        <v>0</v>
      </c>
      <c r="BG467" s="241">
        <f>IF(N467="zákl. přenesená",J467,0)</f>
        <v>0</v>
      </c>
      <c r="BH467" s="241">
        <f>IF(N467="sníž. přenesená",J467,0)</f>
        <v>0</v>
      </c>
      <c r="BI467" s="241">
        <f>IF(N467="nulová",J467,0)</f>
        <v>0</v>
      </c>
      <c r="BJ467" s="20" t="s">
        <v>81</v>
      </c>
      <c r="BK467" s="241">
        <f>ROUND(I467*H467,2)</f>
        <v>0</v>
      </c>
      <c r="BL467" s="20" t="s">
        <v>176</v>
      </c>
      <c r="BM467" s="240" t="s">
        <v>1786</v>
      </c>
    </row>
    <row r="468" spans="1:51" s="13" customFormat="1" ht="12">
      <c r="A468" s="13"/>
      <c r="B468" s="242"/>
      <c r="C468" s="243"/>
      <c r="D468" s="244" t="s">
        <v>178</v>
      </c>
      <c r="E468" s="245" t="s">
        <v>19</v>
      </c>
      <c r="F468" s="246" t="s">
        <v>1782</v>
      </c>
      <c r="G468" s="243"/>
      <c r="H468" s="245" t="s">
        <v>19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2" t="s">
        <v>178</v>
      </c>
      <c r="AU468" s="252" t="s">
        <v>83</v>
      </c>
      <c r="AV468" s="13" t="s">
        <v>81</v>
      </c>
      <c r="AW468" s="13" t="s">
        <v>35</v>
      </c>
      <c r="AX468" s="13" t="s">
        <v>74</v>
      </c>
      <c r="AY468" s="252" t="s">
        <v>169</v>
      </c>
    </row>
    <row r="469" spans="1:51" s="14" customFormat="1" ht="12">
      <c r="A469" s="14"/>
      <c r="B469" s="253"/>
      <c r="C469" s="254"/>
      <c r="D469" s="244" t="s">
        <v>178</v>
      </c>
      <c r="E469" s="255" t="s">
        <v>19</v>
      </c>
      <c r="F469" s="256" t="s">
        <v>1783</v>
      </c>
      <c r="G469" s="254"/>
      <c r="H469" s="257">
        <v>648.2</v>
      </c>
      <c r="I469" s="258"/>
      <c r="J469" s="254"/>
      <c r="K469" s="254"/>
      <c r="L469" s="259"/>
      <c r="M469" s="260"/>
      <c r="N469" s="261"/>
      <c r="O469" s="261"/>
      <c r="P469" s="261"/>
      <c r="Q469" s="261"/>
      <c r="R469" s="261"/>
      <c r="S469" s="261"/>
      <c r="T469" s="26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3" t="s">
        <v>178</v>
      </c>
      <c r="AU469" s="263" t="s">
        <v>83</v>
      </c>
      <c r="AV469" s="14" t="s">
        <v>83</v>
      </c>
      <c r="AW469" s="14" t="s">
        <v>35</v>
      </c>
      <c r="AX469" s="14" t="s">
        <v>81</v>
      </c>
      <c r="AY469" s="263" t="s">
        <v>169</v>
      </c>
    </row>
    <row r="470" spans="1:51" s="14" customFormat="1" ht="12">
      <c r="A470" s="14"/>
      <c r="B470" s="253"/>
      <c r="C470" s="254"/>
      <c r="D470" s="244" t="s">
        <v>178</v>
      </c>
      <c r="E470" s="254"/>
      <c r="F470" s="256" t="s">
        <v>1787</v>
      </c>
      <c r="G470" s="254"/>
      <c r="H470" s="257">
        <v>661.164</v>
      </c>
      <c r="I470" s="258"/>
      <c r="J470" s="254"/>
      <c r="K470" s="254"/>
      <c r="L470" s="259"/>
      <c r="M470" s="260"/>
      <c r="N470" s="261"/>
      <c r="O470" s="261"/>
      <c r="P470" s="261"/>
      <c r="Q470" s="261"/>
      <c r="R470" s="261"/>
      <c r="S470" s="261"/>
      <c r="T470" s="26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3" t="s">
        <v>178</v>
      </c>
      <c r="AU470" s="263" t="s">
        <v>83</v>
      </c>
      <c r="AV470" s="14" t="s">
        <v>83</v>
      </c>
      <c r="AW470" s="14" t="s">
        <v>4</v>
      </c>
      <c r="AX470" s="14" t="s">
        <v>81</v>
      </c>
      <c r="AY470" s="263" t="s">
        <v>169</v>
      </c>
    </row>
    <row r="471" spans="1:65" s="2" customFormat="1" ht="33" customHeight="1">
      <c r="A471" s="41"/>
      <c r="B471" s="42"/>
      <c r="C471" s="229" t="s">
        <v>529</v>
      </c>
      <c r="D471" s="229" t="s">
        <v>171</v>
      </c>
      <c r="E471" s="230" t="s">
        <v>1788</v>
      </c>
      <c r="F471" s="231" t="s">
        <v>1789</v>
      </c>
      <c r="G471" s="232" t="s">
        <v>186</v>
      </c>
      <c r="H471" s="233">
        <v>20</v>
      </c>
      <c r="I471" s="234"/>
      <c r="J471" s="235">
        <f>ROUND(I471*H471,2)</f>
        <v>0</v>
      </c>
      <c r="K471" s="231" t="s">
        <v>175</v>
      </c>
      <c r="L471" s="47"/>
      <c r="M471" s="236" t="s">
        <v>19</v>
      </c>
      <c r="N471" s="237" t="s">
        <v>45</v>
      </c>
      <c r="O471" s="87"/>
      <c r="P471" s="238">
        <f>O471*H471</f>
        <v>0</v>
      </c>
      <c r="Q471" s="238">
        <v>0</v>
      </c>
      <c r="R471" s="238">
        <f>Q471*H471</f>
        <v>0</v>
      </c>
      <c r="S471" s="238">
        <v>0</v>
      </c>
      <c r="T471" s="239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40" t="s">
        <v>176</v>
      </c>
      <c r="AT471" s="240" t="s">
        <v>171</v>
      </c>
      <c r="AU471" s="240" t="s">
        <v>83</v>
      </c>
      <c r="AY471" s="20" t="s">
        <v>169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20" t="s">
        <v>81</v>
      </c>
      <c r="BK471" s="241">
        <f>ROUND(I471*H471,2)</f>
        <v>0</v>
      </c>
      <c r="BL471" s="20" t="s">
        <v>176</v>
      </c>
      <c r="BM471" s="240" t="s">
        <v>1790</v>
      </c>
    </row>
    <row r="472" spans="1:51" s="13" customFormat="1" ht="12">
      <c r="A472" s="13"/>
      <c r="B472" s="242"/>
      <c r="C472" s="243"/>
      <c r="D472" s="244" t="s">
        <v>178</v>
      </c>
      <c r="E472" s="245" t="s">
        <v>19</v>
      </c>
      <c r="F472" s="246" t="s">
        <v>1782</v>
      </c>
      <c r="G472" s="243"/>
      <c r="H472" s="245" t="s">
        <v>19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2" t="s">
        <v>178</v>
      </c>
      <c r="AU472" s="252" t="s">
        <v>83</v>
      </c>
      <c r="AV472" s="13" t="s">
        <v>81</v>
      </c>
      <c r="AW472" s="13" t="s">
        <v>35</v>
      </c>
      <c r="AX472" s="13" t="s">
        <v>74</v>
      </c>
      <c r="AY472" s="252" t="s">
        <v>169</v>
      </c>
    </row>
    <row r="473" spans="1:51" s="14" customFormat="1" ht="12">
      <c r="A473" s="14"/>
      <c r="B473" s="253"/>
      <c r="C473" s="254"/>
      <c r="D473" s="244" t="s">
        <v>178</v>
      </c>
      <c r="E473" s="255" t="s">
        <v>19</v>
      </c>
      <c r="F473" s="256" t="s">
        <v>1791</v>
      </c>
      <c r="G473" s="254"/>
      <c r="H473" s="257">
        <v>20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3" t="s">
        <v>178</v>
      </c>
      <c r="AU473" s="263" t="s">
        <v>83</v>
      </c>
      <c r="AV473" s="14" t="s">
        <v>83</v>
      </c>
      <c r="AW473" s="14" t="s">
        <v>35</v>
      </c>
      <c r="AX473" s="14" t="s">
        <v>81</v>
      </c>
      <c r="AY473" s="263" t="s">
        <v>169</v>
      </c>
    </row>
    <row r="474" spans="1:65" s="2" customFormat="1" ht="16.5" customHeight="1">
      <c r="A474" s="41"/>
      <c r="B474" s="42"/>
      <c r="C474" s="307" t="s">
        <v>537</v>
      </c>
      <c r="D474" s="307" t="s">
        <v>637</v>
      </c>
      <c r="E474" s="308" t="s">
        <v>1792</v>
      </c>
      <c r="F474" s="309" t="s">
        <v>1793</v>
      </c>
      <c r="G474" s="310" t="s">
        <v>186</v>
      </c>
      <c r="H474" s="311">
        <v>20</v>
      </c>
      <c r="I474" s="312"/>
      <c r="J474" s="313">
        <f>ROUND(I474*H474,2)</f>
        <v>0</v>
      </c>
      <c r="K474" s="309" t="s">
        <v>175</v>
      </c>
      <c r="L474" s="314"/>
      <c r="M474" s="315" t="s">
        <v>19</v>
      </c>
      <c r="N474" s="316" t="s">
        <v>45</v>
      </c>
      <c r="O474" s="87"/>
      <c r="P474" s="238">
        <f>O474*H474</f>
        <v>0</v>
      </c>
      <c r="Q474" s="238">
        <v>0.0167</v>
      </c>
      <c r="R474" s="238">
        <f>Q474*H474</f>
        <v>0.33399999999999996</v>
      </c>
      <c r="S474" s="238">
        <v>0</v>
      </c>
      <c r="T474" s="239">
        <f>S474*H474</f>
        <v>0</v>
      </c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R474" s="240" t="s">
        <v>210</v>
      </c>
      <c r="AT474" s="240" t="s">
        <v>637</v>
      </c>
      <c r="AU474" s="240" t="s">
        <v>83</v>
      </c>
      <c r="AY474" s="20" t="s">
        <v>169</v>
      </c>
      <c r="BE474" s="241">
        <f>IF(N474="základní",J474,0)</f>
        <v>0</v>
      </c>
      <c r="BF474" s="241">
        <f>IF(N474="snížená",J474,0)</f>
        <v>0</v>
      </c>
      <c r="BG474" s="241">
        <f>IF(N474="zákl. přenesená",J474,0)</f>
        <v>0</v>
      </c>
      <c r="BH474" s="241">
        <f>IF(N474="sníž. přenesená",J474,0)</f>
        <v>0</v>
      </c>
      <c r="BI474" s="241">
        <f>IF(N474="nulová",J474,0)</f>
        <v>0</v>
      </c>
      <c r="BJ474" s="20" t="s">
        <v>81</v>
      </c>
      <c r="BK474" s="241">
        <f>ROUND(I474*H474,2)</f>
        <v>0</v>
      </c>
      <c r="BL474" s="20" t="s">
        <v>176</v>
      </c>
      <c r="BM474" s="240" t="s">
        <v>1794</v>
      </c>
    </row>
    <row r="475" spans="1:65" s="2" customFormat="1" ht="21.75" customHeight="1">
      <c r="A475" s="41"/>
      <c r="B475" s="42"/>
      <c r="C475" s="229" t="s">
        <v>542</v>
      </c>
      <c r="D475" s="229" t="s">
        <v>171</v>
      </c>
      <c r="E475" s="230" t="s">
        <v>1795</v>
      </c>
      <c r="F475" s="231" t="s">
        <v>1796</v>
      </c>
      <c r="G475" s="232" t="s">
        <v>186</v>
      </c>
      <c r="H475" s="233">
        <v>1</v>
      </c>
      <c r="I475" s="234"/>
      <c r="J475" s="235">
        <f>ROUND(I475*H475,2)</f>
        <v>0</v>
      </c>
      <c r="K475" s="231" t="s">
        <v>19</v>
      </c>
      <c r="L475" s="47"/>
      <c r="M475" s="236" t="s">
        <v>19</v>
      </c>
      <c r="N475" s="237" t="s">
        <v>45</v>
      </c>
      <c r="O475" s="87"/>
      <c r="P475" s="238">
        <f>O475*H475</f>
        <v>0</v>
      </c>
      <c r="Q475" s="238">
        <v>0.00151</v>
      </c>
      <c r="R475" s="238">
        <f>Q475*H475</f>
        <v>0.00151</v>
      </c>
      <c r="S475" s="238">
        <v>0</v>
      </c>
      <c r="T475" s="239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40" t="s">
        <v>176</v>
      </c>
      <c r="AT475" s="240" t="s">
        <v>171</v>
      </c>
      <c r="AU475" s="240" t="s">
        <v>83</v>
      </c>
      <c r="AY475" s="20" t="s">
        <v>169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20" t="s">
        <v>81</v>
      </c>
      <c r="BK475" s="241">
        <f>ROUND(I475*H475,2)</f>
        <v>0</v>
      </c>
      <c r="BL475" s="20" t="s">
        <v>176</v>
      </c>
      <c r="BM475" s="240" t="s">
        <v>1797</v>
      </c>
    </row>
    <row r="476" spans="1:51" s="13" customFormat="1" ht="12">
      <c r="A476" s="13"/>
      <c r="B476" s="242"/>
      <c r="C476" s="243"/>
      <c r="D476" s="244" t="s">
        <v>178</v>
      </c>
      <c r="E476" s="245" t="s">
        <v>19</v>
      </c>
      <c r="F476" s="246" t="s">
        <v>1798</v>
      </c>
      <c r="G476" s="243"/>
      <c r="H476" s="245" t="s">
        <v>19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2" t="s">
        <v>178</v>
      </c>
      <c r="AU476" s="252" t="s">
        <v>83</v>
      </c>
      <c r="AV476" s="13" t="s">
        <v>81</v>
      </c>
      <c r="AW476" s="13" t="s">
        <v>35</v>
      </c>
      <c r="AX476" s="13" t="s">
        <v>74</v>
      </c>
      <c r="AY476" s="252" t="s">
        <v>169</v>
      </c>
    </row>
    <row r="477" spans="1:51" s="14" customFormat="1" ht="12">
      <c r="A477" s="14"/>
      <c r="B477" s="253"/>
      <c r="C477" s="254"/>
      <c r="D477" s="244" t="s">
        <v>178</v>
      </c>
      <c r="E477" s="255" t="s">
        <v>19</v>
      </c>
      <c r="F477" s="256" t="s">
        <v>1799</v>
      </c>
      <c r="G477" s="254"/>
      <c r="H477" s="257">
        <v>1</v>
      </c>
      <c r="I477" s="258"/>
      <c r="J477" s="254"/>
      <c r="K477" s="254"/>
      <c r="L477" s="259"/>
      <c r="M477" s="260"/>
      <c r="N477" s="261"/>
      <c r="O477" s="261"/>
      <c r="P477" s="261"/>
      <c r="Q477" s="261"/>
      <c r="R477" s="261"/>
      <c r="S477" s="261"/>
      <c r="T477" s="26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3" t="s">
        <v>178</v>
      </c>
      <c r="AU477" s="263" t="s">
        <v>83</v>
      </c>
      <c r="AV477" s="14" t="s">
        <v>83</v>
      </c>
      <c r="AW477" s="14" t="s">
        <v>35</v>
      </c>
      <c r="AX477" s="14" t="s">
        <v>81</v>
      </c>
      <c r="AY477" s="263" t="s">
        <v>169</v>
      </c>
    </row>
    <row r="478" spans="1:65" s="2" customFormat="1" ht="21.75" customHeight="1">
      <c r="A478" s="41"/>
      <c r="B478" s="42"/>
      <c r="C478" s="307" t="s">
        <v>547</v>
      </c>
      <c r="D478" s="307" t="s">
        <v>637</v>
      </c>
      <c r="E478" s="308" t="s">
        <v>1800</v>
      </c>
      <c r="F478" s="309" t="s">
        <v>1801</v>
      </c>
      <c r="G478" s="310" t="s">
        <v>186</v>
      </c>
      <c r="H478" s="311">
        <v>1</v>
      </c>
      <c r="I478" s="312"/>
      <c r="J478" s="313">
        <f>ROUND(I478*H478,2)</f>
        <v>0</v>
      </c>
      <c r="K478" s="309" t="s">
        <v>19</v>
      </c>
      <c r="L478" s="314"/>
      <c r="M478" s="315" t="s">
        <v>19</v>
      </c>
      <c r="N478" s="316" t="s">
        <v>45</v>
      </c>
      <c r="O478" s="87"/>
      <c r="P478" s="238">
        <f>O478*H478</f>
        <v>0</v>
      </c>
      <c r="Q478" s="238">
        <v>0.025</v>
      </c>
      <c r="R478" s="238">
        <f>Q478*H478</f>
        <v>0.025</v>
      </c>
      <c r="S478" s="238">
        <v>0</v>
      </c>
      <c r="T478" s="239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40" t="s">
        <v>210</v>
      </c>
      <c r="AT478" s="240" t="s">
        <v>637</v>
      </c>
      <c r="AU478" s="240" t="s">
        <v>83</v>
      </c>
      <c r="AY478" s="20" t="s">
        <v>169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20" t="s">
        <v>81</v>
      </c>
      <c r="BK478" s="241">
        <f>ROUND(I478*H478,2)</f>
        <v>0</v>
      </c>
      <c r="BL478" s="20" t="s">
        <v>176</v>
      </c>
      <c r="BM478" s="240" t="s">
        <v>1802</v>
      </c>
    </row>
    <row r="479" spans="1:65" s="2" customFormat="1" ht="21.75" customHeight="1">
      <c r="A479" s="41"/>
      <c r="B479" s="42"/>
      <c r="C479" s="229" t="s">
        <v>554</v>
      </c>
      <c r="D479" s="229" t="s">
        <v>171</v>
      </c>
      <c r="E479" s="230" t="s">
        <v>1803</v>
      </c>
      <c r="F479" s="231" t="s">
        <v>1804</v>
      </c>
      <c r="G479" s="232" t="s">
        <v>1805</v>
      </c>
      <c r="H479" s="233">
        <v>20</v>
      </c>
      <c r="I479" s="234"/>
      <c r="J479" s="235">
        <f>ROUND(I479*H479,2)</f>
        <v>0</v>
      </c>
      <c r="K479" s="231" t="s">
        <v>175</v>
      </c>
      <c r="L479" s="47"/>
      <c r="M479" s="236" t="s">
        <v>19</v>
      </c>
      <c r="N479" s="237" t="s">
        <v>45</v>
      </c>
      <c r="O479" s="87"/>
      <c r="P479" s="238">
        <f>O479*H479</f>
        <v>0</v>
      </c>
      <c r="Q479" s="238">
        <v>0.0001</v>
      </c>
      <c r="R479" s="238">
        <f>Q479*H479</f>
        <v>0.002</v>
      </c>
      <c r="S479" s="238">
        <v>0</v>
      </c>
      <c r="T479" s="239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40" t="s">
        <v>176</v>
      </c>
      <c r="AT479" s="240" t="s">
        <v>171</v>
      </c>
      <c r="AU479" s="240" t="s">
        <v>83</v>
      </c>
      <c r="AY479" s="20" t="s">
        <v>169</v>
      </c>
      <c r="BE479" s="241">
        <f>IF(N479="základní",J479,0)</f>
        <v>0</v>
      </c>
      <c r="BF479" s="241">
        <f>IF(N479="snížená",J479,0)</f>
        <v>0</v>
      </c>
      <c r="BG479" s="241">
        <f>IF(N479="zákl. přenesená",J479,0)</f>
        <v>0</v>
      </c>
      <c r="BH479" s="241">
        <f>IF(N479="sníž. přenesená",J479,0)</f>
        <v>0</v>
      </c>
      <c r="BI479" s="241">
        <f>IF(N479="nulová",J479,0)</f>
        <v>0</v>
      </c>
      <c r="BJ479" s="20" t="s">
        <v>81</v>
      </c>
      <c r="BK479" s="241">
        <f>ROUND(I479*H479,2)</f>
        <v>0</v>
      </c>
      <c r="BL479" s="20" t="s">
        <v>176</v>
      </c>
      <c r="BM479" s="240" t="s">
        <v>1806</v>
      </c>
    </row>
    <row r="480" spans="1:51" s="14" customFormat="1" ht="12">
      <c r="A480" s="14"/>
      <c r="B480" s="253"/>
      <c r="C480" s="254"/>
      <c r="D480" s="244" t="s">
        <v>178</v>
      </c>
      <c r="E480" s="255" t="s">
        <v>19</v>
      </c>
      <c r="F480" s="256" t="s">
        <v>1807</v>
      </c>
      <c r="G480" s="254"/>
      <c r="H480" s="257">
        <v>20</v>
      </c>
      <c r="I480" s="258"/>
      <c r="J480" s="254"/>
      <c r="K480" s="254"/>
      <c r="L480" s="259"/>
      <c r="M480" s="260"/>
      <c r="N480" s="261"/>
      <c r="O480" s="261"/>
      <c r="P480" s="261"/>
      <c r="Q480" s="261"/>
      <c r="R480" s="261"/>
      <c r="S480" s="261"/>
      <c r="T480" s="26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3" t="s">
        <v>178</v>
      </c>
      <c r="AU480" s="263" t="s">
        <v>83</v>
      </c>
      <c r="AV480" s="14" t="s">
        <v>83</v>
      </c>
      <c r="AW480" s="14" t="s">
        <v>35</v>
      </c>
      <c r="AX480" s="14" t="s">
        <v>81</v>
      </c>
      <c r="AY480" s="263" t="s">
        <v>169</v>
      </c>
    </row>
    <row r="481" spans="1:65" s="2" customFormat="1" ht="21.75" customHeight="1">
      <c r="A481" s="41"/>
      <c r="B481" s="42"/>
      <c r="C481" s="229" t="s">
        <v>562</v>
      </c>
      <c r="D481" s="229" t="s">
        <v>171</v>
      </c>
      <c r="E481" s="230" t="s">
        <v>1808</v>
      </c>
      <c r="F481" s="231" t="s">
        <v>1809</v>
      </c>
      <c r="G481" s="232" t="s">
        <v>1805</v>
      </c>
      <c r="H481" s="233">
        <v>13</v>
      </c>
      <c r="I481" s="234"/>
      <c r="J481" s="235">
        <f>ROUND(I481*H481,2)</f>
        <v>0</v>
      </c>
      <c r="K481" s="231" t="s">
        <v>175</v>
      </c>
      <c r="L481" s="47"/>
      <c r="M481" s="236" t="s">
        <v>19</v>
      </c>
      <c r="N481" s="237" t="s">
        <v>45</v>
      </c>
      <c r="O481" s="87"/>
      <c r="P481" s="238">
        <f>O481*H481</f>
        <v>0</v>
      </c>
      <c r="Q481" s="238">
        <v>0.00025</v>
      </c>
      <c r="R481" s="238">
        <f>Q481*H481</f>
        <v>0.0032500000000000003</v>
      </c>
      <c r="S481" s="238">
        <v>0</v>
      </c>
      <c r="T481" s="239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40" t="s">
        <v>176</v>
      </c>
      <c r="AT481" s="240" t="s">
        <v>171</v>
      </c>
      <c r="AU481" s="240" t="s">
        <v>83</v>
      </c>
      <c r="AY481" s="20" t="s">
        <v>169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20" t="s">
        <v>81</v>
      </c>
      <c r="BK481" s="241">
        <f>ROUND(I481*H481,2)</f>
        <v>0</v>
      </c>
      <c r="BL481" s="20" t="s">
        <v>176</v>
      </c>
      <c r="BM481" s="240" t="s">
        <v>1810</v>
      </c>
    </row>
    <row r="482" spans="1:51" s="13" customFormat="1" ht="12">
      <c r="A482" s="13"/>
      <c r="B482" s="242"/>
      <c r="C482" s="243"/>
      <c r="D482" s="244" t="s">
        <v>178</v>
      </c>
      <c r="E482" s="245" t="s">
        <v>19</v>
      </c>
      <c r="F482" s="246" t="s">
        <v>1811</v>
      </c>
      <c r="G482" s="243"/>
      <c r="H482" s="245" t="s">
        <v>19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178</v>
      </c>
      <c r="AU482" s="252" t="s">
        <v>83</v>
      </c>
      <c r="AV482" s="13" t="s">
        <v>81</v>
      </c>
      <c r="AW482" s="13" t="s">
        <v>35</v>
      </c>
      <c r="AX482" s="13" t="s">
        <v>74</v>
      </c>
      <c r="AY482" s="252" t="s">
        <v>169</v>
      </c>
    </row>
    <row r="483" spans="1:51" s="14" customFormat="1" ht="12">
      <c r="A483" s="14"/>
      <c r="B483" s="253"/>
      <c r="C483" s="254"/>
      <c r="D483" s="244" t="s">
        <v>178</v>
      </c>
      <c r="E483" s="255" t="s">
        <v>19</v>
      </c>
      <c r="F483" s="256" t="s">
        <v>247</v>
      </c>
      <c r="G483" s="254"/>
      <c r="H483" s="257">
        <v>13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178</v>
      </c>
      <c r="AU483" s="263" t="s">
        <v>83</v>
      </c>
      <c r="AV483" s="14" t="s">
        <v>83</v>
      </c>
      <c r="AW483" s="14" t="s">
        <v>35</v>
      </c>
      <c r="AX483" s="14" t="s">
        <v>81</v>
      </c>
      <c r="AY483" s="263" t="s">
        <v>169</v>
      </c>
    </row>
    <row r="484" spans="1:65" s="2" customFormat="1" ht="21.75" customHeight="1">
      <c r="A484" s="41"/>
      <c r="B484" s="42"/>
      <c r="C484" s="229" t="s">
        <v>569</v>
      </c>
      <c r="D484" s="229" t="s">
        <v>171</v>
      </c>
      <c r="E484" s="230" t="s">
        <v>1812</v>
      </c>
      <c r="F484" s="231" t="s">
        <v>1813</v>
      </c>
      <c r="G484" s="232" t="s">
        <v>186</v>
      </c>
      <c r="H484" s="233">
        <v>26</v>
      </c>
      <c r="I484" s="234"/>
      <c r="J484" s="235">
        <f>ROUND(I484*H484,2)</f>
        <v>0</v>
      </c>
      <c r="K484" s="231" t="s">
        <v>175</v>
      </c>
      <c r="L484" s="47"/>
      <c r="M484" s="236" t="s">
        <v>19</v>
      </c>
      <c r="N484" s="237" t="s">
        <v>45</v>
      </c>
      <c r="O484" s="87"/>
      <c r="P484" s="238">
        <f>O484*H484</f>
        <v>0</v>
      </c>
      <c r="Q484" s="238">
        <v>0.01019</v>
      </c>
      <c r="R484" s="238">
        <f>Q484*H484</f>
        <v>0.26494</v>
      </c>
      <c r="S484" s="238">
        <v>0</v>
      </c>
      <c r="T484" s="239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40" t="s">
        <v>176</v>
      </c>
      <c r="AT484" s="240" t="s">
        <v>171</v>
      </c>
      <c r="AU484" s="240" t="s">
        <v>83</v>
      </c>
      <c r="AY484" s="20" t="s">
        <v>169</v>
      </c>
      <c r="BE484" s="241">
        <f>IF(N484="základní",J484,0)</f>
        <v>0</v>
      </c>
      <c r="BF484" s="241">
        <f>IF(N484="snížená",J484,0)</f>
        <v>0</v>
      </c>
      <c r="BG484" s="241">
        <f>IF(N484="zákl. přenesená",J484,0)</f>
        <v>0</v>
      </c>
      <c r="BH484" s="241">
        <f>IF(N484="sníž. přenesená",J484,0)</f>
        <v>0</v>
      </c>
      <c r="BI484" s="241">
        <f>IF(N484="nulová",J484,0)</f>
        <v>0</v>
      </c>
      <c r="BJ484" s="20" t="s">
        <v>81</v>
      </c>
      <c r="BK484" s="241">
        <f>ROUND(I484*H484,2)</f>
        <v>0</v>
      </c>
      <c r="BL484" s="20" t="s">
        <v>176</v>
      </c>
      <c r="BM484" s="240" t="s">
        <v>1814</v>
      </c>
    </row>
    <row r="485" spans="1:65" s="2" customFormat="1" ht="16.5" customHeight="1">
      <c r="A485" s="41"/>
      <c r="B485" s="42"/>
      <c r="C485" s="307" t="s">
        <v>577</v>
      </c>
      <c r="D485" s="307" t="s">
        <v>637</v>
      </c>
      <c r="E485" s="308" t="s">
        <v>1815</v>
      </c>
      <c r="F485" s="309" t="s">
        <v>1816</v>
      </c>
      <c r="G485" s="310" t="s">
        <v>186</v>
      </c>
      <c r="H485" s="311">
        <v>10</v>
      </c>
      <c r="I485" s="312"/>
      <c r="J485" s="313">
        <f>ROUND(I485*H485,2)</f>
        <v>0</v>
      </c>
      <c r="K485" s="309" t="s">
        <v>175</v>
      </c>
      <c r="L485" s="314"/>
      <c r="M485" s="315" t="s">
        <v>19</v>
      </c>
      <c r="N485" s="316" t="s">
        <v>45</v>
      </c>
      <c r="O485" s="87"/>
      <c r="P485" s="238">
        <f>O485*H485</f>
        <v>0</v>
      </c>
      <c r="Q485" s="238">
        <v>0.254</v>
      </c>
      <c r="R485" s="238">
        <f>Q485*H485</f>
        <v>2.54</v>
      </c>
      <c r="S485" s="238">
        <v>0</v>
      </c>
      <c r="T485" s="239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40" t="s">
        <v>210</v>
      </c>
      <c r="AT485" s="240" t="s">
        <v>637</v>
      </c>
      <c r="AU485" s="240" t="s">
        <v>83</v>
      </c>
      <c r="AY485" s="20" t="s">
        <v>169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20" t="s">
        <v>81</v>
      </c>
      <c r="BK485" s="241">
        <f>ROUND(I485*H485,2)</f>
        <v>0</v>
      </c>
      <c r="BL485" s="20" t="s">
        <v>176</v>
      </c>
      <c r="BM485" s="240" t="s">
        <v>1817</v>
      </c>
    </row>
    <row r="486" spans="1:51" s="13" customFormat="1" ht="12">
      <c r="A486" s="13"/>
      <c r="B486" s="242"/>
      <c r="C486" s="243"/>
      <c r="D486" s="244" t="s">
        <v>178</v>
      </c>
      <c r="E486" s="245" t="s">
        <v>19</v>
      </c>
      <c r="F486" s="246" t="s">
        <v>1699</v>
      </c>
      <c r="G486" s="243"/>
      <c r="H486" s="245" t="s">
        <v>19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2" t="s">
        <v>178</v>
      </c>
      <c r="AU486" s="252" t="s">
        <v>83</v>
      </c>
      <c r="AV486" s="13" t="s">
        <v>81</v>
      </c>
      <c r="AW486" s="13" t="s">
        <v>35</v>
      </c>
      <c r="AX486" s="13" t="s">
        <v>74</v>
      </c>
      <c r="AY486" s="252" t="s">
        <v>169</v>
      </c>
    </row>
    <row r="487" spans="1:51" s="14" customFormat="1" ht="12">
      <c r="A487" s="14"/>
      <c r="B487" s="253"/>
      <c r="C487" s="254"/>
      <c r="D487" s="244" t="s">
        <v>178</v>
      </c>
      <c r="E487" s="255" t="s">
        <v>19</v>
      </c>
      <c r="F487" s="256" t="s">
        <v>1700</v>
      </c>
      <c r="G487" s="254"/>
      <c r="H487" s="257">
        <v>1</v>
      </c>
      <c r="I487" s="258"/>
      <c r="J487" s="254"/>
      <c r="K487" s="254"/>
      <c r="L487" s="259"/>
      <c r="M487" s="260"/>
      <c r="N487" s="261"/>
      <c r="O487" s="261"/>
      <c r="P487" s="261"/>
      <c r="Q487" s="261"/>
      <c r="R487" s="261"/>
      <c r="S487" s="261"/>
      <c r="T487" s="26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3" t="s">
        <v>178</v>
      </c>
      <c r="AU487" s="263" t="s">
        <v>83</v>
      </c>
      <c r="AV487" s="14" t="s">
        <v>83</v>
      </c>
      <c r="AW487" s="14" t="s">
        <v>35</v>
      </c>
      <c r="AX487" s="14" t="s">
        <v>74</v>
      </c>
      <c r="AY487" s="263" t="s">
        <v>169</v>
      </c>
    </row>
    <row r="488" spans="1:51" s="14" customFormat="1" ht="12">
      <c r="A488" s="14"/>
      <c r="B488" s="253"/>
      <c r="C488" s="254"/>
      <c r="D488" s="244" t="s">
        <v>178</v>
      </c>
      <c r="E488" s="255" t="s">
        <v>19</v>
      </c>
      <c r="F488" s="256" t="s">
        <v>1818</v>
      </c>
      <c r="G488" s="254"/>
      <c r="H488" s="257">
        <v>1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3" t="s">
        <v>178</v>
      </c>
      <c r="AU488" s="263" t="s">
        <v>83</v>
      </c>
      <c r="AV488" s="14" t="s">
        <v>83</v>
      </c>
      <c r="AW488" s="14" t="s">
        <v>35</v>
      </c>
      <c r="AX488" s="14" t="s">
        <v>74</v>
      </c>
      <c r="AY488" s="263" t="s">
        <v>169</v>
      </c>
    </row>
    <row r="489" spans="1:51" s="14" customFormat="1" ht="12">
      <c r="A489" s="14"/>
      <c r="B489" s="253"/>
      <c r="C489" s="254"/>
      <c r="D489" s="244" t="s">
        <v>178</v>
      </c>
      <c r="E489" s="255" t="s">
        <v>19</v>
      </c>
      <c r="F489" s="256" t="s">
        <v>1702</v>
      </c>
      <c r="G489" s="254"/>
      <c r="H489" s="257">
        <v>0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178</v>
      </c>
      <c r="AU489" s="263" t="s">
        <v>83</v>
      </c>
      <c r="AV489" s="14" t="s">
        <v>83</v>
      </c>
      <c r="AW489" s="14" t="s">
        <v>35</v>
      </c>
      <c r="AX489" s="14" t="s">
        <v>74</v>
      </c>
      <c r="AY489" s="263" t="s">
        <v>169</v>
      </c>
    </row>
    <row r="490" spans="1:51" s="14" customFormat="1" ht="12">
      <c r="A490" s="14"/>
      <c r="B490" s="253"/>
      <c r="C490" s="254"/>
      <c r="D490" s="244" t="s">
        <v>178</v>
      </c>
      <c r="E490" s="255" t="s">
        <v>19</v>
      </c>
      <c r="F490" s="256" t="s">
        <v>1703</v>
      </c>
      <c r="G490" s="254"/>
      <c r="H490" s="257">
        <v>1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3" t="s">
        <v>178</v>
      </c>
      <c r="AU490" s="263" t="s">
        <v>83</v>
      </c>
      <c r="AV490" s="14" t="s">
        <v>83</v>
      </c>
      <c r="AW490" s="14" t="s">
        <v>35</v>
      </c>
      <c r="AX490" s="14" t="s">
        <v>74</v>
      </c>
      <c r="AY490" s="263" t="s">
        <v>169</v>
      </c>
    </row>
    <row r="491" spans="1:51" s="14" customFormat="1" ht="12">
      <c r="A491" s="14"/>
      <c r="B491" s="253"/>
      <c r="C491" s="254"/>
      <c r="D491" s="244" t="s">
        <v>178</v>
      </c>
      <c r="E491" s="255" t="s">
        <v>19</v>
      </c>
      <c r="F491" s="256" t="s">
        <v>1704</v>
      </c>
      <c r="G491" s="254"/>
      <c r="H491" s="257">
        <v>0</v>
      </c>
      <c r="I491" s="258"/>
      <c r="J491" s="254"/>
      <c r="K491" s="254"/>
      <c r="L491" s="259"/>
      <c r="M491" s="260"/>
      <c r="N491" s="261"/>
      <c r="O491" s="261"/>
      <c r="P491" s="261"/>
      <c r="Q491" s="261"/>
      <c r="R491" s="261"/>
      <c r="S491" s="261"/>
      <c r="T491" s="26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3" t="s">
        <v>178</v>
      </c>
      <c r="AU491" s="263" t="s">
        <v>83</v>
      </c>
      <c r="AV491" s="14" t="s">
        <v>83</v>
      </c>
      <c r="AW491" s="14" t="s">
        <v>35</v>
      </c>
      <c r="AX491" s="14" t="s">
        <v>74</v>
      </c>
      <c r="AY491" s="263" t="s">
        <v>169</v>
      </c>
    </row>
    <row r="492" spans="1:51" s="14" customFormat="1" ht="12">
      <c r="A492" s="14"/>
      <c r="B492" s="253"/>
      <c r="C492" s="254"/>
      <c r="D492" s="244" t="s">
        <v>178</v>
      </c>
      <c r="E492" s="255" t="s">
        <v>19</v>
      </c>
      <c r="F492" s="256" t="s">
        <v>1723</v>
      </c>
      <c r="G492" s="254"/>
      <c r="H492" s="257">
        <v>0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3" t="s">
        <v>178</v>
      </c>
      <c r="AU492" s="263" t="s">
        <v>83</v>
      </c>
      <c r="AV492" s="14" t="s">
        <v>83</v>
      </c>
      <c r="AW492" s="14" t="s">
        <v>35</v>
      </c>
      <c r="AX492" s="14" t="s">
        <v>74</v>
      </c>
      <c r="AY492" s="263" t="s">
        <v>169</v>
      </c>
    </row>
    <row r="493" spans="1:51" s="14" customFormat="1" ht="12">
      <c r="A493" s="14"/>
      <c r="B493" s="253"/>
      <c r="C493" s="254"/>
      <c r="D493" s="244" t="s">
        <v>178</v>
      </c>
      <c r="E493" s="255" t="s">
        <v>19</v>
      </c>
      <c r="F493" s="256" t="s">
        <v>1732</v>
      </c>
      <c r="G493" s="254"/>
      <c r="H493" s="257">
        <v>1</v>
      </c>
      <c r="I493" s="258"/>
      <c r="J493" s="254"/>
      <c r="K493" s="254"/>
      <c r="L493" s="259"/>
      <c r="M493" s="260"/>
      <c r="N493" s="261"/>
      <c r="O493" s="261"/>
      <c r="P493" s="261"/>
      <c r="Q493" s="261"/>
      <c r="R493" s="261"/>
      <c r="S493" s="261"/>
      <c r="T493" s="26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3" t="s">
        <v>178</v>
      </c>
      <c r="AU493" s="263" t="s">
        <v>83</v>
      </c>
      <c r="AV493" s="14" t="s">
        <v>83</v>
      </c>
      <c r="AW493" s="14" t="s">
        <v>35</v>
      </c>
      <c r="AX493" s="14" t="s">
        <v>74</v>
      </c>
      <c r="AY493" s="263" t="s">
        <v>169</v>
      </c>
    </row>
    <row r="494" spans="1:51" s="14" customFormat="1" ht="12">
      <c r="A494" s="14"/>
      <c r="B494" s="253"/>
      <c r="C494" s="254"/>
      <c r="D494" s="244" t="s">
        <v>178</v>
      </c>
      <c r="E494" s="255" t="s">
        <v>19</v>
      </c>
      <c r="F494" s="256" t="s">
        <v>1707</v>
      </c>
      <c r="G494" s="254"/>
      <c r="H494" s="257">
        <v>1</v>
      </c>
      <c r="I494" s="258"/>
      <c r="J494" s="254"/>
      <c r="K494" s="254"/>
      <c r="L494" s="259"/>
      <c r="M494" s="260"/>
      <c r="N494" s="261"/>
      <c r="O494" s="261"/>
      <c r="P494" s="261"/>
      <c r="Q494" s="261"/>
      <c r="R494" s="261"/>
      <c r="S494" s="261"/>
      <c r="T494" s="26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3" t="s">
        <v>178</v>
      </c>
      <c r="AU494" s="263" t="s">
        <v>83</v>
      </c>
      <c r="AV494" s="14" t="s">
        <v>83</v>
      </c>
      <c r="AW494" s="14" t="s">
        <v>35</v>
      </c>
      <c r="AX494" s="14" t="s">
        <v>74</v>
      </c>
      <c r="AY494" s="263" t="s">
        <v>169</v>
      </c>
    </row>
    <row r="495" spans="1:51" s="14" customFormat="1" ht="12">
      <c r="A495" s="14"/>
      <c r="B495" s="253"/>
      <c r="C495" s="254"/>
      <c r="D495" s="244" t="s">
        <v>178</v>
      </c>
      <c r="E495" s="255" t="s">
        <v>19</v>
      </c>
      <c r="F495" s="256" t="s">
        <v>1725</v>
      </c>
      <c r="G495" s="254"/>
      <c r="H495" s="257">
        <v>0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3" t="s">
        <v>178</v>
      </c>
      <c r="AU495" s="263" t="s">
        <v>83</v>
      </c>
      <c r="AV495" s="14" t="s">
        <v>83</v>
      </c>
      <c r="AW495" s="14" t="s">
        <v>35</v>
      </c>
      <c r="AX495" s="14" t="s">
        <v>74</v>
      </c>
      <c r="AY495" s="263" t="s">
        <v>169</v>
      </c>
    </row>
    <row r="496" spans="1:51" s="14" customFormat="1" ht="12">
      <c r="A496" s="14"/>
      <c r="B496" s="253"/>
      <c r="C496" s="254"/>
      <c r="D496" s="244" t="s">
        <v>178</v>
      </c>
      <c r="E496" s="255" t="s">
        <v>19</v>
      </c>
      <c r="F496" s="256" t="s">
        <v>1709</v>
      </c>
      <c r="G496" s="254"/>
      <c r="H496" s="257">
        <v>1</v>
      </c>
      <c r="I496" s="258"/>
      <c r="J496" s="254"/>
      <c r="K496" s="254"/>
      <c r="L496" s="259"/>
      <c r="M496" s="260"/>
      <c r="N496" s="261"/>
      <c r="O496" s="261"/>
      <c r="P496" s="261"/>
      <c r="Q496" s="261"/>
      <c r="R496" s="261"/>
      <c r="S496" s="261"/>
      <c r="T496" s="26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3" t="s">
        <v>178</v>
      </c>
      <c r="AU496" s="263" t="s">
        <v>83</v>
      </c>
      <c r="AV496" s="14" t="s">
        <v>83</v>
      </c>
      <c r="AW496" s="14" t="s">
        <v>35</v>
      </c>
      <c r="AX496" s="14" t="s">
        <v>74</v>
      </c>
      <c r="AY496" s="263" t="s">
        <v>169</v>
      </c>
    </row>
    <row r="497" spans="1:51" s="14" customFormat="1" ht="12">
      <c r="A497" s="14"/>
      <c r="B497" s="253"/>
      <c r="C497" s="254"/>
      <c r="D497" s="244" t="s">
        <v>178</v>
      </c>
      <c r="E497" s="255" t="s">
        <v>19</v>
      </c>
      <c r="F497" s="256" t="s">
        <v>1710</v>
      </c>
      <c r="G497" s="254"/>
      <c r="H497" s="257">
        <v>1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3" t="s">
        <v>178</v>
      </c>
      <c r="AU497" s="263" t="s">
        <v>83</v>
      </c>
      <c r="AV497" s="14" t="s">
        <v>83</v>
      </c>
      <c r="AW497" s="14" t="s">
        <v>35</v>
      </c>
      <c r="AX497" s="14" t="s">
        <v>74</v>
      </c>
      <c r="AY497" s="263" t="s">
        <v>169</v>
      </c>
    </row>
    <row r="498" spans="1:51" s="14" customFormat="1" ht="12">
      <c r="A498" s="14"/>
      <c r="B498" s="253"/>
      <c r="C498" s="254"/>
      <c r="D498" s="244" t="s">
        <v>178</v>
      </c>
      <c r="E498" s="255" t="s">
        <v>19</v>
      </c>
      <c r="F498" s="256" t="s">
        <v>1711</v>
      </c>
      <c r="G498" s="254"/>
      <c r="H498" s="257">
        <v>1</v>
      </c>
      <c r="I498" s="258"/>
      <c r="J498" s="254"/>
      <c r="K498" s="254"/>
      <c r="L498" s="259"/>
      <c r="M498" s="260"/>
      <c r="N498" s="261"/>
      <c r="O498" s="261"/>
      <c r="P498" s="261"/>
      <c r="Q498" s="261"/>
      <c r="R498" s="261"/>
      <c r="S498" s="261"/>
      <c r="T498" s="26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3" t="s">
        <v>178</v>
      </c>
      <c r="AU498" s="263" t="s">
        <v>83</v>
      </c>
      <c r="AV498" s="14" t="s">
        <v>83</v>
      </c>
      <c r="AW498" s="14" t="s">
        <v>35</v>
      </c>
      <c r="AX498" s="14" t="s">
        <v>74</v>
      </c>
      <c r="AY498" s="263" t="s">
        <v>169</v>
      </c>
    </row>
    <row r="499" spans="1:51" s="14" customFormat="1" ht="12">
      <c r="A499" s="14"/>
      <c r="B499" s="253"/>
      <c r="C499" s="254"/>
      <c r="D499" s="244" t="s">
        <v>178</v>
      </c>
      <c r="E499" s="255" t="s">
        <v>19</v>
      </c>
      <c r="F499" s="256" t="s">
        <v>1712</v>
      </c>
      <c r="G499" s="254"/>
      <c r="H499" s="257">
        <v>0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3" t="s">
        <v>178</v>
      </c>
      <c r="AU499" s="263" t="s">
        <v>83</v>
      </c>
      <c r="AV499" s="14" t="s">
        <v>83</v>
      </c>
      <c r="AW499" s="14" t="s">
        <v>35</v>
      </c>
      <c r="AX499" s="14" t="s">
        <v>74</v>
      </c>
      <c r="AY499" s="263" t="s">
        <v>169</v>
      </c>
    </row>
    <row r="500" spans="1:51" s="14" customFormat="1" ht="12">
      <c r="A500" s="14"/>
      <c r="B500" s="253"/>
      <c r="C500" s="254"/>
      <c r="D500" s="244" t="s">
        <v>178</v>
      </c>
      <c r="E500" s="255" t="s">
        <v>19</v>
      </c>
      <c r="F500" s="256" t="s">
        <v>1713</v>
      </c>
      <c r="G500" s="254"/>
      <c r="H500" s="257">
        <v>0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3" t="s">
        <v>178</v>
      </c>
      <c r="AU500" s="263" t="s">
        <v>83</v>
      </c>
      <c r="AV500" s="14" t="s">
        <v>83</v>
      </c>
      <c r="AW500" s="14" t="s">
        <v>35</v>
      </c>
      <c r="AX500" s="14" t="s">
        <v>74</v>
      </c>
      <c r="AY500" s="263" t="s">
        <v>169</v>
      </c>
    </row>
    <row r="501" spans="1:51" s="17" customFormat="1" ht="12">
      <c r="A501" s="17"/>
      <c r="B501" s="293"/>
      <c r="C501" s="294"/>
      <c r="D501" s="244" t="s">
        <v>178</v>
      </c>
      <c r="E501" s="295" t="s">
        <v>19</v>
      </c>
      <c r="F501" s="296" t="s">
        <v>1714</v>
      </c>
      <c r="G501" s="294"/>
      <c r="H501" s="297">
        <v>8</v>
      </c>
      <c r="I501" s="298"/>
      <c r="J501" s="294"/>
      <c r="K501" s="294"/>
      <c r="L501" s="299"/>
      <c r="M501" s="300"/>
      <c r="N501" s="301"/>
      <c r="O501" s="301"/>
      <c r="P501" s="301"/>
      <c r="Q501" s="301"/>
      <c r="R501" s="301"/>
      <c r="S501" s="301"/>
      <c r="T501" s="302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T501" s="303" t="s">
        <v>178</v>
      </c>
      <c r="AU501" s="303" t="s">
        <v>83</v>
      </c>
      <c r="AV501" s="17" t="s">
        <v>189</v>
      </c>
      <c r="AW501" s="17" t="s">
        <v>35</v>
      </c>
      <c r="AX501" s="17" t="s">
        <v>74</v>
      </c>
      <c r="AY501" s="303" t="s">
        <v>169</v>
      </c>
    </row>
    <row r="502" spans="1:51" s="14" customFormat="1" ht="12">
      <c r="A502" s="14"/>
      <c r="B502" s="253"/>
      <c r="C502" s="254"/>
      <c r="D502" s="244" t="s">
        <v>178</v>
      </c>
      <c r="E502" s="255" t="s">
        <v>19</v>
      </c>
      <c r="F502" s="256" t="s">
        <v>1715</v>
      </c>
      <c r="G502" s="254"/>
      <c r="H502" s="257">
        <v>2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3" t="s">
        <v>178</v>
      </c>
      <c r="AU502" s="263" t="s">
        <v>83</v>
      </c>
      <c r="AV502" s="14" t="s">
        <v>83</v>
      </c>
      <c r="AW502" s="14" t="s">
        <v>35</v>
      </c>
      <c r="AX502" s="14" t="s">
        <v>74</v>
      </c>
      <c r="AY502" s="263" t="s">
        <v>169</v>
      </c>
    </row>
    <row r="503" spans="1:51" s="17" customFormat="1" ht="12">
      <c r="A503" s="17"/>
      <c r="B503" s="293"/>
      <c r="C503" s="294"/>
      <c r="D503" s="244" t="s">
        <v>178</v>
      </c>
      <c r="E503" s="295" t="s">
        <v>19</v>
      </c>
      <c r="F503" s="296" t="s">
        <v>1716</v>
      </c>
      <c r="G503" s="294"/>
      <c r="H503" s="297">
        <v>2</v>
      </c>
      <c r="I503" s="298"/>
      <c r="J503" s="294"/>
      <c r="K503" s="294"/>
      <c r="L503" s="299"/>
      <c r="M503" s="300"/>
      <c r="N503" s="301"/>
      <c r="O503" s="301"/>
      <c r="P503" s="301"/>
      <c r="Q503" s="301"/>
      <c r="R503" s="301"/>
      <c r="S503" s="301"/>
      <c r="T503" s="302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T503" s="303" t="s">
        <v>178</v>
      </c>
      <c r="AU503" s="303" t="s">
        <v>83</v>
      </c>
      <c r="AV503" s="17" t="s">
        <v>189</v>
      </c>
      <c r="AW503" s="17" t="s">
        <v>35</v>
      </c>
      <c r="AX503" s="17" t="s">
        <v>74</v>
      </c>
      <c r="AY503" s="303" t="s">
        <v>169</v>
      </c>
    </row>
    <row r="504" spans="1:51" s="15" customFormat="1" ht="12">
      <c r="A504" s="15"/>
      <c r="B504" s="264"/>
      <c r="C504" s="265"/>
      <c r="D504" s="244" t="s">
        <v>178</v>
      </c>
      <c r="E504" s="266" t="s">
        <v>19</v>
      </c>
      <c r="F504" s="267" t="s">
        <v>183</v>
      </c>
      <c r="G504" s="265"/>
      <c r="H504" s="268">
        <v>10</v>
      </c>
      <c r="I504" s="269"/>
      <c r="J504" s="265"/>
      <c r="K504" s="265"/>
      <c r="L504" s="270"/>
      <c r="M504" s="271"/>
      <c r="N504" s="272"/>
      <c r="O504" s="272"/>
      <c r="P504" s="272"/>
      <c r="Q504" s="272"/>
      <c r="R504" s="272"/>
      <c r="S504" s="272"/>
      <c r="T504" s="273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4" t="s">
        <v>178</v>
      </c>
      <c r="AU504" s="274" t="s">
        <v>83</v>
      </c>
      <c r="AV504" s="15" t="s">
        <v>176</v>
      </c>
      <c r="AW504" s="15" t="s">
        <v>35</v>
      </c>
      <c r="AX504" s="15" t="s">
        <v>81</v>
      </c>
      <c r="AY504" s="274" t="s">
        <v>169</v>
      </c>
    </row>
    <row r="505" spans="1:65" s="2" customFormat="1" ht="16.5" customHeight="1">
      <c r="A505" s="41"/>
      <c r="B505" s="42"/>
      <c r="C505" s="307" t="s">
        <v>583</v>
      </c>
      <c r="D505" s="307" t="s">
        <v>637</v>
      </c>
      <c r="E505" s="308" t="s">
        <v>1819</v>
      </c>
      <c r="F505" s="309" t="s">
        <v>1820</v>
      </c>
      <c r="G505" s="310" t="s">
        <v>186</v>
      </c>
      <c r="H505" s="311">
        <v>8</v>
      </c>
      <c r="I505" s="312"/>
      <c r="J505" s="313">
        <f>ROUND(I505*H505,2)</f>
        <v>0</v>
      </c>
      <c r="K505" s="309" t="s">
        <v>175</v>
      </c>
      <c r="L505" s="314"/>
      <c r="M505" s="315" t="s">
        <v>19</v>
      </c>
      <c r="N505" s="316" t="s">
        <v>45</v>
      </c>
      <c r="O505" s="87"/>
      <c r="P505" s="238">
        <f>O505*H505</f>
        <v>0</v>
      </c>
      <c r="Q505" s="238">
        <v>0.506</v>
      </c>
      <c r="R505" s="238">
        <f>Q505*H505</f>
        <v>4.048</v>
      </c>
      <c r="S505" s="238">
        <v>0</v>
      </c>
      <c r="T505" s="239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40" t="s">
        <v>210</v>
      </c>
      <c r="AT505" s="240" t="s">
        <v>637</v>
      </c>
      <c r="AU505" s="240" t="s">
        <v>83</v>
      </c>
      <c r="AY505" s="20" t="s">
        <v>169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20" t="s">
        <v>81</v>
      </c>
      <c r="BK505" s="241">
        <f>ROUND(I505*H505,2)</f>
        <v>0</v>
      </c>
      <c r="BL505" s="20" t="s">
        <v>176</v>
      </c>
      <c r="BM505" s="240" t="s">
        <v>1821</v>
      </c>
    </row>
    <row r="506" spans="1:51" s="13" customFormat="1" ht="12">
      <c r="A506" s="13"/>
      <c r="B506" s="242"/>
      <c r="C506" s="243"/>
      <c r="D506" s="244" t="s">
        <v>178</v>
      </c>
      <c r="E506" s="245" t="s">
        <v>19</v>
      </c>
      <c r="F506" s="246" t="s">
        <v>1699</v>
      </c>
      <c r="G506" s="243"/>
      <c r="H506" s="245" t="s">
        <v>19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2" t="s">
        <v>178</v>
      </c>
      <c r="AU506" s="252" t="s">
        <v>83</v>
      </c>
      <c r="AV506" s="13" t="s">
        <v>81</v>
      </c>
      <c r="AW506" s="13" t="s">
        <v>35</v>
      </c>
      <c r="AX506" s="13" t="s">
        <v>74</v>
      </c>
      <c r="AY506" s="252" t="s">
        <v>169</v>
      </c>
    </row>
    <row r="507" spans="1:51" s="14" customFormat="1" ht="12">
      <c r="A507" s="14"/>
      <c r="B507" s="253"/>
      <c r="C507" s="254"/>
      <c r="D507" s="244" t="s">
        <v>178</v>
      </c>
      <c r="E507" s="255" t="s">
        <v>19</v>
      </c>
      <c r="F507" s="256" t="s">
        <v>1700</v>
      </c>
      <c r="G507" s="254"/>
      <c r="H507" s="257">
        <v>1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178</v>
      </c>
      <c r="AU507" s="263" t="s">
        <v>83</v>
      </c>
      <c r="AV507" s="14" t="s">
        <v>83</v>
      </c>
      <c r="AW507" s="14" t="s">
        <v>35</v>
      </c>
      <c r="AX507" s="14" t="s">
        <v>74</v>
      </c>
      <c r="AY507" s="263" t="s">
        <v>169</v>
      </c>
    </row>
    <row r="508" spans="1:51" s="14" customFormat="1" ht="12">
      <c r="A508" s="14"/>
      <c r="B508" s="253"/>
      <c r="C508" s="254"/>
      <c r="D508" s="244" t="s">
        <v>178</v>
      </c>
      <c r="E508" s="255" t="s">
        <v>19</v>
      </c>
      <c r="F508" s="256" t="s">
        <v>1818</v>
      </c>
      <c r="G508" s="254"/>
      <c r="H508" s="257">
        <v>1</v>
      </c>
      <c r="I508" s="258"/>
      <c r="J508" s="254"/>
      <c r="K508" s="254"/>
      <c r="L508" s="259"/>
      <c r="M508" s="260"/>
      <c r="N508" s="261"/>
      <c r="O508" s="261"/>
      <c r="P508" s="261"/>
      <c r="Q508" s="261"/>
      <c r="R508" s="261"/>
      <c r="S508" s="261"/>
      <c r="T508" s="26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3" t="s">
        <v>178</v>
      </c>
      <c r="AU508" s="263" t="s">
        <v>83</v>
      </c>
      <c r="AV508" s="14" t="s">
        <v>83</v>
      </c>
      <c r="AW508" s="14" t="s">
        <v>35</v>
      </c>
      <c r="AX508" s="14" t="s">
        <v>74</v>
      </c>
      <c r="AY508" s="263" t="s">
        <v>169</v>
      </c>
    </row>
    <row r="509" spans="1:51" s="14" customFormat="1" ht="12">
      <c r="A509" s="14"/>
      <c r="B509" s="253"/>
      <c r="C509" s="254"/>
      <c r="D509" s="244" t="s">
        <v>178</v>
      </c>
      <c r="E509" s="255" t="s">
        <v>19</v>
      </c>
      <c r="F509" s="256" t="s">
        <v>1721</v>
      </c>
      <c r="G509" s="254"/>
      <c r="H509" s="257">
        <v>1</v>
      </c>
      <c r="I509" s="258"/>
      <c r="J509" s="254"/>
      <c r="K509" s="254"/>
      <c r="L509" s="259"/>
      <c r="M509" s="260"/>
      <c r="N509" s="261"/>
      <c r="O509" s="261"/>
      <c r="P509" s="261"/>
      <c r="Q509" s="261"/>
      <c r="R509" s="261"/>
      <c r="S509" s="261"/>
      <c r="T509" s="26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3" t="s">
        <v>178</v>
      </c>
      <c r="AU509" s="263" t="s">
        <v>83</v>
      </c>
      <c r="AV509" s="14" t="s">
        <v>83</v>
      </c>
      <c r="AW509" s="14" t="s">
        <v>35</v>
      </c>
      <c r="AX509" s="14" t="s">
        <v>74</v>
      </c>
      <c r="AY509" s="263" t="s">
        <v>169</v>
      </c>
    </row>
    <row r="510" spans="1:51" s="14" customFormat="1" ht="12">
      <c r="A510" s="14"/>
      <c r="B510" s="253"/>
      <c r="C510" s="254"/>
      <c r="D510" s="244" t="s">
        <v>178</v>
      </c>
      <c r="E510" s="255" t="s">
        <v>19</v>
      </c>
      <c r="F510" s="256" t="s">
        <v>1722</v>
      </c>
      <c r="G510" s="254"/>
      <c r="H510" s="257">
        <v>0</v>
      </c>
      <c r="I510" s="258"/>
      <c r="J510" s="254"/>
      <c r="K510" s="254"/>
      <c r="L510" s="259"/>
      <c r="M510" s="260"/>
      <c r="N510" s="261"/>
      <c r="O510" s="261"/>
      <c r="P510" s="261"/>
      <c r="Q510" s="261"/>
      <c r="R510" s="261"/>
      <c r="S510" s="261"/>
      <c r="T510" s="26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3" t="s">
        <v>178</v>
      </c>
      <c r="AU510" s="263" t="s">
        <v>83</v>
      </c>
      <c r="AV510" s="14" t="s">
        <v>83</v>
      </c>
      <c r="AW510" s="14" t="s">
        <v>35</v>
      </c>
      <c r="AX510" s="14" t="s">
        <v>74</v>
      </c>
      <c r="AY510" s="263" t="s">
        <v>169</v>
      </c>
    </row>
    <row r="511" spans="1:51" s="14" customFormat="1" ht="12">
      <c r="A511" s="14"/>
      <c r="B511" s="253"/>
      <c r="C511" s="254"/>
      <c r="D511" s="244" t="s">
        <v>178</v>
      </c>
      <c r="E511" s="255" t="s">
        <v>19</v>
      </c>
      <c r="F511" s="256" t="s">
        <v>1738</v>
      </c>
      <c r="G511" s="254"/>
      <c r="H511" s="257">
        <v>1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3" t="s">
        <v>178</v>
      </c>
      <c r="AU511" s="263" t="s">
        <v>83</v>
      </c>
      <c r="AV511" s="14" t="s">
        <v>83</v>
      </c>
      <c r="AW511" s="14" t="s">
        <v>35</v>
      </c>
      <c r="AX511" s="14" t="s">
        <v>74</v>
      </c>
      <c r="AY511" s="263" t="s">
        <v>169</v>
      </c>
    </row>
    <row r="512" spans="1:51" s="14" customFormat="1" ht="12">
      <c r="A512" s="14"/>
      <c r="B512" s="253"/>
      <c r="C512" s="254"/>
      <c r="D512" s="244" t="s">
        <v>178</v>
      </c>
      <c r="E512" s="255" t="s">
        <v>19</v>
      </c>
      <c r="F512" s="256" t="s">
        <v>1705</v>
      </c>
      <c r="G512" s="254"/>
      <c r="H512" s="257">
        <v>1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3" t="s">
        <v>178</v>
      </c>
      <c r="AU512" s="263" t="s">
        <v>83</v>
      </c>
      <c r="AV512" s="14" t="s">
        <v>83</v>
      </c>
      <c r="AW512" s="14" t="s">
        <v>35</v>
      </c>
      <c r="AX512" s="14" t="s">
        <v>74</v>
      </c>
      <c r="AY512" s="263" t="s">
        <v>169</v>
      </c>
    </row>
    <row r="513" spans="1:51" s="14" customFormat="1" ht="12">
      <c r="A513" s="14"/>
      <c r="B513" s="253"/>
      <c r="C513" s="254"/>
      <c r="D513" s="244" t="s">
        <v>178</v>
      </c>
      <c r="E513" s="255" t="s">
        <v>19</v>
      </c>
      <c r="F513" s="256" t="s">
        <v>1732</v>
      </c>
      <c r="G513" s="254"/>
      <c r="H513" s="257">
        <v>1</v>
      </c>
      <c r="I513" s="258"/>
      <c r="J513" s="254"/>
      <c r="K513" s="254"/>
      <c r="L513" s="259"/>
      <c r="M513" s="260"/>
      <c r="N513" s="261"/>
      <c r="O513" s="261"/>
      <c r="P513" s="261"/>
      <c r="Q513" s="261"/>
      <c r="R513" s="261"/>
      <c r="S513" s="261"/>
      <c r="T513" s="26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3" t="s">
        <v>178</v>
      </c>
      <c r="AU513" s="263" t="s">
        <v>83</v>
      </c>
      <c r="AV513" s="14" t="s">
        <v>83</v>
      </c>
      <c r="AW513" s="14" t="s">
        <v>35</v>
      </c>
      <c r="AX513" s="14" t="s">
        <v>74</v>
      </c>
      <c r="AY513" s="263" t="s">
        <v>169</v>
      </c>
    </row>
    <row r="514" spans="1:51" s="14" customFormat="1" ht="12">
      <c r="A514" s="14"/>
      <c r="B514" s="253"/>
      <c r="C514" s="254"/>
      <c r="D514" s="244" t="s">
        <v>178</v>
      </c>
      <c r="E514" s="255" t="s">
        <v>19</v>
      </c>
      <c r="F514" s="256" t="s">
        <v>1724</v>
      </c>
      <c r="G514" s="254"/>
      <c r="H514" s="257">
        <v>0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3" t="s">
        <v>178</v>
      </c>
      <c r="AU514" s="263" t="s">
        <v>83</v>
      </c>
      <c r="AV514" s="14" t="s">
        <v>83</v>
      </c>
      <c r="AW514" s="14" t="s">
        <v>35</v>
      </c>
      <c r="AX514" s="14" t="s">
        <v>74</v>
      </c>
      <c r="AY514" s="263" t="s">
        <v>169</v>
      </c>
    </row>
    <row r="515" spans="1:51" s="14" customFormat="1" ht="12">
      <c r="A515" s="14"/>
      <c r="B515" s="253"/>
      <c r="C515" s="254"/>
      <c r="D515" s="244" t="s">
        <v>178</v>
      </c>
      <c r="E515" s="255" t="s">
        <v>19</v>
      </c>
      <c r="F515" s="256" t="s">
        <v>1725</v>
      </c>
      <c r="G515" s="254"/>
      <c r="H515" s="257">
        <v>0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3" t="s">
        <v>178</v>
      </c>
      <c r="AU515" s="263" t="s">
        <v>83</v>
      </c>
      <c r="AV515" s="14" t="s">
        <v>83</v>
      </c>
      <c r="AW515" s="14" t="s">
        <v>35</v>
      </c>
      <c r="AX515" s="14" t="s">
        <v>74</v>
      </c>
      <c r="AY515" s="263" t="s">
        <v>169</v>
      </c>
    </row>
    <row r="516" spans="1:51" s="14" customFormat="1" ht="12">
      <c r="A516" s="14"/>
      <c r="B516" s="253"/>
      <c r="C516" s="254"/>
      <c r="D516" s="244" t="s">
        <v>178</v>
      </c>
      <c r="E516" s="255" t="s">
        <v>19</v>
      </c>
      <c r="F516" s="256" t="s">
        <v>1709</v>
      </c>
      <c r="G516" s="254"/>
      <c r="H516" s="257">
        <v>1</v>
      </c>
      <c r="I516" s="258"/>
      <c r="J516" s="254"/>
      <c r="K516" s="254"/>
      <c r="L516" s="259"/>
      <c r="M516" s="260"/>
      <c r="N516" s="261"/>
      <c r="O516" s="261"/>
      <c r="P516" s="261"/>
      <c r="Q516" s="261"/>
      <c r="R516" s="261"/>
      <c r="S516" s="261"/>
      <c r="T516" s="26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3" t="s">
        <v>178</v>
      </c>
      <c r="AU516" s="263" t="s">
        <v>83</v>
      </c>
      <c r="AV516" s="14" t="s">
        <v>83</v>
      </c>
      <c r="AW516" s="14" t="s">
        <v>35</v>
      </c>
      <c r="AX516" s="14" t="s">
        <v>74</v>
      </c>
      <c r="AY516" s="263" t="s">
        <v>169</v>
      </c>
    </row>
    <row r="517" spans="1:51" s="14" customFormat="1" ht="12">
      <c r="A517" s="14"/>
      <c r="B517" s="253"/>
      <c r="C517" s="254"/>
      <c r="D517" s="244" t="s">
        <v>178</v>
      </c>
      <c r="E517" s="255" t="s">
        <v>19</v>
      </c>
      <c r="F517" s="256" t="s">
        <v>1727</v>
      </c>
      <c r="G517" s="254"/>
      <c r="H517" s="257">
        <v>0</v>
      </c>
      <c r="I517" s="258"/>
      <c r="J517" s="254"/>
      <c r="K517" s="254"/>
      <c r="L517" s="259"/>
      <c r="M517" s="260"/>
      <c r="N517" s="261"/>
      <c r="O517" s="261"/>
      <c r="P517" s="261"/>
      <c r="Q517" s="261"/>
      <c r="R517" s="261"/>
      <c r="S517" s="261"/>
      <c r="T517" s="262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3" t="s">
        <v>178</v>
      </c>
      <c r="AU517" s="263" t="s">
        <v>83</v>
      </c>
      <c r="AV517" s="14" t="s">
        <v>83</v>
      </c>
      <c r="AW517" s="14" t="s">
        <v>35</v>
      </c>
      <c r="AX517" s="14" t="s">
        <v>74</v>
      </c>
      <c r="AY517" s="263" t="s">
        <v>169</v>
      </c>
    </row>
    <row r="518" spans="1:51" s="14" customFormat="1" ht="12">
      <c r="A518" s="14"/>
      <c r="B518" s="253"/>
      <c r="C518" s="254"/>
      <c r="D518" s="244" t="s">
        <v>178</v>
      </c>
      <c r="E518" s="255" t="s">
        <v>19</v>
      </c>
      <c r="F518" s="256" t="s">
        <v>1728</v>
      </c>
      <c r="G518" s="254"/>
      <c r="H518" s="257">
        <v>0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3" t="s">
        <v>178</v>
      </c>
      <c r="AU518" s="263" t="s">
        <v>83</v>
      </c>
      <c r="AV518" s="14" t="s">
        <v>83</v>
      </c>
      <c r="AW518" s="14" t="s">
        <v>35</v>
      </c>
      <c r="AX518" s="14" t="s">
        <v>74</v>
      </c>
      <c r="AY518" s="263" t="s">
        <v>169</v>
      </c>
    </row>
    <row r="519" spans="1:51" s="14" customFormat="1" ht="12">
      <c r="A519" s="14"/>
      <c r="B519" s="253"/>
      <c r="C519" s="254"/>
      <c r="D519" s="244" t="s">
        <v>178</v>
      </c>
      <c r="E519" s="255" t="s">
        <v>19</v>
      </c>
      <c r="F519" s="256" t="s">
        <v>1712</v>
      </c>
      <c r="G519" s="254"/>
      <c r="H519" s="257">
        <v>0</v>
      </c>
      <c r="I519" s="258"/>
      <c r="J519" s="254"/>
      <c r="K519" s="254"/>
      <c r="L519" s="259"/>
      <c r="M519" s="260"/>
      <c r="N519" s="261"/>
      <c r="O519" s="261"/>
      <c r="P519" s="261"/>
      <c r="Q519" s="261"/>
      <c r="R519" s="261"/>
      <c r="S519" s="261"/>
      <c r="T519" s="262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3" t="s">
        <v>178</v>
      </c>
      <c r="AU519" s="263" t="s">
        <v>83</v>
      </c>
      <c r="AV519" s="14" t="s">
        <v>83</v>
      </c>
      <c r="AW519" s="14" t="s">
        <v>35</v>
      </c>
      <c r="AX519" s="14" t="s">
        <v>74</v>
      </c>
      <c r="AY519" s="263" t="s">
        <v>169</v>
      </c>
    </row>
    <row r="520" spans="1:51" s="14" customFormat="1" ht="12">
      <c r="A520" s="14"/>
      <c r="B520" s="253"/>
      <c r="C520" s="254"/>
      <c r="D520" s="244" t="s">
        <v>178</v>
      </c>
      <c r="E520" s="255" t="s">
        <v>19</v>
      </c>
      <c r="F520" s="256" t="s">
        <v>1822</v>
      </c>
      <c r="G520" s="254"/>
      <c r="H520" s="257">
        <v>1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3" t="s">
        <v>178</v>
      </c>
      <c r="AU520" s="263" t="s">
        <v>83</v>
      </c>
      <c r="AV520" s="14" t="s">
        <v>83</v>
      </c>
      <c r="AW520" s="14" t="s">
        <v>35</v>
      </c>
      <c r="AX520" s="14" t="s">
        <v>74</v>
      </c>
      <c r="AY520" s="263" t="s">
        <v>169</v>
      </c>
    </row>
    <row r="521" spans="1:51" s="15" customFormat="1" ht="12">
      <c r="A521" s="15"/>
      <c r="B521" s="264"/>
      <c r="C521" s="265"/>
      <c r="D521" s="244" t="s">
        <v>178</v>
      </c>
      <c r="E521" s="266" t="s">
        <v>19</v>
      </c>
      <c r="F521" s="267" t="s">
        <v>183</v>
      </c>
      <c r="G521" s="265"/>
      <c r="H521" s="268">
        <v>8</v>
      </c>
      <c r="I521" s="269"/>
      <c r="J521" s="265"/>
      <c r="K521" s="265"/>
      <c r="L521" s="270"/>
      <c r="M521" s="271"/>
      <c r="N521" s="272"/>
      <c r="O521" s="272"/>
      <c r="P521" s="272"/>
      <c r="Q521" s="272"/>
      <c r="R521" s="272"/>
      <c r="S521" s="272"/>
      <c r="T521" s="273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178</v>
      </c>
      <c r="AU521" s="274" t="s">
        <v>83</v>
      </c>
      <c r="AV521" s="15" t="s">
        <v>176</v>
      </c>
      <c r="AW521" s="15" t="s">
        <v>35</v>
      </c>
      <c r="AX521" s="15" t="s">
        <v>81</v>
      </c>
      <c r="AY521" s="274" t="s">
        <v>169</v>
      </c>
    </row>
    <row r="522" spans="1:65" s="2" customFormat="1" ht="16.5" customHeight="1">
      <c r="A522" s="41"/>
      <c r="B522" s="42"/>
      <c r="C522" s="307" t="s">
        <v>588</v>
      </c>
      <c r="D522" s="307" t="s">
        <v>637</v>
      </c>
      <c r="E522" s="308" t="s">
        <v>1823</v>
      </c>
      <c r="F522" s="309" t="s">
        <v>1824</v>
      </c>
      <c r="G522" s="310" t="s">
        <v>186</v>
      </c>
      <c r="H522" s="311">
        <v>8</v>
      </c>
      <c r="I522" s="312"/>
      <c r="J522" s="313">
        <f>ROUND(I522*H522,2)</f>
        <v>0</v>
      </c>
      <c r="K522" s="309" t="s">
        <v>175</v>
      </c>
      <c r="L522" s="314"/>
      <c r="M522" s="315" t="s">
        <v>19</v>
      </c>
      <c r="N522" s="316" t="s">
        <v>45</v>
      </c>
      <c r="O522" s="87"/>
      <c r="P522" s="238">
        <f>O522*H522</f>
        <v>0</v>
      </c>
      <c r="Q522" s="238">
        <v>1.013</v>
      </c>
      <c r="R522" s="238">
        <f>Q522*H522</f>
        <v>8.104</v>
      </c>
      <c r="S522" s="238">
        <v>0</v>
      </c>
      <c r="T522" s="239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40" t="s">
        <v>210</v>
      </c>
      <c r="AT522" s="240" t="s">
        <v>637</v>
      </c>
      <c r="AU522" s="240" t="s">
        <v>83</v>
      </c>
      <c r="AY522" s="20" t="s">
        <v>169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20" t="s">
        <v>81</v>
      </c>
      <c r="BK522" s="241">
        <f>ROUND(I522*H522,2)</f>
        <v>0</v>
      </c>
      <c r="BL522" s="20" t="s">
        <v>176</v>
      </c>
      <c r="BM522" s="240" t="s">
        <v>1825</v>
      </c>
    </row>
    <row r="523" spans="1:51" s="13" customFormat="1" ht="12">
      <c r="A523" s="13"/>
      <c r="B523" s="242"/>
      <c r="C523" s="243"/>
      <c r="D523" s="244" t="s">
        <v>178</v>
      </c>
      <c r="E523" s="245" t="s">
        <v>19</v>
      </c>
      <c r="F523" s="246" t="s">
        <v>1699</v>
      </c>
      <c r="G523" s="243"/>
      <c r="H523" s="245" t="s">
        <v>19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2" t="s">
        <v>178</v>
      </c>
      <c r="AU523" s="252" t="s">
        <v>83</v>
      </c>
      <c r="AV523" s="13" t="s">
        <v>81</v>
      </c>
      <c r="AW523" s="13" t="s">
        <v>35</v>
      </c>
      <c r="AX523" s="13" t="s">
        <v>74</v>
      </c>
      <c r="AY523" s="252" t="s">
        <v>169</v>
      </c>
    </row>
    <row r="524" spans="1:51" s="14" customFormat="1" ht="12">
      <c r="A524" s="14"/>
      <c r="B524" s="253"/>
      <c r="C524" s="254"/>
      <c r="D524" s="244" t="s">
        <v>178</v>
      </c>
      <c r="E524" s="255" t="s">
        <v>19</v>
      </c>
      <c r="F524" s="256" t="s">
        <v>1700</v>
      </c>
      <c r="G524" s="254"/>
      <c r="H524" s="257">
        <v>1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3" t="s">
        <v>178</v>
      </c>
      <c r="AU524" s="263" t="s">
        <v>83</v>
      </c>
      <c r="AV524" s="14" t="s">
        <v>83</v>
      </c>
      <c r="AW524" s="14" t="s">
        <v>35</v>
      </c>
      <c r="AX524" s="14" t="s">
        <v>74</v>
      </c>
      <c r="AY524" s="263" t="s">
        <v>169</v>
      </c>
    </row>
    <row r="525" spans="1:51" s="14" customFormat="1" ht="12">
      <c r="A525" s="14"/>
      <c r="B525" s="253"/>
      <c r="C525" s="254"/>
      <c r="D525" s="244" t="s">
        <v>178</v>
      </c>
      <c r="E525" s="255" t="s">
        <v>19</v>
      </c>
      <c r="F525" s="256" t="s">
        <v>1818</v>
      </c>
      <c r="G525" s="254"/>
      <c r="H525" s="257">
        <v>1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3" t="s">
        <v>178</v>
      </c>
      <c r="AU525" s="263" t="s">
        <v>83</v>
      </c>
      <c r="AV525" s="14" t="s">
        <v>83</v>
      </c>
      <c r="AW525" s="14" t="s">
        <v>35</v>
      </c>
      <c r="AX525" s="14" t="s">
        <v>74</v>
      </c>
      <c r="AY525" s="263" t="s">
        <v>169</v>
      </c>
    </row>
    <row r="526" spans="1:51" s="14" customFormat="1" ht="12">
      <c r="A526" s="14"/>
      <c r="B526" s="253"/>
      <c r="C526" s="254"/>
      <c r="D526" s="244" t="s">
        <v>178</v>
      </c>
      <c r="E526" s="255" t="s">
        <v>19</v>
      </c>
      <c r="F526" s="256" t="s">
        <v>1721</v>
      </c>
      <c r="G526" s="254"/>
      <c r="H526" s="257">
        <v>1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3" t="s">
        <v>178</v>
      </c>
      <c r="AU526" s="263" t="s">
        <v>83</v>
      </c>
      <c r="AV526" s="14" t="s">
        <v>83</v>
      </c>
      <c r="AW526" s="14" t="s">
        <v>35</v>
      </c>
      <c r="AX526" s="14" t="s">
        <v>74</v>
      </c>
      <c r="AY526" s="263" t="s">
        <v>169</v>
      </c>
    </row>
    <row r="527" spans="1:51" s="14" customFormat="1" ht="12">
      <c r="A527" s="14"/>
      <c r="B527" s="253"/>
      <c r="C527" s="254"/>
      <c r="D527" s="244" t="s">
        <v>178</v>
      </c>
      <c r="E527" s="255" t="s">
        <v>19</v>
      </c>
      <c r="F527" s="256" t="s">
        <v>1703</v>
      </c>
      <c r="G527" s="254"/>
      <c r="H527" s="257">
        <v>1</v>
      </c>
      <c r="I527" s="258"/>
      <c r="J527" s="254"/>
      <c r="K527" s="254"/>
      <c r="L527" s="259"/>
      <c r="M527" s="260"/>
      <c r="N527" s="261"/>
      <c r="O527" s="261"/>
      <c r="P527" s="261"/>
      <c r="Q527" s="261"/>
      <c r="R527" s="261"/>
      <c r="S527" s="261"/>
      <c r="T527" s="26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3" t="s">
        <v>178</v>
      </c>
      <c r="AU527" s="263" t="s">
        <v>83</v>
      </c>
      <c r="AV527" s="14" t="s">
        <v>83</v>
      </c>
      <c r="AW527" s="14" t="s">
        <v>35</v>
      </c>
      <c r="AX527" s="14" t="s">
        <v>74</v>
      </c>
      <c r="AY527" s="263" t="s">
        <v>169</v>
      </c>
    </row>
    <row r="528" spans="1:51" s="14" customFormat="1" ht="12">
      <c r="A528" s="14"/>
      <c r="B528" s="253"/>
      <c r="C528" s="254"/>
      <c r="D528" s="244" t="s">
        <v>178</v>
      </c>
      <c r="E528" s="255" t="s">
        <v>19</v>
      </c>
      <c r="F528" s="256" t="s">
        <v>1704</v>
      </c>
      <c r="G528" s="254"/>
      <c r="H528" s="257">
        <v>0</v>
      </c>
      <c r="I528" s="258"/>
      <c r="J528" s="254"/>
      <c r="K528" s="254"/>
      <c r="L528" s="259"/>
      <c r="M528" s="260"/>
      <c r="N528" s="261"/>
      <c r="O528" s="261"/>
      <c r="P528" s="261"/>
      <c r="Q528" s="261"/>
      <c r="R528" s="261"/>
      <c r="S528" s="261"/>
      <c r="T528" s="26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3" t="s">
        <v>178</v>
      </c>
      <c r="AU528" s="263" t="s">
        <v>83</v>
      </c>
      <c r="AV528" s="14" t="s">
        <v>83</v>
      </c>
      <c r="AW528" s="14" t="s">
        <v>35</v>
      </c>
      <c r="AX528" s="14" t="s">
        <v>74</v>
      </c>
      <c r="AY528" s="263" t="s">
        <v>169</v>
      </c>
    </row>
    <row r="529" spans="1:51" s="14" customFormat="1" ht="12">
      <c r="A529" s="14"/>
      <c r="B529" s="253"/>
      <c r="C529" s="254"/>
      <c r="D529" s="244" t="s">
        <v>178</v>
      </c>
      <c r="E529" s="255" t="s">
        <v>19</v>
      </c>
      <c r="F529" s="256" t="s">
        <v>1723</v>
      </c>
      <c r="G529" s="254"/>
      <c r="H529" s="257">
        <v>0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3" t="s">
        <v>178</v>
      </c>
      <c r="AU529" s="263" t="s">
        <v>83</v>
      </c>
      <c r="AV529" s="14" t="s">
        <v>83</v>
      </c>
      <c r="AW529" s="14" t="s">
        <v>35</v>
      </c>
      <c r="AX529" s="14" t="s">
        <v>74</v>
      </c>
      <c r="AY529" s="263" t="s">
        <v>169</v>
      </c>
    </row>
    <row r="530" spans="1:51" s="14" customFormat="1" ht="12">
      <c r="A530" s="14"/>
      <c r="B530" s="253"/>
      <c r="C530" s="254"/>
      <c r="D530" s="244" t="s">
        <v>178</v>
      </c>
      <c r="E530" s="255" t="s">
        <v>19</v>
      </c>
      <c r="F530" s="256" t="s">
        <v>1706</v>
      </c>
      <c r="G530" s="254"/>
      <c r="H530" s="257">
        <v>0</v>
      </c>
      <c r="I530" s="258"/>
      <c r="J530" s="254"/>
      <c r="K530" s="254"/>
      <c r="L530" s="259"/>
      <c r="M530" s="260"/>
      <c r="N530" s="261"/>
      <c r="O530" s="261"/>
      <c r="P530" s="261"/>
      <c r="Q530" s="261"/>
      <c r="R530" s="261"/>
      <c r="S530" s="261"/>
      <c r="T530" s="26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3" t="s">
        <v>178</v>
      </c>
      <c r="AU530" s="263" t="s">
        <v>83</v>
      </c>
      <c r="AV530" s="14" t="s">
        <v>83</v>
      </c>
      <c r="AW530" s="14" t="s">
        <v>35</v>
      </c>
      <c r="AX530" s="14" t="s">
        <v>74</v>
      </c>
      <c r="AY530" s="263" t="s">
        <v>169</v>
      </c>
    </row>
    <row r="531" spans="1:51" s="14" customFormat="1" ht="12">
      <c r="A531" s="14"/>
      <c r="B531" s="253"/>
      <c r="C531" s="254"/>
      <c r="D531" s="244" t="s">
        <v>178</v>
      </c>
      <c r="E531" s="255" t="s">
        <v>19</v>
      </c>
      <c r="F531" s="256" t="s">
        <v>1707</v>
      </c>
      <c r="G531" s="254"/>
      <c r="H531" s="257">
        <v>1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3" t="s">
        <v>178</v>
      </c>
      <c r="AU531" s="263" t="s">
        <v>83</v>
      </c>
      <c r="AV531" s="14" t="s">
        <v>83</v>
      </c>
      <c r="AW531" s="14" t="s">
        <v>35</v>
      </c>
      <c r="AX531" s="14" t="s">
        <v>74</v>
      </c>
      <c r="AY531" s="263" t="s">
        <v>169</v>
      </c>
    </row>
    <row r="532" spans="1:51" s="14" customFormat="1" ht="12">
      <c r="A532" s="14"/>
      <c r="B532" s="253"/>
      <c r="C532" s="254"/>
      <c r="D532" s="244" t="s">
        <v>178</v>
      </c>
      <c r="E532" s="255" t="s">
        <v>19</v>
      </c>
      <c r="F532" s="256" t="s">
        <v>1708</v>
      </c>
      <c r="G532" s="254"/>
      <c r="H532" s="257">
        <v>1</v>
      </c>
      <c r="I532" s="258"/>
      <c r="J532" s="254"/>
      <c r="K532" s="254"/>
      <c r="L532" s="259"/>
      <c r="M532" s="260"/>
      <c r="N532" s="261"/>
      <c r="O532" s="261"/>
      <c r="P532" s="261"/>
      <c r="Q532" s="261"/>
      <c r="R532" s="261"/>
      <c r="S532" s="261"/>
      <c r="T532" s="26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3" t="s">
        <v>178</v>
      </c>
      <c r="AU532" s="263" t="s">
        <v>83</v>
      </c>
      <c r="AV532" s="14" t="s">
        <v>83</v>
      </c>
      <c r="AW532" s="14" t="s">
        <v>35</v>
      </c>
      <c r="AX532" s="14" t="s">
        <v>74</v>
      </c>
      <c r="AY532" s="263" t="s">
        <v>169</v>
      </c>
    </row>
    <row r="533" spans="1:51" s="14" customFormat="1" ht="12">
      <c r="A533" s="14"/>
      <c r="B533" s="253"/>
      <c r="C533" s="254"/>
      <c r="D533" s="244" t="s">
        <v>178</v>
      </c>
      <c r="E533" s="255" t="s">
        <v>19</v>
      </c>
      <c r="F533" s="256" t="s">
        <v>1726</v>
      </c>
      <c r="G533" s="254"/>
      <c r="H533" s="257">
        <v>0</v>
      </c>
      <c r="I533" s="258"/>
      <c r="J533" s="254"/>
      <c r="K533" s="254"/>
      <c r="L533" s="259"/>
      <c r="M533" s="260"/>
      <c r="N533" s="261"/>
      <c r="O533" s="261"/>
      <c r="P533" s="261"/>
      <c r="Q533" s="261"/>
      <c r="R533" s="261"/>
      <c r="S533" s="261"/>
      <c r="T533" s="26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3" t="s">
        <v>178</v>
      </c>
      <c r="AU533" s="263" t="s">
        <v>83</v>
      </c>
      <c r="AV533" s="14" t="s">
        <v>83</v>
      </c>
      <c r="AW533" s="14" t="s">
        <v>35</v>
      </c>
      <c r="AX533" s="14" t="s">
        <v>74</v>
      </c>
      <c r="AY533" s="263" t="s">
        <v>169</v>
      </c>
    </row>
    <row r="534" spans="1:51" s="14" customFormat="1" ht="12">
      <c r="A534" s="14"/>
      <c r="B534" s="253"/>
      <c r="C534" s="254"/>
      <c r="D534" s="244" t="s">
        <v>178</v>
      </c>
      <c r="E534" s="255" t="s">
        <v>19</v>
      </c>
      <c r="F534" s="256" t="s">
        <v>1727</v>
      </c>
      <c r="G534" s="254"/>
      <c r="H534" s="257">
        <v>0</v>
      </c>
      <c r="I534" s="258"/>
      <c r="J534" s="254"/>
      <c r="K534" s="254"/>
      <c r="L534" s="259"/>
      <c r="M534" s="260"/>
      <c r="N534" s="261"/>
      <c r="O534" s="261"/>
      <c r="P534" s="261"/>
      <c r="Q534" s="261"/>
      <c r="R534" s="261"/>
      <c r="S534" s="261"/>
      <c r="T534" s="26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3" t="s">
        <v>178</v>
      </c>
      <c r="AU534" s="263" t="s">
        <v>83</v>
      </c>
      <c r="AV534" s="14" t="s">
        <v>83</v>
      </c>
      <c r="AW534" s="14" t="s">
        <v>35</v>
      </c>
      <c r="AX534" s="14" t="s">
        <v>74</v>
      </c>
      <c r="AY534" s="263" t="s">
        <v>169</v>
      </c>
    </row>
    <row r="535" spans="1:51" s="14" customFormat="1" ht="12">
      <c r="A535" s="14"/>
      <c r="B535" s="253"/>
      <c r="C535" s="254"/>
      <c r="D535" s="244" t="s">
        <v>178</v>
      </c>
      <c r="E535" s="255" t="s">
        <v>19</v>
      </c>
      <c r="F535" s="256" t="s">
        <v>1728</v>
      </c>
      <c r="G535" s="254"/>
      <c r="H535" s="257">
        <v>0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3" t="s">
        <v>178</v>
      </c>
      <c r="AU535" s="263" t="s">
        <v>83</v>
      </c>
      <c r="AV535" s="14" t="s">
        <v>83</v>
      </c>
      <c r="AW535" s="14" t="s">
        <v>35</v>
      </c>
      <c r="AX535" s="14" t="s">
        <v>74</v>
      </c>
      <c r="AY535" s="263" t="s">
        <v>169</v>
      </c>
    </row>
    <row r="536" spans="1:51" s="14" customFormat="1" ht="12">
      <c r="A536" s="14"/>
      <c r="B536" s="253"/>
      <c r="C536" s="254"/>
      <c r="D536" s="244" t="s">
        <v>178</v>
      </c>
      <c r="E536" s="255" t="s">
        <v>19</v>
      </c>
      <c r="F536" s="256" t="s">
        <v>1733</v>
      </c>
      <c r="G536" s="254"/>
      <c r="H536" s="257">
        <v>1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3" t="s">
        <v>178</v>
      </c>
      <c r="AU536" s="263" t="s">
        <v>83</v>
      </c>
      <c r="AV536" s="14" t="s">
        <v>83</v>
      </c>
      <c r="AW536" s="14" t="s">
        <v>35</v>
      </c>
      <c r="AX536" s="14" t="s">
        <v>74</v>
      </c>
      <c r="AY536" s="263" t="s">
        <v>169</v>
      </c>
    </row>
    <row r="537" spans="1:51" s="14" customFormat="1" ht="12">
      <c r="A537" s="14"/>
      <c r="B537" s="253"/>
      <c r="C537" s="254"/>
      <c r="D537" s="244" t="s">
        <v>178</v>
      </c>
      <c r="E537" s="255" t="s">
        <v>19</v>
      </c>
      <c r="F537" s="256" t="s">
        <v>1822</v>
      </c>
      <c r="G537" s="254"/>
      <c r="H537" s="257">
        <v>1</v>
      </c>
      <c r="I537" s="258"/>
      <c r="J537" s="254"/>
      <c r="K537" s="254"/>
      <c r="L537" s="259"/>
      <c r="M537" s="260"/>
      <c r="N537" s="261"/>
      <c r="O537" s="261"/>
      <c r="P537" s="261"/>
      <c r="Q537" s="261"/>
      <c r="R537" s="261"/>
      <c r="S537" s="261"/>
      <c r="T537" s="26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3" t="s">
        <v>178</v>
      </c>
      <c r="AU537" s="263" t="s">
        <v>83</v>
      </c>
      <c r="AV537" s="14" t="s">
        <v>83</v>
      </c>
      <c r="AW537" s="14" t="s">
        <v>35</v>
      </c>
      <c r="AX537" s="14" t="s">
        <v>74</v>
      </c>
      <c r="AY537" s="263" t="s">
        <v>169</v>
      </c>
    </row>
    <row r="538" spans="1:51" s="15" customFormat="1" ht="12">
      <c r="A538" s="15"/>
      <c r="B538" s="264"/>
      <c r="C538" s="265"/>
      <c r="D538" s="244" t="s">
        <v>178</v>
      </c>
      <c r="E538" s="266" t="s">
        <v>19</v>
      </c>
      <c r="F538" s="267" t="s">
        <v>183</v>
      </c>
      <c r="G538" s="265"/>
      <c r="H538" s="268">
        <v>8</v>
      </c>
      <c r="I538" s="269"/>
      <c r="J538" s="265"/>
      <c r="K538" s="265"/>
      <c r="L538" s="270"/>
      <c r="M538" s="271"/>
      <c r="N538" s="272"/>
      <c r="O538" s="272"/>
      <c r="P538" s="272"/>
      <c r="Q538" s="272"/>
      <c r="R538" s="272"/>
      <c r="S538" s="272"/>
      <c r="T538" s="273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4" t="s">
        <v>178</v>
      </c>
      <c r="AU538" s="274" t="s">
        <v>83</v>
      </c>
      <c r="AV538" s="15" t="s">
        <v>176</v>
      </c>
      <c r="AW538" s="15" t="s">
        <v>35</v>
      </c>
      <c r="AX538" s="15" t="s">
        <v>81</v>
      </c>
      <c r="AY538" s="274" t="s">
        <v>169</v>
      </c>
    </row>
    <row r="539" spans="1:65" s="2" customFormat="1" ht="21.75" customHeight="1">
      <c r="A539" s="41"/>
      <c r="B539" s="42"/>
      <c r="C539" s="229" t="s">
        <v>811</v>
      </c>
      <c r="D539" s="229" t="s">
        <v>171</v>
      </c>
      <c r="E539" s="230" t="s">
        <v>1826</v>
      </c>
      <c r="F539" s="231" t="s">
        <v>1827</v>
      </c>
      <c r="G539" s="232" t="s">
        <v>186</v>
      </c>
      <c r="H539" s="233">
        <v>16</v>
      </c>
      <c r="I539" s="234"/>
      <c r="J539" s="235">
        <f>ROUND(I539*H539,2)</f>
        <v>0</v>
      </c>
      <c r="K539" s="231" t="s">
        <v>175</v>
      </c>
      <c r="L539" s="47"/>
      <c r="M539" s="236" t="s">
        <v>19</v>
      </c>
      <c r="N539" s="237" t="s">
        <v>45</v>
      </c>
      <c r="O539" s="87"/>
      <c r="P539" s="238">
        <f>O539*H539</f>
        <v>0</v>
      </c>
      <c r="Q539" s="238">
        <v>0.01248</v>
      </c>
      <c r="R539" s="238">
        <f>Q539*H539</f>
        <v>0.19968</v>
      </c>
      <c r="S539" s="238">
        <v>0</v>
      </c>
      <c r="T539" s="239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40" t="s">
        <v>176</v>
      </c>
      <c r="AT539" s="240" t="s">
        <v>171</v>
      </c>
      <c r="AU539" s="240" t="s">
        <v>83</v>
      </c>
      <c r="AY539" s="20" t="s">
        <v>169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20" t="s">
        <v>81</v>
      </c>
      <c r="BK539" s="241">
        <f>ROUND(I539*H539,2)</f>
        <v>0</v>
      </c>
      <c r="BL539" s="20" t="s">
        <v>176</v>
      </c>
      <c r="BM539" s="240" t="s">
        <v>1828</v>
      </c>
    </row>
    <row r="540" spans="1:65" s="2" customFormat="1" ht="21.75" customHeight="1">
      <c r="A540" s="41"/>
      <c r="B540" s="42"/>
      <c r="C540" s="307" t="s">
        <v>815</v>
      </c>
      <c r="D540" s="307" t="s">
        <v>637</v>
      </c>
      <c r="E540" s="308" t="s">
        <v>1829</v>
      </c>
      <c r="F540" s="309" t="s">
        <v>1830</v>
      </c>
      <c r="G540" s="310" t="s">
        <v>186</v>
      </c>
      <c r="H540" s="311">
        <v>16</v>
      </c>
      <c r="I540" s="312"/>
      <c r="J540" s="313">
        <f>ROUND(I540*H540,2)</f>
        <v>0</v>
      </c>
      <c r="K540" s="309" t="s">
        <v>175</v>
      </c>
      <c r="L540" s="314"/>
      <c r="M540" s="315" t="s">
        <v>19</v>
      </c>
      <c r="N540" s="316" t="s">
        <v>45</v>
      </c>
      <c r="O540" s="87"/>
      <c r="P540" s="238">
        <f>O540*H540</f>
        <v>0</v>
      </c>
      <c r="Q540" s="238">
        <v>0.585</v>
      </c>
      <c r="R540" s="238">
        <f>Q540*H540</f>
        <v>9.36</v>
      </c>
      <c r="S540" s="238">
        <v>0</v>
      </c>
      <c r="T540" s="239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40" t="s">
        <v>210</v>
      </c>
      <c r="AT540" s="240" t="s">
        <v>637</v>
      </c>
      <c r="AU540" s="240" t="s">
        <v>83</v>
      </c>
      <c r="AY540" s="20" t="s">
        <v>169</v>
      </c>
      <c r="BE540" s="241">
        <f>IF(N540="základní",J540,0)</f>
        <v>0</v>
      </c>
      <c r="BF540" s="241">
        <f>IF(N540="snížená",J540,0)</f>
        <v>0</v>
      </c>
      <c r="BG540" s="241">
        <f>IF(N540="zákl. přenesená",J540,0)</f>
        <v>0</v>
      </c>
      <c r="BH540" s="241">
        <f>IF(N540="sníž. přenesená",J540,0)</f>
        <v>0</v>
      </c>
      <c r="BI540" s="241">
        <f>IF(N540="nulová",J540,0)</f>
        <v>0</v>
      </c>
      <c r="BJ540" s="20" t="s">
        <v>81</v>
      </c>
      <c r="BK540" s="241">
        <f>ROUND(I540*H540,2)</f>
        <v>0</v>
      </c>
      <c r="BL540" s="20" t="s">
        <v>176</v>
      </c>
      <c r="BM540" s="240" t="s">
        <v>1831</v>
      </c>
    </row>
    <row r="541" spans="1:51" s="13" customFormat="1" ht="12">
      <c r="A541" s="13"/>
      <c r="B541" s="242"/>
      <c r="C541" s="243"/>
      <c r="D541" s="244" t="s">
        <v>178</v>
      </c>
      <c r="E541" s="245" t="s">
        <v>19</v>
      </c>
      <c r="F541" s="246" t="s">
        <v>1699</v>
      </c>
      <c r="G541" s="243"/>
      <c r="H541" s="245" t="s">
        <v>19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2" t="s">
        <v>178</v>
      </c>
      <c r="AU541" s="252" t="s">
        <v>83</v>
      </c>
      <c r="AV541" s="13" t="s">
        <v>81</v>
      </c>
      <c r="AW541" s="13" t="s">
        <v>35</v>
      </c>
      <c r="AX541" s="13" t="s">
        <v>74</v>
      </c>
      <c r="AY541" s="252" t="s">
        <v>169</v>
      </c>
    </row>
    <row r="542" spans="1:51" s="14" customFormat="1" ht="12">
      <c r="A542" s="14"/>
      <c r="B542" s="253"/>
      <c r="C542" s="254"/>
      <c r="D542" s="244" t="s">
        <v>178</v>
      </c>
      <c r="E542" s="255" t="s">
        <v>19</v>
      </c>
      <c r="F542" s="256" t="s">
        <v>1700</v>
      </c>
      <c r="G542" s="254"/>
      <c r="H542" s="257">
        <v>1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3" t="s">
        <v>178</v>
      </c>
      <c r="AU542" s="263" t="s">
        <v>83</v>
      </c>
      <c r="AV542" s="14" t="s">
        <v>83</v>
      </c>
      <c r="AW542" s="14" t="s">
        <v>35</v>
      </c>
      <c r="AX542" s="14" t="s">
        <v>74</v>
      </c>
      <c r="AY542" s="263" t="s">
        <v>169</v>
      </c>
    </row>
    <row r="543" spans="1:51" s="14" customFormat="1" ht="12">
      <c r="A543" s="14"/>
      <c r="B543" s="253"/>
      <c r="C543" s="254"/>
      <c r="D543" s="244" t="s">
        <v>178</v>
      </c>
      <c r="E543" s="255" t="s">
        <v>19</v>
      </c>
      <c r="F543" s="256" t="s">
        <v>1818</v>
      </c>
      <c r="G543" s="254"/>
      <c r="H543" s="257">
        <v>1</v>
      </c>
      <c r="I543" s="258"/>
      <c r="J543" s="254"/>
      <c r="K543" s="254"/>
      <c r="L543" s="259"/>
      <c r="M543" s="260"/>
      <c r="N543" s="261"/>
      <c r="O543" s="261"/>
      <c r="P543" s="261"/>
      <c r="Q543" s="261"/>
      <c r="R543" s="261"/>
      <c r="S543" s="261"/>
      <c r="T543" s="26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3" t="s">
        <v>178</v>
      </c>
      <c r="AU543" s="263" t="s">
        <v>83</v>
      </c>
      <c r="AV543" s="14" t="s">
        <v>83</v>
      </c>
      <c r="AW543" s="14" t="s">
        <v>35</v>
      </c>
      <c r="AX543" s="14" t="s">
        <v>74</v>
      </c>
      <c r="AY543" s="263" t="s">
        <v>169</v>
      </c>
    </row>
    <row r="544" spans="1:51" s="14" customFormat="1" ht="12">
      <c r="A544" s="14"/>
      <c r="B544" s="253"/>
      <c r="C544" s="254"/>
      <c r="D544" s="244" t="s">
        <v>178</v>
      </c>
      <c r="E544" s="255" t="s">
        <v>19</v>
      </c>
      <c r="F544" s="256" t="s">
        <v>1721</v>
      </c>
      <c r="G544" s="254"/>
      <c r="H544" s="257">
        <v>1</v>
      </c>
      <c r="I544" s="258"/>
      <c r="J544" s="254"/>
      <c r="K544" s="254"/>
      <c r="L544" s="259"/>
      <c r="M544" s="260"/>
      <c r="N544" s="261"/>
      <c r="O544" s="261"/>
      <c r="P544" s="261"/>
      <c r="Q544" s="261"/>
      <c r="R544" s="261"/>
      <c r="S544" s="261"/>
      <c r="T544" s="26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3" t="s">
        <v>178</v>
      </c>
      <c r="AU544" s="263" t="s">
        <v>83</v>
      </c>
      <c r="AV544" s="14" t="s">
        <v>83</v>
      </c>
      <c r="AW544" s="14" t="s">
        <v>35</v>
      </c>
      <c r="AX544" s="14" t="s">
        <v>74</v>
      </c>
      <c r="AY544" s="263" t="s">
        <v>169</v>
      </c>
    </row>
    <row r="545" spans="1:51" s="14" customFormat="1" ht="12">
      <c r="A545" s="14"/>
      <c r="B545" s="253"/>
      <c r="C545" s="254"/>
      <c r="D545" s="244" t="s">
        <v>178</v>
      </c>
      <c r="E545" s="255" t="s">
        <v>19</v>
      </c>
      <c r="F545" s="256" t="s">
        <v>1703</v>
      </c>
      <c r="G545" s="254"/>
      <c r="H545" s="257">
        <v>1</v>
      </c>
      <c r="I545" s="258"/>
      <c r="J545" s="254"/>
      <c r="K545" s="254"/>
      <c r="L545" s="259"/>
      <c r="M545" s="260"/>
      <c r="N545" s="261"/>
      <c r="O545" s="261"/>
      <c r="P545" s="261"/>
      <c r="Q545" s="261"/>
      <c r="R545" s="261"/>
      <c r="S545" s="261"/>
      <c r="T545" s="26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3" t="s">
        <v>178</v>
      </c>
      <c r="AU545" s="263" t="s">
        <v>83</v>
      </c>
      <c r="AV545" s="14" t="s">
        <v>83</v>
      </c>
      <c r="AW545" s="14" t="s">
        <v>35</v>
      </c>
      <c r="AX545" s="14" t="s">
        <v>74</v>
      </c>
      <c r="AY545" s="263" t="s">
        <v>169</v>
      </c>
    </row>
    <row r="546" spans="1:51" s="14" customFormat="1" ht="12">
      <c r="A546" s="14"/>
      <c r="B546" s="253"/>
      <c r="C546" s="254"/>
      <c r="D546" s="244" t="s">
        <v>178</v>
      </c>
      <c r="E546" s="255" t="s">
        <v>19</v>
      </c>
      <c r="F546" s="256" t="s">
        <v>1738</v>
      </c>
      <c r="G546" s="254"/>
      <c r="H546" s="257">
        <v>1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3" t="s">
        <v>178</v>
      </c>
      <c r="AU546" s="263" t="s">
        <v>83</v>
      </c>
      <c r="AV546" s="14" t="s">
        <v>83</v>
      </c>
      <c r="AW546" s="14" t="s">
        <v>35</v>
      </c>
      <c r="AX546" s="14" t="s">
        <v>74</v>
      </c>
      <c r="AY546" s="263" t="s">
        <v>169</v>
      </c>
    </row>
    <row r="547" spans="1:51" s="14" customFormat="1" ht="12">
      <c r="A547" s="14"/>
      <c r="B547" s="253"/>
      <c r="C547" s="254"/>
      <c r="D547" s="244" t="s">
        <v>178</v>
      </c>
      <c r="E547" s="255" t="s">
        <v>19</v>
      </c>
      <c r="F547" s="256" t="s">
        <v>1705</v>
      </c>
      <c r="G547" s="254"/>
      <c r="H547" s="257">
        <v>1</v>
      </c>
      <c r="I547" s="258"/>
      <c r="J547" s="254"/>
      <c r="K547" s="254"/>
      <c r="L547" s="259"/>
      <c r="M547" s="260"/>
      <c r="N547" s="261"/>
      <c r="O547" s="261"/>
      <c r="P547" s="261"/>
      <c r="Q547" s="261"/>
      <c r="R547" s="261"/>
      <c r="S547" s="261"/>
      <c r="T547" s="26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3" t="s">
        <v>178</v>
      </c>
      <c r="AU547" s="263" t="s">
        <v>83</v>
      </c>
      <c r="AV547" s="14" t="s">
        <v>83</v>
      </c>
      <c r="AW547" s="14" t="s">
        <v>35</v>
      </c>
      <c r="AX547" s="14" t="s">
        <v>74</v>
      </c>
      <c r="AY547" s="263" t="s">
        <v>169</v>
      </c>
    </row>
    <row r="548" spans="1:51" s="14" customFormat="1" ht="12">
      <c r="A548" s="14"/>
      <c r="B548" s="253"/>
      <c r="C548" s="254"/>
      <c r="D548" s="244" t="s">
        <v>178</v>
      </c>
      <c r="E548" s="255" t="s">
        <v>19</v>
      </c>
      <c r="F548" s="256" t="s">
        <v>1732</v>
      </c>
      <c r="G548" s="254"/>
      <c r="H548" s="257">
        <v>1</v>
      </c>
      <c r="I548" s="258"/>
      <c r="J548" s="254"/>
      <c r="K548" s="254"/>
      <c r="L548" s="259"/>
      <c r="M548" s="260"/>
      <c r="N548" s="261"/>
      <c r="O548" s="261"/>
      <c r="P548" s="261"/>
      <c r="Q548" s="261"/>
      <c r="R548" s="261"/>
      <c r="S548" s="261"/>
      <c r="T548" s="262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3" t="s">
        <v>178</v>
      </c>
      <c r="AU548" s="263" t="s">
        <v>83</v>
      </c>
      <c r="AV548" s="14" t="s">
        <v>83</v>
      </c>
      <c r="AW548" s="14" t="s">
        <v>35</v>
      </c>
      <c r="AX548" s="14" t="s">
        <v>74</v>
      </c>
      <c r="AY548" s="263" t="s">
        <v>169</v>
      </c>
    </row>
    <row r="549" spans="1:51" s="14" customFormat="1" ht="12">
      <c r="A549" s="14"/>
      <c r="B549" s="253"/>
      <c r="C549" s="254"/>
      <c r="D549" s="244" t="s">
        <v>178</v>
      </c>
      <c r="E549" s="255" t="s">
        <v>19</v>
      </c>
      <c r="F549" s="256" t="s">
        <v>1707</v>
      </c>
      <c r="G549" s="254"/>
      <c r="H549" s="257">
        <v>1</v>
      </c>
      <c r="I549" s="258"/>
      <c r="J549" s="254"/>
      <c r="K549" s="254"/>
      <c r="L549" s="259"/>
      <c r="M549" s="260"/>
      <c r="N549" s="261"/>
      <c r="O549" s="261"/>
      <c r="P549" s="261"/>
      <c r="Q549" s="261"/>
      <c r="R549" s="261"/>
      <c r="S549" s="261"/>
      <c r="T549" s="26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3" t="s">
        <v>178</v>
      </c>
      <c r="AU549" s="263" t="s">
        <v>83</v>
      </c>
      <c r="AV549" s="14" t="s">
        <v>83</v>
      </c>
      <c r="AW549" s="14" t="s">
        <v>35</v>
      </c>
      <c r="AX549" s="14" t="s">
        <v>74</v>
      </c>
      <c r="AY549" s="263" t="s">
        <v>169</v>
      </c>
    </row>
    <row r="550" spans="1:51" s="14" customFormat="1" ht="12">
      <c r="A550" s="14"/>
      <c r="B550" s="253"/>
      <c r="C550" s="254"/>
      <c r="D550" s="244" t="s">
        <v>178</v>
      </c>
      <c r="E550" s="255" t="s">
        <v>19</v>
      </c>
      <c r="F550" s="256" t="s">
        <v>1708</v>
      </c>
      <c r="G550" s="254"/>
      <c r="H550" s="257">
        <v>1</v>
      </c>
      <c r="I550" s="258"/>
      <c r="J550" s="254"/>
      <c r="K550" s="254"/>
      <c r="L550" s="259"/>
      <c r="M550" s="260"/>
      <c r="N550" s="261"/>
      <c r="O550" s="261"/>
      <c r="P550" s="261"/>
      <c r="Q550" s="261"/>
      <c r="R550" s="261"/>
      <c r="S550" s="261"/>
      <c r="T550" s="26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3" t="s">
        <v>178</v>
      </c>
      <c r="AU550" s="263" t="s">
        <v>83</v>
      </c>
      <c r="AV550" s="14" t="s">
        <v>83</v>
      </c>
      <c r="AW550" s="14" t="s">
        <v>35</v>
      </c>
      <c r="AX550" s="14" t="s">
        <v>74</v>
      </c>
      <c r="AY550" s="263" t="s">
        <v>169</v>
      </c>
    </row>
    <row r="551" spans="1:51" s="14" customFormat="1" ht="12">
      <c r="A551" s="14"/>
      <c r="B551" s="253"/>
      <c r="C551" s="254"/>
      <c r="D551" s="244" t="s">
        <v>178</v>
      </c>
      <c r="E551" s="255" t="s">
        <v>19</v>
      </c>
      <c r="F551" s="256" t="s">
        <v>1709</v>
      </c>
      <c r="G551" s="254"/>
      <c r="H551" s="257">
        <v>1</v>
      </c>
      <c r="I551" s="258"/>
      <c r="J551" s="254"/>
      <c r="K551" s="254"/>
      <c r="L551" s="259"/>
      <c r="M551" s="260"/>
      <c r="N551" s="261"/>
      <c r="O551" s="261"/>
      <c r="P551" s="261"/>
      <c r="Q551" s="261"/>
      <c r="R551" s="261"/>
      <c r="S551" s="261"/>
      <c r="T551" s="26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3" t="s">
        <v>178</v>
      </c>
      <c r="AU551" s="263" t="s">
        <v>83</v>
      </c>
      <c r="AV551" s="14" t="s">
        <v>83</v>
      </c>
      <c r="AW551" s="14" t="s">
        <v>35</v>
      </c>
      <c r="AX551" s="14" t="s">
        <v>74</v>
      </c>
      <c r="AY551" s="263" t="s">
        <v>169</v>
      </c>
    </row>
    <row r="552" spans="1:51" s="14" customFormat="1" ht="12">
      <c r="A552" s="14"/>
      <c r="B552" s="253"/>
      <c r="C552" s="254"/>
      <c r="D552" s="244" t="s">
        <v>178</v>
      </c>
      <c r="E552" s="255" t="s">
        <v>19</v>
      </c>
      <c r="F552" s="256" t="s">
        <v>1710</v>
      </c>
      <c r="G552" s="254"/>
      <c r="H552" s="257">
        <v>1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3" t="s">
        <v>178</v>
      </c>
      <c r="AU552" s="263" t="s">
        <v>83</v>
      </c>
      <c r="AV552" s="14" t="s">
        <v>83</v>
      </c>
      <c r="AW552" s="14" t="s">
        <v>35</v>
      </c>
      <c r="AX552" s="14" t="s">
        <v>74</v>
      </c>
      <c r="AY552" s="263" t="s">
        <v>169</v>
      </c>
    </row>
    <row r="553" spans="1:51" s="14" customFormat="1" ht="12">
      <c r="A553" s="14"/>
      <c r="B553" s="253"/>
      <c r="C553" s="254"/>
      <c r="D553" s="244" t="s">
        <v>178</v>
      </c>
      <c r="E553" s="255" t="s">
        <v>19</v>
      </c>
      <c r="F553" s="256" t="s">
        <v>1711</v>
      </c>
      <c r="G553" s="254"/>
      <c r="H553" s="257">
        <v>1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3" t="s">
        <v>178</v>
      </c>
      <c r="AU553" s="263" t="s">
        <v>83</v>
      </c>
      <c r="AV553" s="14" t="s">
        <v>83</v>
      </c>
      <c r="AW553" s="14" t="s">
        <v>35</v>
      </c>
      <c r="AX553" s="14" t="s">
        <v>74</v>
      </c>
      <c r="AY553" s="263" t="s">
        <v>169</v>
      </c>
    </row>
    <row r="554" spans="1:51" s="14" customFormat="1" ht="12">
      <c r="A554" s="14"/>
      <c r="B554" s="253"/>
      <c r="C554" s="254"/>
      <c r="D554" s="244" t="s">
        <v>178</v>
      </c>
      <c r="E554" s="255" t="s">
        <v>19</v>
      </c>
      <c r="F554" s="256" t="s">
        <v>1733</v>
      </c>
      <c r="G554" s="254"/>
      <c r="H554" s="257">
        <v>1</v>
      </c>
      <c r="I554" s="258"/>
      <c r="J554" s="254"/>
      <c r="K554" s="254"/>
      <c r="L554" s="259"/>
      <c r="M554" s="260"/>
      <c r="N554" s="261"/>
      <c r="O554" s="261"/>
      <c r="P554" s="261"/>
      <c r="Q554" s="261"/>
      <c r="R554" s="261"/>
      <c r="S554" s="261"/>
      <c r="T554" s="26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3" t="s">
        <v>178</v>
      </c>
      <c r="AU554" s="263" t="s">
        <v>83</v>
      </c>
      <c r="AV554" s="14" t="s">
        <v>83</v>
      </c>
      <c r="AW554" s="14" t="s">
        <v>35</v>
      </c>
      <c r="AX554" s="14" t="s">
        <v>74</v>
      </c>
      <c r="AY554" s="263" t="s">
        <v>169</v>
      </c>
    </row>
    <row r="555" spans="1:51" s="14" customFormat="1" ht="12">
      <c r="A555" s="14"/>
      <c r="B555" s="253"/>
      <c r="C555" s="254"/>
      <c r="D555" s="244" t="s">
        <v>178</v>
      </c>
      <c r="E555" s="255" t="s">
        <v>19</v>
      </c>
      <c r="F555" s="256" t="s">
        <v>1822</v>
      </c>
      <c r="G555" s="254"/>
      <c r="H555" s="257">
        <v>1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3" t="s">
        <v>178</v>
      </c>
      <c r="AU555" s="263" t="s">
        <v>83</v>
      </c>
      <c r="AV555" s="14" t="s">
        <v>83</v>
      </c>
      <c r="AW555" s="14" t="s">
        <v>35</v>
      </c>
      <c r="AX555" s="14" t="s">
        <v>74</v>
      </c>
      <c r="AY555" s="263" t="s">
        <v>169</v>
      </c>
    </row>
    <row r="556" spans="1:51" s="17" customFormat="1" ht="12">
      <c r="A556" s="17"/>
      <c r="B556" s="293"/>
      <c r="C556" s="294"/>
      <c r="D556" s="244" t="s">
        <v>178</v>
      </c>
      <c r="E556" s="295" t="s">
        <v>19</v>
      </c>
      <c r="F556" s="296" t="s">
        <v>1714</v>
      </c>
      <c r="G556" s="294"/>
      <c r="H556" s="297">
        <v>14</v>
      </c>
      <c r="I556" s="298"/>
      <c r="J556" s="294"/>
      <c r="K556" s="294"/>
      <c r="L556" s="299"/>
      <c r="M556" s="300"/>
      <c r="N556" s="301"/>
      <c r="O556" s="301"/>
      <c r="P556" s="301"/>
      <c r="Q556" s="301"/>
      <c r="R556" s="301"/>
      <c r="S556" s="301"/>
      <c r="T556" s="302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T556" s="303" t="s">
        <v>178</v>
      </c>
      <c r="AU556" s="303" t="s">
        <v>83</v>
      </c>
      <c r="AV556" s="17" t="s">
        <v>189</v>
      </c>
      <c r="AW556" s="17" t="s">
        <v>35</v>
      </c>
      <c r="AX556" s="17" t="s">
        <v>74</v>
      </c>
      <c r="AY556" s="303" t="s">
        <v>169</v>
      </c>
    </row>
    <row r="557" spans="1:51" s="14" customFormat="1" ht="12">
      <c r="A557" s="14"/>
      <c r="B557" s="253"/>
      <c r="C557" s="254"/>
      <c r="D557" s="244" t="s">
        <v>178</v>
      </c>
      <c r="E557" s="255" t="s">
        <v>19</v>
      </c>
      <c r="F557" s="256" t="s">
        <v>1715</v>
      </c>
      <c r="G557" s="254"/>
      <c r="H557" s="257">
        <v>2</v>
      </c>
      <c r="I557" s="258"/>
      <c r="J557" s="254"/>
      <c r="K557" s="254"/>
      <c r="L557" s="259"/>
      <c r="M557" s="260"/>
      <c r="N557" s="261"/>
      <c r="O557" s="261"/>
      <c r="P557" s="261"/>
      <c r="Q557" s="261"/>
      <c r="R557" s="261"/>
      <c r="S557" s="261"/>
      <c r="T557" s="26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3" t="s">
        <v>178</v>
      </c>
      <c r="AU557" s="263" t="s">
        <v>83</v>
      </c>
      <c r="AV557" s="14" t="s">
        <v>83</v>
      </c>
      <c r="AW557" s="14" t="s">
        <v>35</v>
      </c>
      <c r="AX557" s="14" t="s">
        <v>74</v>
      </c>
      <c r="AY557" s="263" t="s">
        <v>169</v>
      </c>
    </row>
    <row r="558" spans="1:51" s="17" customFormat="1" ht="12">
      <c r="A558" s="17"/>
      <c r="B558" s="293"/>
      <c r="C558" s="294"/>
      <c r="D558" s="244" t="s">
        <v>178</v>
      </c>
      <c r="E558" s="295" t="s">
        <v>19</v>
      </c>
      <c r="F558" s="296" t="s">
        <v>1716</v>
      </c>
      <c r="G558" s="294"/>
      <c r="H558" s="297">
        <v>2</v>
      </c>
      <c r="I558" s="298"/>
      <c r="J558" s="294"/>
      <c r="K558" s="294"/>
      <c r="L558" s="299"/>
      <c r="M558" s="300"/>
      <c r="N558" s="301"/>
      <c r="O558" s="301"/>
      <c r="P558" s="301"/>
      <c r="Q558" s="301"/>
      <c r="R558" s="301"/>
      <c r="S558" s="301"/>
      <c r="T558" s="302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T558" s="303" t="s">
        <v>178</v>
      </c>
      <c r="AU558" s="303" t="s">
        <v>83</v>
      </c>
      <c r="AV558" s="17" t="s">
        <v>189</v>
      </c>
      <c r="AW558" s="17" t="s">
        <v>35</v>
      </c>
      <c r="AX558" s="17" t="s">
        <v>74</v>
      </c>
      <c r="AY558" s="303" t="s">
        <v>169</v>
      </c>
    </row>
    <row r="559" spans="1:51" s="15" customFormat="1" ht="12">
      <c r="A559" s="15"/>
      <c r="B559" s="264"/>
      <c r="C559" s="265"/>
      <c r="D559" s="244" t="s">
        <v>178</v>
      </c>
      <c r="E559" s="266" t="s">
        <v>19</v>
      </c>
      <c r="F559" s="267" t="s">
        <v>183</v>
      </c>
      <c r="G559" s="265"/>
      <c r="H559" s="268">
        <v>16</v>
      </c>
      <c r="I559" s="269"/>
      <c r="J559" s="265"/>
      <c r="K559" s="265"/>
      <c r="L559" s="270"/>
      <c r="M559" s="271"/>
      <c r="N559" s="272"/>
      <c r="O559" s="272"/>
      <c r="P559" s="272"/>
      <c r="Q559" s="272"/>
      <c r="R559" s="272"/>
      <c r="S559" s="272"/>
      <c r="T559" s="273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4" t="s">
        <v>178</v>
      </c>
      <c r="AU559" s="274" t="s">
        <v>83</v>
      </c>
      <c r="AV559" s="15" t="s">
        <v>176</v>
      </c>
      <c r="AW559" s="15" t="s">
        <v>35</v>
      </c>
      <c r="AX559" s="15" t="s">
        <v>81</v>
      </c>
      <c r="AY559" s="274" t="s">
        <v>169</v>
      </c>
    </row>
    <row r="560" spans="1:65" s="2" customFormat="1" ht="21.75" customHeight="1">
      <c r="A560" s="41"/>
      <c r="B560" s="42"/>
      <c r="C560" s="229" t="s">
        <v>819</v>
      </c>
      <c r="D560" s="229" t="s">
        <v>171</v>
      </c>
      <c r="E560" s="230" t="s">
        <v>1832</v>
      </c>
      <c r="F560" s="231" t="s">
        <v>1833</v>
      </c>
      <c r="G560" s="232" t="s">
        <v>186</v>
      </c>
      <c r="H560" s="233">
        <v>14</v>
      </c>
      <c r="I560" s="234"/>
      <c r="J560" s="235">
        <f>ROUND(I560*H560,2)</f>
        <v>0</v>
      </c>
      <c r="K560" s="231" t="s">
        <v>175</v>
      </c>
      <c r="L560" s="47"/>
      <c r="M560" s="236" t="s">
        <v>19</v>
      </c>
      <c r="N560" s="237" t="s">
        <v>45</v>
      </c>
      <c r="O560" s="87"/>
      <c r="P560" s="238">
        <f>O560*H560</f>
        <v>0</v>
      </c>
      <c r="Q560" s="238">
        <v>0.02854</v>
      </c>
      <c r="R560" s="238">
        <f>Q560*H560</f>
        <v>0.39955999999999997</v>
      </c>
      <c r="S560" s="238">
        <v>0</v>
      </c>
      <c r="T560" s="239">
        <f>S560*H560</f>
        <v>0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40" t="s">
        <v>176</v>
      </c>
      <c r="AT560" s="240" t="s">
        <v>171</v>
      </c>
      <c r="AU560" s="240" t="s">
        <v>83</v>
      </c>
      <c r="AY560" s="20" t="s">
        <v>169</v>
      </c>
      <c r="BE560" s="241">
        <f>IF(N560="základní",J560,0)</f>
        <v>0</v>
      </c>
      <c r="BF560" s="241">
        <f>IF(N560="snížená",J560,0)</f>
        <v>0</v>
      </c>
      <c r="BG560" s="241">
        <f>IF(N560="zákl. přenesená",J560,0)</f>
        <v>0</v>
      </c>
      <c r="BH560" s="241">
        <f>IF(N560="sníž. přenesená",J560,0)</f>
        <v>0</v>
      </c>
      <c r="BI560" s="241">
        <f>IF(N560="nulová",J560,0)</f>
        <v>0</v>
      </c>
      <c r="BJ560" s="20" t="s">
        <v>81</v>
      </c>
      <c r="BK560" s="241">
        <f>ROUND(I560*H560,2)</f>
        <v>0</v>
      </c>
      <c r="BL560" s="20" t="s">
        <v>176</v>
      </c>
      <c r="BM560" s="240" t="s">
        <v>1834</v>
      </c>
    </row>
    <row r="561" spans="1:51" s="13" customFormat="1" ht="12">
      <c r="A561" s="13"/>
      <c r="B561" s="242"/>
      <c r="C561" s="243"/>
      <c r="D561" s="244" t="s">
        <v>178</v>
      </c>
      <c r="E561" s="245" t="s">
        <v>19</v>
      </c>
      <c r="F561" s="246" t="s">
        <v>1699</v>
      </c>
      <c r="G561" s="243"/>
      <c r="H561" s="245" t="s">
        <v>19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2" t="s">
        <v>178</v>
      </c>
      <c r="AU561" s="252" t="s">
        <v>83</v>
      </c>
      <c r="AV561" s="13" t="s">
        <v>81</v>
      </c>
      <c r="AW561" s="13" t="s">
        <v>35</v>
      </c>
      <c r="AX561" s="13" t="s">
        <v>74</v>
      </c>
      <c r="AY561" s="252" t="s">
        <v>169</v>
      </c>
    </row>
    <row r="562" spans="1:51" s="14" customFormat="1" ht="12">
      <c r="A562" s="14"/>
      <c r="B562" s="253"/>
      <c r="C562" s="254"/>
      <c r="D562" s="244" t="s">
        <v>178</v>
      </c>
      <c r="E562" s="255" t="s">
        <v>19</v>
      </c>
      <c r="F562" s="256" t="s">
        <v>1700</v>
      </c>
      <c r="G562" s="254"/>
      <c r="H562" s="257">
        <v>1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178</v>
      </c>
      <c r="AU562" s="263" t="s">
        <v>83</v>
      </c>
      <c r="AV562" s="14" t="s">
        <v>83</v>
      </c>
      <c r="AW562" s="14" t="s">
        <v>35</v>
      </c>
      <c r="AX562" s="14" t="s">
        <v>74</v>
      </c>
      <c r="AY562" s="263" t="s">
        <v>169</v>
      </c>
    </row>
    <row r="563" spans="1:51" s="14" customFormat="1" ht="12">
      <c r="A563" s="14"/>
      <c r="B563" s="253"/>
      <c r="C563" s="254"/>
      <c r="D563" s="244" t="s">
        <v>178</v>
      </c>
      <c r="E563" s="255" t="s">
        <v>19</v>
      </c>
      <c r="F563" s="256" t="s">
        <v>1818</v>
      </c>
      <c r="G563" s="254"/>
      <c r="H563" s="257">
        <v>1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3" t="s">
        <v>178</v>
      </c>
      <c r="AU563" s="263" t="s">
        <v>83</v>
      </c>
      <c r="AV563" s="14" t="s">
        <v>83</v>
      </c>
      <c r="AW563" s="14" t="s">
        <v>35</v>
      </c>
      <c r="AX563" s="14" t="s">
        <v>74</v>
      </c>
      <c r="AY563" s="263" t="s">
        <v>169</v>
      </c>
    </row>
    <row r="564" spans="1:51" s="14" customFormat="1" ht="12">
      <c r="A564" s="14"/>
      <c r="B564" s="253"/>
      <c r="C564" s="254"/>
      <c r="D564" s="244" t="s">
        <v>178</v>
      </c>
      <c r="E564" s="255" t="s">
        <v>19</v>
      </c>
      <c r="F564" s="256" t="s">
        <v>1721</v>
      </c>
      <c r="G564" s="254"/>
      <c r="H564" s="257">
        <v>1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3" t="s">
        <v>178</v>
      </c>
      <c r="AU564" s="263" t="s">
        <v>83</v>
      </c>
      <c r="AV564" s="14" t="s">
        <v>83</v>
      </c>
      <c r="AW564" s="14" t="s">
        <v>35</v>
      </c>
      <c r="AX564" s="14" t="s">
        <v>74</v>
      </c>
      <c r="AY564" s="263" t="s">
        <v>169</v>
      </c>
    </row>
    <row r="565" spans="1:51" s="14" customFormat="1" ht="12">
      <c r="A565" s="14"/>
      <c r="B565" s="253"/>
      <c r="C565" s="254"/>
      <c r="D565" s="244" t="s">
        <v>178</v>
      </c>
      <c r="E565" s="255" t="s">
        <v>19</v>
      </c>
      <c r="F565" s="256" t="s">
        <v>1703</v>
      </c>
      <c r="G565" s="254"/>
      <c r="H565" s="257">
        <v>1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178</v>
      </c>
      <c r="AU565" s="263" t="s">
        <v>83</v>
      </c>
      <c r="AV565" s="14" t="s">
        <v>83</v>
      </c>
      <c r="AW565" s="14" t="s">
        <v>35</v>
      </c>
      <c r="AX565" s="14" t="s">
        <v>74</v>
      </c>
      <c r="AY565" s="263" t="s">
        <v>169</v>
      </c>
    </row>
    <row r="566" spans="1:51" s="14" customFormat="1" ht="12">
      <c r="A566" s="14"/>
      <c r="B566" s="253"/>
      <c r="C566" s="254"/>
      <c r="D566" s="244" t="s">
        <v>178</v>
      </c>
      <c r="E566" s="255" t="s">
        <v>19</v>
      </c>
      <c r="F566" s="256" t="s">
        <v>1738</v>
      </c>
      <c r="G566" s="254"/>
      <c r="H566" s="257">
        <v>1</v>
      </c>
      <c r="I566" s="258"/>
      <c r="J566" s="254"/>
      <c r="K566" s="254"/>
      <c r="L566" s="259"/>
      <c r="M566" s="260"/>
      <c r="N566" s="261"/>
      <c r="O566" s="261"/>
      <c r="P566" s="261"/>
      <c r="Q566" s="261"/>
      <c r="R566" s="261"/>
      <c r="S566" s="261"/>
      <c r="T566" s="26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3" t="s">
        <v>178</v>
      </c>
      <c r="AU566" s="263" t="s">
        <v>83</v>
      </c>
      <c r="AV566" s="14" t="s">
        <v>83</v>
      </c>
      <c r="AW566" s="14" t="s">
        <v>35</v>
      </c>
      <c r="AX566" s="14" t="s">
        <v>74</v>
      </c>
      <c r="AY566" s="263" t="s">
        <v>169</v>
      </c>
    </row>
    <row r="567" spans="1:51" s="14" customFormat="1" ht="12">
      <c r="A567" s="14"/>
      <c r="B567" s="253"/>
      <c r="C567" s="254"/>
      <c r="D567" s="244" t="s">
        <v>178</v>
      </c>
      <c r="E567" s="255" t="s">
        <v>19</v>
      </c>
      <c r="F567" s="256" t="s">
        <v>1705</v>
      </c>
      <c r="G567" s="254"/>
      <c r="H567" s="257">
        <v>1</v>
      </c>
      <c r="I567" s="258"/>
      <c r="J567" s="254"/>
      <c r="K567" s="254"/>
      <c r="L567" s="259"/>
      <c r="M567" s="260"/>
      <c r="N567" s="261"/>
      <c r="O567" s="261"/>
      <c r="P567" s="261"/>
      <c r="Q567" s="261"/>
      <c r="R567" s="261"/>
      <c r="S567" s="261"/>
      <c r="T567" s="26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3" t="s">
        <v>178</v>
      </c>
      <c r="AU567" s="263" t="s">
        <v>83</v>
      </c>
      <c r="AV567" s="14" t="s">
        <v>83</v>
      </c>
      <c r="AW567" s="14" t="s">
        <v>35</v>
      </c>
      <c r="AX567" s="14" t="s">
        <v>74</v>
      </c>
      <c r="AY567" s="263" t="s">
        <v>169</v>
      </c>
    </row>
    <row r="568" spans="1:51" s="14" customFormat="1" ht="12">
      <c r="A568" s="14"/>
      <c r="B568" s="253"/>
      <c r="C568" s="254"/>
      <c r="D568" s="244" t="s">
        <v>178</v>
      </c>
      <c r="E568" s="255" t="s">
        <v>19</v>
      </c>
      <c r="F568" s="256" t="s">
        <v>1732</v>
      </c>
      <c r="G568" s="254"/>
      <c r="H568" s="257">
        <v>1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3" t="s">
        <v>178</v>
      </c>
      <c r="AU568" s="263" t="s">
        <v>83</v>
      </c>
      <c r="AV568" s="14" t="s">
        <v>83</v>
      </c>
      <c r="AW568" s="14" t="s">
        <v>35</v>
      </c>
      <c r="AX568" s="14" t="s">
        <v>74</v>
      </c>
      <c r="AY568" s="263" t="s">
        <v>169</v>
      </c>
    </row>
    <row r="569" spans="1:51" s="14" customFormat="1" ht="12">
      <c r="A569" s="14"/>
      <c r="B569" s="253"/>
      <c r="C569" s="254"/>
      <c r="D569" s="244" t="s">
        <v>178</v>
      </c>
      <c r="E569" s="255" t="s">
        <v>19</v>
      </c>
      <c r="F569" s="256" t="s">
        <v>1707</v>
      </c>
      <c r="G569" s="254"/>
      <c r="H569" s="257">
        <v>1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3" t="s">
        <v>178</v>
      </c>
      <c r="AU569" s="263" t="s">
        <v>83</v>
      </c>
      <c r="AV569" s="14" t="s">
        <v>83</v>
      </c>
      <c r="AW569" s="14" t="s">
        <v>35</v>
      </c>
      <c r="AX569" s="14" t="s">
        <v>74</v>
      </c>
      <c r="AY569" s="263" t="s">
        <v>169</v>
      </c>
    </row>
    <row r="570" spans="1:51" s="14" customFormat="1" ht="12">
      <c r="A570" s="14"/>
      <c r="B570" s="253"/>
      <c r="C570" s="254"/>
      <c r="D570" s="244" t="s">
        <v>178</v>
      </c>
      <c r="E570" s="255" t="s">
        <v>19</v>
      </c>
      <c r="F570" s="256" t="s">
        <v>1708</v>
      </c>
      <c r="G570" s="254"/>
      <c r="H570" s="257">
        <v>1</v>
      </c>
      <c r="I570" s="258"/>
      <c r="J570" s="254"/>
      <c r="K570" s="254"/>
      <c r="L570" s="259"/>
      <c r="M570" s="260"/>
      <c r="N570" s="261"/>
      <c r="O570" s="261"/>
      <c r="P570" s="261"/>
      <c r="Q570" s="261"/>
      <c r="R570" s="261"/>
      <c r="S570" s="261"/>
      <c r="T570" s="26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3" t="s">
        <v>178</v>
      </c>
      <c r="AU570" s="263" t="s">
        <v>83</v>
      </c>
      <c r="AV570" s="14" t="s">
        <v>83</v>
      </c>
      <c r="AW570" s="14" t="s">
        <v>35</v>
      </c>
      <c r="AX570" s="14" t="s">
        <v>74</v>
      </c>
      <c r="AY570" s="263" t="s">
        <v>169</v>
      </c>
    </row>
    <row r="571" spans="1:51" s="14" customFormat="1" ht="12">
      <c r="A571" s="14"/>
      <c r="B571" s="253"/>
      <c r="C571" s="254"/>
      <c r="D571" s="244" t="s">
        <v>178</v>
      </c>
      <c r="E571" s="255" t="s">
        <v>19</v>
      </c>
      <c r="F571" s="256" t="s">
        <v>1709</v>
      </c>
      <c r="G571" s="254"/>
      <c r="H571" s="257">
        <v>1</v>
      </c>
      <c r="I571" s="258"/>
      <c r="J571" s="254"/>
      <c r="K571" s="254"/>
      <c r="L571" s="259"/>
      <c r="M571" s="260"/>
      <c r="N571" s="261"/>
      <c r="O571" s="261"/>
      <c r="P571" s="261"/>
      <c r="Q571" s="261"/>
      <c r="R571" s="261"/>
      <c r="S571" s="261"/>
      <c r="T571" s="26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3" t="s">
        <v>178</v>
      </c>
      <c r="AU571" s="263" t="s">
        <v>83</v>
      </c>
      <c r="AV571" s="14" t="s">
        <v>83</v>
      </c>
      <c r="AW571" s="14" t="s">
        <v>35</v>
      </c>
      <c r="AX571" s="14" t="s">
        <v>74</v>
      </c>
      <c r="AY571" s="263" t="s">
        <v>169</v>
      </c>
    </row>
    <row r="572" spans="1:51" s="14" customFormat="1" ht="12">
      <c r="A572" s="14"/>
      <c r="B572" s="253"/>
      <c r="C572" s="254"/>
      <c r="D572" s="244" t="s">
        <v>178</v>
      </c>
      <c r="E572" s="255" t="s">
        <v>19</v>
      </c>
      <c r="F572" s="256" t="s">
        <v>1710</v>
      </c>
      <c r="G572" s="254"/>
      <c r="H572" s="257">
        <v>1</v>
      </c>
      <c r="I572" s="258"/>
      <c r="J572" s="254"/>
      <c r="K572" s="254"/>
      <c r="L572" s="259"/>
      <c r="M572" s="260"/>
      <c r="N572" s="261"/>
      <c r="O572" s="261"/>
      <c r="P572" s="261"/>
      <c r="Q572" s="261"/>
      <c r="R572" s="261"/>
      <c r="S572" s="261"/>
      <c r="T572" s="26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3" t="s">
        <v>178</v>
      </c>
      <c r="AU572" s="263" t="s">
        <v>83</v>
      </c>
      <c r="AV572" s="14" t="s">
        <v>83</v>
      </c>
      <c r="AW572" s="14" t="s">
        <v>35</v>
      </c>
      <c r="AX572" s="14" t="s">
        <v>74</v>
      </c>
      <c r="AY572" s="263" t="s">
        <v>169</v>
      </c>
    </row>
    <row r="573" spans="1:51" s="14" customFormat="1" ht="12">
      <c r="A573" s="14"/>
      <c r="B573" s="253"/>
      <c r="C573" s="254"/>
      <c r="D573" s="244" t="s">
        <v>178</v>
      </c>
      <c r="E573" s="255" t="s">
        <v>19</v>
      </c>
      <c r="F573" s="256" t="s">
        <v>1711</v>
      </c>
      <c r="G573" s="254"/>
      <c r="H573" s="257">
        <v>1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3" t="s">
        <v>178</v>
      </c>
      <c r="AU573" s="263" t="s">
        <v>83</v>
      </c>
      <c r="AV573" s="14" t="s">
        <v>83</v>
      </c>
      <c r="AW573" s="14" t="s">
        <v>35</v>
      </c>
      <c r="AX573" s="14" t="s">
        <v>74</v>
      </c>
      <c r="AY573" s="263" t="s">
        <v>169</v>
      </c>
    </row>
    <row r="574" spans="1:51" s="14" customFormat="1" ht="12">
      <c r="A574" s="14"/>
      <c r="B574" s="253"/>
      <c r="C574" s="254"/>
      <c r="D574" s="244" t="s">
        <v>178</v>
      </c>
      <c r="E574" s="255" t="s">
        <v>19</v>
      </c>
      <c r="F574" s="256" t="s">
        <v>1733</v>
      </c>
      <c r="G574" s="254"/>
      <c r="H574" s="257">
        <v>1</v>
      </c>
      <c r="I574" s="258"/>
      <c r="J574" s="254"/>
      <c r="K574" s="254"/>
      <c r="L574" s="259"/>
      <c r="M574" s="260"/>
      <c r="N574" s="261"/>
      <c r="O574" s="261"/>
      <c r="P574" s="261"/>
      <c r="Q574" s="261"/>
      <c r="R574" s="261"/>
      <c r="S574" s="261"/>
      <c r="T574" s="26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3" t="s">
        <v>178</v>
      </c>
      <c r="AU574" s="263" t="s">
        <v>83</v>
      </c>
      <c r="AV574" s="14" t="s">
        <v>83</v>
      </c>
      <c r="AW574" s="14" t="s">
        <v>35</v>
      </c>
      <c r="AX574" s="14" t="s">
        <v>74</v>
      </c>
      <c r="AY574" s="263" t="s">
        <v>169</v>
      </c>
    </row>
    <row r="575" spans="1:51" s="14" customFormat="1" ht="12">
      <c r="A575" s="14"/>
      <c r="B575" s="253"/>
      <c r="C575" s="254"/>
      <c r="D575" s="244" t="s">
        <v>178</v>
      </c>
      <c r="E575" s="255" t="s">
        <v>19</v>
      </c>
      <c r="F575" s="256" t="s">
        <v>1822</v>
      </c>
      <c r="G575" s="254"/>
      <c r="H575" s="257">
        <v>1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3" t="s">
        <v>178</v>
      </c>
      <c r="AU575" s="263" t="s">
        <v>83</v>
      </c>
      <c r="AV575" s="14" t="s">
        <v>83</v>
      </c>
      <c r="AW575" s="14" t="s">
        <v>35</v>
      </c>
      <c r="AX575" s="14" t="s">
        <v>74</v>
      </c>
      <c r="AY575" s="263" t="s">
        <v>169</v>
      </c>
    </row>
    <row r="576" spans="1:51" s="15" customFormat="1" ht="12">
      <c r="A576" s="15"/>
      <c r="B576" s="264"/>
      <c r="C576" s="265"/>
      <c r="D576" s="244" t="s">
        <v>178</v>
      </c>
      <c r="E576" s="266" t="s">
        <v>19</v>
      </c>
      <c r="F576" s="267" t="s">
        <v>183</v>
      </c>
      <c r="G576" s="265"/>
      <c r="H576" s="268">
        <v>14</v>
      </c>
      <c r="I576" s="269"/>
      <c r="J576" s="265"/>
      <c r="K576" s="265"/>
      <c r="L576" s="270"/>
      <c r="M576" s="271"/>
      <c r="N576" s="272"/>
      <c r="O576" s="272"/>
      <c r="P576" s="272"/>
      <c r="Q576" s="272"/>
      <c r="R576" s="272"/>
      <c r="S576" s="272"/>
      <c r="T576" s="273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74" t="s">
        <v>178</v>
      </c>
      <c r="AU576" s="274" t="s">
        <v>83</v>
      </c>
      <c r="AV576" s="15" t="s">
        <v>176</v>
      </c>
      <c r="AW576" s="15" t="s">
        <v>35</v>
      </c>
      <c r="AX576" s="15" t="s">
        <v>81</v>
      </c>
      <c r="AY576" s="274" t="s">
        <v>169</v>
      </c>
    </row>
    <row r="577" spans="1:65" s="2" customFormat="1" ht="44.25" customHeight="1">
      <c r="A577" s="41"/>
      <c r="B577" s="42"/>
      <c r="C577" s="307" t="s">
        <v>823</v>
      </c>
      <c r="D577" s="307" t="s">
        <v>637</v>
      </c>
      <c r="E577" s="308" t="s">
        <v>1835</v>
      </c>
      <c r="F577" s="309" t="s">
        <v>1836</v>
      </c>
      <c r="G577" s="310" t="s">
        <v>186</v>
      </c>
      <c r="H577" s="311">
        <v>1</v>
      </c>
      <c r="I577" s="312"/>
      <c r="J577" s="313">
        <f>ROUND(I577*H577,2)</f>
        <v>0</v>
      </c>
      <c r="K577" s="309" t="s">
        <v>19</v>
      </c>
      <c r="L577" s="314"/>
      <c r="M577" s="315" t="s">
        <v>19</v>
      </c>
      <c r="N577" s="316" t="s">
        <v>45</v>
      </c>
      <c r="O577" s="87"/>
      <c r="P577" s="238">
        <f>O577*H577</f>
        <v>0</v>
      </c>
      <c r="Q577" s="238">
        <v>2.1</v>
      </c>
      <c r="R577" s="238">
        <f>Q577*H577</f>
        <v>2.1</v>
      </c>
      <c r="S577" s="238">
        <v>0</v>
      </c>
      <c r="T577" s="239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40" t="s">
        <v>210</v>
      </c>
      <c r="AT577" s="240" t="s">
        <v>637</v>
      </c>
      <c r="AU577" s="240" t="s">
        <v>83</v>
      </c>
      <c r="AY577" s="20" t="s">
        <v>169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20" t="s">
        <v>81</v>
      </c>
      <c r="BK577" s="241">
        <f>ROUND(I577*H577,2)</f>
        <v>0</v>
      </c>
      <c r="BL577" s="20" t="s">
        <v>176</v>
      </c>
      <c r="BM577" s="240" t="s">
        <v>1837</v>
      </c>
    </row>
    <row r="578" spans="1:51" s="14" customFormat="1" ht="12">
      <c r="A578" s="14"/>
      <c r="B578" s="253"/>
      <c r="C578" s="254"/>
      <c r="D578" s="244" t="s">
        <v>178</v>
      </c>
      <c r="E578" s="255" t="s">
        <v>19</v>
      </c>
      <c r="F578" s="256" t="s">
        <v>1838</v>
      </c>
      <c r="G578" s="254"/>
      <c r="H578" s="257">
        <v>1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3" t="s">
        <v>178</v>
      </c>
      <c r="AU578" s="263" t="s">
        <v>83</v>
      </c>
      <c r="AV578" s="14" t="s">
        <v>83</v>
      </c>
      <c r="AW578" s="14" t="s">
        <v>35</v>
      </c>
      <c r="AX578" s="14" t="s">
        <v>81</v>
      </c>
      <c r="AY578" s="263" t="s">
        <v>169</v>
      </c>
    </row>
    <row r="579" spans="1:65" s="2" customFormat="1" ht="44.25" customHeight="1">
      <c r="A579" s="41"/>
      <c r="B579" s="42"/>
      <c r="C579" s="307" t="s">
        <v>827</v>
      </c>
      <c r="D579" s="307" t="s">
        <v>637</v>
      </c>
      <c r="E579" s="308" t="s">
        <v>1839</v>
      </c>
      <c r="F579" s="309" t="s">
        <v>1840</v>
      </c>
      <c r="G579" s="310" t="s">
        <v>186</v>
      </c>
      <c r="H579" s="311">
        <v>1</v>
      </c>
      <c r="I579" s="312"/>
      <c r="J579" s="313">
        <f>ROUND(I579*H579,2)</f>
        <v>0</v>
      </c>
      <c r="K579" s="309" t="s">
        <v>19</v>
      </c>
      <c r="L579" s="314"/>
      <c r="M579" s="315" t="s">
        <v>19</v>
      </c>
      <c r="N579" s="316" t="s">
        <v>45</v>
      </c>
      <c r="O579" s="87"/>
      <c r="P579" s="238">
        <f>O579*H579</f>
        <v>0</v>
      </c>
      <c r="Q579" s="238">
        <v>2.1</v>
      </c>
      <c r="R579" s="238">
        <f>Q579*H579</f>
        <v>2.1</v>
      </c>
      <c r="S579" s="238">
        <v>0</v>
      </c>
      <c r="T579" s="239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40" t="s">
        <v>210</v>
      </c>
      <c r="AT579" s="240" t="s">
        <v>637</v>
      </c>
      <c r="AU579" s="240" t="s">
        <v>83</v>
      </c>
      <c r="AY579" s="20" t="s">
        <v>169</v>
      </c>
      <c r="BE579" s="241">
        <f>IF(N579="základní",J579,0)</f>
        <v>0</v>
      </c>
      <c r="BF579" s="241">
        <f>IF(N579="snížená",J579,0)</f>
        <v>0</v>
      </c>
      <c r="BG579" s="241">
        <f>IF(N579="zákl. přenesená",J579,0)</f>
        <v>0</v>
      </c>
      <c r="BH579" s="241">
        <f>IF(N579="sníž. přenesená",J579,0)</f>
        <v>0</v>
      </c>
      <c r="BI579" s="241">
        <f>IF(N579="nulová",J579,0)</f>
        <v>0</v>
      </c>
      <c r="BJ579" s="20" t="s">
        <v>81</v>
      </c>
      <c r="BK579" s="241">
        <f>ROUND(I579*H579,2)</f>
        <v>0</v>
      </c>
      <c r="BL579" s="20" t="s">
        <v>176</v>
      </c>
      <c r="BM579" s="240" t="s">
        <v>1841</v>
      </c>
    </row>
    <row r="580" spans="1:51" s="14" customFormat="1" ht="12">
      <c r="A580" s="14"/>
      <c r="B580" s="253"/>
      <c r="C580" s="254"/>
      <c r="D580" s="244" t="s">
        <v>178</v>
      </c>
      <c r="E580" s="255" t="s">
        <v>19</v>
      </c>
      <c r="F580" s="256" t="s">
        <v>1842</v>
      </c>
      <c r="G580" s="254"/>
      <c r="H580" s="257">
        <v>1</v>
      </c>
      <c r="I580" s="258"/>
      <c r="J580" s="254"/>
      <c r="K580" s="254"/>
      <c r="L580" s="259"/>
      <c r="M580" s="260"/>
      <c r="N580" s="261"/>
      <c r="O580" s="261"/>
      <c r="P580" s="261"/>
      <c r="Q580" s="261"/>
      <c r="R580" s="261"/>
      <c r="S580" s="261"/>
      <c r="T580" s="26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3" t="s">
        <v>178</v>
      </c>
      <c r="AU580" s="263" t="s">
        <v>83</v>
      </c>
      <c r="AV580" s="14" t="s">
        <v>83</v>
      </c>
      <c r="AW580" s="14" t="s">
        <v>35</v>
      </c>
      <c r="AX580" s="14" t="s">
        <v>81</v>
      </c>
      <c r="AY580" s="263" t="s">
        <v>169</v>
      </c>
    </row>
    <row r="581" spans="1:65" s="2" customFormat="1" ht="44.25" customHeight="1">
      <c r="A581" s="41"/>
      <c r="B581" s="42"/>
      <c r="C581" s="307" t="s">
        <v>831</v>
      </c>
      <c r="D581" s="307" t="s">
        <v>637</v>
      </c>
      <c r="E581" s="308" t="s">
        <v>1843</v>
      </c>
      <c r="F581" s="309" t="s">
        <v>1844</v>
      </c>
      <c r="G581" s="310" t="s">
        <v>186</v>
      </c>
      <c r="H581" s="311">
        <v>1</v>
      </c>
      <c r="I581" s="312"/>
      <c r="J581" s="313">
        <f>ROUND(I581*H581,2)</f>
        <v>0</v>
      </c>
      <c r="K581" s="309" t="s">
        <v>19</v>
      </c>
      <c r="L581" s="314"/>
      <c r="M581" s="315" t="s">
        <v>19</v>
      </c>
      <c r="N581" s="316" t="s">
        <v>45</v>
      </c>
      <c r="O581" s="87"/>
      <c r="P581" s="238">
        <f>O581*H581</f>
        <v>0</v>
      </c>
      <c r="Q581" s="238">
        <v>2.1</v>
      </c>
      <c r="R581" s="238">
        <f>Q581*H581</f>
        <v>2.1</v>
      </c>
      <c r="S581" s="238">
        <v>0</v>
      </c>
      <c r="T581" s="239">
        <f>S581*H581</f>
        <v>0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40" t="s">
        <v>210</v>
      </c>
      <c r="AT581" s="240" t="s">
        <v>637</v>
      </c>
      <c r="AU581" s="240" t="s">
        <v>83</v>
      </c>
      <c r="AY581" s="20" t="s">
        <v>169</v>
      </c>
      <c r="BE581" s="241">
        <f>IF(N581="základní",J581,0)</f>
        <v>0</v>
      </c>
      <c r="BF581" s="241">
        <f>IF(N581="snížená",J581,0)</f>
        <v>0</v>
      </c>
      <c r="BG581" s="241">
        <f>IF(N581="zákl. přenesená",J581,0)</f>
        <v>0</v>
      </c>
      <c r="BH581" s="241">
        <f>IF(N581="sníž. přenesená",J581,0)</f>
        <v>0</v>
      </c>
      <c r="BI581" s="241">
        <f>IF(N581="nulová",J581,0)</f>
        <v>0</v>
      </c>
      <c r="BJ581" s="20" t="s">
        <v>81</v>
      </c>
      <c r="BK581" s="241">
        <f>ROUND(I581*H581,2)</f>
        <v>0</v>
      </c>
      <c r="BL581" s="20" t="s">
        <v>176</v>
      </c>
      <c r="BM581" s="240" t="s">
        <v>1845</v>
      </c>
    </row>
    <row r="582" spans="1:51" s="14" customFormat="1" ht="12">
      <c r="A582" s="14"/>
      <c r="B582" s="253"/>
      <c r="C582" s="254"/>
      <c r="D582" s="244" t="s">
        <v>178</v>
      </c>
      <c r="E582" s="255" t="s">
        <v>19</v>
      </c>
      <c r="F582" s="256" t="s">
        <v>1842</v>
      </c>
      <c r="G582" s="254"/>
      <c r="H582" s="257">
        <v>1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3" t="s">
        <v>178</v>
      </c>
      <c r="AU582" s="263" t="s">
        <v>83</v>
      </c>
      <c r="AV582" s="14" t="s">
        <v>83</v>
      </c>
      <c r="AW582" s="14" t="s">
        <v>35</v>
      </c>
      <c r="AX582" s="14" t="s">
        <v>81</v>
      </c>
      <c r="AY582" s="263" t="s">
        <v>169</v>
      </c>
    </row>
    <row r="583" spans="1:65" s="2" customFormat="1" ht="44.25" customHeight="1">
      <c r="A583" s="41"/>
      <c r="B583" s="42"/>
      <c r="C583" s="307" t="s">
        <v>835</v>
      </c>
      <c r="D583" s="307" t="s">
        <v>637</v>
      </c>
      <c r="E583" s="308" t="s">
        <v>1846</v>
      </c>
      <c r="F583" s="309" t="s">
        <v>1844</v>
      </c>
      <c r="G583" s="310" t="s">
        <v>186</v>
      </c>
      <c r="H583" s="311">
        <v>1</v>
      </c>
      <c r="I583" s="312"/>
      <c r="J583" s="313">
        <f>ROUND(I583*H583,2)</f>
        <v>0</v>
      </c>
      <c r="K583" s="309" t="s">
        <v>19</v>
      </c>
      <c r="L583" s="314"/>
      <c r="M583" s="315" t="s">
        <v>19</v>
      </c>
      <c r="N583" s="316" t="s">
        <v>45</v>
      </c>
      <c r="O583" s="87"/>
      <c r="P583" s="238">
        <f>O583*H583</f>
        <v>0</v>
      </c>
      <c r="Q583" s="238">
        <v>2.1</v>
      </c>
      <c r="R583" s="238">
        <f>Q583*H583</f>
        <v>2.1</v>
      </c>
      <c r="S583" s="238">
        <v>0</v>
      </c>
      <c r="T583" s="239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40" t="s">
        <v>210</v>
      </c>
      <c r="AT583" s="240" t="s">
        <v>637</v>
      </c>
      <c r="AU583" s="240" t="s">
        <v>83</v>
      </c>
      <c r="AY583" s="20" t="s">
        <v>169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20" t="s">
        <v>81</v>
      </c>
      <c r="BK583" s="241">
        <f>ROUND(I583*H583,2)</f>
        <v>0</v>
      </c>
      <c r="BL583" s="20" t="s">
        <v>176</v>
      </c>
      <c r="BM583" s="240" t="s">
        <v>1847</v>
      </c>
    </row>
    <row r="584" spans="1:51" s="14" customFormat="1" ht="12">
      <c r="A584" s="14"/>
      <c r="B584" s="253"/>
      <c r="C584" s="254"/>
      <c r="D584" s="244" t="s">
        <v>178</v>
      </c>
      <c r="E584" s="255" t="s">
        <v>19</v>
      </c>
      <c r="F584" s="256" t="s">
        <v>1848</v>
      </c>
      <c r="G584" s="254"/>
      <c r="H584" s="257">
        <v>1</v>
      </c>
      <c r="I584" s="258"/>
      <c r="J584" s="254"/>
      <c r="K584" s="254"/>
      <c r="L584" s="259"/>
      <c r="M584" s="260"/>
      <c r="N584" s="261"/>
      <c r="O584" s="261"/>
      <c r="P584" s="261"/>
      <c r="Q584" s="261"/>
      <c r="R584" s="261"/>
      <c r="S584" s="261"/>
      <c r="T584" s="26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3" t="s">
        <v>178</v>
      </c>
      <c r="AU584" s="263" t="s">
        <v>83</v>
      </c>
      <c r="AV584" s="14" t="s">
        <v>83</v>
      </c>
      <c r="AW584" s="14" t="s">
        <v>35</v>
      </c>
      <c r="AX584" s="14" t="s">
        <v>81</v>
      </c>
      <c r="AY584" s="263" t="s">
        <v>169</v>
      </c>
    </row>
    <row r="585" spans="1:65" s="2" customFormat="1" ht="44.25" customHeight="1">
      <c r="A585" s="41"/>
      <c r="B585" s="42"/>
      <c r="C585" s="307" t="s">
        <v>839</v>
      </c>
      <c r="D585" s="307" t="s">
        <v>637</v>
      </c>
      <c r="E585" s="308" t="s">
        <v>1849</v>
      </c>
      <c r="F585" s="309" t="s">
        <v>1844</v>
      </c>
      <c r="G585" s="310" t="s">
        <v>186</v>
      </c>
      <c r="H585" s="311">
        <v>1</v>
      </c>
      <c r="I585" s="312"/>
      <c r="J585" s="313">
        <f>ROUND(I585*H585,2)</f>
        <v>0</v>
      </c>
      <c r="K585" s="309" t="s">
        <v>19</v>
      </c>
      <c r="L585" s="314"/>
      <c r="M585" s="315" t="s">
        <v>19</v>
      </c>
      <c r="N585" s="316" t="s">
        <v>45</v>
      </c>
      <c r="O585" s="87"/>
      <c r="P585" s="238">
        <f>O585*H585</f>
        <v>0</v>
      </c>
      <c r="Q585" s="238">
        <v>2.1</v>
      </c>
      <c r="R585" s="238">
        <f>Q585*H585</f>
        <v>2.1</v>
      </c>
      <c r="S585" s="238">
        <v>0</v>
      </c>
      <c r="T585" s="239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40" t="s">
        <v>210</v>
      </c>
      <c r="AT585" s="240" t="s">
        <v>637</v>
      </c>
      <c r="AU585" s="240" t="s">
        <v>83</v>
      </c>
      <c r="AY585" s="20" t="s">
        <v>169</v>
      </c>
      <c r="BE585" s="241">
        <f>IF(N585="základní",J585,0)</f>
        <v>0</v>
      </c>
      <c r="BF585" s="241">
        <f>IF(N585="snížená",J585,0)</f>
        <v>0</v>
      </c>
      <c r="BG585" s="241">
        <f>IF(N585="zákl. přenesená",J585,0)</f>
        <v>0</v>
      </c>
      <c r="BH585" s="241">
        <f>IF(N585="sníž. přenesená",J585,0)</f>
        <v>0</v>
      </c>
      <c r="BI585" s="241">
        <f>IF(N585="nulová",J585,0)</f>
        <v>0</v>
      </c>
      <c r="BJ585" s="20" t="s">
        <v>81</v>
      </c>
      <c r="BK585" s="241">
        <f>ROUND(I585*H585,2)</f>
        <v>0</v>
      </c>
      <c r="BL585" s="20" t="s">
        <v>176</v>
      </c>
      <c r="BM585" s="240" t="s">
        <v>1850</v>
      </c>
    </row>
    <row r="586" spans="1:51" s="14" customFormat="1" ht="12">
      <c r="A586" s="14"/>
      <c r="B586" s="253"/>
      <c r="C586" s="254"/>
      <c r="D586" s="244" t="s">
        <v>178</v>
      </c>
      <c r="E586" s="255" t="s">
        <v>19</v>
      </c>
      <c r="F586" s="256" t="s">
        <v>1851</v>
      </c>
      <c r="G586" s="254"/>
      <c r="H586" s="257">
        <v>1</v>
      </c>
      <c r="I586" s="258"/>
      <c r="J586" s="254"/>
      <c r="K586" s="254"/>
      <c r="L586" s="259"/>
      <c r="M586" s="260"/>
      <c r="N586" s="261"/>
      <c r="O586" s="261"/>
      <c r="P586" s="261"/>
      <c r="Q586" s="261"/>
      <c r="R586" s="261"/>
      <c r="S586" s="261"/>
      <c r="T586" s="26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3" t="s">
        <v>178</v>
      </c>
      <c r="AU586" s="263" t="s">
        <v>83</v>
      </c>
      <c r="AV586" s="14" t="s">
        <v>83</v>
      </c>
      <c r="AW586" s="14" t="s">
        <v>35</v>
      </c>
      <c r="AX586" s="14" t="s">
        <v>81</v>
      </c>
      <c r="AY586" s="263" t="s">
        <v>169</v>
      </c>
    </row>
    <row r="587" spans="1:65" s="2" customFormat="1" ht="44.25" customHeight="1">
      <c r="A587" s="41"/>
      <c r="B587" s="42"/>
      <c r="C587" s="307" t="s">
        <v>843</v>
      </c>
      <c r="D587" s="307" t="s">
        <v>637</v>
      </c>
      <c r="E587" s="308" t="s">
        <v>1852</v>
      </c>
      <c r="F587" s="309" t="s">
        <v>1844</v>
      </c>
      <c r="G587" s="310" t="s">
        <v>186</v>
      </c>
      <c r="H587" s="311">
        <v>1</v>
      </c>
      <c r="I587" s="312"/>
      <c r="J587" s="313">
        <f>ROUND(I587*H587,2)</f>
        <v>0</v>
      </c>
      <c r="K587" s="309" t="s">
        <v>19</v>
      </c>
      <c r="L587" s="314"/>
      <c r="M587" s="315" t="s">
        <v>19</v>
      </c>
      <c r="N587" s="316" t="s">
        <v>45</v>
      </c>
      <c r="O587" s="87"/>
      <c r="P587" s="238">
        <f>O587*H587</f>
        <v>0</v>
      </c>
      <c r="Q587" s="238">
        <v>2.1</v>
      </c>
      <c r="R587" s="238">
        <f>Q587*H587</f>
        <v>2.1</v>
      </c>
      <c r="S587" s="238">
        <v>0</v>
      </c>
      <c r="T587" s="239">
        <f>S587*H587</f>
        <v>0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R587" s="240" t="s">
        <v>210</v>
      </c>
      <c r="AT587" s="240" t="s">
        <v>637</v>
      </c>
      <c r="AU587" s="240" t="s">
        <v>83</v>
      </c>
      <c r="AY587" s="20" t="s">
        <v>169</v>
      </c>
      <c r="BE587" s="241">
        <f>IF(N587="základní",J587,0)</f>
        <v>0</v>
      </c>
      <c r="BF587" s="241">
        <f>IF(N587="snížená",J587,0)</f>
        <v>0</v>
      </c>
      <c r="BG587" s="241">
        <f>IF(N587="zákl. přenesená",J587,0)</f>
        <v>0</v>
      </c>
      <c r="BH587" s="241">
        <f>IF(N587="sníž. přenesená",J587,0)</f>
        <v>0</v>
      </c>
      <c r="BI587" s="241">
        <f>IF(N587="nulová",J587,0)</f>
        <v>0</v>
      </c>
      <c r="BJ587" s="20" t="s">
        <v>81</v>
      </c>
      <c r="BK587" s="241">
        <f>ROUND(I587*H587,2)</f>
        <v>0</v>
      </c>
      <c r="BL587" s="20" t="s">
        <v>176</v>
      </c>
      <c r="BM587" s="240" t="s">
        <v>1853</v>
      </c>
    </row>
    <row r="588" spans="1:51" s="14" customFormat="1" ht="12">
      <c r="A588" s="14"/>
      <c r="B588" s="253"/>
      <c r="C588" s="254"/>
      <c r="D588" s="244" t="s">
        <v>178</v>
      </c>
      <c r="E588" s="255" t="s">
        <v>19</v>
      </c>
      <c r="F588" s="256" t="s">
        <v>1854</v>
      </c>
      <c r="G588" s="254"/>
      <c r="H588" s="257">
        <v>1</v>
      </c>
      <c r="I588" s="258"/>
      <c r="J588" s="254"/>
      <c r="K588" s="254"/>
      <c r="L588" s="259"/>
      <c r="M588" s="260"/>
      <c r="N588" s="261"/>
      <c r="O588" s="261"/>
      <c r="P588" s="261"/>
      <c r="Q588" s="261"/>
      <c r="R588" s="261"/>
      <c r="S588" s="261"/>
      <c r="T588" s="26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3" t="s">
        <v>178</v>
      </c>
      <c r="AU588" s="263" t="s">
        <v>83</v>
      </c>
      <c r="AV588" s="14" t="s">
        <v>83</v>
      </c>
      <c r="AW588" s="14" t="s">
        <v>35</v>
      </c>
      <c r="AX588" s="14" t="s">
        <v>81</v>
      </c>
      <c r="AY588" s="263" t="s">
        <v>169</v>
      </c>
    </row>
    <row r="589" spans="1:65" s="2" customFormat="1" ht="44.25" customHeight="1">
      <c r="A589" s="41"/>
      <c r="B589" s="42"/>
      <c r="C589" s="307" t="s">
        <v>848</v>
      </c>
      <c r="D589" s="307" t="s">
        <v>637</v>
      </c>
      <c r="E589" s="308" t="s">
        <v>1855</v>
      </c>
      <c r="F589" s="309" t="s">
        <v>1844</v>
      </c>
      <c r="G589" s="310" t="s">
        <v>186</v>
      </c>
      <c r="H589" s="311">
        <v>1</v>
      </c>
      <c r="I589" s="312"/>
      <c r="J589" s="313">
        <f>ROUND(I589*H589,2)</f>
        <v>0</v>
      </c>
      <c r="K589" s="309" t="s">
        <v>19</v>
      </c>
      <c r="L589" s="314"/>
      <c r="M589" s="315" t="s">
        <v>19</v>
      </c>
      <c r="N589" s="316" t="s">
        <v>45</v>
      </c>
      <c r="O589" s="87"/>
      <c r="P589" s="238">
        <f>O589*H589</f>
        <v>0</v>
      </c>
      <c r="Q589" s="238">
        <v>2.1</v>
      </c>
      <c r="R589" s="238">
        <f>Q589*H589</f>
        <v>2.1</v>
      </c>
      <c r="S589" s="238">
        <v>0</v>
      </c>
      <c r="T589" s="239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40" t="s">
        <v>210</v>
      </c>
      <c r="AT589" s="240" t="s">
        <v>637</v>
      </c>
      <c r="AU589" s="240" t="s">
        <v>83</v>
      </c>
      <c r="AY589" s="20" t="s">
        <v>169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20" t="s">
        <v>81</v>
      </c>
      <c r="BK589" s="241">
        <f>ROUND(I589*H589,2)</f>
        <v>0</v>
      </c>
      <c r="BL589" s="20" t="s">
        <v>176</v>
      </c>
      <c r="BM589" s="240" t="s">
        <v>1856</v>
      </c>
    </row>
    <row r="590" spans="1:51" s="14" customFormat="1" ht="12">
      <c r="A590" s="14"/>
      <c r="B590" s="253"/>
      <c r="C590" s="254"/>
      <c r="D590" s="244" t="s">
        <v>178</v>
      </c>
      <c r="E590" s="255" t="s">
        <v>19</v>
      </c>
      <c r="F590" s="256" t="s">
        <v>1857</v>
      </c>
      <c r="G590" s="254"/>
      <c r="H590" s="257">
        <v>1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3" t="s">
        <v>178</v>
      </c>
      <c r="AU590" s="263" t="s">
        <v>83</v>
      </c>
      <c r="AV590" s="14" t="s">
        <v>83</v>
      </c>
      <c r="AW590" s="14" t="s">
        <v>35</v>
      </c>
      <c r="AX590" s="14" t="s">
        <v>81</v>
      </c>
      <c r="AY590" s="263" t="s">
        <v>169</v>
      </c>
    </row>
    <row r="591" spans="1:65" s="2" customFormat="1" ht="44.25" customHeight="1">
      <c r="A591" s="41"/>
      <c r="B591" s="42"/>
      <c r="C591" s="307" t="s">
        <v>852</v>
      </c>
      <c r="D591" s="307" t="s">
        <v>637</v>
      </c>
      <c r="E591" s="308" t="s">
        <v>1858</v>
      </c>
      <c r="F591" s="309" t="s">
        <v>1844</v>
      </c>
      <c r="G591" s="310" t="s">
        <v>186</v>
      </c>
      <c r="H591" s="311">
        <v>1</v>
      </c>
      <c r="I591" s="312"/>
      <c r="J591" s="313">
        <f>ROUND(I591*H591,2)</f>
        <v>0</v>
      </c>
      <c r="K591" s="309" t="s">
        <v>19</v>
      </c>
      <c r="L591" s="314"/>
      <c r="M591" s="315" t="s">
        <v>19</v>
      </c>
      <c r="N591" s="316" t="s">
        <v>45</v>
      </c>
      <c r="O591" s="87"/>
      <c r="P591" s="238">
        <f>O591*H591</f>
        <v>0</v>
      </c>
      <c r="Q591" s="238">
        <v>2.1</v>
      </c>
      <c r="R591" s="238">
        <f>Q591*H591</f>
        <v>2.1</v>
      </c>
      <c r="S591" s="238">
        <v>0</v>
      </c>
      <c r="T591" s="239">
        <f>S591*H591</f>
        <v>0</v>
      </c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R591" s="240" t="s">
        <v>210</v>
      </c>
      <c r="AT591" s="240" t="s">
        <v>637</v>
      </c>
      <c r="AU591" s="240" t="s">
        <v>83</v>
      </c>
      <c r="AY591" s="20" t="s">
        <v>169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20" t="s">
        <v>81</v>
      </c>
      <c r="BK591" s="241">
        <f>ROUND(I591*H591,2)</f>
        <v>0</v>
      </c>
      <c r="BL591" s="20" t="s">
        <v>176</v>
      </c>
      <c r="BM591" s="240" t="s">
        <v>1859</v>
      </c>
    </row>
    <row r="592" spans="1:51" s="14" customFormat="1" ht="12">
      <c r="A592" s="14"/>
      <c r="B592" s="253"/>
      <c r="C592" s="254"/>
      <c r="D592" s="244" t="s">
        <v>178</v>
      </c>
      <c r="E592" s="255" t="s">
        <v>19</v>
      </c>
      <c r="F592" s="256" t="s">
        <v>1860</v>
      </c>
      <c r="G592" s="254"/>
      <c r="H592" s="257">
        <v>1</v>
      </c>
      <c r="I592" s="258"/>
      <c r="J592" s="254"/>
      <c r="K592" s="254"/>
      <c r="L592" s="259"/>
      <c r="M592" s="260"/>
      <c r="N592" s="261"/>
      <c r="O592" s="261"/>
      <c r="P592" s="261"/>
      <c r="Q592" s="261"/>
      <c r="R592" s="261"/>
      <c r="S592" s="261"/>
      <c r="T592" s="26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3" t="s">
        <v>178</v>
      </c>
      <c r="AU592" s="263" t="s">
        <v>83</v>
      </c>
      <c r="AV592" s="14" t="s">
        <v>83</v>
      </c>
      <c r="AW592" s="14" t="s">
        <v>35</v>
      </c>
      <c r="AX592" s="14" t="s">
        <v>81</v>
      </c>
      <c r="AY592" s="263" t="s">
        <v>169</v>
      </c>
    </row>
    <row r="593" spans="1:65" s="2" customFormat="1" ht="44.25" customHeight="1">
      <c r="A593" s="41"/>
      <c r="B593" s="42"/>
      <c r="C593" s="307" t="s">
        <v>857</v>
      </c>
      <c r="D593" s="307" t="s">
        <v>637</v>
      </c>
      <c r="E593" s="308" t="s">
        <v>1861</v>
      </c>
      <c r="F593" s="309" t="s">
        <v>1844</v>
      </c>
      <c r="G593" s="310" t="s">
        <v>186</v>
      </c>
      <c r="H593" s="311">
        <v>1</v>
      </c>
      <c r="I593" s="312"/>
      <c r="J593" s="313">
        <f>ROUND(I593*H593,2)</f>
        <v>0</v>
      </c>
      <c r="K593" s="309" t="s">
        <v>19</v>
      </c>
      <c r="L593" s="314"/>
      <c r="M593" s="315" t="s">
        <v>19</v>
      </c>
      <c r="N593" s="316" t="s">
        <v>45</v>
      </c>
      <c r="O593" s="87"/>
      <c r="P593" s="238">
        <f>O593*H593</f>
        <v>0</v>
      </c>
      <c r="Q593" s="238">
        <v>2.1</v>
      </c>
      <c r="R593" s="238">
        <f>Q593*H593</f>
        <v>2.1</v>
      </c>
      <c r="S593" s="238">
        <v>0</v>
      </c>
      <c r="T593" s="239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40" t="s">
        <v>210</v>
      </c>
      <c r="AT593" s="240" t="s">
        <v>637</v>
      </c>
      <c r="AU593" s="240" t="s">
        <v>83</v>
      </c>
      <c r="AY593" s="20" t="s">
        <v>169</v>
      </c>
      <c r="BE593" s="241">
        <f>IF(N593="základní",J593,0)</f>
        <v>0</v>
      </c>
      <c r="BF593" s="241">
        <f>IF(N593="snížená",J593,0)</f>
        <v>0</v>
      </c>
      <c r="BG593" s="241">
        <f>IF(N593="zákl. přenesená",J593,0)</f>
        <v>0</v>
      </c>
      <c r="BH593" s="241">
        <f>IF(N593="sníž. přenesená",J593,0)</f>
        <v>0</v>
      </c>
      <c r="BI593" s="241">
        <f>IF(N593="nulová",J593,0)</f>
        <v>0</v>
      </c>
      <c r="BJ593" s="20" t="s">
        <v>81</v>
      </c>
      <c r="BK593" s="241">
        <f>ROUND(I593*H593,2)</f>
        <v>0</v>
      </c>
      <c r="BL593" s="20" t="s">
        <v>176</v>
      </c>
      <c r="BM593" s="240" t="s">
        <v>1862</v>
      </c>
    </row>
    <row r="594" spans="1:51" s="14" customFormat="1" ht="12">
      <c r="A594" s="14"/>
      <c r="B594" s="253"/>
      <c r="C594" s="254"/>
      <c r="D594" s="244" t="s">
        <v>178</v>
      </c>
      <c r="E594" s="255" t="s">
        <v>19</v>
      </c>
      <c r="F594" s="256" t="s">
        <v>1863</v>
      </c>
      <c r="G594" s="254"/>
      <c r="H594" s="257">
        <v>1</v>
      </c>
      <c r="I594" s="258"/>
      <c r="J594" s="254"/>
      <c r="K594" s="254"/>
      <c r="L594" s="259"/>
      <c r="M594" s="260"/>
      <c r="N594" s="261"/>
      <c r="O594" s="261"/>
      <c r="P594" s="261"/>
      <c r="Q594" s="261"/>
      <c r="R594" s="261"/>
      <c r="S594" s="261"/>
      <c r="T594" s="262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3" t="s">
        <v>178</v>
      </c>
      <c r="AU594" s="263" t="s">
        <v>83</v>
      </c>
      <c r="AV594" s="14" t="s">
        <v>83</v>
      </c>
      <c r="AW594" s="14" t="s">
        <v>35</v>
      </c>
      <c r="AX594" s="14" t="s">
        <v>81</v>
      </c>
      <c r="AY594" s="263" t="s">
        <v>169</v>
      </c>
    </row>
    <row r="595" spans="1:65" s="2" customFormat="1" ht="44.25" customHeight="1">
      <c r="A595" s="41"/>
      <c r="B595" s="42"/>
      <c r="C595" s="307" t="s">
        <v>863</v>
      </c>
      <c r="D595" s="307" t="s">
        <v>637</v>
      </c>
      <c r="E595" s="308" t="s">
        <v>1864</v>
      </c>
      <c r="F595" s="309" t="s">
        <v>1844</v>
      </c>
      <c r="G595" s="310" t="s">
        <v>186</v>
      </c>
      <c r="H595" s="311">
        <v>1</v>
      </c>
      <c r="I595" s="312"/>
      <c r="J595" s="313">
        <f>ROUND(I595*H595,2)</f>
        <v>0</v>
      </c>
      <c r="K595" s="309" t="s">
        <v>19</v>
      </c>
      <c r="L595" s="314"/>
      <c r="M595" s="315" t="s">
        <v>19</v>
      </c>
      <c r="N595" s="316" t="s">
        <v>45</v>
      </c>
      <c r="O595" s="87"/>
      <c r="P595" s="238">
        <f>O595*H595</f>
        <v>0</v>
      </c>
      <c r="Q595" s="238">
        <v>2.1</v>
      </c>
      <c r="R595" s="238">
        <f>Q595*H595</f>
        <v>2.1</v>
      </c>
      <c r="S595" s="238">
        <v>0</v>
      </c>
      <c r="T595" s="239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40" t="s">
        <v>210</v>
      </c>
      <c r="AT595" s="240" t="s">
        <v>637</v>
      </c>
      <c r="AU595" s="240" t="s">
        <v>83</v>
      </c>
      <c r="AY595" s="20" t="s">
        <v>169</v>
      </c>
      <c r="BE595" s="241">
        <f>IF(N595="základní",J595,0)</f>
        <v>0</v>
      </c>
      <c r="BF595" s="241">
        <f>IF(N595="snížená",J595,0)</f>
        <v>0</v>
      </c>
      <c r="BG595" s="241">
        <f>IF(N595="zákl. přenesená",J595,0)</f>
        <v>0</v>
      </c>
      <c r="BH595" s="241">
        <f>IF(N595="sníž. přenesená",J595,0)</f>
        <v>0</v>
      </c>
      <c r="BI595" s="241">
        <f>IF(N595="nulová",J595,0)</f>
        <v>0</v>
      </c>
      <c r="BJ595" s="20" t="s">
        <v>81</v>
      </c>
      <c r="BK595" s="241">
        <f>ROUND(I595*H595,2)</f>
        <v>0</v>
      </c>
      <c r="BL595" s="20" t="s">
        <v>176</v>
      </c>
      <c r="BM595" s="240" t="s">
        <v>1865</v>
      </c>
    </row>
    <row r="596" spans="1:51" s="14" customFormat="1" ht="12">
      <c r="A596" s="14"/>
      <c r="B596" s="253"/>
      <c r="C596" s="254"/>
      <c r="D596" s="244" t="s">
        <v>178</v>
      </c>
      <c r="E596" s="255" t="s">
        <v>19</v>
      </c>
      <c r="F596" s="256" t="s">
        <v>1866</v>
      </c>
      <c r="G596" s="254"/>
      <c r="H596" s="257">
        <v>1</v>
      </c>
      <c r="I596" s="258"/>
      <c r="J596" s="254"/>
      <c r="K596" s="254"/>
      <c r="L596" s="259"/>
      <c r="M596" s="260"/>
      <c r="N596" s="261"/>
      <c r="O596" s="261"/>
      <c r="P596" s="261"/>
      <c r="Q596" s="261"/>
      <c r="R596" s="261"/>
      <c r="S596" s="261"/>
      <c r="T596" s="26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3" t="s">
        <v>178</v>
      </c>
      <c r="AU596" s="263" t="s">
        <v>83</v>
      </c>
      <c r="AV596" s="14" t="s">
        <v>83</v>
      </c>
      <c r="AW596" s="14" t="s">
        <v>35</v>
      </c>
      <c r="AX596" s="14" t="s">
        <v>81</v>
      </c>
      <c r="AY596" s="263" t="s">
        <v>169</v>
      </c>
    </row>
    <row r="597" spans="1:65" s="2" customFormat="1" ht="44.25" customHeight="1">
      <c r="A597" s="41"/>
      <c r="B597" s="42"/>
      <c r="C597" s="307" t="s">
        <v>869</v>
      </c>
      <c r="D597" s="307" t="s">
        <v>637</v>
      </c>
      <c r="E597" s="308" t="s">
        <v>1867</v>
      </c>
      <c r="F597" s="309" t="s">
        <v>1844</v>
      </c>
      <c r="G597" s="310" t="s">
        <v>186</v>
      </c>
      <c r="H597" s="311">
        <v>1</v>
      </c>
      <c r="I597" s="312"/>
      <c r="J597" s="313">
        <f>ROUND(I597*H597,2)</f>
        <v>0</v>
      </c>
      <c r="K597" s="309" t="s">
        <v>19</v>
      </c>
      <c r="L597" s="314"/>
      <c r="M597" s="315" t="s">
        <v>19</v>
      </c>
      <c r="N597" s="316" t="s">
        <v>45</v>
      </c>
      <c r="O597" s="87"/>
      <c r="P597" s="238">
        <f>O597*H597</f>
        <v>0</v>
      </c>
      <c r="Q597" s="238">
        <v>2.1</v>
      </c>
      <c r="R597" s="238">
        <f>Q597*H597</f>
        <v>2.1</v>
      </c>
      <c r="S597" s="238">
        <v>0</v>
      </c>
      <c r="T597" s="239">
        <f>S597*H597</f>
        <v>0</v>
      </c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R597" s="240" t="s">
        <v>210</v>
      </c>
      <c r="AT597" s="240" t="s">
        <v>637</v>
      </c>
      <c r="AU597" s="240" t="s">
        <v>83</v>
      </c>
      <c r="AY597" s="20" t="s">
        <v>169</v>
      </c>
      <c r="BE597" s="241">
        <f>IF(N597="základní",J597,0)</f>
        <v>0</v>
      </c>
      <c r="BF597" s="241">
        <f>IF(N597="snížená",J597,0)</f>
        <v>0</v>
      </c>
      <c r="BG597" s="241">
        <f>IF(N597="zákl. přenesená",J597,0)</f>
        <v>0</v>
      </c>
      <c r="BH597" s="241">
        <f>IF(N597="sníž. přenesená",J597,0)</f>
        <v>0</v>
      </c>
      <c r="BI597" s="241">
        <f>IF(N597="nulová",J597,0)</f>
        <v>0</v>
      </c>
      <c r="BJ597" s="20" t="s">
        <v>81</v>
      </c>
      <c r="BK597" s="241">
        <f>ROUND(I597*H597,2)</f>
        <v>0</v>
      </c>
      <c r="BL597" s="20" t="s">
        <v>176</v>
      </c>
      <c r="BM597" s="240" t="s">
        <v>1868</v>
      </c>
    </row>
    <row r="598" spans="1:51" s="14" customFormat="1" ht="12">
      <c r="A598" s="14"/>
      <c r="B598" s="253"/>
      <c r="C598" s="254"/>
      <c r="D598" s="244" t="s">
        <v>178</v>
      </c>
      <c r="E598" s="255" t="s">
        <v>19</v>
      </c>
      <c r="F598" s="256" t="s">
        <v>1869</v>
      </c>
      <c r="G598" s="254"/>
      <c r="H598" s="257">
        <v>1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3" t="s">
        <v>178</v>
      </c>
      <c r="AU598" s="263" t="s">
        <v>83</v>
      </c>
      <c r="AV598" s="14" t="s">
        <v>83</v>
      </c>
      <c r="AW598" s="14" t="s">
        <v>35</v>
      </c>
      <c r="AX598" s="14" t="s">
        <v>81</v>
      </c>
      <c r="AY598" s="263" t="s">
        <v>169</v>
      </c>
    </row>
    <row r="599" spans="1:65" s="2" customFormat="1" ht="56.25" customHeight="1">
      <c r="A599" s="41"/>
      <c r="B599" s="42"/>
      <c r="C599" s="307" t="s">
        <v>874</v>
      </c>
      <c r="D599" s="307" t="s">
        <v>637</v>
      </c>
      <c r="E599" s="308" t="s">
        <v>1870</v>
      </c>
      <c r="F599" s="309" t="s">
        <v>1871</v>
      </c>
      <c r="G599" s="310" t="s">
        <v>186</v>
      </c>
      <c r="H599" s="311">
        <v>1</v>
      </c>
      <c r="I599" s="312"/>
      <c r="J599" s="313">
        <f>ROUND(I599*H599,2)</f>
        <v>0</v>
      </c>
      <c r="K599" s="309" t="s">
        <v>19</v>
      </c>
      <c r="L599" s="314"/>
      <c r="M599" s="315" t="s">
        <v>19</v>
      </c>
      <c r="N599" s="316" t="s">
        <v>45</v>
      </c>
      <c r="O599" s="87"/>
      <c r="P599" s="238">
        <f>O599*H599</f>
        <v>0</v>
      </c>
      <c r="Q599" s="238">
        <v>2.1</v>
      </c>
      <c r="R599" s="238">
        <f>Q599*H599</f>
        <v>2.1</v>
      </c>
      <c r="S599" s="238">
        <v>0</v>
      </c>
      <c r="T599" s="239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40" t="s">
        <v>210</v>
      </c>
      <c r="AT599" s="240" t="s">
        <v>637</v>
      </c>
      <c r="AU599" s="240" t="s">
        <v>83</v>
      </c>
      <c r="AY599" s="20" t="s">
        <v>169</v>
      </c>
      <c r="BE599" s="241">
        <f>IF(N599="základní",J599,0)</f>
        <v>0</v>
      </c>
      <c r="BF599" s="241">
        <f>IF(N599="snížená",J599,0)</f>
        <v>0</v>
      </c>
      <c r="BG599" s="241">
        <f>IF(N599="zákl. přenesená",J599,0)</f>
        <v>0</v>
      </c>
      <c r="BH599" s="241">
        <f>IF(N599="sníž. přenesená",J599,0)</f>
        <v>0</v>
      </c>
      <c r="BI599" s="241">
        <f>IF(N599="nulová",J599,0)</f>
        <v>0</v>
      </c>
      <c r="BJ599" s="20" t="s">
        <v>81</v>
      </c>
      <c r="BK599" s="241">
        <f>ROUND(I599*H599,2)</f>
        <v>0</v>
      </c>
      <c r="BL599" s="20" t="s">
        <v>176</v>
      </c>
      <c r="BM599" s="240" t="s">
        <v>1872</v>
      </c>
    </row>
    <row r="600" spans="1:51" s="14" customFormat="1" ht="12">
      <c r="A600" s="14"/>
      <c r="B600" s="253"/>
      <c r="C600" s="254"/>
      <c r="D600" s="244" t="s">
        <v>178</v>
      </c>
      <c r="E600" s="255" t="s">
        <v>19</v>
      </c>
      <c r="F600" s="256" t="s">
        <v>1873</v>
      </c>
      <c r="G600" s="254"/>
      <c r="H600" s="257">
        <v>1</v>
      </c>
      <c r="I600" s="258"/>
      <c r="J600" s="254"/>
      <c r="K600" s="254"/>
      <c r="L600" s="259"/>
      <c r="M600" s="260"/>
      <c r="N600" s="261"/>
      <c r="O600" s="261"/>
      <c r="P600" s="261"/>
      <c r="Q600" s="261"/>
      <c r="R600" s="261"/>
      <c r="S600" s="261"/>
      <c r="T600" s="26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3" t="s">
        <v>178</v>
      </c>
      <c r="AU600" s="263" t="s">
        <v>83</v>
      </c>
      <c r="AV600" s="14" t="s">
        <v>83</v>
      </c>
      <c r="AW600" s="14" t="s">
        <v>35</v>
      </c>
      <c r="AX600" s="14" t="s">
        <v>81</v>
      </c>
      <c r="AY600" s="263" t="s">
        <v>169</v>
      </c>
    </row>
    <row r="601" spans="1:65" s="2" customFormat="1" ht="44.25" customHeight="1">
      <c r="A601" s="41"/>
      <c r="B601" s="42"/>
      <c r="C601" s="307" t="s">
        <v>810</v>
      </c>
      <c r="D601" s="307" t="s">
        <v>637</v>
      </c>
      <c r="E601" s="308" t="s">
        <v>1874</v>
      </c>
      <c r="F601" s="309" t="s">
        <v>1844</v>
      </c>
      <c r="G601" s="310" t="s">
        <v>186</v>
      </c>
      <c r="H601" s="311">
        <v>1</v>
      </c>
      <c r="I601" s="312"/>
      <c r="J601" s="313">
        <f>ROUND(I601*H601,2)</f>
        <v>0</v>
      </c>
      <c r="K601" s="309" t="s">
        <v>19</v>
      </c>
      <c r="L601" s="314"/>
      <c r="M601" s="315" t="s">
        <v>19</v>
      </c>
      <c r="N601" s="316" t="s">
        <v>45</v>
      </c>
      <c r="O601" s="87"/>
      <c r="P601" s="238">
        <f>O601*H601</f>
        <v>0</v>
      </c>
      <c r="Q601" s="238">
        <v>2.1</v>
      </c>
      <c r="R601" s="238">
        <f>Q601*H601</f>
        <v>2.1</v>
      </c>
      <c r="S601" s="238">
        <v>0</v>
      </c>
      <c r="T601" s="239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40" t="s">
        <v>210</v>
      </c>
      <c r="AT601" s="240" t="s">
        <v>637</v>
      </c>
      <c r="AU601" s="240" t="s">
        <v>83</v>
      </c>
      <c r="AY601" s="20" t="s">
        <v>169</v>
      </c>
      <c r="BE601" s="241">
        <f>IF(N601="základní",J601,0)</f>
        <v>0</v>
      </c>
      <c r="BF601" s="241">
        <f>IF(N601="snížená",J601,0)</f>
        <v>0</v>
      </c>
      <c r="BG601" s="241">
        <f>IF(N601="zákl. přenesená",J601,0)</f>
        <v>0</v>
      </c>
      <c r="BH601" s="241">
        <f>IF(N601="sníž. přenesená",J601,0)</f>
        <v>0</v>
      </c>
      <c r="BI601" s="241">
        <f>IF(N601="nulová",J601,0)</f>
        <v>0</v>
      </c>
      <c r="BJ601" s="20" t="s">
        <v>81</v>
      </c>
      <c r="BK601" s="241">
        <f>ROUND(I601*H601,2)</f>
        <v>0</v>
      </c>
      <c r="BL601" s="20" t="s">
        <v>176</v>
      </c>
      <c r="BM601" s="240" t="s">
        <v>1875</v>
      </c>
    </row>
    <row r="602" spans="1:51" s="14" customFormat="1" ht="12">
      <c r="A602" s="14"/>
      <c r="B602" s="253"/>
      <c r="C602" s="254"/>
      <c r="D602" s="244" t="s">
        <v>178</v>
      </c>
      <c r="E602" s="255" t="s">
        <v>19</v>
      </c>
      <c r="F602" s="256" t="s">
        <v>1876</v>
      </c>
      <c r="G602" s="254"/>
      <c r="H602" s="257">
        <v>1</v>
      </c>
      <c r="I602" s="258"/>
      <c r="J602" s="254"/>
      <c r="K602" s="254"/>
      <c r="L602" s="259"/>
      <c r="M602" s="260"/>
      <c r="N602" s="261"/>
      <c r="O602" s="261"/>
      <c r="P602" s="261"/>
      <c r="Q602" s="261"/>
      <c r="R602" s="261"/>
      <c r="S602" s="261"/>
      <c r="T602" s="26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3" t="s">
        <v>178</v>
      </c>
      <c r="AU602" s="263" t="s">
        <v>83</v>
      </c>
      <c r="AV602" s="14" t="s">
        <v>83</v>
      </c>
      <c r="AW602" s="14" t="s">
        <v>35</v>
      </c>
      <c r="AX602" s="14" t="s">
        <v>81</v>
      </c>
      <c r="AY602" s="263" t="s">
        <v>169</v>
      </c>
    </row>
    <row r="603" spans="1:65" s="2" customFormat="1" ht="44.25" customHeight="1">
      <c r="A603" s="41"/>
      <c r="B603" s="42"/>
      <c r="C603" s="307" t="s">
        <v>883</v>
      </c>
      <c r="D603" s="307" t="s">
        <v>637</v>
      </c>
      <c r="E603" s="308" t="s">
        <v>1877</v>
      </c>
      <c r="F603" s="309" t="s">
        <v>1878</v>
      </c>
      <c r="G603" s="310" t="s">
        <v>186</v>
      </c>
      <c r="H603" s="311">
        <v>1</v>
      </c>
      <c r="I603" s="312"/>
      <c r="J603" s="313">
        <f>ROUND(I603*H603,2)</f>
        <v>0</v>
      </c>
      <c r="K603" s="309" t="s">
        <v>19</v>
      </c>
      <c r="L603" s="314"/>
      <c r="M603" s="315" t="s">
        <v>19</v>
      </c>
      <c r="N603" s="316" t="s">
        <v>45</v>
      </c>
      <c r="O603" s="87"/>
      <c r="P603" s="238">
        <f>O603*H603</f>
        <v>0</v>
      </c>
      <c r="Q603" s="238">
        <v>2.1</v>
      </c>
      <c r="R603" s="238">
        <f>Q603*H603</f>
        <v>2.1</v>
      </c>
      <c r="S603" s="238">
        <v>0</v>
      </c>
      <c r="T603" s="239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40" t="s">
        <v>210</v>
      </c>
      <c r="AT603" s="240" t="s">
        <v>637</v>
      </c>
      <c r="AU603" s="240" t="s">
        <v>83</v>
      </c>
      <c r="AY603" s="20" t="s">
        <v>169</v>
      </c>
      <c r="BE603" s="241">
        <f>IF(N603="základní",J603,0)</f>
        <v>0</v>
      </c>
      <c r="BF603" s="241">
        <f>IF(N603="snížená",J603,0)</f>
        <v>0</v>
      </c>
      <c r="BG603" s="241">
        <f>IF(N603="zákl. přenesená",J603,0)</f>
        <v>0</v>
      </c>
      <c r="BH603" s="241">
        <f>IF(N603="sníž. přenesená",J603,0)</f>
        <v>0</v>
      </c>
      <c r="BI603" s="241">
        <f>IF(N603="nulová",J603,0)</f>
        <v>0</v>
      </c>
      <c r="BJ603" s="20" t="s">
        <v>81</v>
      </c>
      <c r="BK603" s="241">
        <f>ROUND(I603*H603,2)</f>
        <v>0</v>
      </c>
      <c r="BL603" s="20" t="s">
        <v>176</v>
      </c>
      <c r="BM603" s="240" t="s">
        <v>1879</v>
      </c>
    </row>
    <row r="604" spans="1:51" s="13" customFormat="1" ht="12">
      <c r="A604" s="13"/>
      <c r="B604" s="242"/>
      <c r="C604" s="243"/>
      <c r="D604" s="244" t="s">
        <v>178</v>
      </c>
      <c r="E604" s="245" t="s">
        <v>19</v>
      </c>
      <c r="F604" s="246" t="s">
        <v>1699</v>
      </c>
      <c r="G604" s="243"/>
      <c r="H604" s="245" t="s">
        <v>19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2" t="s">
        <v>178</v>
      </c>
      <c r="AU604" s="252" t="s">
        <v>83</v>
      </c>
      <c r="AV604" s="13" t="s">
        <v>81</v>
      </c>
      <c r="AW604" s="13" t="s">
        <v>35</v>
      </c>
      <c r="AX604" s="13" t="s">
        <v>74</v>
      </c>
      <c r="AY604" s="252" t="s">
        <v>169</v>
      </c>
    </row>
    <row r="605" spans="1:51" s="14" customFormat="1" ht="12">
      <c r="A605" s="14"/>
      <c r="B605" s="253"/>
      <c r="C605" s="254"/>
      <c r="D605" s="244" t="s">
        <v>178</v>
      </c>
      <c r="E605" s="255" t="s">
        <v>19</v>
      </c>
      <c r="F605" s="256" t="s">
        <v>1880</v>
      </c>
      <c r="G605" s="254"/>
      <c r="H605" s="257">
        <v>1</v>
      </c>
      <c r="I605" s="258"/>
      <c r="J605" s="254"/>
      <c r="K605" s="254"/>
      <c r="L605" s="259"/>
      <c r="M605" s="260"/>
      <c r="N605" s="261"/>
      <c r="O605" s="261"/>
      <c r="P605" s="261"/>
      <c r="Q605" s="261"/>
      <c r="R605" s="261"/>
      <c r="S605" s="261"/>
      <c r="T605" s="26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3" t="s">
        <v>178</v>
      </c>
      <c r="AU605" s="263" t="s">
        <v>83</v>
      </c>
      <c r="AV605" s="14" t="s">
        <v>83</v>
      </c>
      <c r="AW605" s="14" t="s">
        <v>35</v>
      </c>
      <c r="AX605" s="14" t="s">
        <v>81</v>
      </c>
      <c r="AY605" s="263" t="s">
        <v>169</v>
      </c>
    </row>
    <row r="606" spans="1:65" s="2" customFormat="1" ht="16.5" customHeight="1">
      <c r="A606" s="41"/>
      <c r="B606" s="42"/>
      <c r="C606" s="307" t="s">
        <v>887</v>
      </c>
      <c r="D606" s="307" t="s">
        <v>637</v>
      </c>
      <c r="E606" s="308" t="s">
        <v>1881</v>
      </c>
      <c r="F606" s="309" t="s">
        <v>1882</v>
      </c>
      <c r="G606" s="310" t="s">
        <v>186</v>
      </c>
      <c r="H606" s="311">
        <v>56</v>
      </c>
      <c r="I606" s="312"/>
      <c r="J606" s="313">
        <f>ROUND(I606*H606,2)</f>
        <v>0</v>
      </c>
      <c r="K606" s="309" t="s">
        <v>19</v>
      </c>
      <c r="L606" s="314"/>
      <c r="M606" s="315" t="s">
        <v>19</v>
      </c>
      <c r="N606" s="316" t="s">
        <v>45</v>
      </c>
      <c r="O606" s="87"/>
      <c r="P606" s="238">
        <f>O606*H606</f>
        <v>0</v>
      </c>
      <c r="Q606" s="238">
        <v>0.0011</v>
      </c>
      <c r="R606" s="238">
        <f>Q606*H606</f>
        <v>0.0616</v>
      </c>
      <c r="S606" s="238">
        <v>0</v>
      </c>
      <c r="T606" s="239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40" t="s">
        <v>210</v>
      </c>
      <c r="AT606" s="240" t="s">
        <v>637</v>
      </c>
      <c r="AU606" s="240" t="s">
        <v>83</v>
      </c>
      <c r="AY606" s="20" t="s">
        <v>169</v>
      </c>
      <c r="BE606" s="241">
        <f>IF(N606="základní",J606,0)</f>
        <v>0</v>
      </c>
      <c r="BF606" s="241">
        <f>IF(N606="snížená",J606,0)</f>
        <v>0</v>
      </c>
      <c r="BG606" s="241">
        <f>IF(N606="zákl. přenesená",J606,0)</f>
        <v>0</v>
      </c>
      <c r="BH606" s="241">
        <f>IF(N606="sníž. přenesená",J606,0)</f>
        <v>0</v>
      </c>
      <c r="BI606" s="241">
        <f>IF(N606="nulová",J606,0)</f>
        <v>0</v>
      </c>
      <c r="BJ606" s="20" t="s">
        <v>81</v>
      </c>
      <c r="BK606" s="241">
        <f>ROUND(I606*H606,2)</f>
        <v>0</v>
      </c>
      <c r="BL606" s="20" t="s">
        <v>176</v>
      </c>
      <c r="BM606" s="240" t="s">
        <v>1883</v>
      </c>
    </row>
    <row r="607" spans="1:51" s="14" customFormat="1" ht="12">
      <c r="A607" s="14"/>
      <c r="B607" s="253"/>
      <c r="C607" s="254"/>
      <c r="D607" s="244" t="s">
        <v>178</v>
      </c>
      <c r="E607" s="255" t="s">
        <v>19</v>
      </c>
      <c r="F607" s="256" t="s">
        <v>1884</v>
      </c>
      <c r="G607" s="254"/>
      <c r="H607" s="257">
        <v>14</v>
      </c>
      <c r="I607" s="258"/>
      <c r="J607" s="254"/>
      <c r="K607" s="254"/>
      <c r="L607" s="259"/>
      <c r="M607" s="260"/>
      <c r="N607" s="261"/>
      <c r="O607" s="261"/>
      <c r="P607" s="261"/>
      <c r="Q607" s="261"/>
      <c r="R607" s="261"/>
      <c r="S607" s="261"/>
      <c r="T607" s="262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3" t="s">
        <v>178</v>
      </c>
      <c r="AU607" s="263" t="s">
        <v>83</v>
      </c>
      <c r="AV607" s="14" t="s">
        <v>83</v>
      </c>
      <c r="AW607" s="14" t="s">
        <v>35</v>
      </c>
      <c r="AX607" s="14" t="s">
        <v>74</v>
      </c>
      <c r="AY607" s="263" t="s">
        <v>169</v>
      </c>
    </row>
    <row r="608" spans="1:51" s="14" customFormat="1" ht="12">
      <c r="A608" s="14"/>
      <c r="B608" s="253"/>
      <c r="C608" s="254"/>
      <c r="D608" s="244" t="s">
        <v>178</v>
      </c>
      <c r="E608" s="255" t="s">
        <v>19</v>
      </c>
      <c r="F608" s="256" t="s">
        <v>1885</v>
      </c>
      <c r="G608" s="254"/>
      <c r="H608" s="257">
        <v>16</v>
      </c>
      <c r="I608" s="258"/>
      <c r="J608" s="254"/>
      <c r="K608" s="254"/>
      <c r="L608" s="259"/>
      <c r="M608" s="260"/>
      <c r="N608" s="261"/>
      <c r="O608" s="261"/>
      <c r="P608" s="261"/>
      <c r="Q608" s="261"/>
      <c r="R608" s="261"/>
      <c r="S608" s="261"/>
      <c r="T608" s="26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3" t="s">
        <v>178</v>
      </c>
      <c r="AU608" s="263" t="s">
        <v>83</v>
      </c>
      <c r="AV608" s="14" t="s">
        <v>83</v>
      </c>
      <c r="AW608" s="14" t="s">
        <v>35</v>
      </c>
      <c r="AX608" s="14" t="s">
        <v>74</v>
      </c>
      <c r="AY608" s="263" t="s">
        <v>169</v>
      </c>
    </row>
    <row r="609" spans="1:51" s="14" customFormat="1" ht="12">
      <c r="A609" s="14"/>
      <c r="B609" s="253"/>
      <c r="C609" s="254"/>
      <c r="D609" s="244" t="s">
        <v>178</v>
      </c>
      <c r="E609" s="255" t="s">
        <v>19</v>
      </c>
      <c r="F609" s="256" t="s">
        <v>1886</v>
      </c>
      <c r="G609" s="254"/>
      <c r="H609" s="257">
        <v>26</v>
      </c>
      <c r="I609" s="258"/>
      <c r="J609" s="254"/>
      <c r="K609" s="254"/>
      <c r="L609" s="259"/>
      <c r="M609" s="260"/>
      <c r="N609" s="261"/>
      <c r="O609" s="261"/>
      <c r="P609" s="261"/>
      <c r="Q609" s="261"/>
      <c r="R609" s="261"/>
      <c r="S609" s="261"/>
      <c r="T609" s="26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3" t="s">
        <v>178</v>
      </c>
      <c r="AU609" s="263" t="s">
        <v>83</v>
      </c>
      <c r="AV609" s="14" t="s">
        <v>83</v>
      </c>
      <c r="AW609" s="14" t="s">
        <v>35</v>
      </c>
      <c r="AX609" s="14" t="s">
        <v>74</v>
      </c>
      <c r="AY609" s="263" t="s">
        <v>169</v>
      </c>
    </row>
    <row r="610" spans="1:51" s="15" customFormat="1" ht="12">
      <c r="A610" s="15"/>
      <c r="B610" s="264"/>
      <c r="C610" s="265"/>
      <c r="D610" s="244" t="s">
        <v>178</v>
      </c>
      <c r="E610" s="266" t="s">
        <v>19</v>
      </c>
      <c r="F610" s="267" t="s">
        <v>183</v>
      </c>
      <c r="G610" s="265"/>
      <c r="H610" s="268">
        <v>56</v>
      </c>
      <c r="I610" s="269"/>
      <c r="J610" s="265"/>
      <c r="K610" s="265"/>
      <c r="L610" s="270"/>
      <c r="M610" s="271"/>
      <c r="N610" s="272"/>
      <c r="O610" s="272"/>
      <c r="P610" s="272"/>
      <c r="Q610" s="272"/>
      <c r="R610" s="272"/>
      <c r="S610" s="272"/>
      <c r="T610" s="273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74" t="s">
        <v>178</v>
      </c>
      <c r="AU610" s="274" t="s">
        <v>83</v>
      </c>
      <c r="AV610" s="15" t="s">
        <v>176</v>
      </c>
      <c r="AW610" s="15" t="s">
        <v>35</v>
      </c>
      <c r="AX610" s="15" t="s">
        <v>81</v>
      </c>
      <c r="AY610" s="274" t="s">
        <v>169</v>
      </c>
    </row>
    <row r="611" spans="1:65" s="2" customFormat="1" ht="33" customHeight="1">
      <c r="A611" s="41"/>
      <c r="B611" s="42"/>
      <c r="C611" s="229" t="s">
        <v>891</v>
      </c>
      <c r="D611" s="229" t="s">
        <v>171</v>
      </c>
      <c r="E611" s="230" t="s">
        <v>1887</v>
      </c>
      <c r="F611" s="231" t="s">
        <v>1888</v>
      </c>
      <c r="G611" s="232" t="s">
        <v>186</v>
      </c>
      <c r="H611" s="233">
        <v>20</v>
      </c>
      <c r="I611" s="234"/>
      <c r="J611" s="235">
        <f>ROUND(I611*H611,2)</f>
        <v>0</v>
      </c>
      <c r="K611" s="231" t="s">
        <v>1199</v>
      </c>
      <c r="L611" s="47"/>
      <c r="M611" s="236" t="s">
        <v>19</v>
      </c>
      <c r="N611" s="237" t="s">
        <v>45</v>
      </c>
      <c r="O611" s="87"/>
      <c r="P611" s="238">
        <f>O611*H611</f>
        <v>0</v>
      </c>
      <c r="Q611" s="238">
        <v>0.3409</v>
      </c>
      <c r="R611" s="238">
        <f>Q611*H611</f>
        <v>6.818</v>
      </c>
      <c r="S611" s="238">
        <v>0</v>
      </c>
      <c r="T611" s="239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40" t="s">
        <v>176</v>
      </c>
      <c r="AT611" s="240" t="s">
        <v>171</v>
      </c>
      <c r="AU611" s="240" t="s">
        <v>83</v>
      </c>
      <c r="AY611" s="20" t="s">
        <v>169</v>
      </c>
      <c r="BE611" s="241">
        <f>IF(N611="základní",J611,0)</f>
        <v>0</v>
      </c>
      <c r="BF611" s="241">
        <f>IF(N611="snížená",J611,0)</f>
        <v>0</v>
      </c>
      <c r="BG611" s="241">
        <f>IF(N611="zákl. přenesená",J611,0)</f>
        <v>0</v>
      </c>
      <c r="BH611" s="241">
        <f>IF(N611="sníž. přenesená",J611,0)</f>
        <v>0</v>
      </c>
      <c r="BI611" s="241">
        <f>IF(N611="nulová",J611,0)</f>
        <v>0</v>
      </c>
      <c r="BJ611" s="20" t="s">
        <v>81</v>
      </c>
      <c r="BK611" s="241">
        <f>ROUND(I611*H611,2)</f>
        <v>0</v>
      </c>
      <c r="BL611" s="20" t="s">
        <v>176</v>
      </c>
      <c r="BM611" s="240" t="s">
        <v>1889</v>
      </c>
    </row>
    <row r="612" spans="1:51" s="14" customFormat="1" ht="12">
      <c r="A612" s="14"/>
      <c r="B612" s="253"/>
      <c r="C612" s="254"/>
      <c r="D612" s="244" t="s">
        <v>178</v>
      </c>
      <c r="E612" s="255" t="s">
        <v>19</v>
      </c>
      <c r="F612" s="256" t="s">
        <v>1890</v>
      </c>
      <c r="G612" s="254"/>
      <c r="H612" s="257">
        <v>20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3" t="s">
        <v>178</v>
      </c>
      <c r="AU612" s="263" t="s">
        <v>83</v>
      </c>
      <c r="AV612" s="14" t="s">
        <v>83</v>
      </c>
      <c r="AW612" s="14" t="s">
        <v>35</v>
      </c>
      <c r="AX612" s="14" t="s">
        <v>81</v>
      </c>
      <c r="AY612" s="263" t="s">
        <v>169</v>
      </c>
    </row>
    <row r="613" spans="1:65" s="2" customFormat="1" ht="16.5" customHeight="1">
      <c r="A613" s="41"/>
      <c r="B613" s="42"/>
      <c r="C613" s="307" t="s">
        <v>276</v>
      </c>
      <c r="D613" s="307" t="s">
        <v>637</v>
      </c>
      <c r="E613" s="308" t="s">
        <v>1891</v>
      </c>
      <c r="F613" s="309" t="s">
        <v>1892</v>
      </c>
      <c r="G613" s="310" t="s">
        <v>186</v>
      </c>
      <c r="H613" s="311">
        <v>20</v>
      </c>
      <c r="I613" s="312"/>
      <c r="J613" s="313">
        <f>ROUND(I613*H613,2)</f>
        <v>0</v>
      </c>
      <c r="K613" s="309" t="s">
        <v>175</v>
      </c>
      <c r="L613" s="314"/>
      <c r="M613" s="315" t="s">
        <v>19</v>
      </c>
      <c r="N613" s="316" t="s">
        <v>45</v>
      </c>
      <c r="O613" s="87"/>
      <c r="P613" s="238">
        <f>O613*H613</f>
        <v>0</v>
      </c>
      <c r="Q613" s="238">
        <v>0.175</v>
      </c>
      <c r="R613" s="238">
        <f>Q613*H613</f>
        <v>3.5</v>
      </c>
      <c r="S613" s="238">
        <v>0</v>
      </c>
      <c r="T613" s="239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40" t="s">
        <v>210</v>
      </c>
      <c r="AT613" s="240" t="s">
        <v>637</v>
      </c>
      <c r="AU613" s="240" t="s">
        <v>83</v>
      </c>
      <c r="AY613" s="20" t="s">
        <v>169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20" t="s">
        <v>81</v>
      </c>
      <c r="BK613" s="241">
        <f>ROUND(I613*H613,2)</f>
        <v>0</v>
      </c>
      <c r="BL613" s="20" t="s">
        <v>176</v>
      </c>
      <c r="BM613" s="240" t="s">
        <v>1893</v>
      </c>
    </row>
    <row r="614" spans="1:65" s="2" customFormat="1" ht="21.75" customHeight="1">
      <c r="A614" s="41"/>
      <c r="B614" s="42"/>
      <c r="C614" s="307" t="s">
        <v>900</v>
      </c>
      <c r="D614" s="307" t="s">
        <v>637</v>
      </c>
      <c r="E614" s="308" t="s">
        <v>1894</v>
      </c>
      <c r="F614" s="309" t="s">
        <v>1895</v>
      </c>
      <c r="G614" s="310" t="s">
        <v>186</v>
      </c>
      <c r="H614" s="311">
        <v>20</v>
      </c>
      <c r="I614" s="312"/>
      <c r="J614" s="313">
        <f>ROUND(I614*H614,2)</f>
        <v>0</v>
      </c>
      <c r="K614" s="309" t="s">
        <v>175</v>
      </c>
      <c r="L614" s="314"/>
      <c r="M614" s="315" t="s">
        <v>19</v>
      </c>
      <c r="N614" s="316" t="s">
        <v>45</v>
      </c>
      <c r="O614" s="87"/>
      <c r="P614" s="238">
        <f>O614*H614</f>
        <v>0</v>
      </c>
      <c r="Q614" s="238">
        <v>0.17</v>
      </c>
      <c r="R614" s="238">
        <f>Q614*H614</f>
        <v>3.4000000000000004</v>
      </c>
      <c r="S614" s="238">
        <v>0</v>
      </c>
      <c r="T614" s="239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40" t="s">
        <v>210</v>
      </c>
      <c r="AT614" s="240" t="s">
        <v>637</v>
      </c>
      <c r="AU614" s="240" t="s">
        <v>83</v>
      </c>
      <c r="AY614" s="20" t="s">
        <v>169</v>
      </c>
      <c r="BE614" s="241">
        <f>IF(N614="základní",J614,0)</f>
        <v>0</v>
      </c>
      <c r="BF614" s="241">
        <f>IF(N614="snížená",J614,0)</f>
        <v>0</v>
      </c>
      <c r="BG614" s="241">
        <f>IF(N614="zákl. přenesená",J614,0)</f>
        <v>0</v>
      </c>
      <c r="BH614" s="241">
        <f>IF(N614="sníž. přenesená",J614,0)</f>
        <v>0</v>
      </c>
      <c r="BI614" s="241">
        <f>IF(N614="nulová",J614,0)</f>
        <v>0</v>
      </c>
      <c r="BJ614" s="20" t="s">
        <v>81</v>
      </c>
      <c r="BK614" s="241">
        <f>ROUND(I614*H614,2)</f>
        <v>0</v>
      </c>
      <c r="BL614" s="20" t="s">
        <v>176</v>
      </c>
      <c r="BM614" s="240" t="s">
        <v>1896</v>
      </c>
    </row>
    <row r="615" spans="1:51" s="14" customFormat="1" ht="12">
      <c r="A615" s="14"/>
      <c r="B615" s="253"/>
      <c r="C615" s="254"/>
      <c r="D615" s="244" t="s">
        <v>178</v>
      </c>
      <c r="E615" s="255" t="s">
        <v>19</v>
      </c>
      <c r="F615" s="256" t="s">
        <v>1890</v>
      </c>
      <c r="G615" s="254"/>
      <c r="H615" s="257">
        <v>20</v>
      </c>
      <c r="I615" s="258"/>
      <c r="J615" s="254"/>
      <c r="K615" s="254"/>
      <c r="L615" s="259"/>
      <c r="M615" s="260"/>
      <c r="N615" s="261"/>
      <c r="O615" s="261"/>
      <c r="P615" s="261"/>
      <c r="Q615" s="261"/>
      <c r="R615" s="261"/>
      <c r="S615" s="261"/>
      <c r="T615" s="26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3" t="s">
        <v>178</v>
      </c>
      <c r="AU615" s="263" t="s">
        <v>83</v>
      </c>
      <c r="AV615" s="14" t="s">
        <v>83</v>
      </c>
      <c r="AW615" s="14" t="s">
        <v>35</v>
      </c>
      <c r="AX615" s="14" t="s">
        <v>81</v>
      </c>
      <c r="AY615" s="263" t="s">
        <v>169</v>
      </c>
    </row>
    <row r="616" spans="1:65" s="2" customFormat="1" ht="21.75" customHeight="1">
      <c r="A616" s="41"/>
      <c r="B616" s="42"/>
      <c r="C616" s="307" t="s">
        <v>904</v>
      </c>
      <c r="D616" s="307" t="s">
        <v>637</v>
      </c>
      <c r="E616" s="308" t="s">
        <v>1897</v>
      </c>
      <c r="F616" s="309" t="s">
        <v>1898</v>
      </c>
      <c r="G616" s="310" t="s">
        <v>186</v>
      </c>
      <c r="H616" s="311">
        <v>20</v>
      </c>
      <c r="I616" s="312"/>
      <c r="J616" s="313">
        <f>ROUND(I616*H616,2)</f>
        <v>0</v>
      </c>
      <c r="K616" s="309" t="s">
        <v>19</v>
      </c>
      <c r="L616" s="314"/>
      <c r="M616" s="315" t="s">
        <v>19</v>
      </c>
      <c r="N616" s="316" t="s">
        <v>45</v>
      </c>
      <c r="O616" s="87"/>
      <c r="P616" s="238">
        <f>O616*H616</f>
        <v>0</v>
      </c>
      <c r="Q616" s="238">
        <v>0</v>
      </c>
      <c r="R616" s="238">
        <f>Q616*H616</f>
        <v>0</v>
      </c>
      <c r="S616" s="238">
        <v>0</v>
      </c>
      <c r="T616" s="239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40" t="s">
        <v>210</v>
      </c>
      <c r="AT616" s="240" t="s">
        <v>637</v>
      </c>
      <c r="AU616" s="240" t="s">
        <v>83</v>
      </c>
      <c r="AY616" s="20" t="s">
        <v>169</v>
      </c>
      <c r="BE616" s="241">
        <f>IF(N616="základní",J616,0)</f>
        <v>0</v>
      </c>
      <c r="BF616" s="241">
        <f>IF(N616="snížená",J616,0)</f>
        <v>0</v>
      </c>
      <c r="BG616" s="241">
        <f>IF(N616="zákl. přenesená",J616,0)</f>
        <v>0</v>
      </c>
      <c r="BH616" s="241">
        <f>IF(N616="sníž. přenesená",J616,0)</f>
        <v>0</v>
      </c>
      <c r="BI616" s="241">
        <f>IF(N616="nulová",J616,0)</f>
        <v>0</v>
      </c>
      <c r="BJ616" s="20" t="s">
        <v>81</v>
      </c>
      <c r="BK616" s="241">
        <f>ROUND(I616*H616,2)</f>
        <v>0</v>
      </c>
      <c r="BL616" s="20" t="s">
        <v>176</v>
      </c>
      <c r="BM616" s="240" t="s">
        <v>1899</v>
      </c>
    </row>
    <row r="617" spans="1:65" s="2" customFormat="1" ht="16.5" customHeight="1">
      <c r="A617" s="41"/>
      <c r="B617" s="42"/>
      <c r="C617" s="307" t="s">
        <v>912</v>
      </c>
      <c r="D617" s="307" t="s">
        <v>637</v>
      </c>
      <c r="E617" s="308" t="s">
        <v>1900</v>
      </c>
      <c r="F617" s="309" t="s">
        <v>1901</v>
      </c>
      <c r="G617" s="310" t="s">
        <v>186</v>
      </c>
      <c r="H617" s="311">
        <v>16</v>
      </c>
      <c r="I617" s="312"/>
      <c r="J617" s="313">
        <f>ROUND(I617*H617,2)</f>
        <v>0</v>
      </c>
      <c r="K617" s="309" t="s">
        <v>175</v>
      </c>
      <c r="L617" s="314"/>
      <c r="M617" s="315" t="s">
        <v>19</v>
      </c>
      <c r="N617" s="316" t="s">
        <v>45</v>
      </c>
      <c r="O617" s="87"/>
      <c r="P617" s="238">
        <f>O617*H617</f>
        <v>0</v>
      </c>
      <c r="Q617" s="238">
        <v>0.06</v>
      </c>
      <c r="R617" s="238">
        <f>Q617*H617</f>
        <v>0.96</v>
      </c>
      <c r="S617" s="238">
        <v>0</v>
      </c>
      <c r="T617" s="239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40" t="s">
        <v>210</v>
      </c>
      <c r="AT617" s="240" t="s">
        <v>637</v>
      </c>
      <c r="AU617" s="240" t="s">
        <v>83</v>
      </c>
      <c r="AY617" s="20" t="s">
        <v>169</v>
      </c>
      <c r="BE617" s="241">
        <f>IF(N617="základní",J617,0)</f>
        <v>0</v>
      </c>
      <c r="BF617" s="241">
        <f>IF(N617="snížená",J617,0)</f>
        <v>0</v>
      </c>
      <c r="BG617" s="241">
        <f>IF(N617="zákl. přenesená",J617,0)</f>
        <v>0</v>
      </c>
      <c r="BH617" s="241">
        <f>IF(N617="sníž. přenesená",J617,0)</f>
        <v>0</v>
      </c>
      <c r="BI617" s="241">
        <f>IF(N617="nulová",J617,0)</f>
        <v>0</v>
      </c>
      <c r="BJ617" s="20" t="s">
        <v>81</v>
      </c>
      <c r="BK617" s="241">
        <f>ROUND(I617*H617,2)</f>
        <v>0</v>
      </c>
      <c r="BL617" s="20" t="s">
        <v>176</v>
      </c>
      <c r="BM617" s="240" t="s">
        <v>1902</v>
      </c>
    </row>
    <row r="618" spans="1:51" s="13" customFormat="1" ht="12">
      <c r="A618" s="13"/>
      <c r="B618" s="242"/>
      <c r="C618" s="243"/>
      <c r="D618" s="244" t="s">
        <v>178</v>
      </c>
      <c r="E618" s="245" t="s">
        <v>19</v>
      </c>
      <c r="F618" s="246" t="s">
        <v>1903</v>
      </c>
      <c r="G618" s="243"/>
      <c r="H618" s="245" t="s">
        <v>19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2" t="s">
        <v>178</v>
      </c>
      <c r="AU618" s="252" t="s">
        <v>83</v>
      </c>
      <c r="AV618" s="13" t="s">
        <v>81</v>
      </c>
      <c r="AW618" s="13" t="s">
        <v>35</v>
      </c>
      <c r="AX618" s="13" t="s">
        <v>74</v>
      </c>
      <c r="AY618" s="252" t="s">
        <v>169</v>
      </c>
    </row>
    <row r="619" spans="1:51" s="14" customFormat="1" ht="12">
      <c r="A619" s="14"/>
      <c r="B619" s="253"/>
      <c r="C619" s="254"/>
      <c r="D619" s="244" t="s">
        <v>178</v>
      </c>
      <c r="E619" s="255" t="s">
        <v>19</v>
      </c>
      <c r="F619" s="256" t="s">
        <v>1904</v>
      </c>
      <c r="G619" s="254"/>
      <c r="H619" s="257">
        <v>2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3" t="s">
        <v>178</v>
      </c>
      <c r="AU619" s="263" t="s">
        <v>83</v>
      </c>
      <c r="AV619" s="14" t="s">
        <v>83</v>
      </c>
      <c r="AW619" s="14" t="s">
        <v>35</v>
      </c>
      <c r="AX619" s="14" t="s">
        <v>74</v>
      </c>
      <c r="AY619" s="263" t="s">
        <v>169</v>
      </c>
    </row>
    <row r="620" spans="1:51" s="14" customFormat="1" ht="12">
      <c r="A620" s="14"/>
      <c r="B620" s="253"/>
      <c r="C620" s="254"/>
      <c r="D620" s="244" t="s">
        <v>178</v>
      </c>
      <c r="E620" s="255" t="s">
        <v>19</v>
      </c>
      <c r="F620" s="256" t="s">
        <v>1905</v>
      </c>
      <c r="G620" s="254"/>
      <c r="H620" s="257">
        <v>0</v>
      </c>
      <c r="I620" s="258"/>
      <c r="J620" s="254"/>
      <c r="K620" s="254"/>
      <c r="L620" s="259"/>
      <c r="M620" s="260"/>
      <c r="N620" s="261"/>
      <c r="O620" s="261"/>
      <c r="P620" s="261"/>
      <c r="Q620" s="261"/>
      <c r="R620" s="261"/>
      <c r="S620" s="261"/>
      <c r="T620" s="26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3" t="s">
        <v>178</v>
      </c>
      <c r="AU620" s="263" t="s">
        <v>83</v>
      </c>
      <c r="AV620" s="14" t="s">
        <v>83</v>
      </c>
      <c r="AW620" s="14" t="s">
        <v>35</v>
      </c>
      <c r="AX620" s="14" t="s">
        <v>74</v>
      </c>
      <c r="AY620" s="263" t="s">
        <v>169</v>
      </c>
    </row>
    <row r="621" spans="1:51" s="14" customFormat="1" ht="12">
      <c r="A621" s="14"/>
      <c r="B621" s="253"/>
      <c r="C621" s="254"/>
      <c r="D621" s="244" t="s">
        <v>178</v>
      </c>
      <c r="E621" s="255" t="s">
        <v>19</v>
      </c>
      <c r="F621" s="256" t="s">
        <v>1906</v>
      </c>
      <c r="G621" s="254"/>
      <c r="H621" s="257">
        <v>1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3" t="s">
        <v>178</v>
      </c>
      <c r="AU621" s="263" t="s">
        <v>83</v>
      </c>
      <c r="AV621" s="14" t="s">
        <v>83</v>
      </c>
      <c r="AW621" s="14" t="s">
        <v>35</v>
      </c>
      <c r="AX621" s="14" t="s">
        <v>74</v>
      </c>
      <c r="AY621" s="263" t="s">
        <v>169</v>
      </c>
    </row>
    <row r="622" spans="1:51" s="14" customFormat="1" ht="12">
      <c r="A622" s="14"/>
      <c r="B622" s="253"/>
      <c r="C622" s="254"/>
      <c r="D622" s="244" t="s">
        <v>178</v>
      </c>
      <c r="E622" s="255" t="s">
        <v>19</v>
      </c>
      <c r="F622" s="256" t="s">
        <v>1907</v>
      </c>
      <c r="G622" s="254"/>
      <c r="H622" s="257">
        <v>1</v>
      </c>
      <c r="I622" s="258"/>
      <c r="J622" s="254"/>
      <c r="K622" s="254"/>
      <c r="L622" s="259"/>
      <c r="M622" s="260"/>
      <c r="N622" s="261"/>
      <c r="O622" s="261"/>
      <c r="P622" s="261"/>
      <c r="Q622" s="261"/>
      <c r="R622" s="261"/>
      <c r="S622" s="261"/>
      <c r="T622" s="26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3" t="s">
        <v>178</v>
      </c>
      <c r="AU622" s="263" t="s">
        <v>83</v>
      </c>
      <c r="AV622" s="14" t="s">
        <v>83</v>
      </c>
      <c r="AW622" s="14" t="s">
        <v>35</v>
      </c>
      <c r="AX622" s="14" t="s">
        <v>74</v>
      </c>
      <c r="AY622" s="263" t="s">
        <v>169</v>
      </c>
    </row>
    <row r="623" spans="1:51" s="14" customFormat="1" ht="12">
      <c r="A623" s="14"/>
      <c r="B623" s="253"/>
      <c r="C623" s="254"/>
      <c r="D623" s="244" t="s">
        <v>178</v>
      </c>
      <c r="E623" s="255" t="s">
        <v>19</v>
      </c>
      <c r="F623" s="256" t="s">
        <v>1908</v>
      </c>
      <c r="G623" s="254"/>
      <c r="H623" s="257">
        <v>1</v>
      </c>
      <c r="I623" s="258"/>
      <c r="J623" s="254"/>
      <c r="K623" s="254"/>
      <c r="L623" s="259"/>
      <c r="M623" s="260"/>
      <c r="N623" s="261"/>
      <c r="O623" s="261"/>
      <c r="P623" s="261"/>
      <c r="Q623" s="261"/>
      <c r="R623" s="261"/>
      <c r="S623" s="261"/>
      <c r="T623" s="262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3" t="s">
        <v>178</v>
      </c>
      <c r="AU623" s="263" t="s">
        <v>83</v>
      </c>
      <c r="AV623" s="14" t="s">
        <v>83</v>
      </c>
      <c r="AW623" s="14" t="s">
        <v>35</v>
      </c>
      <c r="AX623" s="14" t="s">
        <v>74</v>
      </c>
      <c r="AY623" s="263" t="s">
        <v>169</v>
      </c>
    </row>
    <row r="624" spans="1:51" s="14" customFormat="1" ht="12">
      <c r="A624" s="14"/>
      <c r="B624" s="253"/>
      <c r="C624" s="254"/>
      <c r="D624" s="244" t="s">
        <v>178</v>
      </c>
      <c r="E624" s="255" t="s">
        <v>19</v>
      </c>
      <c r="F624" s="256" t="s">
        <v>1909</v>
      </c>
      <c r="G624" s="254"/>
      <c r="H624" s="257">
        <v>0</v>
      </c>
      <c r="I624" s="258"/>
      <c r="J624" s="254"/>
      <c r="K624" s="254"/>
      <c r="L624" s="259"/>
      <c r="M624" s="260"/>
      <c r="N624" s="261"/>
      <c r="O624" s="261"/>
      <c r="P624" s="261"/>
      <c r="Q624" s="261"/>
      <c r="R624" s="261"/>
      <c r="S624" s="261"/>
      <c r="T624" s="262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3" t="s">
        <v>178</v>
      </c>
      <c r="AU624" s="263" t="s">
        <v>83</v>
      </c>
      <c r="AV624" s="14" t="s">
        <v>83</v>
      </c>
      <c r="AW624" s="14" t="s">
        <v>35</v>
      </c>
      <c r="AX624" s="14" t="s">
        <v>74</v>
      </c>
      <c r="AY624" s="263" t="s">
        <v>169</v>
      </c>
    </row>
    <row r="625" spans="1:51" s="14" customFormat="1" ht="12">
      <c r="A625" s="14"/>
      <c r="B625" s="253"/>
      <c r="C625" s="254"/>
      <c r="D625" s="244" t="s">
        <v>178</v>
      </c>
      <c r="E625" s="255" t="s">
        <v>19</v>
      </c>
      <c r="F625" s="256" t="s">
        <v>1910</v>
      </c>
      <c r="G625" s="254"/>
      <c r="H625" s="257">
        <v>1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3" t="s">
        <v>178</v>
      </c>
      <c r="AU625" s="263" t="s">
        <v>83</v>
      </c>
      <c r="AV625" s="14" t="s">
        <v>83</v>
      </c>
      <c r="AW625" s="14" t="s">
        <v>35</v>
      </c>
      <c r="AX625" s="14" t="s">
        <v>74</v>
      </c>
      <c r="AY625" s="263" t="s">
        <v>169</v>
      </c>
    </row>
    <row r="626" spans="1:51" s="14" customFormat="1" ht="12">
      <c r="A626" s="14"/>
      <c r="B626" s="253"/>
      <c r="C626" s="254"/>
      <c r="D626" s="244" t="s">
        <v>178</v>
      </c>
      <c r="E626" s="255" t="s">
        <v>19</v>
      </c>
      <c r="F626" s="256" t="s">
        <v>1911</v>
      </c>
      <c r="G626" s="254"/>
      <c r="H626" s="257">
        <v>0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3" t="s">
        <v>178</v>
      </c>
      <c r="AU626" s="263" t="s">
        <v>83</v>
      </c>
      <c r="AV626" s="14" t="s">
        <v>83</v>
      </c>
      <c r="AW626" s="14" t="s">
        <v>35</v>
      </c>
      <c r="AX626" s="14" t="s">
        <v>74</v>
      </c>
      <c r="AY626" s="263" t="s">
        <v>169</v>
      </c>
    </row>
    <row r="627" spans="1:51" s="14" customFormat="1" ht="12">
      <c r="A627" s="14"/>
      <c r="B627" s="253"/>
      <c r="C627" s="254"/>
      <c r="D627" s="244" t="s">
        <v>178</v>
      </c>
      <c r="E627" s="255" t="s">
        <v>19</v>
      </c>
      <c r="F627" s="256" t="s">
        <v>1912</v>
      </c>
      <c r="G627" s="254"/>
      <c r="H627" s="257">
        <v>0</v>
      </c>
      <c r="I627" s="258"/>
      <c r="J627" s="254"/>
      <c r="K627" s="254"/>
      <c r="L627" s="259"/>
      <c r="M627" s="260"/>
      <c r="N627" s="261"/>
      <c r="O627" s="261"/>
      <c r="P627" s="261"/>
      <c r="Q627" s="261"/>
      <c r="R627" s="261"/>
      <c r="S627" s="261"/>
      <c r="T627" s="262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3" t="s">
        <v>178</v>
      </c>
      <c r="AU627" s="263" t="s">
        <v>83</v>
      </c>
      <c r="AV627" s="14" t="s">
        <v>83</v>
      </c>
      <c r="AW627" s="14" t="s">
        <v>35</v>
      </c>
      <c r="AX627" s="14" t="s">
        <v>74</v>
      </c>
      <c r="AY627" s="263" t="s">
        <v>169</v>
      </c>
    </row>
    <row r="628" spans="1:51" s="14" customFormat="1" ht="12">
      <c r="A628" s="14"/>
      <c r="B628" s="253"/>
      <c r="C628" s="254"/>
      <c r="D628" s="244" t="s">
        <v>178</v>
      </c>
      <c r="E628" s="255" t="s">
        <v>19</v>
      </c>
      <c r="F628" s="256" t="s">
        <v>1764</v>
      </c>
      <c r="G628" s="254"/>
      <c r="H628" s="257">
        <v>3</v>
      </c>
      <c r="I628" s="258"/>
      <c r="J628" s="254"/>
      <c r="K628" s="254"/>
      <c r="L628" s="259"/>
      <c r="M628" s="260"/>
      <c r="N628" s="261"/>
      <c r="O628" s="261"/>
      <c r="P628" s="261"/>
      <c r="Q628" s="261"/>
      <c r="R628" s="261"/>
      <c r="S628" s="261"/>
      <c r="T628" s="26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3" t="s">
        <v>178</v>
      </c>
      <c r="AU628" s="263" t="s">
        <v>83</v>
      </c>
      <c r="AV628" s="14" t="s">
        <v>83</v>
      </c>
      <c r="AW628" s="14" t="s">
        <v>35</v>
      </c>
      <c r="AX628" s="14" t="s">
        <v>74</v>
      </c>
      <c r="AY628" s="263" t="s">
        <v>169</v>
      </c>
    </row>
    <row r="629" spans="1:51" s="14" customFormat="1" ht="12">
      <c r="A629" s="14"/>
      <c r="B629" s="253"/>
      <c r="C629" s="254"/>
      <c r="D629" s="244" t="s">
        <v>178</v>
      </c>
      <c r="E629" s="255" t="s">
        <v>19</v>
      </c>
      <c r="F629" s="256" t="s">
        <v>1913</v>
      </c>
      <c r="G629" s="254"/>
      <c r="H629" s="257">
        <v>0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178</v>
      </c>
      <c r="AU629" s="263" t="s">
        <v>83</v>
      </c>
      <c r="AV629" s="14" t="s">
        <v>83</v>
      </c>
      <c r="AW629" s="14" t="s">
        <v>35</v>
      </c>
      <c r="AX629" s="14" t="s">
        <v>74</v>
      </c>
      <c r="AY629" s="263" t="s">
        <v>169</v>
      </c>
    </row>
    <row r="630" spans="1:51" s="14" customFormat="1" ht="12">
      <c r="A630" s="14"/>
      <c r="B630" s="253"/>
      <c r="C630" s="254"/>
      <c r="D630" s="244" t="s">
        <v>178</v>
      </c>
      <c r="E630" s="255" t="s">
        <v>19</v>
      </c>
      <c r="F630" s="256" t="s">
        <v>1914</v>
      </c>
      <c r="G630" s="254"/>
      <c r="H630" s="257">
        <v>0</v>
      </c>
      <c r="I630" s="258"/>
      <c r="J630" s="254"/>
      <c r="K630" s="254"/>
      <c r="L630" s="259"/>
      <c r="M630" s="260"/>
      <c r="N630" s="261"/>
      <c r="O630" s="261"/>
      <c r="P630" s="261"/>
      <c r="Q630" s="261"/>
      <c r="R630" s="261"/>
      <c r="S630" s="261"/>
      <c r="T630" s="262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3" t="s">
        <v>178</v>
      </c>
      <c r="AU630" s="263" t="s">
        <v>83</v>
      </c>
      <c r="AV630" s="14" t="s">
        <v>83</v>
      </c>
      <c r="AW630" s="14" t="s">
        <v>35</v>
      </c>
      <c r="AX630" s="14" t="s">
        <v>74</v>
      </c>
      <c r="AY630" s="263" t="s">
        <v>169</v>
      </c>
    </row>
    <row r="631" spans="1:51" s="14" customFormat="1" ht="12">
      <c r="A631" s="14"/>
      <c r="B631" s="253"/>
      <c r="C631" s="254"/>
      <c r="D631" s="244" t="s">
        <v>178</v>
      </c>
      <c r="E631" s="255" t="s">
        <v>19</v>
      </c>
      <c r="F631" s="256" t="s">
        <v>1915</v>
      </c>
      <c r="G631" s="254"/>
      <c r="H631" s="257">
        <v>1</v>
      </c>
      <c r="I631" s="258"/>
      <c r="J631" s="254"/>
      <c r="K631" s="254"/>
      <c r="L631" s="259"/>
      <c r="M631" s="260"/>
      <c r="N631" s="261"/>
      <c r="O631" s="261"/>
      <c r="P631" s="261"/>
      <c r="Q631" s="261"/>
      <c r="R631" s="261"/>
      <c r="S631" s="261"/>
      <c r="T631" s="262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3" t="s">
        <v>178</v>
      </c>
      <c r="AU631" s="263" t="s">
        <v>83</v>
      </c>
      <c r="AV631" s="14" t="s">
        <v>83</v>
      </c>
      <c r="AW631" s="14" t="s">
        <v>35</v>
      </c>
      <c r="AX631" s="14" t="s">
        <v>74</v>
      </c>
      <c r="AY631" s="263" t="s">
        <v>169</v>
      </c>
    </row>
    <row r="632" spans="1:51" s="14" customFormat="1" ht="12">
      <c r="A632" s="14"/>
      <c r="B632" s="253"/>
      <c r="C632" s="254"/>
      <c r="D632" s="244" t="s">
        <v>178</v>
      </c>
      <c r="E632" s="255" t="s">
        <v>19</v>
      </c>
      <c r="F632" s="256" t="s">
        <v>1916</v>
      </c>
      <c r="G632" s="254"/>
      <c r="H632" s="257">
        <v>0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178</v>
      </c>
      <c r="AU632" s="263" t="s">
        <v>83</v>
      </c>
      <c r="AV632" s="14" t="s">
        <v>83</v>
      </c>
      <c r="AW632" s="14" t="s">
        <v>35</v>
      </c>
      <c r="AX632" s="14" t="s">
        <v>74</v>
      </c>
      <c r="AY632" s="263" t="s">
        <v>169</v>
      </c>
    </row>
    <row r="633" spans="1:51" s="14" customFormat="1" ht="12">
      <c r="A633" s="14"/>
      <c r="B633" s="253"/>
      <c r="C633" s="254"/>
      <c r="D633" s="244" t="s">
        <v>178</v>
      </c>
      <c r="E633" s="255" t="s">
        <v>19</v>
      </c>
      <c r="F633" s="256" t="s">
        <v>1917</v>
      </c>
      <c r="G633" s="254"/>
      <c r="H633" s="257">
        <v>1</v>
      </c>
      <c r="I633" s="258"/>
      <c r="J633" s="254"/>
      <c r="K633" s="254"/>
      <c r="L633" s="259"/>
      <c r="M633" s="260"/>
      <c r="N633" s="261"/>
      <c r="O633" s="261"/>
      <c r="P633" s="261"/>
      <c r="Q633" s="261"/>
      <c r="R633" s="261"/>
      <c r="S633" s="261"/>
      <c r="T633" s="262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3" t="s">
        <v>178</v>
      </c>
      <c r="AU633" s="263" t="s">
        <v>83</v>
      </c>
      <c r="AV633" s="14" t="s">
        <v>83</v>
      </c>
      <c r="AW633" s="14" t="s">
        <v>35</v>
      </c>
      <c r="AX633" s="14" t="s">
        <v>74</v>
      </c>
      <c r="AY633" s="263" t="s">
        <v>169</v>
      </c>
    </row>
    <row r="634" spans="1:51" s="14" customFormat="1" ht="12">
      <c r="A634" s="14"/>
      <c r="B634" s="253"/>
      <c r="C634" s="254"/>
      <c r="D634" s="244" t="s">
        <v>178</v>
      </c>
      <c r="E634" s="255" t="s">
        <v>19</v>
      </c>
      <c r="F634" s="256" t="s">
        <v>1918</v>
      </c>
      <c r="G634" s="254"/>
      <c r="H634" s="257">
        <v>1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3" t="s">
        <v>178</v>
      </c>
      <c r="AU634" s="263" t="s">
        <v>83</v>
      </c>
      <c r="AV634" s="14" t="s">
        <v>83</v>
      </c>
      <c r="AW634" s="14" t="s">
        <v>35</v>
      </c>
      <c r="AX634" s="14" t="s">
        <v>74</v>
      </c>
      <c r="AY634" s="263" t="s">
        <v>169</v>
      </c>
    </row>
    <row r="635" spans="1:51" s="14" customFormat="1" ht="12">
      <c r="A635" s="14"/>
      <c r="B635" s="253"/>
      <c r="C635" s="254"/>
      <c r="D635" s="244" t="s">
        <v>178</v>
      </c>
      <c r="E635" s="255" t="s">
        <v>19</v>
      </c>
      <c r="F635" s="256" t="s">
        <v>1919</v>
      </c>
      <c r="G635" s="254"/>
      <c r="H635" s="257">
        <v>2</v>
      </c>
      <c r="I635" s="258"/>
      <c r="J635" s="254"/>
      <c r="K635" s="254"/>
      <c r="L635" s="259"/>
      <c r="M635" s="260"/>
      <c r="N635" s="261"/>
      <c r="O635" s="261"/>
      <c r="P635" s="261"/>
      <c r="Q635" s="261"/>
      <c r="R635" s="261"/>
      <c r="S635" s="261"/>
      <c r="T635" s="262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3" t="s">
        <v>178</v>
      </c>
      <c r="AU635" s="263" t="s">
        <v>83</v>
      </c>
      <c r="AV635" s="14" t="s">
        <v>83</v>
      </c>
      <c r="AW635" s="14" t="s">
        <v>35</v>
      </c>
      <c r="AX635" s="14" t="s">
        <v>74</v>
      </c>
      <c r="AY635" s="263" t="s">
        <v>169</v>
      </c>
    </row>
    <row r="636" spans="1:51" s="14" customFormat="1" ht="12">
      <c r="A636" s="14"/>
      <c r="B636" s="253"/>
      <c r="C636" s="254"/>
      <c r="D636" s="244" t="s">
        <v>178</v>
      </c>
      <c r="E636" s="255" t="s">
        <v>19</v>
      </c>
      <c r="F636" s="256" t="s">
        <v>1920</v>
      </c>
      <c r="G636" s="254"/>
      <c r="H636" s="257">
        <v>1</v>
      </c>
      <c r="I636" s="258"/>
      <c r="J636" s="254"/>
      <c r="K636" s="254"/>
      <c r="L636" s="259"/>
      <c r="M636" s="260"/>
      <c r="N636" s="261"/>
      <c r="O636" s="261"/>
      <c r="P636" s="261"/>
      <c r="Q636" s="261"/>
      <c r="R636" s="261"/>
      <c r="S636" s="261"/>
      <c r="T636" s="26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3" t="s">
        <v>178</v>
      </c>
      <c r="AU636" s="263" t="s">
        <v>83</v>
      </c>
      <c r="AV636" s="14" t="s">
        <v>83</v>
      </c>
      <c r="AW636" s="14" t="s">
        <v>35</v>
      </c>
      <c r="AX636" s="14" t="s">
        <v>74</v>
      </c>
      <c r="AY636" s="263" t="s">
        <v>169</v>
      </c>
    </row>
    <row r="637" spans="1:51" s="14" customFormat="1" ht="12">
      <c r="A637" s="14"/>
      <c r="B637" s="253"/>
      <c r="C637" s="254"/>
      <c r="D637" s="244" t="s">
        <v>178</v>
      </c>
      <c r="E637" s="255" t="s">
        <v>19</v>
      </c>
      <c r="F637" s="256" t="s">
        <v>1921</v>
      </c>
      <c r="G637" s="254"/>
      <c r="H637" s="257">
        <v>1</v>
      </c>
      <c r="I637" s="258"/>
      <c r="J637" s="254"/>
      <c r="K637" s="254"/>
      <c r="L637" s="259"/>
      <c r="M637" s="260"/>
      <c r="N637" s="261"/>
      <c r="O637" s="261"/>
      <c r="P637" s="261"/>
      <c r="Q637" s="261"/>
      <c r="R637" s="261"/>
      <c r="S637" s="261"/>
      <c r="T637" s="26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3" t="s">
        <v>178</v>
      </c>
      <c r="AU637" s="263" t="s">
        <v>83</v>
      </c>
      <c r="AV637" s="14" t="s">
        <v>83</v>
      </c>
      <c r="AW637" s="14" t="s">
        <v>35</v>
      </c>
      <c r="AX637" s="14" t="s">
        <v>74</v>
      </c>
      <c r="AY637" s="263" t="s">
        <v>169</v>
      </c>
    </row>
    <row r="638" spans="1:51" s="14" customFormat="1" ht="12">
      <c r="A638" s="14"/>
      <c r="B638" s="253"/>
      <c r="C638" s="254"/>
      <c r="D638" s="244" t="s">
        <v>178</v>
      </c>
      <c r="E638" s="255" t="s">
        <v>19</v>
      </c>
      <c r="F638" s="256" t="s">
        <v>1922</v>
      </c>
      <c r="G638" s="254"/>
      <c r="H638" s="257">
        <v>0</v>
      </c>
      <c r="I638" s="258"/>
      <c r="J638" s="254"/>
      <c r="K638" s="254"/>
      <c r="L638" s="259"/>
      <c r="M638" s="260"/>
      <c r="N638" s="261"/>
      <c r="O638" s="261"/>
      <c r="P638" s="261"/>
      <c r="Q638" s="261"/>
      <c r="R638" s="261"/>
      <c r="S638" s="261"/>
      <c r="T638" s="262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3" t="s">
        <v>178</v>
      </c>
      <c r="AU638" s="263" t="s">
        <v>83</v>
      </c>
      <c r="AV638" s="14" t="s">
        <v>83</v>
      </c>
      <c r="AW638" s="14" t="s">
        <v>35</v>
      </c>
      <c r="AX638" s="14" t="s">
        <v>74</v>
      </c>
      <c r="AY638" s="263" t="s">
        <v>169</v>
      </c>
    </row>
    <row r="639" spans="1:51" s="15" customFormat="1" ht="12">
      <c r="A639" s="15"/>
      <c r="B639" s="264"/>
      <c r="C639" s="265"/>
      <c r="D639" s="244" t="s">
        <v>178</v>
      </c>
      <c r="E639" s="266" t="s">
        <v>19</v>
      </c>
      <c r="F639" s="267" t="s">
        <v>183</v>
      </c>
      <c r="G639" s="265"/>
      <c r="H639" s="268">
        <v>16</v>
      </c>
      <c r="I639" s="269"/>
      <c r="J639" s="265"/>
      <c r="K639" s="265"/>
      <c r="L639" s="270"/>
      <c r="M639" s="271"/>
      <c r="N639" s="272"/>
      <c r="O639" s="272"/>
      <c r="P639" s="272"/>
      <c r="Q639" s="272"/>
      <c r="R639" s="272"/>
      <c r="S639" s="272"/>
      <c r="T639" s="273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74" t="s">
        <v>178</v>
      </c>
      <c r="AU639" s="274" t="s">
        <v>83</v>
      </c>
      <c r="AV639" s="15" t="s">
        <v>176</v>
      </c>
      <c r="AW639" s="15" t="s">
        <v>35</v>
      </c>
      <c r="AX639" s="15" t="s">
        <v>81</v>
      </c>
      <c r="AY639" s="274" t="s">
        <v>169</v>
      </c>
    </row>
    <row r="640" spans="1:65" s="2" customFormat="1" ht="16.5" customHeight="1">
      <c r="A640" s="41"/>
      <c r="B640" s="42"/>
      <c r="C640" s="307" t="s">
        <v>917</v>
      </c>
      <c r="D640" s="307" t="s">
        <v>637</v>
      </c>
      <c r="E640" s="308" t="s">
        <v>1923</v>
      </c>
      <c r="F640" s="309" t="s">
        <v>1924</v>
      </c>
      <c r="G640" s="310" t="s">
        <v>186</v>
      </c>
      <c r="H640" s="311">
        <v>29</v>
      </c>
      <c r="I640" s="312"/>
      <c r="J640" s="313">
        <f>ROUND(I640*H640,2)</f>
        <v>0</v>
      </c>
      <c r="K640" s="309" t="s">
        <v>175</v>
      </c>
      <c r="L640" s="314"/>
      <c r="M640" s="315" t="s">
        <v>19</v>
      </c>
      <c r="N640" s="316" t="s">
        <v>45</v>
      </c>
      <c r="O640" s="87"/>
      <c r="P640" s="238">
        <f>O640*H640</f>
        <v>0</v>
      </c>
      <c r="Q640" s="238">
        <v>0.12</v>
      </c>
      <c r="R640" s="238">
        <f>Q640*H640</f>
        <v>3.48</v>
      </c>
      <c r="S640" s="238">
        <v>0</v>
      </c>
      <c r="T640" s="239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40" t="s">
        <v>210</v>
      </c>
      <c r="AT640" s="240" t="s">
        <v>637</v>
      </c>
      <c r="AU640" s="240" t="s">
        <v>83</v>
      </c>
      <c r="AY640" s="20" t="s">
        <v>169</v>
      </c>
      <c r="BE640" s="241">
        <f>IF(N640="základní",J640,0)</f>
        <v>0</v>
      </c>
      <c r="BF640" s="241">
        <f>IF(N640="snížená",J640,0)</f>
        <v>0</v>
      </c>
      <c r="BG640" s="241">
        <f>IF(N640="zákl. přenesená",J640,0)</f>
        <v>0</v>
      </c>
      <c r="BH640" s="241">
        <f>IF(N640="sníž. přenesená",J640,0)</f>
        <v>0</v>
      </c>
      <c r="BI640" s="241">
        <f>IF(N640="nulová",J640,0)</f>
        <v>0</v>
      </c>
      <c r="BJ640" s="20" t="s">
        <v>81</v>
      </c>
      <c r="BK640" s="241">
        <f>ROUND(I640*H640,2)</f>
        <v>0</v>
      </c>
      <c r="BL640" s="20" t="s">
        <v>176</v>
      </c>
      <c r="BM640" s="240" t="s">
        <v>1925</v>
      </c>
    </row>
    <row r="641" spans="1:51" s="13" customFormat="1" ht="12">
      <c r="A641" s="13"/>
      <c r="B641" s="242"/>
      <c r="C641" s="243"/>
      <c r="D641" s="244" t="s">
        <v>178</v>
      </c>
      <c r="E641" s="245" t="s">
        <v>19</v>
      </c>
      <c r="F641" s="246" t="s">
        <v>1903</v>
      </c>
      <c r="G641" s="243"/>
      <c r="H641" s="245" t="s">
        <v>19</v>
      </c>
      <c r="I641" s="247"/>
      <c r="J641" s="243"/>
      <c r="K641" s="243"/>
      <c r="L641" s="248"/>
      <c r="M641" s="249"/>
      <c r="N641" s="250"/>
      <c r="O641" s="250"/>
      <c r="P641" s="250"/>
      <c r="Q641" s="250"/>
      <c r="R641" s="250"/>
      <c r="S641" s="250"/>
      <c r="T641" s="25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2" t="s">
        <v>178</v>
      </c>
      <c r="AU641" s="252" t="s">
        <v>83</v>
      </c>
      <c r="AV641" s="13" t="s">
        <v>81</v>
      </c>
      <c r="AW641" s="13" t="s">
        <v>35</v>
      </c>
      <c r="AX641" s="13" t="s">
        <v>74</v>
      </c>
      <c r="AY641" s="252" t="s">
        <v>169</v>
      </c>
    </row>
    <row r="642" spans="1:51" s="14" customFormat="1" ht="12">
      <c r="A642" s="14"/>
      <c r="B642" s="253"/>
      <c r="C642" s="254"/>
      <c r="D642" s="244" t="s">
        <v>178</v>
      </c>
      <c r="E642" s="255" t="s">
        <v>19</v>
      </c>
      <c r="F642" s="256" t="s">
        <v>1904</v>
      </c>
      <c r="G642" s="254"/>
      <c r="H642" s="257">
        <v>2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3" t="s">
        <v>178</v>
      </c>
      <c r="AU642" s="263" t="s">
        <v>83</v>
      </c>
      <c r="AV642" s="14" t="s">
        <v>83</v>
      </c>
      <c r="AW642" s="14" t="s">
        <v>35</v>
      </c>
      <c r="AX642" s="14" t="s">
        <v>74</v>
      </c>
      <c r="AY642" s="263" t="s">
        <v>169</v>
      </c>
    </row>
    <row r="643" spans="1:51" s="14" customFormat="1" ht="12">
      <c r="A643" s="14"/>
      <c r="B643" s="253"/>
      <c r="C643" s="254"/>
      <c r="D643" s="244" t="s">
        <v>178</v>
      </c>
      <c r="E643" s="255" t="s">
        <v>19</v>
      </c>
      <c r="F643" s="256" t="s">
        <v>1756</v>
      </c>
      <c r="G643" s="254"/>
      <c r="H643" s="257">
        <v>3</v>
      </c>
      <c r="I643" s="258"/>
      <c r="J643" s="254"/>
      <c r="K643" s="254"/>
      <c r="L643" s="259"/>
      <c r="M643" s="260"/>
      <c r="N643" s="261"/>
      <c r="O643" s="261"/>
      <c r="P643" s="261"/>
      <c r="Q643" s="261"/>
      <c r="R643" s="261"/>
      <c r="S643" s="261"/>
      <c r="T643" s="26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3" t="s">
        <v>178</v>
      </c>
      <c r="AU643" s="263" t="s">
        <v>83</v>
      </c>
      <c r="AV643" s="14" t="s">
        <v>83</v>
      </c>
      <c r="AW643" s="14" t="s">
        <v>35</v>
      </c>
      <c r="AX643" s="14" t="s">
        <v>74</v>
      </c>
      <c r="AY643" s="263" t="s">
        <v>169</v>
      </c>
    </row>
    <row r="644" spans="1:51" s="14" customFormat="1" ht="12">
      <c r="A644" s="14"/>
      <c r="B644" s="253"/>
      <c r="C644" s="254"/>
      <c r="D644" s="244" t="s">
        <v>178</v>
      </c>
      <c r="E644" s="255" t="s">
        <v>19</v>
      </c>
      <c r="F644" s="256" t="s">
        <v>1757</v>
      </c>
      <c r="G644" s="254"/>
      <c r="H644" s="257">
        <v>3</v>
      </c>
      <c r="I644" s="258"/>
      <c r="J644" s="254"/>
      <c r="K644" s="254"/>
      <c r="L644" s="259"/>
      <c r="M644" s="260"/>
      <c r="N644" s="261"/>
      <c r="O644" s="261"/>
      <c r="P644" s="261"/>
      <c r="Q644" s="261"/>
      <c r="R644" s="261"/>
      <c r="S644" s="261"/>
      <c r="T644" s="26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3" t="s">
        <v>178</v>
      </c>
      <c r="AU644" s="263" t="s">
        <v>83</v>
      </c>
      <c r="AV644" s="14" t="s">
        <v>83</v>
      </c>
      <c r="AW644" s="14" t="s">
        <v>35</v>
      </c>
      <c r="AX644" s="14" t="s">
        <v>74</v>
      </c>
      <c r="AY644" s="263" t="s">
        <v>169</v>
      </c>
    </row>
    <row r="645" spans="1:51" s="14" customFormat="1" ht="12">
      <c r="A645" s="14"/>
      <c r="B645" s="253"/>
      <c r="C645" s="254"/>
      <c r="D645" s="244" t="s">
        <v>178</v>
      </c>
      <c r="E645" s="255" t="s">
        <v>19</v>
      </c>
      <c r="F645" s="256" t="s">
        <v>1926</v>
      </c>
      <c r="G645" s="254"/>
      <c r="H645" s="257">
        <v>2</v>
      </c>
      <c r="I645" s="258"/>
      <c r="J645" s="254"/>
      <c r="K645" s="254"/>
      <c r="L645" s="259"/>
      <c r="M645" s="260"/>
      <c r="N645" s="261"/>
      <c r="O645" s="261"/>
      <c r="P645" s="261"/>
      <c r="Q645" s="261"/>
      <c r="R645" s="261"/>
      <c r="S645" s="261"/>
      <c r="T645" s="26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3" t="s">
        <v>178</v>
      </c>
      <c r="AU645" s="263" t="s">
        <v>83</v>
      </c>
      <c r="AV645" s="14" t="s">
        <v>83</v>
      </c>
      <c r="AW645" s="14" t="s">
        <v>35</v>
      </c>
      <c r="AX645" s="14" t="s">
        <v>74</v>
      </c>
      <c r="AY645" s="263" t="s">
        <v>169</v>
      </c>
    </row>
    <row r="646" spans="1:51" s="14" customFormat="1" ht="12">
      <c r="A646" s="14"/>
      <c r="B646" s="253"/>
      <c r="C646" s="254"/>
      <c r="D646" s="244" t="s">
        <v>178</v>
      </c>
      <c r="E646" s="255" t="s">
        <v>19</v>
      </c>
      <c r="F646" s="256" t="s">
        <v>1927</v>
      </c>
      <c r="G646" s="254"/>
      <c r="H646" s="257">
        <v>2</v>
      </c>
      <c r="I646" s="258"/>
      <c r="J646" s="254"/>
      <c r="K646" s="254"/>
      <c r="L646" s="259"/>
      <c r="M646" s="260"/>
      <c r="N646" s="261"/>
      <c r="O646" s="261"/>
      <c r="P646" s="261"/>
      <c r="Q646" s="261"/>
      <c r="R646" s="261"/>
      <c r="S646" s="261"/>
      <c r="T646" s="262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3" t="s">
        <v>178</v>
      </c>
      <c r="AU646" s="263" t="s">
        <v>83</v>
      </c>
      <c r="AV646" s="14" t="s">
        <v>83</v>
      </c>
      <c r="AW646" s="14" t="s">
        <v>35</v>
      </c>
      <c r="AX646" s="14" t="s">
        <v>74</v>
      </c>
      <c r="AY646" s="263" t="s">
        <v>169</v>
      </c>
    </row>
    <row r="647" spans="1:51" s="14" customFormat="1" ht="12">
      <c r="A647" s="14"/>
      <c r="B647" s="253"/>
      <c r="C647" s="254"/>
      <c r="D647" s="244" t="s">
        <v>178</v>
      </c>
      <c r="E647" s="255" t="s">
        <v>19</v>
      </c>
      <c r="F647" s="256" t="s">
        <v>1928</v>
      </c>
      <c r="G647" s="254"/>
      <c r="H647" s="257">
        <v>2</v>
      </c>
      <c r="I647" s="258"/>
      <c r="J647" s="254"/>
      <c r="K647" s="254"/>
      <c r="L647" s="259"/>
      <c r="M647" s="260"/>
      <c r="N647" s="261"/>
      <c r="O647" s="261"/>
      <c r="P647" s="261"/>
      <c r="Q647" s="261"/>
      <c r="R647" s="261"/>
      <c r="S647" s="261"/>
      <c r="T647" s="262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3" t="s">
        <v>178</v>
      </c>
      <c r="AU647" s="263" t="s">
        <v>83</v>
      </c>
      <c r="AV647" s="14" t="s">
        <v>83</v>
      </c>
      <c r="AW647" s="14" t="s">
        <v>35</v>
      </c>
      <c r="AX647" s="14" t="s">
        <v>74</v>
      </c>
      <c r="AY647" s="263" t="s">
        <v>169</v>
      </c>
    </row>
    <row r="648" spans="1:51" s="14" customFormat="1" ht="12">
      <c r="A648" s="14"/>
      <c r="B648" s="253"/>
      <c r="C648" s="254"/>
      <c r="D648" s="244" t="s">
        <v>178</v>
      </c>
      <c r="E648" s="255" t="s">
        <v>19</v>
      </c>
      <c r="F648" s="256" t="s">
        <v>1910</v>
      </c>
      <c r="G648" s="254"/>
      <c r="H648" s="257">
        <v>1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178</v>
      </c>
      <c r="AU648" s="263" t="s">
        <v>83</v>
      </c>
      <c r="AV648" s="14" t="s">
        <v>83</v>
      </c>
      <c r="AW648" s="14" t="s">
        <v>35</v>
      </c>
      <c r="AX648" s="14" t="s">
        <v>74</v>
      </c>
      <c r="AY648" s="263" t="s">
        <v>169</v>
      </c>
    </row>
    <row r="649" spans="1:51" s="14" customFormat="1" ht="12">
      <c r="A649" s="14"/>
      <c r="B649" s="253"/>
      <c r="C649" s="254"/>
      <c r="D649" s="244" t="s">
        <v>178</v>
      </c>
      <c r="E649" s="255" t="s">
        <v>19</v>
      </c>
      <c r="F649" s="256" t="s">
        <v>1929</v>
      </c>
      <c r="G649" s="254"/>
      <c r="H649" s="257">
        <v>1</v>
      </c>
      <c r="I649" s="258"/>
      <c r="J649" s="254"/>
      <c r="K649" s="254"/>
      <c r="L649" s="259"/>
      <c r="M649" s="260"/>
      <c r="N649" s="261"/>
      <c r="O649" s="261"/>
      <c r="P649" s="261"/>
      <c r="Q649" s="261"/>
      <c r="R649" s="261"/>
      <c r="S649" s="261"/>
      <c r="T649" s="26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3" t="s">
        <v>178</v>
      </c>
      <c r="AU649" s="263" t="s">
        <v>83</v>
      </c>
      <c r="AV649" s="14" t="s">
        <v>83</v>
      </c>
      <c r="AW649" s="14" t="s">
        <v>35</v>
      </c>
      <c r="AX649" s="14" t="s">
        <v>74</v>
      </c>
      <c r="AY649" s="263" t="s">
        <v>169</v>
      </c>
    </row>
    <row r="650" spans="1:51" s="14" customFormat="1" ht="12">
      <c r="A650" s="14"/>
      <c r="B650" s="253"/>
      <c r="C650" s="254"/>
      <c r="D650" s="244" t="s">
        <v>178</v>
      </c>
      <c r="E650" s="255" t="s">
        <v>19</v>
      </c>
      <c r="F650" s="256" t="s">
        <v>1930</v>
      </c>
      <c r="G650" s="254"/>
      <c r="H650" s="257">
        <v>1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3" t="s">
        <v>178</v>
      </c>
      <c r="AU650" s="263" t="s">
        <v>83</v>
      </c>
      <c r="AV650" s="14" t="s">
        <v>83</v>
      </c>
      <c r="AW650" s="14" t="s">
        <v>35</v>
      </c>
      <c r="AX650" s="14" t="s">
        <v>74</v>
      </c>
      <c r="AY650" s="263" t="s">
        <v>169</v>
      </c>
    </row>
    <row r="651" spans="1:51" s="14" customFormat="1" ht="12">
      <c r="A651" s="14"/>
      <c r="B651" s="253"/>
      <c r="C651" s="254"/>
      <c r="D651" s="244" t="s">
        <v>178</v>
      </c>
      <c r="E651" s="255" t="s">
        <v>19</v>
      </c>
      <c r="F651" s="256" t="s">
        <v>1931</v>
      </c>
      <c r="G651" s="254"/>
      <c r="H651" s="257">
        <v>0</v>
      </c>
      <c r="I651" s="258"/>
      <c r="J651" s="254"/>
      <c r="K651" s="254"/>
      <c r="L651" s="259"/>
      <c r="M651" s="260"/>
      <c r="N651" s="261"/>
      <c r="O651" s="261"/>
      <c r="P651" s="261"/>
      <c r="Q651" s="261"/>
      <c r="R651" s="261"/>
      <c r="S651" s="261"/>
      <c r="T651" s="262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3" t="s">
        <v>178</v>
      </c>
      <c r="AU651" s="263" t="s">
        <v>83</v>
      </c>
      <c r="AV651" s="14" t="s">
        <v>83</v>
      </c>
      <c r="AW651" s="14" t="s">
        <v>35</v>
      </c>
      <c r="AX651" s="14" t="s">
        <v>74</v>
      </c>
      <c r="AY651" s="263" t="s">
        <v>169</v>
      </c>
    </row>
    <row r="652" spans="1:51" s="14" customFormat="1" ht="12">
      <c r="A652" s="14"/>
      <c r="B652" s="253"/>
      <c r="C652" s="254"/>
      <c r="D652" s="244" t="s">
        <v>178</v>
      </c>
      <c r="E652" s="255" t="s">
        <v>19</v>
      </c>
      <c r="F652" s="256" t="s">
        <v>1932</v>
      </c>
      <c r="G652" s="254"/>
      <c r="H652" s="257">
        <v>2</v>
      </c>
      <c r="I652" s="258"/>
      <c r="J652" s="254"/>
      <c r="K652" s="254"/>
      <c r="L652" s="259"/>
      <c r="M652" s="260"/>
      <c r="N652" s="261"/>
      <c r="O652" s="261"/>
      <c r="P652" s="261"/>
      <c r="Q652" s="261"/>
      <c r="R652" s="261"/>
      <c r="S652" s="261"/>
      <c r="T652" s="26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3" t="s">
        <v>178</v>
      </c>
      <c r="AU652" s="263" t="s">
        <v>83</v>
      </c>
      <c r="AV652" s="14" t="s">
        <v>83</v>
      </c>
      <c r="AW652" s="14" t="s">
        <v>35</v>
      </c>
      <c r="AX652" s="14" t="s">
        <v>74</v>
      </c>
      <c r="AY652" s="263" t="s">
        <v>169</v>
      </c>
    </row>
    <row r="653" spans="1:51" s="14" customFormat="1" ht="12">
      <c r="A653" s="14"/>
      <c r="B653" s="253"/>
      <c r="C653" s="254"/>
      <c r="D653" s="244" t="s">
        <v>178</v>
      </c>
      <c r="E653" s="255" t="s">
        <v>19</v>
      </c>
      <c r="F653" s="256" t="s">
        <v>1933</v>
      </c>
      <c r="G653" s="254"/>
      <c r="H653" s="257">
        <v>2</v>
      </c>
      <c r="I653" s="258"/>
      <c r="J653" s="254"/>
      <c r="K653" s="254"/>
      <c r="L653" s="259"/>
      <c r="M653" s="260"/>
      <c r="N653" s="261"/>
      <c r="O653" s="261"/>
      <c r="P653" s="261"/>
      <c r="Q653" s="261"/>
      <c r="R653" s="261"/>
      <c r="S653" s="261"/>
      <c r="T653" s="26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3" t="s">
        <v>178</v>
      </c>
      <c r="AU653" s="263" t="s">
        <v>83</v>
      </c>
      <c r="AV653" s="14" t="s">
        <v>83</v>
      </c>
      <c r="AW653" s="14" t="s">
        <v>35</v>
      </c>
      <c r="AX653" s="14" t="s">
        <v>74</v>
      </c>
      <c r="AY653" s="263" t="s">
        <v>169</v>
      </c>
    </row>
    <row r="654" spans="1:51" s="14" customFormat="1" ht="12">
      <c r="A654" s="14"/>
      <c r="B654" s="253"/>
      <c r="C654" s="254"/>
      <c r="D654" s="244" t="s">
        <v>178</v>
      </c>
      <c r="E654" s="255" t="s">
        <v>19</v>
      </c>
      <c r="F654" s="256" t="s">
        <v>1915</v>
      </c>
      <c r="G654" s="254"/>
      <c r="H654" s="257">
        <v>1</v>
      </c>
      <c r="I654" s="258"/>
      <c r="J654" s="254"/>
      <c r="K654" s="254"/>
      <c r="L654" s="259"/>
      <c r="M654" s="260"/>
      <c r="N654" s="261"/>
      <c r="O654" s="261"/>
      <c r="P654" s="261"/>
      <c r="Q654" s="261"/>
      <c r="R654" s="261"/>
      <c r="S654" s="261"/>
      <c r="T654" s="26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3" t="s">
        <v>178</v>
      </c>
      <c r="AU654" s="263" t="s">
        <v>83</v>
      </c>
      <c r="AV654" s="14" t="s">
        <v>83</v>
      </c>
      <c r="AW654" s="14" t="s">
        <v>35</v>
      </c>
      <c r="AX654" s="14" t="s">
        <v>74</v>
      </c>
      <c r="AY654" s="263" t="s">
        <v>169</v>
      </c>
    </row>
    <row r="655" spans="1:51" s="14" customFormat="1" ht="12">
      <c r="A655" s="14"/>
      <c r="B655" s="253"/>
      <c r="C655" s="254"/>
      <c r="D655" s="244" t="s">
        <v>178</v>
      </c>
      <c r="E655" s="255" t="s">
        <v>19</v>
      </c>
      <c r="F655" s="256" t="s">
        <v>1934</v>
      </c>
      <c r="G655" s="254"/>
      <c r="H655" s="257">
        <v>1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3" t="s">
        <v>178</v>
      </c>
      <c r="AU655" s="263" t="s">
        <v>83</v>
      </c>
      <c r="AV655" s="14" t="s">
        <v>83</v>
      </c>
      <c r="AW655" s="14" t="s">
        <v>35</v>
      </c>
      <c r="AX655" s="14" t="s">
        <v>74</v>
      </c>
      <c r="AY655" s="263" t="s">
        <v>169</v>
      </c>
    </row>
    <row r="656" spans="1:51" s="14" customFormat="1" ht="12">
      <c r="A656" s="14"/>
      <c r="B656" s="253"/>
      <c r="C656" s="254"/>
      <c r="D656" s="244" t="s">
        <v>178</v>
      </c>
      <c r="E656" s="255" t="s">
        <v>19</v>
      </c>
      <c r="F656" s="256" t="s">
        <v>1935</v>
      </c>
      <c r="G656" s="254"/>
      <c r="H656" s="257">
        <v>0</v>
      </c>
      <c r="I656" s="258"/>
      <c r="J656" s="254"/>
      <c r="K656" s="254"/>
      <c r="L656" s="259"/>
      <c r="M656" s="260"/>
      <c r="N656" s="261"/>
      <c r="O656" s="261"/>
      <c r="P656" s="261"/>
      <c r="Q656" s="261"/>
      <c r="R656" s="261"/>
      <c r="S656" s="261"/>
      <c r="T656" s="26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3" t="s">
        <v>178</v>
      </c>
      <c r="AU656" s="263" t="s">
        <v>83</v>
      </c>
      <c r="AV656" s="14" t="s">
        <v>83</v>
      </c>
      <c r="AW656" s="14" t="s">
        <v>35</v>
      </c>
      <c r="AX656" s="14" t="s">
        <v>74</v>
      </c>
      <c r="AY656" s="263" t="s">
        <v>169</v>
      </c>
    </row>
    <row r="657" spans="1:51" s="14" customFormat="1" ht="12">
      <c r="A657" s="14"/>
      <c r="B657" s="253"/>
      <c r="C657" s="254"/>
      <c r="D657" s="244" t="s">
        <v>178</v>
      </c>
      <c r="E657" s="255" t="s">
        <v>19</v>
      </c>
      <c r="F657" s="256" t="s">
        <v>1936</v>
      </c>
      <c r="G657" s="254"/>
      <c r="H657" s="257">
        <v>0</v>
      </c>
      <c r="I657" s="258"/>
      <c r="J657" s="254"/>
      <c r="K657" s="254"/>
      <c r="L657" s="259"/>
      <c r="M657" s="260"/>
      <c r="N657" s="261"/>
      <c r="O657" s="261"/>
      <c r="P657" s="261"/>
      <c r="Q657" s="261"/>
      <c r="R657" s="261"/>
      <c r="S657" s="261"/>
      <c r="T657" s="26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3" t="s">
        <v>178</v>
      </c>
      <c r="AU657" s="263" t="s">
        <v>83</v>
      </c>
      <c r="AV657" s="14" t="s">
        <v>83</v>
      </c>
      <c r="AW657" s="14" t="s">
        <v>35</v>
      </c>
      <c r="AX657" s="14" t="s">
        <v>74</v>
      </c>
      <c r="AY657" s="263" t="s">
        <v>169</v>
      </c>
    </row>
    <row r="658" spans="1:51" s="14" customFormat="1" ht="12">
      <c r="A658" s="14"/>
      <c r="B658" s="253"/>
      <c r="C658" s="254"/>
      <c r="D658" s="244" t="s">
        <v>178</v>
      </c>
      <c r="E658" s="255" t="s">
        <v>19</v>
      </c>
      <c r="F658" s="256" t="s">
        <v>1937</v>
      </c>
      <c r="G658" s="254"/>
      <c r="H658" s="257">
        <v>1</v>
      </c>
      <c r="I658" s="258"/>
      <c r="J658" s="254"/>
      <c r="K658" s="254"/>
      <c r="L658" s="259"/>
      <c r="M658" s="260"/>
      <c r="N658" s="261"/>
      <c r="O658" s="261"/>
      <c r="P658" s="261"/>
      <c r="Q658" s="261"/>
      <c r="R658" s="261"/>
      <c r="S658" s="261"/>
      <c r="T658" s="262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3" t="s">
        <v>178</v>
      </c>
      <c r="AU658" s="263" t="s">
        <v>83</v>
      </c>
      <c r="AV658" s="14" t="s">
        <v>83</v>
      </c>
      <c r="AW658" s="14" t="s">
        <v>35</v>
      </c>
      <c r="AX658" s="14" t="s">
        <v>74</v>
      </c>
      <c r="AY658" s="263" t="s">
        <v>169</v>
      </c>
    </row>
    <row r="659" spans="1:51" s="14" customFormat="1" ht="12">
      <c r="A659" s="14"/>
      <c r="B659" s="253"/>
      <c r="C659" s="254"/>
      <c r="D659" s="244" t="s">
        <v>178</v>
      </c>
      <c r="E659" s="255" t="s">
        <v>19</v>
      </c>
      <c r="F659" s="256" t="s">
        <v>1938</v>
      </c>
      <c r="G659" s="254"/>
      <c r="H659" s="257">
        <v>2</v>
      </c>
      <c r="I659" s="258"/>
      <c r="J659" s="254"/>
      <c r="K659" s="254"/>
      <c r="L659" s="259"/>
      <c r="M659" s="260"/>
      <c r="N659" s="261"/>
      <c r="O659" s="261"/>
      <c r="P659" s="261"/>
      <c r="Q659" s="261"/>
      <c r="R659" s="261"/>
      <c r="S659" s="261"/>
      <c r="T659" s="26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3" t="s">
        <v>178</v>
      </c>
      <c r="AU659" s="263" t="s">
        <v>83</v>
      </c>
      <c r="AV659" s="14" t="s">
        <v>83</v>
      </c>
      <c r="AW659" s="14" t="s">
        <v>35</v>
      </c>
      <c r="AX659" s="14" t="s">
        <v>74</v>
      </c>
      <c r="AY659" s="263" t="s">
        <v>169</v>
      </c>
    </row>
    <row r="660" spans="1:51" s="14" customFormat="1" ht="12">
      <c r="A660" s="14"/>
      <c r="B660" s="253"/>
      <c r="C660" s="254"/>
      <c r="D660" s="244" t="s">
        <v>178</v>
      </c>
      <c r="E660" s="255" t="s">
        <v>19</v>
      </c>
      <c r="F660" s="256" t="s">
        <v>1939</v>
      </c>
      <c r="G660" s="254"/>
      <c r="H660" s="257">
        <v>2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3" t="s">
        <v>178</v>
      </c>
      <c r="AU660" s="263" t="s">
        <v>83</v>
      </c>
      <c r="AV660" s="14" t="s">
        <v>83</v>
      </c>
      <c r="AW660" s="14" t="s">
        <v>35</v>
      </c>
      <c r="AX660" s="14" t="s">
        <v>74</v>
      </c>
      <c r="AY660" s="263" t="s">
        <v>169</v>
      </c>
    </row>
    <row r="661" spans="1:51" s="14" customFormat="1" ht="12">
      <c r="A661" s="14"/>
      <c r="B661" s="253"/>
      <c r="C661" s="254"/>
      <c r="D661" s="244" t="s">
        <v>178</v>
      </c>
      <c r="E661" s="255" t="s">
        <v>19</v>
      </c>
      <c r="F661" s="256" t="s">
        <v>1940</v>
      </c>
      <c r="G661" s="254"/>
      <c r="H661" s="257">
        <v>1</v>
      </c>
      <c r="I661" s="258"/>
      <c r="J661" s="254"/>
      <c r="K661" s="254"/>
      <c r="L661" s="259"/>
      <c r="M661" s="260"/>
      <c r="N661" s="261"/>
      <c r="O661" s="261"/>
      <c r="P661" s="261"/>
      <c r="Q661" s="261"/>
      <c r="R661" s="261"/>
      <c r="S661" s="261"/>
      <c r="T661" s="26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3" t="s">
        <v>178</v>
      </c>
      <c r="AU661" s="263" t="s">
        <v>83</v>
      </c>
      <c r="AV661" s="14" t="s">
        <v>83</v>
      </c>
      <c r="AW661" s="14" t="s">
        <v>35</v>
      </c>
      <c r="AX661" s="14" t="s">
        <v>74</v>
      </c>
      <c r="AY661" s="263" t="s">
        <v>169</v>
      </c>
    </row>
    <row r="662" spans="1:51" s="15" customFormat="1" ht="12">
      <c r="A662" s="15"/>
      <c r="B662" s="264"/>
      <c r="C662" s="265"/>
      <c r="D662" s="244" t="s">
        <v>178</v>
      </c>
      <c r="E662" s="266" t="s">
        <v>19</v>
      </c>
      <c r="F662" s="267" t="s">
        <v>183</v>
      </c>
      <c r="G662" s="265"/>
      <c r="H662" s="268">
        <v>29</v>
      </c>
      <c r="I662" s="269"/>
      <c r="J662" s="265"/>
      <c r="K662" s="265"/>
      <c r="L662" s="270"/>
      <c r="M662" s="271"/>
      <c r="N662" s="272"/>
      <c r="O662" s="272"/>
      <c r="P662" s="272"/>
      <c r="Q662" s="272"/>
      <c r="R662" s="272"/>
      <c r="S662" s="272"/>
      <c r="T662" s="273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74" t="s">
        <v>178</v>
      </c>
      <c r="AU662" s="274" t="s">
        <v>83</v>
      </c>
      <c r="AV662" s="15" t="s">
        <v>176</v>
      </c>
      <c r="AW662" s="15" t="s">
        <v>35</v>
      </c>
      <c r="AX662" s="15" t="s">
        <v>81</v>
      </c>
      <c r="AY662" s="274" t="s">
        <v>169</v>
      </c>
    </row>
    <row r="663" spans="1:65" s="2" customFormat="1" ht="21.75" customHeight="1">
      <c r="A663" s="41"/>
      <c r="B663" s="42"/>
      <c r="C663" s="307" t="s">
        <v>922</v>
      </c>
      <c r="D663" s="307" t="s">
        <v>637</v>
      </c>
      <c r="E663" s="308" t="s">
        <v>1941</v>
      </c>
      <c r="F663" s="309" t="s">
        <v>1942</v>
      </c>
      <c r="G663" s="310" t="s">
        <v>186</v>
      </c>
      <c r="H663" s="311">
        <v>20</v>
      </c>
      <c r="I663" s="312"/>
      <c r="J663" s="313">
        <f>ROUND(I663*H663,2)</f>
        <v>0</v>
      </c>
      <c r="K663" s="309" t="s">
        <v>175</v>
      </c>
      <c r="L663" s="314"/>
      <c r="M663" s="315" t="s">
        <v>19</v>
      </c>
      <c r="N663" s="316" t="s">
        <v>45</v>
      </c>
      <c r="O663" s="87"/>
      <c r="P663" s="238">
        <f>O663*H663</f>
        <v>0</v>
      </c>
      <c r="Q663" s="238">
        <v>0.006</v>
      </c>
      <c r="R663" s="238">
        <f>Q663*H663</f>
        <v>0.12</v>
      </c>
      <c r="S663" s="238">
        <v>0</v>
      </c>
      <c r="T663" s="239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40" t="s">
        <v>210</v>
      </c>
      <c r="AT663" s="240" t="s">
        <v>637</v>
      </c>
      <c r="AU663" s="240" t="s">
        <v>83</v>
      </c>
      <c r="AY663" s="20" t="s">
        <v>169</v>
      </c>
      <c r="BE663" s="241">
        <f>IF(N663="základní",J663,0)</f>
        <v>0</v>
      </c>
      <c r="BF663" s="241">
        <f>IF(N663="snížená",J663,0)</f>
        <v>0</v>
      </c>
      <c r="BG663" s="241">
        <f>IF(N663="zákl. přenesená",J663,0)</f>
        <v>0</v>
      </c>
      <c r="BH663" s="241">
        <f>IF(N663="sníž. přenesená",J663,0)</f>
        <v>0</v>
      </c>
      <c r="BI663" s="241">
        <f>IF(N663="nulová",J663,0)</f>
        <v>0</v>
      </c>
      <c r="BJ663" s="20" t="s">
        <v>81</v>
      </c>
      <c r="BK663" s="241">
        <f>ROUND(I663*H663,2)</f>
        <v>0</v>
      </c>
      <c r="BL663" s="20" t="s">
        <v>176</v>
      </c>
      <c r="BM663" s="240" t="s">
        <v>1943</v>
      </c>
    </row>
    <row r="664" spans="1:65" s="2" customFormat="1" ht="16.5" customHeight="1">
      <c r="A664" s="41"/>
      <c r="B664" s="42"/>
      <c r="C664" s="307" t="s">
        <v>927</v>
      </c>
      <c r="D664" s="307" t="s">
        <v>637</v>
      </c>
      <c r="E664" s="308" t="s">
        <v>1944</v>
      </c>
      <c r="F664" s="309" t="s">
        <v>1945</v>
      </c>
      <c r="G664" s="310" t="s">
        <v>186</v>
      </c>
      <c r="H664" s="311">
        <v>20</v>
      </c>
      <c r="I664" s="312"/>
      <c r="J664" s="313">
        <f>ROUND(I664*H664,2)</f>
        <v>0</v>
      </c>
      <c r="K664" s="309" t="s">
        <v>175</v>
      </c>
      <c r="L664" s="314"/>
      <c r="M664" s="315" t="s">
        <v>19</v>
      </c>
      <c r="N664" s="316" t="s">
        <v>45</v>
      </c>
      <c r="O664" s="87"/>
      <c r="P664" s="238">
        <f>O664*H664</f>
        <v>0</v>
      </c>
      <c r="Q664" s="238">
        <v>0.103</v>
      </c>
      <c r="R664" s="238">
        <f>Q664*H664</f>
        <v>2.06</v>
      </c>
      <c r="S664" s="238">
        <v>0</v>
      </c>
      <c r="T664" s="239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40" t="s">
        <v>210</v>
      </c>
      <c r="AT664" s="240" t="s">
        <v>637</v>
      </c>
      <c r="AU664" s="240" t="s">
        <v>83</v>
      </c>
      <c r="AY664" s="20" t="s">
        <v>169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20" t="s">
        <v>81</v>
      </c>
      <c r="BK664" s="241">
        <f>ROUND(I664*H664,2)</f>
        <v>0</v>
      </c>
      <c r="BL664" s="20" t="s">
        <v>176</v>
      </c>
      <c r="BM664" s="240" t="s">
        <v>1946</v>
      </c>
    </row>
    <row r="665" spans="1:65" s="2" customFormat="1" ht="21.75" customHeight="1">
      <c r="A665" s="41"/>
      <c r="B665" s="42"/>
      <c r="C665" s="307" t="s">
        <v>933</v>
      </c>
      <c r="D665" s="307" t="s">
        <v>637</v>
      </c>
      <c r="E665" s="308" t="s">
        <v>1947</v>
      </c>
      <c r="F665" s="309" t="s">
        <v>1948</v>
      </c>
      <c r="G665" s="310" t="s">
        <v>186</v>
      </c>
      <c r="H665" s="311">
        <v>40</v>
      </c>
      <c r="I665" s="312"/>
      <c r="J665" s="313">
        <f>ROUND(I665*H665,2)</f>
        <v>0</v>
      </c>
      <c r="K665" s="309" t="s">
        <v>175</v>
      </c>
      <c r="L665" s="314"/>
      <c r="M665" s="315" t="s">
        <v>19</v>
      </c>
      <c r="N665" s="316" t="s">
        <v>45</v>
      </c>
      <c r="O665" s="87"/>
      <c r="P665" s="238">
        <f>O665*H665</f>
        <v>0</v>
      </c>
      <c r="Q665" s="238">
        <v>0.027</v>
      </c>
      <c r="R665" s="238">
        <f>Q665*H665</f>
        <v>1.08</v>
      </c>
      <c r="S665" s="238">
        <v>0</v>
      </c>
      <c r="T665" s="239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40" t="s">
        <v>210</v>
      </c>
      <c r="AT665" s="240" t="s">
        <v>637</v>
      </c>
      <c r="AU665" s="240" t="s">
        <v>83</v>
      </c>
      <c r="AY665" s="20" t="s">
        <v>169</v>
      </c>
      <c r="BE665" s="241">
        <f>IF(N665="základní",J665,0)</f>
        <v>0</v>
      </c>
      <c r="BF665" s="241">
        <f>IF(N665="snížená",J665,0)</f>
        <v>0</v>
      </c>
      <c r="BG665" s="241">
        <f>IF(N665="zákl. přenesená",J665,0)</f>
        <v>0</v>
      </c>
      <c r="BH665" s="241">
        <f>IF(N665="sníž. přenesená",J665,0)</f>
        <v>0</v>
      </c>
      <c r="BI665" s="241">
        <f>IF(N665="nulová",J665,0)</f>
        <v>0</v>
      </c>
      <c r="BJ665" s="20" t="s">
        <v>81</v>
      </c>
      <c r="BK665" s="241">
        <f>ROUND(I665*H665,2)</f>
        <v>0</v>
      </c>
      <c r="BL665" s="20" t="s">
        <v>176</v>
      </c>
      <c r="BM665" s="240" t="s">
        <v>1949</v>
      </c>
    </row>
    <row r="666" spans="1:51" s="13" customFormat="1" ht="12">
      <c r="A666" s="13"/>
      <c r="B666" s="242"/>
      <c r="C666" s="243"/>
      <c r="D666" s="244" t="s">
        <v>178</v>
      </c>
      <c r="E666" s="245" t="s">
        <v>19</v>
      </c>
      <c r="F666" s="246" t="s">
        <v>1903</v>
      </c>
      <c r="G666" s="243"/>
      <c r="H666" s="245" t="s">
        <v>19</v>
      </c>
      <c r="I666" s="247"/>
      <c r="J666" s="243"/>
      <c r="K666" s="243"/>
      <c r="L666" s="248"/>
      <c r="M666" s="249"/>
      <c r="N666" s="250"/>
      <c r="O666" s="250"/>
      <c r="P666" s="250"/>
      <c r="Q666" s="250"/>
      <c r="R666" s="250"/>
      <c r="S666" s="250"/>
      <c r="T666" s="25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2" t="s">
        <v>178</v>
      </c>
      <c r="AU666" s="252" t="s">
        <v>83</v>
      </c>
      <c r="AV666" s="13" t="s">
        <v>81</v>
      </c>
      <c r="AW666" s="13" t="s">
        <v>35</v>
      </c>
      <c r="AX666" s="13" t="s">
        <v>74</v>
      </c>
      <c r="AY666" s="252" t="s">
        <v>169</v>
      </c>
    </row>
    <row r="667" spans="1:51" s="14" customFormat="1" ht="12">
      <c r="A667" s="14"/>
      <c r="B667" s="253"/>
      <c r="C667" s="254"/>
      <c r="D667" s="244" t="s">
        <v>178</v>
      </c>
      <c r="E667" s="255" t="s">
        <v>19</v>
      </c>
      <c r="F667" s="256" t="s">
        <v>1904</v>
      </c>
      <c r="G667" s="254"/>
      <c r="H667" s="257">
        <v>2</v>
      </c>
      <c r="I667" s="258"/>
      <c r="J667" s="254"/>
      <c r="K667" s="254"/>
      <c r="L667" s="259"/>
      <c r="M667" s="260"/>
      <c r="N667" s="261"/>
      <c r="O667" s="261"/>
      <c r="P667" s="261"/>
      <c r="Q667" s="261"/>
      <c r="R667" s="261"/>
      <c r="S667" s="261"/>
      <c r="T667" s="26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3" t="s">
        <v>178</v>
      </c>
      <c r="AU667" s="263" t="s">
        <v>83</v>
      </c>
      <c r="AV667" s="14" t="s">
        <v>83</v>
      </c>
      <c r="AW667" s="14" t="s">
        <v>35</v>
      </c>
      <c r="AX667" s="14" t="s">
        <v>74</v>
      </c>
      <c r="AY667" s="263" t="s">
        <v>169</v>
      </c>
    </row>
    <row r="668" spans="1:51" s="14" customFormat="1" ht="12">
      <c r="A668" s="14"/>
      <c r="B668" s="253"/>
      <c r="C668" s="254"/>
      <c r="D668" s="244" t="s">
        <v>178</v>
      </c>
      <c r="E668" s="255" t="s">
        <v>19</v>
      </c>
      <c r="F668" s="256" t="s">
        <v>1950</v>
      </c>
      <c r="G668" s="254"/>
      <c r="H668" s="257">
        <v>4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3" t="s">
        <v>178</v>
      </c>
      <c r="AU668" s="263" t="s">
        <v>83</v>
      </c>
      <c r="AV668" s="14" t="s">
        <v>83</v>
      </c>
      <c r="AW668" s="14" t="s">
        <v>35</v>
      </c>
      <c r="AX668" s="14" t="s">
        <v>74</v>
      </c>
      <c r="AY668" s="263" t="s">
        <v>169</v>
      </c>
    </row>
    <row r="669" spans="1:51" s="14" customFormat="1" ht="12">
      <c r="A669" s="14"/>
      <c r="B669" s="253"/>
      <c r="C669" s="254"/>
      <c r="D669" s="244" t="s">
        <v>178</v>
      </c>
      <c r="E669" s="255" t="s">
        <v>19</v>
      </c>
      <c r="F669" s="256" t="s">
        <v>1906</v>
      </c>
      <c r="G669" s="254"/>
      <c r="H669" s="257">
        <v>1</v>
      </c>
      <c r="I669" s="258"/>
      <c r="J669" s="254"/>
      <c r="K669" s="254"/>
      <c r="L669" s="259"/>
      <c r="M669" s="260"/>
      <c r="N669" s="261"/>
      <c r="O669" s="261"/>
      <c r="P669" s="261"/>
      <c r="Q669" s="261"/>
      <c r="R669" s="261"/>
      <c r="S669" s="261"/>
      <c r="T669" s="26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3" t="s">
        <v>178</v>
      </c>
      <c r="AU669" s="263" t="s">
        <v>83</v>
      </c>
      <c r="AV669" s="14" t="s">
        <v>83</v>
      </c>
      <c r="AW669" s="14" t="s">
        <v>35</v>
      </c>
      <c r="AX669" s="14" t="s">
        <v>74</v>
      </c>
      <c r="AY669" s="263" t="s">
        <v>169</v>
      </c>
    </row>
    <row r="670" spans="1:51" s="14" customFormat="1" ht="12">
      <c r="A670" s="14"/>
      <c r="B670" s="253"/>
      <c r="C670" s="254"/>
      <c r="D670" s="244" t="s">
        <v>178</v>
      </c>
      <c r="E670" s="255" t="s">
        <v>19</v>
      </c>
      <c r="F670" s="256" t="s">
        <v>1951</v>
      </c>
      <c r="G670" s="254"/>
      <c r="H670" s="257">
        <v>5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178</v>
      </c>
      <c r="AU670" s="263" t="s">
        <v>83</v>
      </c>
      <c r="AV670" s="14" t="s">
        <v>83</v>
      </c>
      <c r="AW670" s="14" t="s">
        <v>35</v>
      </c>
      <c r="AX670" s="14" t="s">
        <v>74</v>
      </c>
      <c r="AY670" s="263" t="s">
        <v>169</v>
      </c>
    </row>
    <row r="671" spans="1:51" s="14" customFormat="1" ht="12">
      <c r="A671" s="14"/>
      <c r="B671" s="253"/>
      <c r="C671" s="254"/>
      <c r="D671" s="244" t="s">
        <v>178</v>
      </c>
      <c r="E671" s="255" t="s">
        <v>19</v>
      </c>
      <c r="F671" s="256" t="s">
        <v>1908</v>
      </c>
      <c r="G671" s="254"/>
      <c r="H671" s="257">
        <v>1</v>
      </c>
      <c r="I671" s="258"/>
      <c r="J671" s="254"/>
      <c r="K671" s="254"/>
      <c r="L671" s="259"/>
      <c r="M671" s="260"/>
      <c r="N671" s="261"/>
      <c r="O671" s="261"/>
      <c r="P671" s="261"/>
      <c r="Q671" s="261"/>
      <c r="R671" s="261"/>
      <c r="S671" s="261"/>
      <c r="T671" s="26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3" t="s">
        <v>178</v>
      </c>
      <c r="AU671" s="263" t="s">
        <v>83</v>
      </c>
      <c r="AV671" s="14" t="s">
        <v>83</v>
      </c>
      <c r="AW671" s="14" t="s">
        <v>35</v>
      </c>
      <c r="AX671" s="14" t="s">
        <v>74</v>
      </c>
      <c r="AY671" s="263" t="s">
        <v>169</v>
      </c>
    </row>
    <row r="672" spans="1:51" s="14" customFormat="1" ht="12">
      <c r="A672" s="14"/>
      <c r="B672" s="253"/>
      <c r="C672" s="254"/>
      <c r="D672" s="244" t="s">
        <v>178</v>
      </c>
      <c r="E672" s="255" t="s">
        <v>19</v>
      </c>
      <c r="F672" s="256" t="s">
        <v>1952</v>
      </c>
      <c r="G672" s="254"/>
      <c r="H672" s="257">
        <v>1</v>
      </c>
      <c r="I672" s="258"/>
      <c r="J672" s="254"/>
      <c r="K672" s="254"/>
      <c r="L672" s="259"/>
      <c r="M672" s="260"/>
      <c r="N672" s="261"/>
      <c r="O672" s="261"/>
      <c r="P672" s="261"/>
      <c r="Q672" s="261"/>
      <c r="R672" s="261"/>
      <c r="S672" s="261"/>
      <c r="T672" s="26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3" t="s">
        <v>178</v>
      </c>
      <c r="AU672" s="263" t="s">
        <v>83</v>
      </c>
      <c r="AV672" s="14" t="s">
        <v>83</v>
      </c>
      <c r="AW672" s="14" t="s">
        <v>35</v>
      </c>
      <c r="AX672" s="14" t="s">
        <v>74</v>
      </c>
      <c r="AY672" s="263" t="s">
        <v>169</v>
      </c>
    </row>
    <row r="673" spans="1:51" s="14" customFormat="1" ht="12">
      <c r="A673" s="14"/>
      <c r="B673" s="253"/>
      <c r="C673" s="254"/>
      <c r="D673" s="244" t="s">
        <v>178</v>
      </c>
      <c r="E673" s="255" t="s">
        <v>19</v>
      </c>
      <c r="F673" s="256" t="s">
        <v>1910</v>
      </c>
      <c r="G673" s="254"/>
      <c r="H673" s="257">
        <v>1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178</v>
      </c>
      <c r="AU673" s="263" t="s">
        <v>83</v>
      </c>
      <c r="AV673" s="14" t="s">
        <v>83</v>
      </c>
      <c r="AW673" s="14" t="s">
        <v>35</v>
      </c>
      <c r="AX673" s="14" t="s">
        <v>74</v>
      </c>
      <c r="AY673" s="263" t="s">
        <v>169</v>
      </c>
    </row>
    <row r="674" spans="1:51" s="14" customFormat="1" ht="12">
      <c r="A674" s="14"/>
      <c r="B674" s="253"/>
      <c r="C674" s="254"/>
      <c r="D674" s="244" t="s">
        <v>178</v>
      </c>
      <c r="E674" s="255" t="s">
        <v>19</v>
      </c>
      <c r="F674" s="256" t="s">
        <v>1953</v>
      </c>
      <c r="G674" s="254"/>
      <c r="H674" s="257">
        <v>2</v>
      </c>
      <c r="I674" s="258"/>
      <c r="J674" s="254"/>
      <c r="K674" s="254"/>
      <c r="L674" s="259"/>
      <c r="M674" s="260"/>
      <c r="N674" s="261"/>
      <c r="O674" s="261"/>
      <c r="P674" s="261"/>
      <c r="Q674" s="261"/>
      <c r="R674" s="261"/>
      <c r="S674" s="261"/>
      <c r="T674" s="26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3" t="s">
        <v>178</v>
      </c>
      <c r="AU674" s="263" t="s">
        <v>83</v>
      </c>
      <c r="AV674" s="14" t="s">
        <v>83</v>
      </c>
      <c r="AW674" s="14" t="s">
        <v>35</v>
      </c>
      <c r="AX674" s="14" t="s">
        <v>74</v>
      </c>
      <c r="AY674" s="263" t="s">
        <v>169</v>
      </c>
    </row>
    <row r="675" spans="1:51" s="14" customFormat="1" ht="12">
      <c r="A675" s="14"/>
      <c r="B675" s="253"/>
      <c r="C675" s="254"/>
      <c r="D675" s="244" t="s">
        <v>178</v>
      </c>
      <c r="E675" s="255" t="s">
        <v>19</v>
      </c>
      <c r="F675" s="256" t="s">
        <v>1954</v>
      </c>
      <c r="G675" s="254"/>
      <c r="H675" s="257">
        <v>2</v>
      </c>
      <c r="I675" s="258"/>
      <c r="J675" s="254"/>
      <c r="K675" s="254"/>
      <c r="L675" s="259"/>
      <c r="M675" s="260"/>
      <c r="N675" s="261"/>
      <c r="O675" s="261"/>
      <c r="P675" s="261"/>
      <c r="Q675" s="261"/>
      <c r="R675" s="261"/>
      <c r="S675" s="261"/>
      <c r="T675" s="26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3" t="s">
        <v>178</v>
      </c>
      <c r="AU675" s="263" t="s">
        <v>83</v>
      </c>
      <c r="AV675" s="14" t="s">
        <v>83</v>
      </c>
      <c r="AW675" s="14" t="s">
        <v>35</v>
      </c>
      <c r="AX675" s="14" t="s">
        <v>74</v>
      </c>
      <c r="AY675" s="263" t="s">
        <v>169</v>
      </c>
    </row>
    <row r="676" spans="1:51" s="14" customFormat="1" ht="12">
      <c r="A676" s="14"/>
      <c r="B676" s="253"/>
      <c r="C676" s="254"/>
      <c r="D676" s="244" t="s">
        <v>178</v>
      </c>
      <c r="E676" s="255" t="s">
        <v>19</v>
      </c>
      <c r="F676" s="256" t="s">
        <v>1955</v>
      </c>
      <c r="G676" s="254"/>
      <c r="H676" s="257">
        <v>4</v>
      </c>
      <c r="I676" s="258"/>
      <c r="J676" s="254"/>
      <c r="K676" s="254"/>
      <c r="L676" s="259"/>
      <c r="M676" s="260"/>
      <c r="N676" s="261"/>
      <c r="O676" s="261"/>
      <c r="P676" s="261"/>
      <c r="Q676" s="261"/>
      <c r="R676" s="261"/>
      <c r="S676" s="261"/>
      <c r="T676" s="26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3" t="s">
        <v>178</v>
      </c>
      <c r="AU676" s="263" t="s">
        <v>83</v>
      </c>
      <c r="AV676" s="14" t="s">
        <v>83</v>
      </c>
      <c r="AW676" s="14" t="s">
        <v>35</v>
      </c>
      <c r="AX676" s="14" t="s">
        <v>74</v>
      </c>
      <c r="AY676" s="263" t="s">
        <v>169</v>
      </c>
    </row>
    <row r="677" spans="1:51" s="14" customFormat="1" ht="12">
      <c r="A677" s="14"/>
      <c r="B677" s="253"/>
      <c r="C677" s="254"/>
      <c r="D677" s="244" t="s">
        <v>178</v>
      </c>
      <c r="E677" s="255" t="s">
        <v>19</v>
      </c>
      <c r="F677" s="256" t="s">
        <v>1956</v>
      </c>
      <c r="G677" s="254"/>
      <c r="H677" s="257">
        <v>4</v>
      </c>
      <c r="I677" s="258"/>
      <c r="J677" s="254"/>
      <c r="K677" s="254"/>
      <c r="L677" s="259"/>
      <c r="M677" s="260"/>
      <c r="N677" s="261"/>
      <c r="O677" s="261"/>
      <c r="P677" s="261"/>
      <c r="Q677" s="261"/>
      <c r="R677" s="261"/>
      <c r="S677" s="261"/>
      <c r="T677" s="26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3" t="s">
        <v>178</v>
      </c>
      <c r="AU677" s="263" t="s">
        <v>83</v>
      </c>
      <c r="AV677" s="14" t="s">
        <v>83</v>
      </c>
      <c r="AW677" s="14" t="s">
        <v>35</v>
      </c>
      <c r="AX677" s="14" t="s">
        <v>74</v>
      </c>
      <c r="AY677" s="263" t="s">
        <v>169</v>
      </c>
    </row>
    <row r="678" spans="1:51" s="14" customFormat="1" ht="12">
      <c r="A678" s="14"/>
      <c r="B678" s="253"/>
      <c r="C678" s="254"/>
      <c r="D678" s="244" t="s">
        <v>178</v>
      </c>
      <c r="E678" s="255" t="s">
        <v>19</v>
      </c>
      <c r="F678" s="256" t="s">
        <v>1957</v>
      </c>
      <c r="G678" s="254"/>
      <c r="H678" s="257">
        <v>1</v>
      </c>
      <c r="I678" s="258"/>
      <c r="J678" s="254"/>
      <c r="K678" s="254"/>
      <c r="L678" s="259"/>
      <c r="M678" s="260"/>
      <c r="N678" s="261"/>
      <c r="O678" s="261"/>
      <c r="P678" s="261"/>
      <c r="Q678" s="261"/>
      <c r="R678" s="261"/>
      <c r="S678" s="261"/>
      <c r="T678" s="26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3" t="s">
        <v>178</v>
      </c>
      <c r="AU678" s="263" t="s">
        <v>83</v>
      </c>
      <c r="AV678" s="14" t="s">
        <v>83</v>
      </c>
      <c r="AW678" s="14" t="s">
        <v>35</v>
      </c>
      <c r="AX678" s="14" t="s">
        <v>74</v>
      </c>
      <c r="AY678" s="263" t="s">
        <v>169</v>
      </c>
    </row>
    <row r="679" spans="1:51" s="14" customFormat="1" ht="12">
      <c r="A679" s="14"/>
      <c r="B679" s="253"/>
      <c r="C679" s="254"/>
      <c r="D679" s="244" t="s">
        <v>178</v>
      </c>
      <c r="E679" s="255" t="s">
        <v>19</v>
      </c>
      <c r="F679" s="256" t="s">
        <v>1915</v>
      </c>
      <c r="G679" s="254"/>
      <c r="H679" s="257">
        <v>1</v>
      </c>
      <c r="I679" s="258"/>
      <c r="J679" s="254"/>
      <c r="K679" s="254"/>
      <c r="L679" s="259"/>
      <c r="M679" s="260"/>
      <c r="N679" s="261"/>
      <c r="O679" s="261"/>
      <c r="P679" s="261"/>
      <c r="Q679" s="261"/>
      <c r="R679" s="261"/>
      <c r="S679" s="261"/>
      <c r="T679" s="26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3" t="s">
        <v>178</v>
      </c>
      <c r="AU679" s="263" t="s">
        <v>83</v>
      </c>
      <c r="AV679" s="14" t="s">
        <v>83</v>
      </c>
      <c r="AW679" s="14" t="s">
        <v>35</v>
      </c>
      <c r="AX679" s="14" t="s">
        <v>74</v>
      </c>
      <c r="AY679" s="263" t="s">
        <v>169</v>
      </c>
    </row>
    <row r="680" spans="1:51" s="14" customFormat="1" ht="12">
      <c r="A680" s="14"/>
      <c r="B680" s="253"/>
      <c r="C680" s="254"/>
      <c r="D680" s="244" t="s">
        <v>178</v>
      </c>
      <c r="E680" s="255" t="s">
        <v>19</v>
      </c>
      <c r="F680" s="256" t="s">
        <v>1934</v>
      </c>
      <c r="G680" s="254"/>
      <c r="H680" s="257">
        <v>1</v>
      </c>
      <c r="I680" s="258"/>
      <c r="J680" s="254"/>
      <c r="K680" s="254"/>
      <c r="L680" s="259"/>
      <c r="M680" s="260"/>
      <c r="N680" s="261"/>
      <c r="O680" s="261"/>
      <c r="P680" s="261"/>
      <c r="Q680" s="261"/>
      <c r="R680" s="261"/>
      <c r="S680" s="261"/>
      <c r="T680" s="26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3" t="s">
        <v>178</v>
      </c>
      <c r="AU680" s="263" t="s">
        <v>83</v>
      </c>
      <c r="AV680" s="14" t="s">
        <v>83</v>
      </c>
      <c r="AW680" s="14" t="s">
        <v>35</v>
      </c>
      <c r="AX680" s="14" t="s">
        <v>74</v>
      </c>
      <c r="AY680" s="263" t="s">
        <v>169</v>
      </c>
    </row>
    <row r="681" spans="1:51" s="14" customFormat="1" ht="12">
      <c r="A681" s="14"/>
      <c r="B681" s="253"/>
      <c r="C681" s="254"/>
      <c r="D681" s="244" t="s">
        <v>178</v>
      </c>
      <c r="E681" s="255" t="s">
        <v>19</v>
      </c>
      <c r="F681" s="256" t="s">
        <v>1917</v>
      </c>
      <c r="G681" s="254"/>
      <c r="H681" s="257">
        <v>1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3" t="s">
        <v>178</v>
      </c>
      <c r="AU681" s="263" t="s">
        <v>83</v>
      </c>
      <c r="AV681" s="14" t="s">
        <v>83</v>
      </c>
      <c r="AW681" s="14" t="s">
        <v>35</v>
      </c>
      <c r="AX681" s="14" t="s">
        <v>74</v>
      </c>
      <c r="AY681" s="263" t="s">
        <v>169</v>
      </c>
    </row>
    <row r="682" spans="1:51" s="14" customFormat="1" ht="12">
      <c r="A682" s="14"/>
      <c r="B682" s="253"/>
      <c r="C682" s="254"/>
      <c r="D682" s="244" t="s">
        <v>178</v>
      </c>
      <c r="E682" s="255" t="s">
        <v>19</v>
      </c>
      <c r="F682" s="256" t="s">
        <v>1770</v>
      </c>
      <c r="G682" s="254"/>
      <c r="H682" s="257">
        <v>3</v>
      </c>
      <c r="I682" s="258"/>
      <c r="J682" s="254"/>
      <c r="K682" s="254"/>
      <c r="L682" s="259"/>
      <c r="M682" s="260"/>
      <c r="N682" s="261"/>
      <c r="O682" s="261"/>
      <c r="P682" s="261"/>
      <c r="Q682" s="261"/>
      <c r="R682" s="261"/>
      <c r="S682" s="261"/>
      <c r="T682" s="26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3" t="s">
        <v>178</v>
      </c>
      <c r="AU682" s="263" t="s">
        <v>83</v>
      </c>
      <c r="AV682" s="14" t="s">
        <v>83</v>
      </c>
      <c r="AW682" s="14" t="s">
        <v>35</v>
      </c>
      <c r="AX682" s="14" t="s">
        <v>74</v>
      </c>
      <c r="AY682" s="263" t="s">
        <v>169</v>
      </c>
    </row>
    <row r="683" spans="1:51" s="14" customFormat="1" ht="12">
      <c r="A683" s="14"/>
      <c r="B683" s="253"/>
      <c r="C683" s="254"/>
      <c r="D683" s="244" t="s">
        <v>178</v>
      </c>
      <c r="E683" s="255" t="s">
        <v>19</v>
      </c>
      <c r="F683" s="256" t="s">
        <v>1937</v>
      </c>
      <c r="G683" s="254"/>
      <c r="H683" s="257">
        <v>1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3" t="s">
        <v>178</v>
      </c>
      <c r="AU683" s="263" t="s">
        <v>83</v>
      </c>
      <c r="AV683" s="14" t="s">
        <v>83</v>
      </c>
      <c r="AW683" s="14" t="s">
        <v>35</v>
      </c>
      <c r="AX683" s="14" t="s">
        <v>74</v>
      </c>
      <c r="AY683" s="263" t="s">
        <v>169</v>
      </c>
    </row>
    <row r="684" spans="1:51" s="14" customFormat="1" ht="12">
      <c r="A684" s="14"/>
      <c r="B684" s="253"/>
      <c r="C684" s="254"/>
      <c r="D684" s="244" t="s">
        <v>178</v>
      </c>
      <c r="E684" s="255" t="s">
        <v>19</v>
      </c>
      <c r="F684" s="256" t="s">
        <v>1938</v>
      </c>
      <c r="G684" s="254"/>
      <c r="H684" s="257">
        <v>2</v>
      </c>
      <c r="I684" s="258"/>
      <c r="J684" s="254"/>
      <c r="K684" s="254"/>
      <c r="L684" s="259"/>
      <c r="M684" s="260"/>
      <c r="N684" s="261"/>
      <c r="O684" s="261"/>
      <c r="P684" s="261"/>
      <c r="Q684" s="261"/>
      <c r="R684" s="261"/>
      <c r="S684" s="261"/>
      <c r="T684" s="26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3" t="s">
        <v>178</v>
      </c>
      <c r="AU684" s="263" t="s">
        <v>83</v>
      </c>
      <c r="AV684" s="14" t="s">
        <v>83</v>
      </c>
      <c r="AW684" s="14" t="s">
        <v>35</v>
      </c>
      <c r="AX684" s="14" t="s">
        <v>74</v>
      </c>
      <c r="AY684" s="263" t="s">
        <v>169</v>
      </c>
    </row>
    <row r="685" spans="1:51" s="14" customFormat="1" ht="12">
      <c r="A685" s="14"/>
      <c r="B685" s="253"/>
      <c r="C685" s="254"/>
      <c r="D685" s="244" t="s">
        <v>178</v>
      </c>
      <c r="E685" s="255" t="s">
        <v>19</v>
      </c>
      <c r="F685" s="256" t="s">
        <v>1939</v>
      </c>
      <c r="G685" s="254"/>
      <c r="H685" s="257">
        <v>2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3" t="s">
        <v>178</v>
      </c>
      <c r="AU685" s="263" t="s">
        <v>83</v>
      </c>
      <c r="AV685" s="14" t="s">
        <v>83</v>
      </c>
      <c r="AW685" s="14" t="s">
        <v>35</v>
      </c>
      <c r="AX685" s="14" t="s">
        <v>74</v>
      </c>
      <c r="AY685" s="263" t="s">
        <v>169</v>
      </c>
    </row>
    <row r="686" spans="1:51" s="14" customFormat="1" ht="12">
      <c r="A686" s="14"/>
      <c r="B686" s="253"/>
      <c r="C686" s="254"/>
      <c r="D686" s="244" t="s">
        <v>178</v>
      </c>
      <c r="E686" s="255" t="s">
        <v>19</v>
      </c>
      <c r="F686" s="256" t="s">
        <v>1940</v>
      </c>
      <c r="G686" s="254"/>
      <c r="H686" s="257">
        <v>1</v>
      </c>
      <c r="I686" s="258"/>
      <c r="J686" s="254"/>
      <c r="K686" s="254"/>
      <c r="L686" s="259"/>
      <c r="M686" s="260"/>
      <c r="N686" s="261"/>
      <c r="O686" s="261"/>
      <c r="P686" s="261"/>
      <c r="Q686" s="261"/>
      <c r="R686" s="261"/>
      <c r="S686" s="261"/>
      <c r="T686" s="26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3" t="s">
        <v>178</v>
      </c>
      <c r="AU686" s="263" t="s">
        <v>83</v>
      </c>
      <c r="AV686" s="14" t="s">
        <v>83</v>
      </c>
      <c r="AW686" s="14" t="s">
        <v>35</v>
      </c>
      <c r="AX686" s="14" t="s">
        <v>74</v>
      </c>
      <c r="AY686" s="263" t="s">
        <v>169</v>
      </c>
    </row>
    <row r="687" spans="1:51" s="15" customFormat="1" ht="12">
      <c r="A687" s="15"/>
      <c r="B687" s="264"/>
      <c r="C687" s="265"/>
      <c r="D687" s="244" t="s">
        <v>178</v>
      </c>
      <c r="E687" s="266" t="s">
        <v>19</v>
      </c>
      <c r="F687" s="267" t="s">
        <v>183</v>
      </c>
      <c r="G687" s="265"/>
      <c r="H687" s="268">
        <v>40</v>
      </c>
      <c r="I687" s="269"/>
      <c r="J687" s="265"/>
      <c r="K687" s="265"/>
      <c r="L687" s="270"/>
      <c r="M687" s="271"/>
      <c r="N687" s="272"/>
      <c r="O687" s="272"/>
      <c r="P687" s="272"/>
      <c r="Q687" s="272"/>
      <c r="R687" s="272"/>
      <c r="S687" s="272"/>
      <c r="T687" s="273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4" t="s">
        <v>178</v>
      </c>
      <c r="AU687" s="274" t="s">
        <v>83</v>
      </c>
      <c r="AV687" s="15" t="s">
        <v>176</v>
      </c>
      <c r="AW687" s="15" t="s">
        <v>35</v>
      </c>
      <c r="AX687" s="15" t="s">
        <v>81</v>
      </c>
      <c r="AY687" s="274" t="s">
        <v>169</v>
      </c>
    </row>
    <row r="688" spans="1:65" s="2" customFormat="1" ht="16.5" customHeight="1">
      <c r="A688" s="41"/>
      <c r="B688" s="42"/>
      <c r="C688" s="307" t="s">
        <v>937</v>
      </c>
      <c r="D688" s="307" t="s">
        <v>637</v>
      </c>
      <c r="E688" s="308" t="s">
        <v>1958</v>
      </c>
      <c r="F688" s="309" t="s">
        <v>1959</v>
      </c>
      <c r="G688" s="310" t="s">
        <v>186</v>
      </c>
      <c r="H688" s="311">
        <v>20</v>
      </c>
      <c r="I688" s="312"/>
      <c r="J688" s="313">
        <f>ROUND(I688*H688,2)</f>
        <v>0</v>
      </c>
      <c r="K688" s="309" t="s">
        <v>19</v>
      </c>
      <c r="L688" s="314"/>
      <c r="M688" s="315" t="s">
        <v>19</v>
      </c>
      <c r="N688" s="316" t="s">
        <v>45</v>
      </c>
      <c r="O688" s="87"/>
      <c r="P688" s="238">
        <f>O688*H688</f>
        <v>0</v>
      </c>
      <c r="Q688" s="238">
        <v>0.058</v>
      </c>
      <c r="R688" s="238">
        <f>Q688*H688</f>
        <v>1.1600000000000001</v>
      </c>
      <c r="S688" s="238">
        <v>0</v>
      </c>
      <c r="T688" s="239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40" t="s">
        <v>210</v>
      </c>
      <c r="AT688" s="240" t="s">
        <v>637</v>
      </c>
      <c r="AU688" s="240" t="s">
        <v>83</v>
      </c>
      <c r="AY688" s="20" t="s">
        <v>169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20" t="s">
        <v>81</v>
      </c>
      <c r="BK688" s="241">
        <f>ROUND(I688*H688,2)</f>
        <v>0</v>
      </c>
      <c r="BL688" s="20" t="s">
        <v>176</v>
      </c>
      <c r="BM688" s="240" t="s">
        <v>1960</v>
      </c>
    </row>
    <row r="689" spans="1:51" s="14" customFormat="1" ht="12">
      <c r="A689" s="14"/>
      <c r="B689" s="253"/>
      <c r="C689" s="254"/>
      <c r="D689" s="244" t="s">
        <v>178</v>
      </c>
      <c r="E689" s="255" t="s">
        <v>19</v>
      </c>
      <c r="F689" s="256" t="s">
        <v>1890</v>
      </c>
      <c r="G689" s="254"/>
      <c r="H689" s="257">
        <v>20</v>
      </c>
      <c r="I689" s="258"/>
      <c r="J689" s="254"/>
      <c r="K689" s="254"/>
      <c r="L689" s="259"/>
      <c r="M689" s="260"/>
      <c r="N689" s="261"/>
      <c r="O689" s="261"/>
      <c r="P689" s="261"/>
      <c r="Q689" s="261"/>
      <c r="R689" s="261"/>
      <c r="S689" s="261"/>
      <c r="T689" s="262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3" t="s">
        <v>178</v>
      </c>
      <c r="AU689" s="263" t="s">
        <v>83</v>
      </c>
      <c r="AV689" s="14" t="s">
        <v>83</v>
      </c>
      <c r="AW689" s="14" t="s">
        <v>35</v>
      </c>
      <c r="AX689" s="14" t="s">
        <v>81</v>
      </c>
      <c r="AY689" s="263" t="s">
        <v>169</v>
      </c>
    </row>
    <row r="690" spans="1:65" s="2" customFormat="1" ht="16.5" customHeight="1">
      <c r="A690" s="41"/>
      <c r="B690" s="42"/>
      <c r="C690" s="229" t="s">
        <v>942</v>
      </c>
      <c r="D690" s="229" t="s">
        <v>171</v>
      </c>
      <c r="E690" s="230" t="s">
        <v>1961</v>
      </c>
      <c r="F690" s="231" t="s">
        <v>1962</v>
      </c>
      <c r="G690" s="232" t="s">
        <v>445</v>
      </c>
      <c r="H690" s="233">
        <v>763.16</v>
      </c>
      <c r="I690" s="234"/>
      <c r="J690" s="235">
        <f>ROUND(I690*H690,2)</f>
        <v>0</v>
      </c>
      <c r="K690" s="231" t="s">
        <v>175</v>
      </c>
      <c r="L690" s="47"/>
      <c r="M690" s="236" t="s">
        <v>19</v>
      </c>
      <c r="N690" s="237" t="s">
        <v>45</v>
      </c>
      <c r="O690" s="87"/>
      <c r="P690" s="238">
        <f>O690*H690</f>
        <v>0</v>
      </c>
      <c r="Q690" s="238">
        <v>0.00013</v>
      </c>
      <c r="R690" s="238">
        <f>Q690*H690</f>
        <v>0.09921079999999999</v>
      </c>
      <c r="S690" s="238">
        <v>0</v>
      </c>
      <c r="T690" s="239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40" t="s">
        <v>176</v>
      </c>
      <c r="AT690" s="240" t="s">
        <v>171</v>
      </c>
      <c r="AU690" s="240" t="s">
        <v>83</v>
      </c>
      <c r="AY690" s="20" t="s">
        <v>169</v>
      </c>
      <c r="BE690" s="241">
        <f>IF(N690="základní",J690,0)</f>
        <v>0</v>
      </c>
      <c r="BF690" s="241">
        <f>IF(N690="snížená",J690,0)</f>
        <v>0</v>
      </c>
      <c r="BG690" s="241">
        <f>IF(N690="zákl. přenesená",J690,0)</f>
        <v>0</v>
      </c>
      <c r="BH690" s="241">
        <f>IF(N690="sníž. přenesená",J690,0)</f>
        <v>0</v>
      </c>
      <c r="BI690" s="241">
        <f>IF(N690="nulová",J690,0)</f>
        <v>0</v>
      </c>
      <c r="BJ690" s="20" t="s">
        <v>81</v>
      </c>
      <c r="BK690" s="241">
        <f>ROUND(I690*H690,2)</f>
        <v>0</v>
      </c>
      <c r="BL690" s="20" t="s">
        <v>176</v>
      </c>
      <c r="BM690" s="240" t="s">
        <v>1963</v>
      </c>
    </row>
    <row r="691" spans="1:51" s="13" customFormat="1" ht="12">
      <c r="A691" s="13"/>
      <c r="B691" s="242"/>
      <c r="C691" s="243"/>
      <c r="D691" s="244" t="s">
        <v>178</v>
      </c>
      <c r="E691" s="245" t="s">
        <v>19</v>
      </c>
      <c r="F691" s="246" t="s">
        <v>1964</v>
      </c>
      <c r="G691" s="243"/>
      <c r="H691" s="245" t="s">
        <v>19</v>
      </c>
      <c r="I691" s="247"/>
      <c r="J691" s="243"/>
      <c r="K691" s="243"/>
      <c r="L691" s="248"/>
      <c r="M691" s="249"/>
      <c r="N691" s="250"/>
      <c r="O691" s="250"/>
      <c r="P691" s="250"/>
      <c r="Q691" s="250"/>
      <c r="R691" s="250"/>
      <c r="S691" s="250"/>
      <c r="T691" s="25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2" t="s">
        <v>178</v>
      </c>
      <c r="AU691" s="252" t="s">
        <v>83</v>
      </c>
      <c r="AV691" s="13" t="s">
        <v>81</v>
      </c>
      <c r="AW691" s="13" t="s">
        <v>35</v>
      </c>
      <c r="AX691" s="13" t="s">
        <v>74</v>
      </c>
      <c r="AY691" s="252" t="s">
        <v>169</v>
      </c>
    </row>
    <row r="692" spans="1:51" s="14" customFormat="1" ht="12">
      <c r="A692" s="14"/>
      <c r="B692" s="253"/>
      <c r="C692" s="254"/>
      <c r="D692" s="244" t="s">
        <v>178</v>
      </c>
      <c r="E692" s="255" t="s">
        <v>19</v>
      </c>
      <c r="F692" s="256" t="s">
        <v>1965</v>
      </c>
      <c r="G692" s="254"/>
      <c r="H692" s="257">
        <v>650</v>
      </c>
      <c r="I692" s="258"/>
      <c r="J692" s="254"/>
      <c r="K692" s="254"/>
      <c r="L692" s="259"/>
      <c r="M692" s="260"/>
      <c r="N692" s="261"/>
      <c r="O692" s="261"/>
      <c r="P692" s="261"/>
      <c r="Q692" s="261"/>
      <c r="R692" s="261"/>
      <c r="S692" s="261"/>
      <c r="T692" s="26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3" t="s">
        <v>178</v>
      </c>
      <c r="AU692" s="263" t="s">
        <v>83</v>
      </c>
      <c r="AV692" s="14" t="s">
        <v>83</v>
      </c>
      <c r="AW692" s="14" t="s">
        <v>35</v>
      </c>
      <c r="AX692" s="14" t="s">
        <v>74</v>
      </c>
      <c r="AY692" s="263" t="s">
        <v>169</v>
      </c>
    </row>
    <row r="693" spans="1:51" s="14" customFormat="1" ht="12">
      <c r="A693" s="14"/>
      <c r="B693" s="253"/>
      <c r="C693" s="254"/>
      <c r="D693" s="244" t="s">
        <v>178</v>
      </c>
      <c r="E693" s="255" t="s">
        <v>19</v>
      </c>
      <c r="F693" s="256" t="s">
        <v>1660</v>
      </c>
      <c r="G693" s="254"/>
      <c r="H693" s="257">
        <v>113.16</v>
      </c>
      <c r="I693" s="258"/>
      <c r="J693" s="254"/>
      <c r="K693" s="254"/>
      <c r="L693" s="259"/>
      <c r="M693" s="260"/>
      <c r="N693" s="261"/>
      <c r="O693" s="261"/>
      <c r="P693" s="261"/>
      <c r="Q693" s="261"/>
      <c r="R693" s="261"/>
      <c r="S693" s="261"/>
      <c r="T693" s="26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3" t="s">
        <v>178</v>
      </c>
      <c r="AU693" s="263" t="s">
        <v>83</v>
      </c>
      <c r="AV693" s="14" t="s">
        <v>83</v>
      </c>
      <c r="AW693" s="14" t="s">
        <v>35</v>
      </c>
      <c r="AX693" s="14" t="s">
        <v>74</v>
      </c>
      <c r="AY693" s="263" t="s">
        <v>169</v>
      </c>
    </row>
    <row r="694" spans="1:51" s="15" customFormat="1" ht="12">
      <c r="A694" s="15"/>
      <c r="B694" s="264"/>
      <c r="C694" s="265"/>
      <c r="D694" s="244" t="s">
        <v>178</v>
      </c>
      <c r="E694" s="266" t="s">
        <v>19</v>
      </c>
      <c r="F694" s="267" t="s">
        <v>183</v>
      </c>
      <c r="G694" s="265"/>
      <c r="H694" s="268">
        <v>763.16</v>
      </c>
      <c r="I694" s="269"/>
      <c r="J694" s="265"/>
      <c r="K694" s="265"/>
      <c r="L694" s="270"/>
      <c r="M694" s="271"/>
      <c r="N694" s="272"/>
      <c r="O694" s="272"/>
      <c r="P694" s="272"/>
      <c r="Q694" s="272"/>
      <c r="R694" s="272"/>
      <c r="S694" s="272"/>
      <c r="T694" s="273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74" t="s">
        <v>178</v>
      </c>
      <c r="AU694" s="274" t="s">
        <v>83</v>
      </c>
      <c r="AV694" s="15" t="s">
        <v>176</v>
      </c>
      <c r="AW694" s="15" t="s">
        <v>35</v>
      </c>
      <c r="AX694" s="15" t="s">
        <v>81</v>
      </c>
      <c r="AY694" s="274" t="s">
        <v>169</v>
      </c>
    </row>
    <row r="695" spans="1:63" s="12" customFormat="1" ht="22.8" customHeight="1">
      <c r="A695" s="12"/>
      <c r="B695" s="213"/>
      <c r="C695" s="214"/>
      <c r="D695" s="215" t="s">
        <v>73</v>
      </c>
      <c r="E695" s="227" t="s">
        <v>216</v>
      </c>
      <c r="F695" s="227" t="s">
        <v>242</v>
      </c>
      <c r="G695" s="214"/>
      <c r="H695" s="214"/>
      <c r="I695" s="217"/>
      <c r="J695" s="228">
        <f>BK695</f>
        <v>0</v>
      </c>
      <c r="K695" s="214"/>
      <c r="L695" s="219"/>
      <c r="M695" s="220"/>
      <c r="N695" s="221"/>
      <c r="O695" s="221"/>
      <c r="P695" s="222">
        <f>SUM(P696:P719)</f>
        <v>0</v>
      </c>
      <c r="Q695" s="221"/>
      <c r="R695" s="222">
        <f>SUM(R696:R719)</f>
        <v>9.34872</v>
      </c>
      <c r="S695" s="221"/>
      <c r="T695" s="223">
        <f>SUM(T696:T719)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24" t="s">
        <v>81</v>
      </c>
      <c r="AT695" s="225" t="s">
        <v>73</v>
      </c>
      <c r="AU695" s="225" t="s">
        <v>81</v>
      </c>
      <c r="AY695" s="224" t="s">
        <v>169</v>
      </c>
      <c r="BK695" s="226">
        <f>SUM(BK696:BK719)</f>
        <v>0</v>
      </c>
    </row>
    <row r="696" spans="1:65" s="2" customFormat="1" ht="33" customHeight="1">
      <c r="A696" s="41"/>
      <c r="B696" s="42"/>
      <c r="C696" s="229" t="s">
        <v>946</v>
      </c>
      <c r="D696" s="229" t="s">
        <v>171</v>
      </c>
      <c r="E696" s="230" t="s">
        <v>1966</v>
      </c>
      <c r="F696" s="231" t="s">
        <v>1967</v>
      </c>
      <c r="G696" s="232" t="s">
        <v>207</v>
      </c>
      <c r="H696" s="233">
        <v>3.266</v>
      </c>
      <c r="I696" s="234"/>
      <c r="J696" s="235">
        <f>ROUND(I696*H696,2)</f>
        <v>0</v>
      </c>
      <c r="K696" s="231" t="s">
        <v>19</v>
      </c>
      <c r="L696" s="47"/>
      <c r="M696" s="236" t="s">
        <v>19</v>
      </c>
      <c r="N696" s="237" t="s">
        <v>45</v>
      </c>
      <c r="O696" s="87"/>
      <c r="P696" s="238">
        <f>O696*H696</f>
        <v>0</v>
      </c>
      <c r="Q696" s="238">
        <v>2.4</v>
      </c>
      <c r="R696" s="238">
        <f>Q696*H696</f>
        <v>7.8384</v>
      </c>
      <c r="S696" s="238">
        <v>0</v>
      </c>
      <c r="T696" s="239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40" t="s">
        <v>176</v>
      </c>
      <c r="AT696" s="240" t="s">
        <v>171</v>
      </c>
      <c r="AU696" s="240" t="s">
        <v>83</v>
      </c>
      <c r="AY696" s="20" t="s">
        <v>169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20" t="s">
        <v>81</v>
      </c>
      <c r="BK696" s="241">
        <f>ROUND(I696*H696,2)</f>
        <v>0</v>
      </c>
      <c r="BL696" s="20" t="s">
        <v>176</v>
      </c>
      <c r="BM696" s="240" t="s">
        <v>1968</v>
      </c>
    </row>
    <row r="697" spans="1:51" s="13" customFormat="1" ht="12">
      <c r="A697" s="13"/>
      <c r="B697" s="242"/>
      <c r="C697" s="243"/>
      <c r="D697" s="244" t="s">
        <v>178</v>
      </c>
      <c r="E697" s="245" t="s">
        <v>19</v>
      </c>
      <c r="F697" s="246" t="s">
        <v>1798</v>
      </c>
      <c r="G697" s="243"/>
      <c r="H697" s="245" t="s">
        <v>19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2" t="s">
        <v>178</v>
      </c>
      <c r="AU697" s="252" t="s">
        <v>83</v>
      </c>
      <c r="AV697" s="13" t="s">
        <v>81</v>
      </c>
      <c r="AW697" s="13" t="s">
        <v>35</v>
      </c>
      <c r="AX697" s="13" t="s">
        <v>74</v>
      </c>
      <c r="AY697" s="252" t="s">
        <v>169</v>
      </c>
    </row>
    <row r="698" spans="1:51" s="14" customFormat="1" ht="12">
      <c r="A698" s="14"/>
      <c r="B698" s="253"/>
      <c r="C698" s="254"/>
      <c r="D698" s="244" t="s">
        <v>178</v>
      </c>
      <c r="E698" s="255" t="s">
        <v>19</v>
      </c>
      <c r="F698" s="256" t="s">
        <v>1969</v>
      </c>
      <c r="G698" s="254"/>
      <c r="H698" s="257">
        <v>0.826</v>
      </c>
      <c r="I698" s="258"/>
      <c r="J698" s="254"/>
      <c r="K698" s="254"/>
      <c r="L698" s="259"/>
      <c r="M698" s="260"/>
      <c r="N698" s="261"/>
      <c r="O698" s="261"/>
      <c r="P698" s="261"/>
      <c r="Q698" s="261"/>
      <c r="R698" s="261"/>
      <c r="S698" s="261"/>
      <c r="T698" s="26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3" t="s">
        <v>178</v>
      </c>
      <c r="AU698" s="263" t="s">
        <v>83</v>
      </c>
      <c r="AV698" s="14" t="s">
        <v>83</v>
      </c>
      <c r="AW698" s="14" t="s">
        <v>35</v>
      </c>
      <c r="AX698" s="14" t="s">
        <v>74</v>
      </c>
      <c r="AY698" s="263" t="s">
        <v>169</v>
      </c>
    </row>
    <row r="699" spans="1:51" s="14" customFormat="1" ht="12">
      <c r="A699" s="14"/>
      <c r="B699" s="253"/>
      <c r="C699" s="254"/>
      <c r="D699" s="244" t="s">
        <v>178</v>
      </c>
      <c r="E699" s="255" t="s">
        <v>19</v>
      </c>
      <c r="F699" s="256" t="s">
        <v>1970</v>
      </c>
      <c r="G699" s="254"/>
      <c r="H699" s="257">
        <v>0.404</v>
      </c>
      <c r="I699" s="258"/>
      <c r="J699" s="254"/>
      <c r="K699" s="254"/>
      <c r="L699" s="259"/>
      <c r="M699" s="260"/>
      <c r="N699" s="261"/>
      <c r="O699" s="261"/>
      <c r="P699" s="261"/>
      <c r="Q699" s="261"/>
      <c r="R699" s="261"/>
      <c r="S699" s="261"/>
      <c r="T699" s="26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3" t="s">
        <v>178</v>
      </c>
      <c r="AU699" s="263" t="s">
        <v>83</v>
      </c>
      <c r="AV699" s="14" t="s">
        <v>83</v>
      </c>
      <c r="AW699" s="14" t="s">
        <v>35</v>
      </c>
      <c r="AX699" s="14" t="s">
        <v>74</v>
      </c>
      <c r="AY699" s="263" t="s">
        <v>169</v>
      </c>
    </row>
    <row r="700" spans="1:51" s="14" customFormat="1" ht="12">
      <c r="A700" s="14"/>
      <c r="B700" s="253"/>
      <c r="C700" s="254"/>
      <c r="D700" s="244" t="s">
        <v>178</v>
      </c>
      <c r="E700" s="255" t="s">
        <v>19</v>
      </c>
      <c r="F700" s="256" t="s">
        <v>1971</v>
      </c>
      <c r="G700" s="254"/>
      <c r="H700" s="257">
        <v>2.036</v>
      </c>
      <c r="I700" s="258"/>
      <c r="J700" s="254"/>
      <c r="K700" s="254"/>
      <c r="L700" s="259"/>
      <c r="M700" s="260"/>
      <c r="N700" s="261"/>
      <c r="O700" s="261"/>
      <c r="P700" s="261"/>
      <c r="Q700" s="261"/>
      <c r="R700" s="261"/>
      <c r="S700" s="261"/>
      <c r="T700" s="26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3" t="s">
        <v>178</v>
      </c>
      <c r="AU700" s="263" t="s">
        <v>83</v>
      </c>
      <c r="AV700" s="14" t="s">
        <v>83</v>
      </c>
      <c r="AW700" s="14" t="s">
        <v>35</v>
      </c>
      <c r="AX700" s="14" t="s">
        <v>74</v>
      </c>
      <c r="AY700" s="263" t="s">
        <v>169</v>
      </c>
    </row>
    <row r="701" spans="1:51" s="15" customFormat="1" ht="12">
      <c r="A701" s="15"/>
      <c r="B701" s="264"/>
      <c r="C701" s="265"/>
      <c r="D701" s="244" t="s">
        <v>178</v>
      </c>
      <c r="E701" s="266" t="s">
        <v>19</v>
      </c>
      <c r="F701" s="267" t="s">
        <v>183</v>
      </c>
      <c r="G701" s="265"/>
      <c r="H701" s="268">
        <v>3.266</v>
      </c>
      <c r="I701" s="269"/>
      <c r="J701" s="265"/>
      <c r="K701" s="265"/>
      <c r="L701" s="270"/>
      <c r="M701" s="271"/>
      <c r="N701" s="272"/>
      <c r="O701" s="272"/>
      <c r="P701" s="272"/>
      <c r="Q701" s="272"/>
      <c r="R701" s="272"/>
      <c r="S701" s="272"/>
      <c r="T701" s="273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74" t="s">
        <v>178</v>
      </c>
      <c r="AU701" s="274" t="s">
        <v>83</v>
      </c>
      <c r="AV701" s="15" t="s">
        <v>176</v>
      </c>
      <c r="AW701" s="15" t="s">
        <v>35</v>
      </c>
      <c r="AX701" s="15" t="s">
        <v>81</v>
      </c>
      <c r="AY701" s="274" t="s">
        <v>169</v>
      </c>
    </row>
    <row r="702" spans="1:65" s="2" customFormat="1" ht="21.75" customHeight="1">
      <c r="A702" s="41"/>
      <c r="B702" s="42"/>
      <c r="C702" s="229" t="s">
        <v>950</v>
      </c>
      <c r="D702" s="229" t="s">
        <v>171</v>
      </c>
      <c r="E702" s="230" t="s">
        <v>1972</v>
      </c>
      <c r="F702" s="231" t="s">
        <v>1973</v>
      </c>
      <c r="G702" s="232" t="s">
        <v>186</v>
      </c>
      <c r="H702" s="233">
        <v>14</v>
      </c>
      <c r="I702" s="234"/>
      <c r="J702" s="235">
        <f>ROUND(I702*H702,2)</f>
        <v>0</v>
      </c>
      <c r="K702" s="231" t="s">
        <v>175</v>
      </c>
      <c r="L702" s="47"/>
      <c r="M702" s="236" t="s">
        <v>19</v>
      </c>
      <c r="N702" s="237" t="s">
        <v>45</v>
      </c>
      <c r="O702" s="87"/>
      <c r="P702" s="238">
        <f>O702*H702</f>
        <v>0</v>
      </c>
      <c r="Q702" s="238">
        <v>0.00688</v>
      </c>
      <c r="R702" s="238">
        <f>Q702*H702</f>
        <v>0.09632</v>
      </c>
      <c r="S702" s="238">
        <v>0</v>
      </c>
      <c r="T702" s="239">
        <f>S702*H702</f>
        <v>0</v>
      </c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R702" s="240" t="s">
        <v>176</v>
      </c>
      <c r="AT702" s="240" t="s">
        <v>171</v>
      </c>
      <c r="AU702" s="240" t="s">
        <v>83</v>
      </c>
      <c r="AY702" s="20" t="s">
        <v>169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20" t="s">
        <v>81</v>
      </c>
      <c r="BK702" s="241">
        <f>ROUND(I702*H702,2)</f>
        <v>0</v>
      </c>
      <c r="BL702" s="20" t="s">
        <v>176</v>
      </c>
      <c r="BM702" s="240" t="s">
        <v>1974</v>
      </c>
    </row>
    <row r="703" spans="1:51" s="13" customFormat="1" ht="12">
      <c r="A703" s="13"/>
      <c r="B703" s="242"/>
      <c r="C703" s="243"/>
      <c r="D703" s="244" t="s">
        <v>178</v>
      </c>
      <c r="E703" s="245" t="s">
        <v>19</v>
      </c>
      <c r="F703" s="246" t="s">
        <v>1699</v>
      </c>
      <c r="G703" s="243"/>
      <c r="H703" s="245" t="s">
        <v>19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2" t="s">
        <v>178</v>
      </c>
      <c r="AU703" s="252" t="s">
        <v>83</v>
      </c>
      <c r="AV703" s="13" t="s">
        <v>81</v>
      </c>
      <c r="AW703" s="13" t="s">
        <v>35</v>
      </c>
      <c r="AX703" s="13" t="s">
        <v>74</v>
      </c>
      <c r="AY703" s="252" t="s">
        <v>169</v>
      </c>
    </row>
    <row r="704" spans="1:51" s="14" customFormat="1" ht="12">
      <c r="A704" s="14"/>
      <c r="B704" s="253"/>
      <c r="C704" s="254"/>
      <c r="D704" s="244" t="s">
        <v>178</v>
      </c>
      <c r="E704" s="255" t="s">
        <v>19</v>
      </c>
      <c r="F704" s="256" t="s">
        <v>1700</v>
      </c>
      <c r="G704" s="254"/>
      <c r="H704" s="257">
        <v>1</v>
      </c>
      <c r="I704" s="258"/>
      <c r="J704" s="254"/>
      <c r="K704" s="254"/>
      <c r="L704" s="259"/>
      <c r="M704" s="260"/>
      <c r="N704" s="261"/>
      <c r="O704" s="261"/>
      <c r="P704" s="261"/>
      <c r="Q704" s="261"/>
      <c r="R704" s="261"/>
      <c r="S704" s="261"/>
      <c r="T704" s="26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3" t="s">
        <v>178</v>
      </c>
      <c r="AU704" s="263" t="s">
        <v>83</v>
      </c>
      <c r="AV704" s="14" t="s">
        <v>83</v>
      </c>
      <c r="AW704" s="14" t="s">
        <v>35</v>
      </c>
      <c r="AX704" s="14" t="s">
        <v>74</v>
      </c>
      <c r="AY704" s="263" t="s">
        <v>169</v>
      </c>
    </row>
    <row r="705" spans="1:51" s="14" customFormat="1" ht="12">
      <c r="A705" s="14"/>
      <c r="B705" s="253"/>
      <c r="C705" s="254"/>
      <c r="D705" s="244" t="s">
        <v>178</v>
      </c>
      <c r="E705" s="255" t="s">
        <v>19</v>
      </c>
      <c r="F705" s="256" t="s">
        <v>1818</v>
      </c>
      <c r="G705" s="254"/>
      <c r="H705" s="257">
        <v>1</v>
      </c>
      <c r="I705" s="258"/>
      <c r="J705" s="254"/>
      <c r="K705" s="254"/>
      <c r="L705" s="259"/>
      <c r="M705" s="260"/>
      <c r="N705" s="261"/>
      <c r="O705" s="261"/>
      <c r="P705" s="261"/>
      <c r="Q705" s="261"/>
      <c r="R705" s="261"/>
      <c r="S705" s="261"/>
      <c r="T705" s="26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3" t="s">
        <v>178</v>
      </c>
      <c r="AU705" s="263" t="s">
        <v>83</v>
      </c>
      <c r="AV705" s="14" t="s">
        <v>83</v>
      </c>
      <c r="AW705" s="14" t="s">
        <v>35</v>
      </c>
      <c r="AX705" s="14" t="s">
        <v>74</v>
      </c>
      <c r="AY705" s="263" t="s">
        <v>169</v>
      </c>
    </row>
    <row r="706" spans="1:51" s="14" customFormat="1" ht="12">
      <c r="A706" s="14"/>
      <c r="B706" s="253"/>
      <c r="C706" s="254"/>
      <c r="D706" s="244" t="s">
        <v>178</v>
      </c>
      <c r="E706" s="255" t="s">
        <v>19</v>
      </c>
      <c r="F706" s="256" t="s">
        <v>1721</v>
      </c>
      <c r="G706" s="254"/>
      <c r="H706" s="257">
        <v>1</v>
      </c>
      <c r="I706" s="258"/>
      <c r="J706" s="254"/>
      <c r="K706" s="254"/>
      <c r="L706" s="259"/>
      <c r="M706" s="260"/>
      <c r="N706" s="261"/>
      <c r="O706" s="261"/>
      <c r="P706" s="261"/>
      <c r="Q706" s="261"/>
      <c r="R706" s="261"/>
      <c r="S706" s="261"/>
      <c r="T706" s="26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3" t="s">
        <v>178</v>
      </c>
      <c r="AU706" s="263" t="s">
        <v>83</v>
      </c>
      <c r="AV706" s="14" t="s">
        <v>83</v>
      </c>
      <c r="AW706" s="14" t="s">
        <v>35</v>
      </c>
      <c r="AX706" s="14" t="s">
        <v>74</v>
      </c>
      <c r="AY706" s="263" t="s">
        <v>169</v>
      </c>
    </row>
    <row r="707" spans="1:51" s="14" customFormat="1" ht="12">
      <c r="A707" s="14"/>
      <c r="B707" s="253"/>
      <c r="C707" s="254"/>
      <c r="D707" s="244" t="s">
        <v>178</v>
      </c>
      <c r="E707" s="255" t="s">
        <v>19</v>
      </c>
      <c r="F707" s="256" t="s">
        <v>1703</v>
      </c>
      <c r="G707" s="254"/>
      <c r="H707" s="257">
        <v>1</v>
      </c>
      <c r="I707" s="258"/>
      <c r="J707" s="254"/>
      <c r="K707" s="254"/>
      <c r="L707" s="259"/>
      <c r="M707" s="260"/>
      <c r="N707" s="261"/>
      <c r="O707" s="261"/>
      <c r="P707" s="261"/>
      <c r="Q707" s="261"/>
      <c r="R707" s="261"/>
      <c r="S707" s="261"/>
      <c r="T707" s="26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3" t="s">
        <v>178</v>
      </c>
      <c r="AU707" s="263" t="s">
        <v>83</v>
      </c>
      <c r="AV707" s="14" t="s">
        <v>83</v>
      </c>
      <c r="AW707" s="14" t="s">
        <v>35</v>
      </c>
      <c r="AX707" s="14" t="s">
        <v>74</v>
      </c>
      <c r="AY707" s="263" t="s">
        <v>169</v>
      </c>
    </row>
    <row r="708" spans="1:51" s="14" customFormat="1" ht="12">
      <c r="A708" s="14"/>
      <c r="B708" s="253"/>
      <c r="C708" s="254"/>
      <c r="D708" s="244" t="s">
        <v>178</v>
      </c>
      <c r="E708" s="255" t="s">
        <v>19</v>
      </c>
      <c r="F708" s="256" t="s">
        <v>1738</v>
      </c>
      <c r="G708" s="254"/>
      <c r="H708" s="257">
        <v>1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3" t="s">
        <v>178</v>
      </c>
      <c r="AU708" s="263" t="s">
        <v>83</v>
      </c>
      <c r="AV708" s="14" t="s">
        <v>83</v>
      </c>
      <c r="AW708" s="14" t="s">
        <v>35</v>
      </c>
      <c r="AX708" s="14" t="s">
        <v>74</v>
      </c>
      <c r="AY708" s="263" t="s">
        <v>169</v>
      </c>
    </row>
    <row r="709" spans="1:51" s="14" customFormat="1" ht="12">
      <c r="A709" s="14"/>
      <c r="B709" s="253"/>
      <c r="C709" s="254"/>
      <c r="D709" s="244" t="s">
        <v>178</v>
      </c>
      <c r="E709" s="255" t="s">
        <v>19</v>
      </c>
      <c r="F709" s="256" t="s">
        <v>1705</v>
      </c>
      <c r="G709" s="254"/>
      <c r="H709" s="257">
        <v>1</v>
      </c>
      <c r="I709" s="258"/>
      <c r="J709" s="254"/>
      <c r="K709" s="254"/>
      <c r="L709" s="259"/>
      <c r="M709" s="260"/>
      <c r="N709" s="261"/>
      <c r="O709" s="261"/>
      <c r="P709" s="261"/>
      <c r="Q709" s="261"/>
      <c r="R709" s="261"/>
      <c r="S709" s="261"/>
      <c r="T709" s="26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3" t="s">
        <v>178</v>
      </c>
      <c r="AU709" s="263" t="s">
        <v>83</v>
      </c>
      <c r="AV709" s="14" t="s">
        <v>83</v>
      </c>
      <c r="AW709" s="14" t="s">
        <v>35</v>
      </c>
      <c r="AX709" s="14" t="s">
        <v>74</v>
      </c>
      <c r="AY709" s="263" t="s">
        <v>169</v>
      </c>
    </row>
    <row r="710" spans="1:51" s="14" customFormat="1" ht="12">
      <c r="A710" s="14"/>
      <c r="B710" s="253"/>
      <c r="C710" s="254"/>
      <c r="D710" s="244" t="s">
        <v>178</v>
      </c>
      <c r="E710" s="255" t="s">
        <v>19</v>
      </c>
      <c r="F710" s="256" t="s">
        <v>1732</v>
      </c>
      <c r="G710" s="254"/>
      <c r="H710" s="257">
        <v>1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3" t="s">
        <v>178</v>
      </c>
      <c r="AU710" s="263" t="s">
        <v>83</v>
      </c>
      <c r="AV710" s="14" t="s">
        <v>83</v>
      </c>
      <c r="AW710" s="14" t="s">
        <v>35</v>
      </c>
      <c r="AX710" s="14" t="s">
        <v>74</v>
      </c>
      <c r="AY710" s="263" t="s">
        <v>169</v>
      </c>
    </row>
    <row r="711" spans="1:51" s="14" customFormat="1" ht="12">
      <c r="A711" s="14"/>
      <c r="B711" s="253"/>
      <c r="C711" s="254"/>
      <c r="D711" s="244" t="s">
        <v>178</v>
      </c>
      <c r="E711" s="255" t="s">
        <v>19</v>
      </c>
      <c r="F711" s="256" t="s">
        <v>1707</v>
      </c>
      <c r="G711" s="254"/>
      <c r="H711" s="257">
        <v>1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178</v>
      </c>
      <c r="AU711" s="263" t="s">
        <v>83</v>
      </c>
      <c r="AV711" s="14" t="s">
        <v>83</v>
      </c>
      <c r="AW711" s="14" t="s">
        <v>35</v>
      </c>
      <c r="AX711" s="14" t="s">
        <v>74</v>
      </c>
      <c r="AY711" s="263" t="s">
        <v>169</v>
      </c>
    </row>
    <row r="712" spans="1:51" s="14" customFormat="1" ht="12">
      <c r="A712" s="14"/>
      <c r="B712" s="253"/>
      <c r="C712" s="254"/>
      <c r="D712" s="244" t="s">
        <v>178</v>
      </c>
      <c r="E712" s="255" t="s">
        <v>19</v>
      </c>
      <c r="F712" s="256" t="s">
        <v>1708</v>
      </c>
      <c r="G712" s="254"/>
      <c r="H712" s="257">
        <v>1</v>
      </c>
      <c r="I712" s="258"/>
      <c r="J712" s="254"/>
      <c r="K712" s="254"/>
      <c r="L712" s="259"/>
      <c r="M712" s="260"/>
      <c r="N712" s="261"/>
      <c r="O712" s="261"/>
      <c r="P712" s="261"/>
      <c r="Q712" s="261"/>
      <c r="R712" s="261"/>
      <c r="S712" s="261"/>
      <c r="T712" s="26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3" t="s">
        <v>178</v>
      </c>
      <c r="AU712" s="263" t="s">
        <v>83</v>
      </c>
      <c r="AV712" s="14" t="s">
        <v>83</v>
      </c>
      <c r="AW712" s="14" t="s">
        <v>35</v>
      </c>
      <c r="AX712" s="14" t="s">
        <v>74</v>
      </c>
      <c r="AY712" s="263" t="s">
        <v>169</v>
      </c>
    </row>
    <row r="713" spans="1:51" s="14" customFormat="1" ht="12">
      <c r="A713" s="14"/>
      <c r="B713" s="253"/>
      <c r="C713" s="254"/>
      <c r="D713" s="244" t="s">
        <v>178</v>
      </c>
      <c r="E713" s="255" t="s">
        <v>19</v>
      </c>
      <c r="F713" s="256" t="s">
        <v>1709</v>
      </c>
      <c r="G713" s="254"/>
      <c r="H713" s="257">
        <v>1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3" t="s">
        <v>178</v>
      </c>
      <c r="AU713" s="263" t="s">
        <v>83</v>
      </c>
      <c r="AV713" s="14" t="s">
        <v>83</v>
      </c>
      <c r="AW713" s="14" t="s">
        <v>35</v>
      </c>
      <c r="AX713" s="14" t="s">
        <v>74</v>
      </c>
      <c r="AY713" s="263" t="s">
        <v>169</v>
      </c>
    </row>
    <row r="714" spans="1:51" s="14" customFormat="1" ht="12">
      <c r="A714" s="14"/>
      <c r="B714" s="253"/>
      <c r="C714" s="254"/>
      <c r="D714" s="244" t="s">
        <v>178</v>
      </c>
      <c r="E714" s="255" t="s">
        <v>19</v>
      </c>
      <c r="F714" s="256" t="s">
        <v>1710</v>
      </c>
      <c r="G714" s="254"/>
      <c r="H714" s="257">
        <v>1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178</v>
      </c>
      <c r="AU714" s="263" t="s">
        <v>83</v>
      </c>
      <c r="AV714" s="14" t="s">
        <v>83</v>
      </c>
      <c r="AW714" s="14" t="s">
        <v>35</v>
      </c>
      <c r="AX714" s="14" t="s">
        <v>74</v>
      </c>
      <c r="AY714" s="263" t="s">
        <v>169</v>
      </c>
    </row>
    <row r="715" spans="1:51" s="14" customFormat="1" ht="12">
      <c r="A715" s="14"/>
      <c r="B715" s="253"/>
      <c r="C715" s="254"/>
      <c r="D715" s="244" t="s">
        <v>178</v>
      </c>
      <c r="E715" s="255" t="s">
        <v>19</v>
      </c>
      <c r="F715" s="256" t="s">
        <v>1711</v>
      </c>
      <c r="G715" s="254"/>
      <c r="H715" s="257">
        <v>1</v>
      </c>
      <c r="I715" s="258"/>
      <c r="J715" s="254"/>
      <c r="K715" s="254"/>
      <c r="L715" s="259"/>
      <c r="M715" s="260"/>
      <c r="N715" s="261"/>
      <c r="O715" s="261"/>
      <c r="P715" s="261"/>
      <c r="Q715" s="261"/>
      <c r="R715" s="261"/>
      <c r="S715" s="261"/>
      <c r="T715" s="262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3" t="s">
        <v>178</v>
      </c>
      <c r="AU715" s="263" t="s">
        <v>83</v>
      </c>
      <c r="AV715" s="14" t="s">
        <v>83</v>
      </c>
      <c r="AW715" s="14" t="s">
        <v>35</v>
      </c>
      <c r="AX715" s="14" t="s">
        <v>74</v>
      </c>
      <c r="AY715" s="263" t="s">
        <v>169</v>
      </c>
    </row>
    <row r="716" spans="1:51" s="14" customFormat="1" ht="12">
      <c r="A716" s="14"/>
      <c r="B716" s="253"/>
      <c r="C716" s="254"/>
      <c r="D716" s="244" t="s">
        <v>178</v>
      </c>
      <c r="E716" s="255" t="s">
        <v>19</v>
      </c>
      <c r="F716" s="256" t="s">
        <v>1733</v>
      </c>
      <c r="G716" s="254"/>
      <c r="H716" s="257">
        <v>1</v>
      </c>
      <c r="I716" s="258"/>
      <c r="J716" s="254"/>
      <c r="K716" s="254"/>
      <c r="L716" s="259"/>
      <c r="M716" s="260"/>
      <c r="N716" s="261"/>
      <c r="O716" s="261"/>
      <c r="P716" s="261"/>
      <c r="Q716" s="261"/>
      <c r="R716" s="261"/>
      <c r="S716" s="261"/>
      <c r="T716" s="26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3" t="s">
        <v>178</v>
      </c>
      <c r="AU716" s="263" t="s">
        <v>83</v>
      </c>
      <c r="AV716" s="14" t="s">
        <v>83</v>
      </c>
      <c r="AW716" s="14" t="s">
        <v>35</v>
      </c>
      <c r="AX716" s="14" t="s">
        <v>74</v>
      </c>
      <c r="AY716" s="263" t="s">
        <v>169</v>
      </c>
    </row>
    <row r="717" spans="1:51" s="14" customFormat="1" ht="12">
      <c r="A717" s="14"/>
      <c r="B717" s="253"/>
      <c r="C717" s="254"/>
      <c r="D717" s="244" t="s">
        <v>178</v>
      </c>
      <c r="E717" s="255" t="s">
        <v>19</v>
      </c>
      <c r="F717" s="256" t="s">
        <v>1822</v>
      </c>
      <c r="G717" s="254"/>
      <c r="H717" s="257">
        <v>1</v>
      </c>
      <c r="I717" s="258"/>
      <c r="J717" s="254"/>
      <c r="K717" s="254"/>
      <c r="L717" s="259"/>
      <c r="M717" s="260"/>
      <c r="N717" s="261"/>
      <c r="O717" s="261"/>
      <c r="P717" s="261"/>
      <c r="Q717" s="261"/>
      <c r="R717" s="261"/>
      <c r="S717" s="261"/>
      <c r="T717" s="262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3" t="s">
        <v>178</v>
      </c>
      <c r="AU717" s="263" t="s">
        <v>83</v>
      </c>
      <c r="AV717" s="14" t="s">
        <v>83</v>
      </c>
      <c r="AW717" s="14" t="s">
        <v>35</v>
      </c>
      <c r="AX717" s="14" t="s">
        <v>74</v>
      </c>
      <c r="AY717" s="263" t="s">
        <v>169</v>
      </c>
    </row>
    <row r="718" spans="1:51" s="15" customFormat="1" ht="12">
      <c r="A718" s="15"/>
      <c r="B718" s="264"/>
      <c r="C718" s="265"/>
      <c r="D718" s="244" t="s">
        <v>178</v>
      </c>
      <c r="E718" s="266" t="s">
        <v>19</v>
      </c>
      <c r="F718" s="267" t="s">
        <v>183</v>
      </c>
      <c r="G718" s="265"/>
      <c r="H718" s="268">
        <v>14</v>
      </c>
      <c r="I718" s="269"/>
      <c r="J718" s="265"/>
      <c r="K718" s="265"/>
      <c r="L718" s="270"/>
      <c r="M718" s="271"/>
      <c r="N718" s="272"/>
      <c r="O718" s="272"/>
      <c r="P718" s="272"/>
      <c r="Q718" s="272"/>
      <c r="R718" s="272"/>
      <c r="S718" s="272"/>
      <c r="T718" s="273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74" t="s">
        <v>178</v>
      </c>
      <c r="AU718" s="274" t="s">
        <v>83</v>
      </c>
      <c r="AV718" s="15" t="s">
        <v>176</v>
      </c>
      <c r="AW718" s="15" t="s">
        <v>35</v>
      </c>
      <c r="AX718" s="15" t="s">
        <v>81</v>
      </c>
      <c r="AY718" s="274" t="s">
        <v>169</v>
      </c>
    </row>
    <row r="719" spans="1:65" s="2" customFormat="1" ht="55.5" customHeight="1">
      <c r="A719" s="41"/>
      <c r="B719" s="42"/>
      <c r="C719" s="307" t="s">
        <v>957</v>
      </c>
      <c r="D719" s="307" t="s">
        <v>637</v>
      </c>
      <c r="E719" s="308" t="s">
        <v>1975</v>
      </c>
      <c r="F719" s="309" t="s">
        <v>1976</v>
      </c>
      <c r="G719" s="310" t="s">
        <v>186</v>
      </c>
      <c r="H719" s="311">
        <v>14</v>
      </c>
      <c r="I719" s="312"/>
      <c r="J719" s="313">
        <f>ROUND(I719*H719,2)</f>
        <v>0</v>
      </c>
      <c r="K719" s="309" t="s">
        <v>19</v>
      </c>
      <c r="L719" s="314"/>
      <c r="M719" s="315" t="s">
        <v>19</v>
      </c>
      <c r="N719" s="316" t="s">
        <v>45</v>
      </c>
      <c r="O719" s="87"/>
      <c r="P719" s="238">
        <f>O719*H719</f>
        <v>0</v>
      </c>
      <c r="Q719" s="238">
        <v>0.101</v>
      </c>
      <c r="R719" s="238">
        <f>Q719*H719</f>
        <v>1.4140000000000001</v>
      </c>
      <c r="S719" s="238">
        <v>0</v>
      </c>
      <c r="T719" s="239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40" t="s">
        <v>210</v>
      </c>
      <c r="AT719" s="240" t="s">
        <v>637</v>
      </c>
      <c r="AU719" s="240" t="s">
        <v>83</v>
      </c>
      <c r="AY719" s="20" t="s">
        <v>169</v>
      </c>
      <c r="BE719" s="241">
        <f>IF(N719="základní",J719,0)</f>
        <v>0</v>
      </c>
      <c r="BF719" s="241">
        <f>IF(N719="snížená",J719,0)</f>
        <v>0</v>
      </c>
      <c r="BG719" s="241">
        <f>IF(N719="zákl. přenesená",J719,0)</f>
        <v>0</v>
      </c>
      <c r="BH719" s="241">
        <f>IF(N719="sníž. přenesená",J719,0)</f>
        <v>0</v>
      </c>
      <c r="BI719" s="241">
        <f>IF(N719="nulová",J719,0)</f>
        <v>0</v>
      </c>
      <c r="BJ719" s="20" t="s">
        <v>81</v>
      </c>
      <c r="BK719" s="241">
        <f>ROUND(I719*H719,2)</f>
        <v>0</v>
      </c>
      <c r="BL719" s="20" t="s">
        <v>176</v>
      </c>
      <c r="BM719" s="240" t="s">
        <v>1977</v>
      </c>
    </row>
    <row r="720" spans="1:63" s="12" customFormat="1" ht="22.8" customHeight="1">
      <c r="A720" s="12"/>
      <c r="B720" s="213"/>
      <c r="C720" s="214"/>
      <c r="D720" s="215" t="s">
        <v>73</v>
      </c>
      <c r="E720" s="227" t="s">
        <v>991</v>
      </c>
      <c r="F720" s="227" t="s">
        <v>244</v>
      </c>
      <c r="G720" s="214"/>
      <c r="H720" s="214"/>
      <c r="I720" s="217"/>
      <c r="J720" s="228">
        <f>BK720</f>
        <v>0</v>
      </c>
      <c r="K720" s="214"/>
      <c r="L720" s="219"/>
      <c r="M720" s="220"/>
      <c r="N720" s="221"/>
      <c r="O720" s="221"/>
      <c r="P720" s="222">
        <f>P721</f>
        <v>0</v>
      </c>
      <c r="Q720" s="221"/>
      <c r="R720" s="222">
        <f>R721</f>
        <v>0</v>
      </c>
      <c r="S720" s="221"/>
      <c r="T720" s="223">
        <f>T721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24" t="s">
        <v>81</v>
      </c>
      <c r="AT720" s="225" t="s">
        <v>73</v>
      </c>
      <c r="AU720" s="225" t="s">
        <v>81</v>
      </c>
      <c r="AY720" s="224" t="s">
        <v>169</v>
      </c>
      <c r="BK720" s="226">
        <f>BK721</f>
        <v>0</v>
      </c>
    </row>
    <row r="721" spans="1:65" s="2" customFormat="1" ht="44.25" customHeight="1">
      <c r="A721" s="41"/>
      <c r="B721" s="42"/>
      <c r="C721" s="229" t="s">
        <v>962</v>
      </c>
      <c r="D721" s="229" t="s">
        <v>171</v>
      </c>
      <c r="E721" s="230" t="s">
        <v>1978</v>
      </c>
      <c r="F721" s="231" t="s">
        <v>1979</v>
      </c>
      <c r="G721" s="232" t="s">
        <v>234</v>
      </c>
      <c r="H721" s="233">
        <v>1756.396</v>
      </c>
      <c r="I721" s="234"/>
      <c r="J721" s="235">
        <f>ROUND(I721*H721,2)</f>
        <v>0</v>
      </c>
      <c r="K721" s="231" t="s">
        <v>175</v>
      </c>
      <c r="L721" s="47"/>
      <c r="M721" s="236" t="s">
        <v>19</v>
      </c>
      <c r="N721" s="237" t="s">
        <v>45</v>
      </c>
      <c r="O721" s="87"/>
      <c r="P721" s="238">
        <f>O721*H721</f>
        <v>0</v>
      </c>
      <c r="Q721" s="238">
        <v>0</v>
      </c>
      <c r="R721" s="238">
        <f>Q721*H721</f>
        <v>0</v>
      </c>
      <c r="S721" s="238">
        <v>0</v>
      </c>
      <c r="T721" s="239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40" t="s">
        <v>176</v>
      </c>
      <c r="AT721" s="240" t="s">
        <v>171</v>
      </c>
      <c r="AU721" s="240" t="s">
        <v>83</v>
      </c>
      <c r="AY721" s="20" t="s">
        <v>169</v>
      </c>
      <c r="BE721" s="241">
        <f>IF(N721="základní",J721,0)</f>
        <v>0</v>
      </c>
      <c r="BF721" s="241">
        <f>IF(N721="snížená",J721,0)</f>
        <v>0</v>
      </c>
      <c r="BG721" s="241">
        <f>IF(N721="zákl. přenesená",J721,0)</f>
        <v>0</v>
      </c>
      <c r="BH721" s="241">
        <f>IF(N721="sníž. přenesená",J721,0)</f>
        <v>0</v>
      </c>
      <c r="BI721" s="241">
        <f>IF(N721="nulová",J721,0)</f>
        <v>0</v>
      </c>
      <c r="BJ721" s="20" t="s">
        <v>81</v>
      </c>
      <c r="BK721" s="241">
        <f>ROUND(I721*H721,2)</f>
        <v>0</v>
      </c>
      <c r="BL721" s="20" t="s">
        <v>176</v>
      </c>
      <c r="BM721" s="240" t="s">
        <v>1980</v>
      </c>
    </row>
    <row r="722" spans="1:63" s="12" customFormat="1" ht="25.9" customHeight="1">
      <c r="A722" s="12"/>
      <c r="B722" s="213"/>
      <c r="C722" s="214"/>
      <c r="D722" s="215" t="s">
        <v>73</v>
      </c>
      <c r="E722" s="216" t="s">
        <v>263</v>
      </c>
      <c r="F722" s="216" t="s">
        <v>264</v>
      </c>
      <c r="G722" s="214"/>
      <c r="H722" s="214"/>
      <c r="I722" s="217"/>
      <c r="J722" s="218">
        <f>BK722</f>
        <v>0</v>
      </c>
      <c r="K722" s="214"/>
      <c r="L722" s="219"/>
      <c r="M722" s="220"/>
      <c r="N722" s="221"/>
      <c r="O722" s="221"/>
      <c r="P722" s="222">
        <f>P723</f>
        <v>0</v>
      </c>
      <c r="Q722" s="221"/>
      <c r="R722" s="222">
        <f>R723</f>
        <v>0.10446079999999999</v>
      </c>
      <c r="S722" s="221"/>
      <c r="T722" s="223">
        <f>T723</f>
        <v>0</v>
      </c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R722" s="224" t="s">
        <v>83</v>
      </c>
      <c r="AT722" s="225" t="s">
        <v>73</v>
      </c>
      <c r="AU722" s="225" t="s">
        <v>74</v>
      </c>
      <c r="AY722" s="224" t="s">
        <v>169</v>
      </c>
      <c r="BK722" s="226">
        <f>BK723</f>
        <v>0</v>
      </c>
    </row>
    <row r="723" spans="1:63" s="12" customFormat="1" ht="22.8" customHeight="1">
      <c r="A723" s="12"/>
      <c r="B723" s="213"/>
      <c r="C723" s="214"/>
      <c r="D723" s="215" t="s">
        <v>73</v>
      </c>
      <c r="E723" s="227" t="s">
        <v>996</v>
      </c>
      <c r="F723" s="227" t="s">
        <v>997</v>
      </c>
      <c r="G723" s="214"/>
      <c r="H723" s="214"/>
      <c r="I723" s="217"/>
      <c r="J723" s="228">
        <f>BK723</f>
        <v>0</v>
      </c>
      <c r="K723" s="214"/>
      <c r="L723" s="219"/>
      <c r="M723" s="220"/>
      <c r="N723" s="221"/>
      <c r="O723" s="221"/>
      <c r="P723" s="222">
        <f>SUM(P724:P740)</f>
        <v>0</v>
      </c>
      <c r="Q723" s="221"/>
      <c r="R723" s="222">
        <f>SUM(R724:R740)</f>
        <v>0.10446079999999999</v>
      </c>
      <c r="S723" s="221"/>
      <c r="T723" s="223">
        <f>SUM(T724:T740)</f>
        <v>0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224" t="s">
        <v>83</v>
      </c>
      <c r="AT723" s="225" t="s">
        <v>73</v>
      </c>
      <c r="AU723" s="225" t="s">
        <v>81</v>
      </c>
      <c r="AY723" s="224" t="s">
        <v>169</v>
      </c>
      <c r="BK723" s="226">
        <f>SUM(BK724:BK740)</f>
        <v>0</v>
      </c>
    </row>
    <row r="724" spans="1:65" s="2" customFormat="1" ht="33" customHeight="1">
      <c r="A724" s="41"/>
      <c r="B724" s="42"/>
      <c r="C724" s="229" t="s">
        <v>967</v>
      </c>
      <c r="D724" s="229" t="s">
        <v>171</v>
      </c>
      <c r="E724" s="230" t="s">
        <v>1331</v>
      </c>
      <c r="F724" s="231" t="s">
        <v>1332</v>
      </c>
      <c r="G724" s="232" t="s">
        <v>174</v>
      </c>
      <c r="H724" s="233">
        <v>18.018</v>
      </c>
      <c r="I724" s="234"/>
      <c r="J724" s="235">
        <f>ROUND(I724*H724,2)</f>
        <v>0</v>
      </c>
      <c r="K724" s="231" t="s">
        <v>175</v>
      </c>
      <c r="L724" s="47"/>
      <c r="M724" s="236" t="s">
        <v>19</v>
      </c>
      <c r="N724" s="237" t="s">
        <v>45</v>
      </c>
      <c r="O724" s="87"/>
      <c r="P724" s="238">
        <f>O724*H724</f>
        <v>0</v>
      </c>
      <c r="Q724" s="238">
        <v>0</v>
      </c>
      <c r="R724" s="238">
        <f>Q724*H724</f>
        <v>0</v>
      </c>
      <c r="S724" s="238">
        <v>0</v>
      </c>
      <c r="T724" s="239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40" t="s">
        <v>227</v>
      </c>
      <c r="AT724" s="240" t="s">
        <v>171</v>
      </c>
      <c r="AU724" s="240" t="s">
        <v>83</v>
      </c>
      <c r="AY724" s="20" t="s">
        <v>169</v>
      </c>
      <c r="BE724" s="241">
        <f>IF(N724="základní",J724,0)</f>
        <v>0</v>
      </c>
      <c r="BF724" s="241">
        <f>IF(N724="snížená",J724,0)</f>
        <v>0</v>
      </c>
      <c r="BG724" s="241">
        <f>IF(N724="zákl. přenesená",J724,0)</f>
        <v>0</v>
      </c>
      <c r="BH724" s="241">
        <f>IF(N724="sníž. přenesená",J724,0)</f>
        <v>0</v>
      </c>
      <c r="BI724" s="241">
        <f>IF(N724="nulová",J724,0)</f>
        <v>0</v>
      </c>
      <c r="BJ724" s="20" t="s">
        <v>81</v>
      </c>
      <c r="BK724" s="241">
        <f>ROUND(I724*H724,2)</f>
        <v>0</v>
      </c>
      <c r="BL724" s="20" t="s">
        <v>227</v>
      </c>
      <c r="BM724" s="240" t="s">
        <v>1981</v>
      </c>
    </row>
    <row r="725" spans="1:51" s="13" customFormat="1" ht="12">
      <c r="A725" s="13"/>
      <c r="B725" s="242"/>
      <c r="C725" s="243"/>
      <c r="D725" s="244" t="s">
        <v>178</v>
      </c>
      <c r="E725" s="245" t="s">
        <v>19</v>
      </c>
      <c r="F725" s="246" t="s">
        <v>1522</v>
      </c>
      <c r="G725" s="243"/>
      <c r="H725" s="245" t="s">
        <v>19</v>
      </c>
      <c r="I725" s="247"/>
      <c r="J725" s="243"/>
      <c r="K725" s="243"/>
      <c r="L725" s="248"/>
      <c r="M725" s="249"/>
      <c r="N725" s="250"/>
      <c r="O725" s="250"/>
      <c r="P725" s="250"/>
      <c r="Q725" s="250"/>
      <c r="R725" s="250"/>
      <c r="S725" s="250"/>
      <c r="T725" s="25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2" t="s">
        <v>178</v>
      </c>
      <c r="AU725" s="252" t="s">
        <v>83</v>
      </c>
      <c r="AV725" s="13" t="s">
        <v>81</v>
      </c>
      <c r="AW725" s="13" t="s">
        <v>35</v>
      </c>
      <c r="AX725" s="13" t="s">
        <v>74</v>
      </c>
      <c r="AY725" s="252" t="s">
        <v>169</v>
      </c>
    </row>
    <row r="726" spans="1:51" s="13" customFormat="1" ht="12">
      <c r="A726" s="13"/>
      <c r="B726" s="242"/>
      <c r="C726" s="243"/>
      <c r="D726" s="244" t="s">
        <v>178</v>
      </c>
      <c r="E726" s="245" t="s">
        <v>19</v>
      </c>
      <c r="F726" s="246" t="s">
        <v>1524</v>
      </c>
      <c r="G726" s="243"/>
      <c r="H726" s="245" t="s">
        <v>19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2" t="s">
        <v>178</v>
      </c>
      <c r="AU726" s="252" t="s">
        <v>83</v>
      </c>
      <c r="AV726" s="13" t="s">
        <v>81</v>
      </c>
      <c r="AW726" s="13" t="s">
        <v>35</v>
      </c>
      <c r="AX726" s="13" t="s">
        <v>74</v>
      </c>
      <c r="AY726" s="252" t="s">
        <v>169</v>
      </c>
    </row>
    <row r="727" spans="1:51" s="14" customFormat="1" ht="12">
      <c r="A727" s="14"/>
      <c r="B727" s="253"/>
      <c r="C727" s="254"/>
      <c r="D727" s="244" t="s">
        <v>178</v>
      </c>
      <c r="E727" s="255" t="s">
        <v>19</v>
      </c>
      <c r="F727" s="256" t="s">
        <v>1982</v>
      </c>
      <c r="G727" s="254"/>
      <c r="H727" s="257">
        <v>11.232</v>
      </c>
      <c r="I727" s="258"/>
      <c r="J727" s="254"/>
      <c r="K727" s="254"/>
      <c r="L727" s="259"/>
      <c r="M727" s="260"/>
      <c r="N727" s="261"/>
      <c r="O727" s="261"/>
      <c r="P727" s="261"/>
      <c r="Q727" s="261"/>
      <c r="R727" s="261"/>
      <c r="S727" s="261"/>
      <c r="T727" s="26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3" t="s">
        <v>178</v>
      </c>
      <c r="AU727" s="263" t="s">
        <v>83</v>
      </c>
      <c r="AV727" s="14" t="s">
        <v>83</v>
      </c>
      <c r="AW727" s="14" t="s">
        <v>35</v>
      </c>
      <c r="AX727" s="14" t="s">
        <v>74</v>
      </c>
      <c r="AY727" s="263" t="s">
        <v>169</v>
      </c>
    </row>
    <row r="728" spans="1:51" s="14" customFormat="1" ht="12">
      <c r="A728" s="14"/>
      <c r="B728" s="253"/>
      <c r="C728" s="254"/>
      <c r="D728" s="244" t="s">
        <v>178</v>
      </c>
      <c r="E728" s="255" t="s">
        <v>19</v>
      </c>
      <c r="F728" s="256" t="s">
        <v>1983</v>
      </c>
      <c r="G728" s="254"/>
      <c r="H728" s="257">
        <v>6.786</v>
      </c>
      <c r="I728" s="258"/>
      <c r="J728" s="254"/>
      <c r="K728" s="254"/>
      <c r="L728" s="259"/>
      <c r="M728" s="260"/>
      <c r="N728" s="261"/>
      <c r="O728" s="261"/>
      <c r="P728" s="261"/>
      <c r="Q728" s="261"/>
      <c r="R728" s="261"/>
      <c r="S728" s="261"/>
      <c r="T728" s="26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3" t="s">
        <v>178</v>
      </c>
      <c r="AU728" s="263" t="s">
        <v>83</v>
      </c>
      <c r="AV728" s="14" t="s">
        <v>83</v>
      </c>
      <c r="AW728" s="14" t="s">
        <v>35</v>
      </c>
      <c r="AX728" s="14" t="s">
        <v>74</v>
      </c>
      <c r="AY728" s="263" t="s">
        <v>169</v>
      </c>
    </row>
    <row r="729" spans="1:51" s="15" customFormat="1" ht="12">
      <c r="A729" s="15"/>
      <c r="B729" s="264"/>
      <c r="C729" s="265"/>
      <c r="D729" s="244" t="s">
        <v>178</v>
      </c>
      <c r="E729" s="266" t="s">
        <v>19</v>
      </c>
      <c r="F729" s="267" t="s">
        <v>183</v>
      </c>
      <c r="G729" s="265"/>
      <c r="H729" s="268">
        <v>18.018</v>
      </c>
      <c r="I729" s="269"/>
      <c r="J729" s="265"/>
      <c r="K729" s="265"/>
      <c r="L729" s="270"/>
      <c r="M729" s="271"/>
      <c r="N729" s="272"/>
      <c r="O729" s="272"/>
      <c r="P729" s="272"/>
      <c r="Q729" s="272"/>
      <c r="R729" s="272"/>
      <c r="S729" s="272"/>
      <c r="T729" s="273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74" t="s">
        <v>178</v>
      </c>
      <c r="AU729" s="274" t="s">
        <v>83</v>
      </c>
      <c r="AV729" s="15" t="s">
        <v>176</v>
      </c>
      <c r="AW729" s="15" t="s">
        <v>35</v>
      </c>
      <c r="AX729" s="15" t="s">
        <v>81</v>
      </c>
      <c r="AY729" s="274" t="s">
        <v>169</v>
      </c>
    </row>
    <row r="730" spans="1:65" s="2" customFormat="1" ht="16.5" customHeight="1">
      <c r="A730" s="41"/>
      <c r="B730" s="42"/>
      <c r="C730" s="307" t="s">
        <v>972</v>
      </c>
      <c r="D730" s="307" t="s">
        <v>637</v>
      </c>
      <c r="E730" s="308" t="s">
        <v>1343</v>
      </c>
      <c r="F730" s="309" t="s">
        <v>1344</v>
      </c>
      <c r="G730" s="310" t="s">
        <v>234</v>
      </c>
      <c r="H730" s="311">
        <v>0.005</v>
      </c>
      <c r="I730" s="312"/>
      <c r="J730" s="313">
        <f>ROUND(I730*H730,2)</f>
        <v>0</v>
      </c>
      <c r="K730" s="309" t="s">
        <v>175</v>
      </c>
      <c r="L730" s="314"/>
      <c r="M730" s="315" t="s">
        <v>19</v>
      </c>
      <c r="N730" s="316" t="s">
        <v>45</v>
      </c>
      <c r="O730" s="87"/>
      <c r="P730" s="238">
        <f>O730*H730</f>
        <v>0</v>
      </c>
      <c r="Q730" s="238">
        <v>1</v>
      </c>
      <c r="R730" s="238">
        <f>Q730*H730</f>
        <v>0.005</v>
      </c>
      <c r="S730" s="238">
        <v>0</v>
      </c>
      <c r="T730" s="239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40" t="s">
        <v>506</v>
      </c>
      <c r="AT730" s="240" t="s">
        <v>637</v>
      </c>
      <c r="AU730" s="240" t="s">
        <v>83</v>
      </c>
      <c r="AY730" s="20" t="s">
        <v>169</v>
      </c>
      <c r="BE730" s="241">
        <f>IF(N730="základní",J730,0)</f>
        <v>0</v>
      </c>
      <c r="BF730" s="241">
        <f>IF(N730="snížená",J730,0)</f>
        <v>0</v>
      </c>
      <c r="BG730" s="241">
        <f>IF(N730="zákl. přenesená",J730,0)</f>
        <v>0</v>
      </c>
      <c r="BH730" s="241">
        <f>IF(N730="sníž. přenesená",J730,0)</f>
        <v>0</v>
      </c>
      <c r="BI730" s="241">
        <f>IF(N730="nulová",J730,0)</f>
        <v>0</v>
      </c>
      <c r="BJ730" s="20" t="s">
        <v>81</v>
      </c>
      <c r="BK730" s="241">
        <f>ROUND(I730*H730,2)</f>
        <v>0</v>
      </c>
      <c r="BL730" s="20" t="s">
        <v>227</v>
      </c>
      <c r="BM730" s="240" t="s">
        <v>1984</v>
      </c>
    </row>
    <row r="731" spans="1:51" s="14" customFormat="1" ht="12">
      <c r="A731" s="14"/>
      <c r="B731" s="253"/>
      <c r="C731" s="254"/>
      <c r="D731" s="244" t="s">
        <v>178</v>
      </c>
      <c r="E731" s="254"/>
      <c r="F731" s="256" t="s">
        <v>1985</v>
      </c>
      <c r="G731" s="254"/>
      <c r="H731" s="257">
        <v>0.005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3" t="s">
        <v>178</v>
      </c>
      <c r="AU731" s="263" t="s">
        <v>83</v>
      </c>
      <c r="AV731" s="14" t="s">
        <v>83</v>
      </c>
      <c r="AW731" s="14" t="s">
        <v>4</v>
      </c>
      <c r="AX731" s="14" t="s">
        <v>81</v>
      </c>
      <c r="AY731" s="263" t="s">
        <v>169</v>
      </c>
    </row>
    <row r="732" spans="1:65" s="2" customFormat="1" ht="21.75" customHeight="1">
      <c r="A732" s="41"/>
      <c r="B732" s="42"/>
      <c r="C732" s="229" t="s">
        <v>976</v>
      </c>
      <c r="D732" s="229" t="s">
        <v>171</v>
      </c>
      <c r="E732" s="230" t="s">
        <v>1986</v>
      </c>
      <c r="F732" s="231" t="s">
        <v>1987</v>
      </c>
      <c r="G732" s="232" t="s">
        <v>174</v>
      </c>
      <c r="H732" s="233">
        <v>18.018</v>
      </c>
      <c r="I732" s="234"/>
      <c r="J732" s="235">
        <f>ROUND(I732*H732,2)</f>
        <v>0</v>
      </c>
      <c r="K732" s="231" t="s">
        <v>175</v>
      </c>
      <c r="L732" s="47"/>
      <c r="M732" s="236" t="s">
        <v>19</v>
      </c>
      <c r="N732" s="237" t="s">
        <v>45</v>
      </c>
      <c r="O732" s="87"/>
      <c r="P732" s="238">
        <f>O732*H732</f>
        <v>0</v>
      </c>
      <c r="Q732" s="238">
        <v>0</v>
      </c>
      <c r="R732" s="238">
        <f>Q732*H732</f>
        <v>0</v>
      </c>
      <c r="S732" s="238">
        <v>0</v>
      </c>
      <c r="T732" s="239">
        <f>S732*H732</f>
        <v>0</v>
      </c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R732" s="240" t="s">
        <v>227</v>
      </c>
      <c r="AT732" s="240" t="s">
        <v>171</v>
      </c>
      <c r="AU732" s="240" t="s">
        <v>83</v>
      </c>
      <c r="AY732" s="20" t="s">
        <v>169</v>
      </c>
      <c r="BE732" s="241">
        <f>IF(N732="základní",J732,0)</f>
        <v>0</v>
      </c>
      <c r="BF732" s="241">
        <f>IF(N732="snížená",J732,0)</f>
        <v>0</v>
      </c>
      <c r="BG732" s="241">
        <f>IF(N732="zákl. přenesená",J732,0)</f>
        <v>0</v>
      </c>
      <c r="BH732" s="241">
        <f>IF(N732="sníž. přenesená",J732,0)</f>
        <v>0</v>
      </c>
      <c r="BI732" s="241">
        <f>IF(N732="nulová",J732,0)</f>
        <v>0</v>
      </c>
      <c r="BJ732" s="20" t="s">
        <v>81</v>
      </c>
      <c r="BK732" s="241">
        <f>ROUND(I732*H732,2)</f>
        <v>0</v>
      </c>
      <c r="BL732" s="20" t="s">
        <v>227</v>
      </c>
      <c r="BM732" s="240" t="s">
        <v>1988</v>
      </c>
    </row>
    <row r="733" spans="1:65" s="2" customFormat="1" ht="33" customHeight="1">
      <c r="A733" s="41"/>
      <c r="B733" s="42"/>
      <c r="C733" s="307" t="s">
        <v>981</v>
      </c>
      <c r="D733" s="307" t="s">
        <v>637</v>
      </c>
      <c r="E733" s="308" t="s">
        <v>1989</v>
      </c>
      <c r="F733" s="309" t="s">
        <v>1990</v>
      </c>
      <c r="G733" s="310" t="s">
        <v>174</v>
      </c>
      <c r="H733" s="311">
        <v>20.721</v>
      </c>
      <c r="I733" s="312"/>
      <c r="J733" s="313">
        <f>ROUND(I733*H733,2)</f>
        <v>0</v>
      </c>
      <c r="K733" s="309" t="s">
        <v>175</v>
      </c>
      <c r="L733" s="314"/>
      <c r="M733" s="315" t="s">
        <v>19</v>
      </c>
      <c r="N733" s="316" t="s">
        <v>45</v>
      </c>
      <c r="O733" s="87"/>
      <c r="P733" s="238">
        <f>O733*H733</f>
        <v>0</v>
      </c>
      <c r="Q733" s="238">
        <v>0.0048</v>
      </c>
      <c r="R733" s="238">
        <f>Q733*H733</f>
        <v>0.09946079999999999</v>
      </c>
      <c r="S733" s="238">
        <v>0</v>
      </c>
      <c r="T733" s="239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40" t="s">
        <v>506</v>
      </c>
      <c r="AT733" s="240" t="s">
        <v>637</v>
      </c>
      <c r="AU733" s="240" t="s">
        <v>83</v>
      </c>
      <c r="AY733" s="20" t="s">
        <v>169</v>
      </c>
      <c r="BE733" s="241">
        <f>IF(N733="základní",J733,0)</f>
        <v>0</v>
      </c>
      <c r="BF733" s="241">
        <f>IF(N733="snížená",J733,0)</f>
        <v>0</v>
      </c>
      <c r="BG733" s="241">
        <f>IF(N733="zákl. přenesená",J733,0)</f>
        <v>0</v>
      </c>
      <c r="BH733" s="241">
        <f>IF(N733="sníž. přenesená",J733,0)</f>
        <v>0</v>
      </c>
      <c r="BI733" s="241">
        <f>IF(N733="nulová",J733,0)</f>
        <v>0</v>
      </c>
      <c r="BJ733" s="20" t="s">
        <v>81</v>
      </c>
      <c r="BK733" s="241">
        <f>ROUND(I733*H733,2)</f>
        <v>0</v>
      </c>
      <c r="BL733" s="20" t="s">
        <v>227</v>
      </c>
      <c r="BM733" s="240" t="s">
        <v>1991</v>
      </c>
    </row>
    <row r="734" spans="1:51" s="13" customFormat="1" ht="12">
      <c r="A734" s="13"/>
      <c r="B734" s="242"/>
      <c r="C734" s="243"/>
      <c r="D734" s="244" t="s">
        <v>178</v>
      </c>
      <c r="E734" s="245" t="s">
        <v>19</v>
      </c>
      <c r="F734" s="246" t="s">
        <v>1522</v>
      </c>
      <c r="G734" s="243"/>
      <c r="H734" s="245" t="s">
        <v>19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2" t="s">
        <v>178</v>
      </c>
      <c r="AU734" s="252" t="s">
        <v>83</v>
      </c>
      <c r="AV734" s="13" t="s">
        <v>81</v>
      </c>
      <c r="AW734" s="13" t="s">
        <v>35</v>
      </c>
      <c r="AX734" s="13" t="s">
        <v>74</v>
      </c>
      <c r="AY734" s="252" t="s">
        <v>169</v>
      </c>
    </row>
    <row r="735" spans="1:51" s="13" customFormat="1" ht="12">
      <c r="A735" s="13"/>
      <c r="B735" s="242"/>
      <c r="C735" s="243"/>
      <c r="D735" s="244" t="s">
        <v>178</v>
      </c>
      <c r="E735" s="245" t="s">
        <v>19</v>
      </c>
      <c r="F735" s="246" t="s">
        <v>1524</v>
      </c>
      <c r="G735" s="243"/>
      <c r="H735" s="245" t="s">
        <v>19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2" t="s">
        <v>178</v>
      </c>
      <c r="AU735" s="252" t="s">
        <v>83</v>
      </c>
      <c r="AV735" s="13" t="s">
        <v>81</v>
      </c>
      <c r="AW735" s="13" t="s">
        <v>35</v>
      </c>
      <c r="AX735" s="13" t="s">
        <v>74</v>
      </c>
      <c r="AY735" s="252" t="s">
        <v>169</v>
      </c>
    </row>
    <row r="736" spans="1:51" s="14" customFormat="1" ht="12">
      <c r="A736" s="14"/>
      <c r="B736" s="253"/>
      <c r="C736" s="254"/>
      <c r="D736" s="244" t="s">
        <v>178</v>
      </c>
      <c r="E736" s="255" t="s">
        <v>19</v>
      </c>
      <c r="F736" s="256" t="s">
        <v>1982</v>
      </c>
      <c r="G736" s="254"/>
      <c r="H736" s="257">
        <v>11.232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3" t="s">
        <v>178</v>
      </c>
      <c r="AU736" s="263" t="s">
        <v>83</v>
      </c>
      <c r="AV736" s="14" t="s">
        <v>83</v>
      </c>
      <c r="AW736" s="14" t="s">
        <v>35</v>
      </c>
      <c r="AX736" s="14" t="s">
        <v>74</v>
      </c>
      <c r="AY736" s="263" t="s">
        <v>169</v>
      </c>
    </row>
    <row r="737" spans="1:51" s="14" customFormat="1" ht="12">
      <c r="A737" s="14"/>
      <c r="B737" s="253"/>
      <c r="C737" s="254"/>
      <c r="D737" s="244" t="s">
        <v>178</v>
      </c>
      <c r="E737" s="255" t="s">
        <v>19</v>
      </c>
      <c r="F737" s="256" t="s">
        <v>1983</v>
      </c>
      <c r="G737" s="254"/>
      <c r="H737" s="257">
        <v>6.786</v>
      </c>
      <c r="I737" s="258"/>
      <c r="J737" s="254"/>
      <c r="K737" s="254"/>
      <c r="L737" s="259"/>
      <c r="M737" s="260"/>
      <c r="N737" s="261"/>
      <c r="O737" s="261"/>
      <c r="P737" s="261"/>
      <c r="Q737" s="261"/>
      <c r="R737" s="261"/>
      <c r="S737" s="261"/>
      <c r="T737" s="262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3" t="s">
        <v>178</v>
      </c>
      <c r="AU737" s="263" t="s">
        <v>83</v>
      </c>
      <c r="AV737" s="14" t="s">
        <v>83</v>
      </c>
      <c r="AW737" s="14" t="s">
        <v>35</v>
      </c>
      <c r="AX737" s="14" t="s">
        <v>74</v>
      </c>
      <c r="AY737" s="263" t="s">
        <v>169</v>
      </c>
    </row>
    <row r="738" spans="1:51" s="15" customFormat="1" ht="12">
      <c r="A738" s="15"/>
      <c r="B738" s="264"/>
      <c r="C738" s="265"/>
      <c r="D738" s="244" t="s">
        <v>178</v>
      </c>
      <c r="E738" s="266" t="s">
        <v>19</v>
      </c>
      <c r="F738" s="267" t="s">
        <v>183</v>
      </c>
      <c r="G738" s="265"/>
      <c r="H738" s="268">
        <v>18.018</v>
      </c>
      <c r="I738" s="269"/>
      <c r="J738" s="265"/>
      <c r="K738" s="265"/>
      <c r="L738" s="270"/>
      <c r="M738" s="271"/>
      <c r="N738" s="272"/>
      <c r="O738" s="272"/>
      <c r="P738" s="272"/>
      <c r="Q738" s="272"/>
      <c r="R738" s="272"/>
      <c r="S738" s="272"/>
      <c r="T738" s="273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74" t="s">
        <v>178</v>
      </c>
      <c r="AU738" s="274" t="s">
        <v>83</v>
      </c>
      <c r="AV738" s="15" t="s">
        <v>176</v>
      </c>
      <c r="AW738" s="15" t="s">
        <v>35</v>
      </c>
      <c r="AX738" s="15" t="s">
        <v>81</v>
      </c>
      <c r="AY738" s="274" t="s">
        <v>169</v>
      </c>
    </row>
    <row r="739" spans="1:51" s="14" customFormat="1" ht="12">
      <c r="A739" s="14"/>
      <c r="B739" s="253"/>
      <c r="C739" s="254"/>
      <c r="D739" s="244" t="s">
        <v>178</v>
      </c>
      <c r="E739" s="254"/>
      <c r="F739" s="256" t="s">
        <v>1992</v>
      </c>
      <c r="G739" s="254"/>
      <c r="H739" s="257">
        <v>20.721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3" t="s">
        <v>178</v>
      </c>
      <c r="AU739" s="263" t="s">
        <v>83</v>
      </c>
      <c r="AV739" s="14" t="s">
        <v>83</v>
      </c>
      <c r="AW739" s="14" t="s">
        <v>4</v>
      </c>
      <c r="AX739" s="14" t="s">
        <v>81</v>
      </c>
      <c r="AY739" s="263" t="s">
        <v>169</v>
      </c>
    </row>
    <row r="740" spans="1:65" s="2" customFormat="1" ht="44.25" customHeight="1">
      <c r="A740" s="41"/>
      <c r="B740" s="42"/>
      <c r="C740" s="229" t="s">
        <v>986</v>
      </c>
      <c r="D740" s="229" t="s">
        <v>171</v>
      </c>
      <c r="E740" s="230" t="s">
        <v>1993</v>
      </c>
      <c r="F740" s="231" t="s">
        <v>1994</v>
      </c>
      <c r="G740" s="232" t="s">
        <v>234</v>
      </c>
      <c r="H740" s="233">
        <v>0.104</v>
      </c>
      <c r="I740" s="234"/>
      <c r="J740" s="235">
        <f>ROUND(I740*H740,2)</f>
        <v>0</v>
      </c>
      <c r="K740" s="231" t="s">
        <v>175</v>
      </c>
      <c r="L740" s="47"/>
      <c r="M740" s="236" t="s">
        <v>19</v>
      </c>
      <c r="N740" s="237" t="s">
        <v>45</v>
      </c>
      <c r="O740" s="87"/>
      <c r="P740" s="238">
        <f>O740*H740</f>
        <v>0</v>
      </c>
      <c r="Q740" s="238">
        <v>0</v>
      </c>
      <c r="R740" s="238">
        <f>Q740*H740</f>
        <v>0</v>
      </c>
      <c r="S740" s="238">
        <v>0</v>
      </c>
      <c r="T740" s="239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40" t="s">
        <v>227</v>
      </c>
      <c r="AT740" s="240" t="s">
        <v>171</v>
      </c>
      <c r="AU740" s="240" t="s">
        <v>83</v>
      </c>
      <c r="AY740" s="20" t="s">
        <v>169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20" t="s">
        <v>81</v>
      </c>
      <c r="BK740" s="241">
        <f>ROUND(I740*H740,2)</f>
        <v>0</v>
      </c>
      <c r="BL740" s="20" t="s">
        <v>227</v>
      </c>
      <c r="BM740" s="240" t="s">
        <v>1995</v>
      </c>
    </row>
    <row r="741" spans="1:63" s="12" customFormat="1" ht="25.9" customHeight="1">
      <c r="A741" s="12"/>
      <c r="B741" s="213"/>
      <c r="C741" s="214"/>
      <c r="D741" s="215" t="s">
        <v>73</v>
      </c>
      <c r="E741" s="216" t="s">
        <v>137</v>
      </c>
      <c r="F741" s="216" t="s">
        <v>1996</v>
      </c>
      <c r="G741" s="214"/>
      <c r="H741" s="214"/>
      <c r="I741" s="217"/>
      <c r="J741" s="218">
        <f>BK741</f>
        <v>0</v>
      </c>
      <c r="K741" s="214"/>
      <c r="L741" s="219"/>
      <c r="M741" s="220"/>
      <c r="N741" s="221"/>
      <c r="O741" s="221"/>
      <c r="P741" s="222">
        <f>P742+P748</f>
        <v>0</v>
      </c>
      <c r="Q741" s="221"/>
      <c r="R741" s="222">
        <f>R742+R748</f>
        <v>0.0075339000000000005</v>
      </c>
      <c r="S741" s="221"/>
      <c r="T741" s="223">
        <f>T742+T748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24" t="s">
        <v>196</v>
      </c>
      <c r="AT741" s="225" t="s">
        <v>73</v>
      </c>
      <c r="AU741" s="225" t="s">
        <v>74</v>
      </c>
      <c r="AY741" s="224" t="s">
        <v>169</v>
      </c>
      <c r="BK741" s="226">
        <f>BK742+BK748</f>
        <v>0</v>
      </c>
    </row>
    <row r="742" spans="1:63" s="12" customFormat="1" ht="22.8" customHeight="1">
      <c r="A742" s="12"/>
      <c r="B742" s="213"/>
      <c r="C742" s="214"/>
      <c r="D742" s="215" t="s">
        <v>73</v>
      </c>
      <c r="E742" s="227" t="s">
        <v>1997</v>
      </c>
      <c r="F742" s="227" t="s">
        <v>1998</v>
      </c>
      <c r="G742" s="214"/>
      <c r="H742" s="214"/>
      <c r="I742" s="217"/>
      <c r="J742" s="228">
        <f>BK742</f>
        <v>0</v>
      </c>
      <c r="K742" s="214"/>
      <c r="L742" s="219"/>
      <c r="M742" s="220"/>
      <c r="N742" s="221"/>
      <c r="O742" s="221"/>
      <c r="P742" s="222">
        <f>SUM(P743:P747)</f>
        <v>0</v>
      </c>
      <c r="Q742" s="221"/>
      <c r="R742" s="222">
        <f>SUM(R743:R747)</f>
        <v>0.0075339000000000005</v>
      </c>
      <c r="S742" s="221"/>
      <c r="T742" s="223">
        <f>SUM(T743:T747)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24" t="s">
        <v>196</v>
      </c>
      <c r="AT742" s="225" t="s">
        <v>73</v>
      </c>
      <c r="AU742" s="225" t="s">
        <v>81</v>
      </c>
      <c r="AY742" s="224" t="s">
        <v>169</v>
      </c>
      <c r="BK742" s="226">
        <f>SUM(BK743:BK747)</f>
        <v>0</v>
      </c>
    </row>
    <row r="743" spans="1:65" s="2" customFormat="1" ht="21.75" customHeight="1">
      <c r="A743" s="41"/>
      <c r="B743" s="42"/>
      <c r="C743" s="229" t="s">
        <v>992</v>
      </c>
      <c r="D743" s="229" t="s">
        <v>171</v>
      </c>
      <c r="E743" s="230" t="s">
        <v>1999</v>
      </c>
      <c r="F743" s="231" t="s">
        <v>2000</v>
      </c>
      <c r="G743" s="232" t="s">
        <v>290</v>
      </c>
      <c r="H743" s="233">
        <v>0.761</v>
      </c>
      <c r="I743" s="234"/>
      <c r="J743" s="235">
        <f>ROUND(I743*H743,2)</f>
        <v>0</v>
      </c>
      <c r="K743" s="231" t="s">
        <v>19</v>
      </c>
      <c r="L743" s="47"/>
      <c r="M743" s="236" t="s">
        <v>19</v>
      </c>
      <c r="N743" s="237" t="s">
        <v>45</v>
      </c>
      <c r="O743" s="87"/>
      <c r="P743" s="238">
        <f>O743*H743</f>
        <v>0</v>
      </c>
      <c r="Q743" s="238">
        <v>0.0099</v>
      </c>
      <c r="R743" s="238">
        <f>Q743*H743</f>
        <v>0.0075339000000000005</v>
      </c>
      <c r="S743" s="238">
        <v>0</v>
      </c>
      <c r="T743" s="239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40" t="s">
        <v>176</v>
      </c>
      <c r="AT743" s="240" t="s">
        <v>171</v>
      </c>
      <c r="AU743" s="240" t="s">
        <v>83</v>
      </c>
      <c r="AY743" s="20" t="s">
        <v>169</v>
      </c>
      <c r="BE743" s="241">
        <f>IF(N743="základní",J743,0)</f>
        <v>0</v>
      </c>
      <c r="BF743" s="241">
        <f>IF(N743="snížená",J743,0)</f>
        <v>0</v>
      </c>
      <c r="BG743" s="241">
        <f>IF(N743="zákl. přenesená",J743,0)</f>
        <v>0</v>
      </c>
      <c r="BH743" s="241">
        <f>IF(N743="sníž. přenesená",J743,0)</f>
        <v>0</v>
      </c>
      <c r="BI743" s="241">
        <f>IF(N743="nulová",J743,0)</f>
        <v>0</v>
      </c>
      <c r="BJ743" s="20" t="s">
        <v>81</v>
      </c>
      <c r="BK743" s="241">
        <f>ROUND(I743*H743,2)</f>
        <v>0</v>
      </c>
      <c r="BL743" s="20" t="s">
        <v>176</v>
      </c>
      <c r="BM743" s="240" t="s">
        <v>2001</v>
      </c>
    </row>
    <row r="744" spans="1:51" s="14" customFormat="1" ht="12">
      <c r="A744" s="14"/>
      <c r="B744" s="253"/>
      <c r="C744" s="254"/>
      <c r="D744" s="244" t="s">
        <v>178</v>
      </c>
      <c r="E744" s="255" t="s">
        <v>19</v>
      </c>
      <c r="F744" s="256" t="s">
        <v>1783</v>
      </c>
      <c r="G744" s="254"/>
      <c r="H744" s="257">
        <v>648.2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3" t="s">
        <v>178</v>
      </c>
      <c r="AU744" s="263" t="s">
        <v>83</v>
      </c>
      <c r="AV744" s="14" t="s">
        <v>83</v>
      </c>
      <c r="AW744" s="14" t="s">
        <v>35</v>
      </c>
      <c r="AX744" s="14" t="s">
        <v>74</v>
      </c>
      <c r="AY744" s="263" t="s">
        <v>169</v>
      </c>
    </row>
    <row r="745" spans="1:51" s="14" customFormat="1" ht="12">
      <c r="A745" s="14"/>
      <c r="B745" s="253"/>
      <c r="C745" s="254"/>
      <c r="D745" s="244" t="s">
        <v>178</v>
      </c>
      <c r="E745" s="255" t="s">
        <v>19</v>
      </c>
      <c r="F745" s="256" t="s">
        <v>2002</v>
      </c>
      <c r="G745" s="254"/>
      <c r="H745" s="257">
        <v>113.16</v>
      </c>
      <c r="I745" s="258"/>
      <c r="J745" s="254"/>
      <c r="K745" s="254"/>
      <c r="L745" s="259"/>
      <c r="M745" s="260"/>
      <c r="N745" s="261"/>
      <c r="O745" s="261"/>
      <c r="P745" s="261"/>
      <c r="Q745" s="261"/>
      <c r="R745" s="261"/>
      <c r="S745" s="261"/>
      <c r="T745" s="26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3" t="s">
        <v>178</v>
      </c>
      <c r="AU745" s="263" t="s">
        <v>83</v>
      </c>
      <c r="AV745" s="14" t="s">
        <v>83</v>
      </c>
      <c r="AW745" s="14" t="s">
        <v>35</v>
      </c>
      <c r="AX745" s="14" t="s">
        <v>74</v>
      </c>
      <c r="AY745" s="263" t="s">
        <v>169</v>
      </c>
    </row>
    <row r="746" spans="1:51" s="17" customFormat="1" ht="12">
      <c r="A746" s="17"/>
      <c r="B746" s="293"/>
      <c r="C746" s="294"/>
      <c r="D746" s="244" t="s">
        <v>178</v>
      </c>
      <c r="E746" s="295" t="s">
        <v>19</v>
      </c>
      <c r="F746" s="296" t="s">
        <v>1202</v>
      </c>
      <c r="G746" s="294"/>
      <c r="H746" s="297">
        <v>761.36</v>
      </c>
      <c r="I746" s="298"/>
      <c r="J746" s="294"/>
      <c r="K746" s="294"/>
      <c r="L746" s="299"/>
      <c r="M746" s="300"/>
      <c r="N746" s="301"/>
      <c r="O746" s="301"/>
      <c r="P746" s="301"/>
      <c r="Q746" s="301"/>
      <c r="R746" s="301"/>
      <c r="S746" s="301"/>
      <c r="T746" s="302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T746" s="303" t="s">
        <v>178</v>
      </c>
      <c r="AU746" s="303" t="s">
        <v>83</v>
      </c>
      <c r="AV746" s="17" t="s">
        <v>189</v>
      </c>
      <c r="AW746" s="17" t="s">
        <v>35</v>
      </c>
      <c r="AX746" s="17" t="s">
        <v>74</v>
      </c>
      <c r="AY746" s="303" t="s">
        <v>169</v>
      </c>
    </row>
    <row r="747" spans="1:51" s="14" customFormat="1" ht="12">
      <c r="A747" s="14"/>
      <c r="B747" s="253"/>
      <c r="C747" s="254"/>
      <c r="D747" s="244" t="s">
        <v>178</v>
      </c>
      <c r="E747" s="255" t="s">
        <v>19</v>
      </c>
      <c r="F747" s="256" t="s">
        <v>2003</v>
      </c>
      <c r="G747" s="254"/>
      <c r="H747" s="257">
        <v>0.761</v>
      </c>
      <c r="I747" s="258"/>
      <c r="J747" s="254"/>
      <c r="K747" s="254"/>
      <c r="L747" s="259"/>
      <c r="M747" s="260"/>
      <c r="N747" s="261"/>
      <c r="O747" s="261"/>
      <c r="P747" s="261"/>
      <c r="Q747" s="261"/>
      <c r="R747" s="261"/>
      <c r="S747" s="261"/>
      <c r="T747" s="26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3" t="s">
        <v>178</v>
      </c>
      <c r="AU747" s="263" t="s">
        <v>83</v>
      </c>
      <c r="AV747" s="14" t="s">
        <v>83</v>
      </c>
      <c r="AW747" s="14" t="s">
        <v>35</v>
      </c>
      <c r="AX747" s="14" t="s">
        <v>81</v>
      </c>
      <c r="AY747" s="263" t="s">
        <v>169</v>
      </c>
    </row>
    <row r="748" spans="1:63" s="12" customFormat="1" ht="22.8" customHeight="1">
      <c r="A748" s="12"/>
      <c r="B748" s="213"/>
      <c r="C748" s="214"/>
      <c r="D748" s="215" t="s">
        <v>73</v>
      </c>
      <c r="E748" s="227" t="s">
        <v>2004</v>
      </c>
      <c r="F748" s="227" t="s">
        <v>2005</v>
      </c>
      <c r="G748" s="214"/>
      <c r="H748" s="214"/>
      <c r="I748" s="217"/>
      <c r="J748" s="228">
        <f>BK748</f>
        <v>0</v>
      </c>
      <c r="K748" s="214"/>
      <c r="L748" s="219"/>
      <c r="M748" s="220"/>
      <c r="N748" s="221"/>
      <c r="O748" s="221"/>
      <c r="P748" s="222">
        <f>SUM(P749:P753)</f>
        <v>0</v>
      </c>
      <c r="Q748" s="221"/>
      <c r="R748" s="222">
        <f>SUM(R749:R753)</f>
        <v>0</v>
      </c>
      <c r="S748" s="221"/>
      <c r="T748" s="223">
        <f>SUM(T749:T753)</f>
        <v>0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24" t="s">
        <v>196</v>
      </c>
      <c r="AT748" s="225" t="s">
        <v>73</v>
      </c>
      <c r="AU748" s="225" t="s">
        <v>81</v>
      </c>
      <c r="AY748" s="224" t="s">
        <v>169</v>
      </c>
      <c r="BK748" s="226">
        <f>SUM(BK749:BK753)</f>
        <v>0</v>
      </c>
    </row>
    <row r="749" spans="1:65" s="2" customFormat="1" ht="16.5" customHeight="1">
      <c r="A749" s="41"/>
      <c r="B749" s="42"/>
      <c r="C749" s="229" t="s">
        <v>998</v>
      </c>
      <c r="D749" s="229" t="s">
        <v>171</v>
      </c>
      <c r="E749" s="230" t="s">
        <v>2006</v>
      </c>
      <c r="F749" s="231" t="s">
        <v>2007</v>
      </c>
      <c r="G749" s="232" t="s">
        <v>445</v>
      </c>
      <c r="H749" s="233">
        <v>50.34</v>
      </c>
      <c r="I749" s="234"/>
      <c r="J749" s="235">
        <f>ROUND(I749*H749,2)</f>
        <v>0</v>
      </c>
      <c r="K749" s="231" t="s">
        <v>175</v>
      </c>
      <c r="L749" s="47"/>
      <c r="M749" s="236" t="s">
        <v>19</v>
      </c>
      <c r="N749" s="237" t="s">
        <v>45</v>
      </c>
      <c r="O749" s="87"/>
      <c r="P749" s="238">
        <f>O749*H749</f>
        <v>0</v>
      </c>
      <c r="Q749" s="238">
        <v>0</v>
      </c>
      <c r="R749" s="238">
        <f>Q749*H749</f>
        <v>0</v>
      </c>
      <c r="S749" s="238">
        <v>0</v>
      </c>
      <c r="T749" s="239">
        <f>S749*H749</f>
        <v>0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40" t="s">
        <v>2008</v>
      </c>
      <c r="AT749" s="240" t="s">
        <v>171</v>
      </c>
      <c r="AU749" s="240" t="s">
        <v>83</v>
      </c>
      <c r="AY749" s="20" t="s">
        <v>169</v>
      </c>
      <c r="BE749" s="241">
        <f>IF(N749="základní",J749,0)</f>
        <v>0</v>
      </c>
      <c r="BF749" s="241">
        <f>IF(N749="snížená",J749,0)</f>
        <v>0</v>
      </c>
      <c r="BG749" s="241">
        <f>IF(N749="zákl. přenesená",J749,0)</f>
        <v>0</v>
      </c>
      <c r="BH749" s="241">
        <f>IF(N749="sníž. přenesená",J749,0)</f>
        <v>0</v>
      </c>
      <c r="BI749" s="241">
        <f>IF(N749="nulová",J749,0)</f>
        <v>0</v>
      </c>
      <c r="BJ749" s="20" t="s">
        <v>81</v>
      </c>
      <c r="BK749" s="241">
        <f>ROUND(I749*H749,2)</f>
        <v>0</v>
      </c>
      <c r="BL749" s="20" t="s">
        <v>2008</v>
      </c>
      <c r="BM749" s="240" t="s">
        <v>2009</v>
      </c>
    </row>
    <row r="750" spans="1:51" s="13" customFormat="1" ht="12">
      <c r="A750" s="13"/>
      <c r="B750" s="242"/>
      <c r="C750" s="243"/>
      <c r="D750" s="244" t="s">
        <v>178</v>
      </c>
      <c r="E750" s="245" t="s">
        <v>19</v>
      </c>
      <c r="F750" s="246" t="s">
        <v>1484</v>
      </c>
      <c r="G750" s="243"/>
      <c r="H750" s="245" t="s">
        <v>19</v>
      </c>
      <c r="I750" s="247"/>
      <c r="J750" s="243"/>
      <c r="K750" s="243"/>
      <c r="L750" s="248"/>
      <c r="M750" s="249"/>
      <c r="N750" s="250"/>
      <c r="O750" s="250"/>
      <c r="P750" s="250"/>
      <c r="Q750" s="250"/>
      <c r="R750" s="250"/>
      <c r="S750" s="250"/>
      <c r="T750" s="25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2" t="s">
        <v>178</v>
      </c>
      <c r="AU750" s="252" t="s">
        <v>83</v>
      </c>
      <c r="AV750" s="13" t="s">
        <v>81</v>
      </c>
      <c r="AW750" s="13" t="s">
        <v>35</v>
      </c>
      <c r="AX750" s="13" t="s">
        <v>74</v>
      </c>
      <c r="AY750" s="252" t="s">
        <v>169</v>
      </c>
    </row>
    <row r="751" spans="1:51" s="13" customFormat="1" ht="12">
      <c r="A751" s="13"/>
      <c r="B751" s="242"/>
      <c r="C751" s="243"/>
      <c r="D751" s="244" t="s">
        <v>178</v>
      </c>
      <c r="E751" s="245" t="s">
        <v>19</v>
      </c>
      <c r="F751" s="246" t="s">
        <v>1485</v>
      </c>
      <c r="G751" s="243"/>
      <c r="H751" s="245" t="s">
        <v>19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2" t="s">
        <v>178</v>
      </c>
      <c r="AU751" s="252" t="s">
        <v>83</v>
      </c>
      <c r="AV751" s="13" t="s">
        <v>81</v>
      </c>
      <c r="AW751" s="13" t="s">
        <v>35</v>
      </c>
      <c r="AX751" s="13" t="s">
        <v>74</v>
      </c>
      <c r="AY751" s="252" t="s">
        <v>169</v>
      </c>
    </row>
    <row r="752" spans="1:51" s="13" customFormat="1" ht="12">
      <c r="A752" s="13"/>
      <c r="B752" s="242"/>
      <c r="C752" s="243"/>
      <c r="D752" s="244" t="s">
        <v>178</v>
      </c>
      <c r="E752" s="245" t="s">
        <v>19</v>
      </c>
      <c r="F752" s="246" t="s">
        <v>2010</v>
      </c>
      <c r="G752" s="243"/>
      <c r="H752" s="245" t="s">
        <v>19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2" t="s">
        <v>178</v>
      </c>
      <c r="AU752" s="252" t="s">
        <v>83</v>
      </c>
      <c r="AV752" s="13" t="s">
        <v>81</v>
      </c>
      <c r="AW752" s="13" t="s">
        <v>35</v>
      </c>
      <c r="AX752" s="13" t="s">
        <v>74</v>
      </c>
      <c r="AY752" s="252" t="s">
        <v>169</v>
      </c>
    </row>
    <row r="753" spans="1:51" s="14" customFormat="1" ht="12">
      <c r="A753" s="14"/>
      <c r="B753" s="253"/>
      <c r="C753" s="254"/>
      <c r="D753" s="244" t="s">
        <v>178</v>
      </c>
      <c r="E753" s="255" t="s">
        <v>19</v>
      </c>
      <c r="F753" s="256" t="s">
        <v>2011</v>
      </c>
      <c r="G753" s="254"/>
      <c r="H753" s="257">
        <v>50.34</v>
      </c>
      <c r="I753" s="258"/>
      <c r="J753" s="254"/>
      <c r="K753" s="254"/>
      <c r="L753" s="259"/>
      <c r="M753" s="318"/>
      <c r="N753" s="319"/>
      <c r="O753" s="319"/>
      <c r="P753" s="319"/>
      <c r="Q753" s="319"/>
      <c r="R753" s="319"/>
      <c r="S753" s="319"/>
      <c r="T753" s="320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3" t="s">
        <v>178</v>
      </c>
      <c r="AU753" s="263" t="s">
        <v>83</v>
      </c>
      <c r="AV753" s="14" t="s">
        <v>83</v>
      </c>
      <c r="AW753" s="14" t="s">
        <v>35</v>
      </c>
      <c r="AX753" s="14" t="s">
        <v>81</v>
      </c>
      <c r="AY753" s="263" t="s">
        <v>169</v>
      </c>
    </row>
    <row r="754" spans="1:31" s="2" customFormat="1" ht="6.95" customHeight="1">
      <c r="A754" s="41"/>
      <c r="B754" s="62"/>
      <c r="C754" s="63"/>
      <c r="D754" s="63"/>
      <c r="E754" s="63"/>
      <c r="F754" s="63"/>
      <c r="G754" s="63"/>
      <c r="H754" s="63"/>
      <c r="I754" s="178"/>
      <c r="J754" s="63"/>
      <c r="K754" s="63"/>
      <c r="L754" s="47"/>
      <c r="M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</row>
  </sheetData>
  <sheetProtection password="DD5F" sheet="1" objects="1" scenarios="1" formatColumns="0" formatRows="0" autoFilter="0"/>
  <autoFilter ref="C97:K75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127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2012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2013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ROUND(J94,2)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ROUND((SUM(BE94:BE201)),2)</f>
        <v>0</v>
      </c>
      <c r="G35" s="41"/>
      <c r="H35" s="41"/>
      <c r="I35" s="167">
        <v>0.21</v>
      </c>
      <c r="J35" s="166">
        <f>ROUND(((SUM(BE94:BE201))*I35),2)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ROUND((SUM(BF94:BF201)),2)</f>
        <v>0</v>
      </c>
      <c r="G36" s="41"/>
      <c r="H36" s="41"/>
      <c r="I36" s="167">
        <v>0.15</v>
      </c>
      <c r="J36" s="166">
        <f>ROUND(((SUM(BF94:BF201))*I36),2)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ROUND((SUM(BG94:BG201)),2)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ROUND((SUM(BH94:BH201)),2)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ROUND((SUM(BI94:BI201)),2)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2012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401 - Veřejné osvětlení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J94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J95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598</v>
      </c>
      <c r="E65" s="197"/>
      <c r="F65" s="197"/>
      <c r="G65" s="197"/>
      <c r="H65" s="197"/>
      <c r="I65" s="198"/>
      <c r="J65" s="199">
        <f>J96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599</v>
      </c>
      <c r="E66" s="197"/>
      <c r="F66" s="197"/>
      <c r="G66" s="197"/>
      <c r="H66" s="197"/>
      <c r="I66" s="198"/>
      <c r="J66" s="199">
        <f>J99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88"/>
      <c r="C67" s="189"/>
      <c r="D67" s="190" t="s">
        <v>2014</v>
      </c>
      <c r="E67" s="191"/>
      <c r="F67" s="191"/>
      <c r="G67" s="191"/>
      <c r="H67" s="191"/>
      <c r="I67" s="192"/>
      <c r="J67" s="193">
        <f>J101</f>
        <v>0</v>
      </c>
      <c r="K67" s="189"/>
      <c r="L67" s="19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95"/>
      <c r="C68" s="128"/>
      <c r="D68" s="196" t="s">
        <v>2015</v>
      </c>
      <c r="E68" s="197"/>
      <c r="F68" s="197"/>
      <c r="G68" s="197"/>
      <c r="H68" s="197"/>
      <c r="I68" s="198"/>
      <c r="J68" s="199">
        <f>J102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95"/>
      <c r="C69" s="128"/>
      <c r="D69" s="196" t="s">
        <v>2016</v>
      </c>
      <c r="E69" s="197"/>
      <c r="F69" s="197"/>
      <c r="G69" s="197"/>
      <c r="H69" s="197"/>
      <c r="I69" s="198"/>
      <c r="J69" s="199">
        <f>J103</f>
        <v>0</v>
      </c>
      <c r="K69" s="128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95"/>
      <c r="C70" s="128"/>
      <c r="D70" s="196" t="s">
        <v>2017</v>
      </c>
      <c r="E70" s="197"/>
      <c r="F70" s="197"/>
      <c r="G70" s="197"/>
      <c r="H70" s="197"/>
      <c r="I70" s="198"/>
      <c r="J70" s="199">
        <f>J126</f>
        <v>0</v>
      </c>
      <c r="K70" s="128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95"/>
      <c r="C71" s="128"/>
      <c r="D71" s="196" t="s">
        <v>2018</v>
      </c>
      <c r="E71" s="197"/>
      <c r="F71" s="197"/>
      <c r="G71" s="197"/>
      <c r="H71" s="197"/>
      <c r="I71" s="198"/>
      <c r="J71" s="199">
        <f>J159</f>
        <v>0</v>
      </c>
      <c r="K71" s="128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8"/>
      <c r="D72" s="196" t="s">
        <v>2019</v>
      </c>
      <c r="E72" s="197"/>
      <c r="F72" s="197"/>
      <c r="G72" s="197"/>
      <c r="H72" s="197"/>
      <c r="I72" s="198"/>
      <c r="J72" s="199">
        <f>J168</f>
        <v>0</v>
      </c>
      <c r="K72" s="128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149"/>
      <c r="J73" s="43"/>
      <c r="K73" s="43"/>
      <c r="L73" s="15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178"/>
      <c r="J74" s="63"/>
      <c r="K74" s="63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181"/>
      <c r="J78" s="65"/>
      <c r="K78" s="65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154</v>
      </c>
      <c r="D79" s="43"/>
      <c r="E79" s="43"/>
      <c r="F79" s="43"/>
      <c r="G79" s="43"/>
      <c r="H79" s="43"/>
      <c r="I79" s="149"/>
      <c r="J79" s="43"/>
      <c r="K79" s="43"/>
      <c r="L79" s="15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82" t="str">
        <f>E7</f>
        <v>KRÁLŮV DVŮR - OBCHVAT - II. část - PDPS</v>
      </c>
      <c r="F82" s="35"/>
      <c r="G82" s="35"/>
      <c r="H82" s="35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2:12" s="1" customFormat="1" ht="12" customHeight="1">
      <c r="B83" s="24"/>
      <c r="C83" s="35" t="s">
        <v>141</v>
      </c>
      <c r="D83" s="25"/>
      <c r="E83" s="25"/>
      <c r="F83" s="25"/>
      <c r="G83" s="25"/>
      <c r="H83" s="25"/>
      <c r="I83" s="141"/>
      <c r="J83" s="25"/>
      <c r="K83" s="25"/>
      <c r="L83" s="23"/>
    </row>
    <row r="84" spans="1:31" s="2" customFormat="1" ht="16.5" customHeight="1">
      <c r="A84" s="41"/>
      <c r="B84" s="42"/>
      <c r="C84" s="43"/>
      <c r="D84" s="43"/>
      <c r="E84" s="182" t="s">
        <v>2012</v>
      </c>
      <c r="F84" s="43"/>
      <c r="G84" s="43"/>
      <c r="H84" s="43"/>
      <c r="I84" s="149"/>
      <c r="J84" s="43"/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143</v>
      </c>
      <c r="D85" s="43"/>
      <c r="E85" s="43"/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72" t="str">
        <f>E11</f>
        <v>SO 401 - Veřejné osvětlení</v>
      </c>
      <c r="F86" s="43"/>
      <c r="G86" s="43"/>
      <c r="H86" s="43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149"/>
      <c r="J87" s="43"/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21</v>
      </c>
      <c r="D88" s="43"/>
      <c r="E88" s="43"/>
      <c r="F88" s="30" t="str">
        <f>F14</f>
        <v>Králův Dvůr</v>
      </c>
      <c r="G88" s="43"/>
      <c r="H88" s="43"/>
      <c r="I88" s="152" t="s">
        <v>23</v>
      </c>
      <c r="J88" s="75" t="str">
        <f>IF(J14="","",J14)</f>
        <v>18. 3. 2020</v>
      </c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149"/>
      <c r="J89" s="43"/>
      <c r="K89" s="43"/>
      <c r="L89" s="15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40.05" customHeight="1">
      <c r="A90" s="41"/>
      <c r="B90" s="42"/>
      <c r="C90" s="35" t="s">
        <v>25</v>
      </c>
      <c r="D90" s="43"/>
      <c r="E90" s="43"/>
      <c r="F90" s="30" t="str">
        <f>E17</f>
        <v>Město Králův Dvůr,Nám.Míru 139,26701 Králův Dvůr</v>
      </c>
      <c r="G90" s="43"/>
      <c r="H90" s="43"/>
      <c r="I90" s="152" t="s">
        <v>31</v>
      </c>
      <c r="J90" s="39" t="str">
        <f>E23</f>
        <v>SPEKTRA s.r.o.,V Hlinkách 1548,26601 Beroun</v>
      </c>
      <c r="K90" s="43"/>
      <c r="L90" s="15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29</v>
      </c>
      <c r="D91" s="43"/>
      <c r="E91" s="43"/>
      <c r="F91" s="30" t="str">
        <f>IF(E20="","",E20)</f>
        <v>Vyplň údaj</v>
      </c>
      <c r="G91" s="43"/>
      <c r="H91" s="43"/>
      <c r="I91" s="152" t="s">
        <v>36</v>
      </c>
      <c r="J91" s="39" t="str">
        <f>E26</f>
        <v>p. Lenka Dejdarová</v>
      </c>
      <c r="K91" s="43"/>
      <c r="L91" s="15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0.3" customHeight="1">
      <c r="A92" s="41"/>
      <c r="B92" s="42"/>
      <c r="C92" s="43"/>
      <c r="D92" s="43"/>
      <c r="E92" s="43"/>
      <c r="F92" s="43"/>
      <c r="G92" s="43"/>
      <c r="H92" s="43"/>
      <c r="I92" s="149"/>
      <c r="J92" s="43"/>
      <c r="K92" s="43"/>
      <c r="L92" s="15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11" customFormat="1" ht="29.25" customHeight="1">
      <c r="A93" s="201"/>
      <c r="B93" s="202"/>
      <c r="C93" s="203" t="s">
        <v>155</v>
      </c>
      <c r="D93" s="204" t="s">
        <v>59</v>
      </c>
      <c r="E93" s="204" t="s">
        <v>55</v>
      </c>
      <c r="F93" s="204" t="s">
        <v>56</v>
      </c>
      <c r="G93" s="204" t="s">
        <v>156</v>
      </c>
      <c r="H93" s="204" t="s">
        <v>157</v>
      </c>
      <c r="I93" s="205" t="s">
        <v>158</v>
      </c>
      <c r="J93" s="204" t="s">
        <v>147</v>
      </c>
      <c r="K93" s="206" t="s">
        <v>159</v>
      </c>
      <c r="L93" s="207"/>
      <c r="M93" s="95" t="s">
        <v>19</v>
      </c>
      <c r="N93" s="96" t="s">
        <v>44</v>
      </c>
      <c r="O93" s="96" t="s">
        <v>160</v>
      </c>
      <c r="P93" s="96" t="s">
        <v>161</v>
      </c>
      <c r="Q93" s="96" t="s">
        <v>162</v>
      </c>
      <c r="R93" s="96" t="s">
        <v>163</v>
      </c>
      <c r="S93" s="96" t="s">
        <v>164</v>
      </c>
      <c r="T93" s="97" t="s">
        <v>165</v>
      </c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</row>
    <row r="94" spans="1:63" s="2" customFormat="1" ht="22.8" customHeight="1">
      <c r="A94" s="41"/>
      <c r="B94" s="42"/>
      <c r="C94" s="102" t="s">
        <v>166</v>
      </c>
      <c r="D94" s="43"/>
      <c r="E94" s="43"/>
      <c r="F94" s="43"/>
      <c r="G94" s="43"/>
      <c r="H94" s="43"/>
      <c r="I94" s="149"/>
      <c r="J94" s="208">
        <f>BK94</f>
        <v>0</v>
      </c>
      <c r="K94" s="43"/>
      <c r="L94" s="47"/>
      <c r="M94" s="98"/>
      <c r="N94" s="209"/>
      <c r="O94" s="99"/>
      <c r="P94" s="210">
        <f>P95+P101</f>
        <v>0</v>
      </c>
      <c r="Q94" s="99"/>
      <c r="R94" s="210">
        <f>R95+R101</f>
        <v>100.47585999999998</v>
      </c>
      <c r="S94" s="99"/>
      <c r="T94" s="211">
        <f>T95+T101</f>
        <v>1.58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73</v>
      </c>
      <c r="AU94" s="20" t="s">
        <v>148</v>
      </c>
      <c r="BK94" s="212">
        <f>BK95+BK101</f>
        <v>0</v>
      </c>
    </row>
    <row r="95" spans="1:63" s="12" customFormat="1" ht="25.9" customHeight="1">
      <c r="A95" s="12"/>
      <c r="B95" s="213"/>
      <c r="C95" s="214"/>
      <c r="D95" s="215" t="s">
        <v>73</v>
      </c>
      <c r="E95" s="216" t="s">
        <v>167</v>
      </c>
      <c r="F95" s="216" t="s">
        <v>168</v>
      </c>
      <c r="G95" s="214"/>
      <c r="H95" s="214"/>
      <c r="I95" s="217"/>
      <c r="J95" s="218">
        <f>BK95</f>
        <v>0</v>
      </c>
      <c r="K95" s="214"/>
      <c r="L95" s="219"/>
      <c r="M95" s="220"/>
      <c r="N95" s="221"/>
      <c r="O95" s="221"/>
      <c r="P95" s="222">
        <f>P96+P99</f>
        <v>0</v>
      </c>
      <c r="Q95" s="221"/>
      <c r="R95" s="222">
        <f>R96+R99</f>
        <v>1.33845</v>
      </c>
      <c r="S95" s="221"/>
      <c r="T95" s="223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81</v>
      </c>
      <c r="AT95" s="225" t="s">
        <v>73</v>
      </c>
      <c r="AU95" s="225" t="s">
        <v>74</v>
      </c>
      <c r="AY95" s="224" t="s">
        <v>169</v>
      </c>
      <c r="BK95" s="226">
        <f>BK96+BK99</f>
        <v>0</v>
      </c>
    </row>
    <row r="96" spans="1:63" s="12" customFormat="1" ht="22.8" customHeight="1">
      <c r="A96" s="12"/>
      <c r="B96" s="213"/>
      <c r="C96" s="214"/>
      <c r="D96" s="215" t="s">
        <v>73</v>
      </c>
      <c r="E96" s="227" t="s">
        <v>196</v>
      </c>
      <c r="F96" s="227" t="s">
        <v>724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SUM(P97:P98)</f>
        <v>0</v>
      </c>
      <c r="Q96" s="221"/>
      <c r="R96" s="222">
        <f>SUM(R97:R98)</f>
        <v>1.33845</v>
      </c>
      <c r="S96" s="221"/>
      <c r="T96" s="223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81</v>
      </c>
      <c r="AT96" s="225" t="s">
        <v>73</v>
      </c>
      <c r="AU96" s="225" t="s">
        <v>81</v>
      </c>
      <c r="AY96" s="224" t="s">
        <v>169</v>
      </c>
      <c r="BK96" s="226">
        <f>SUM(BK97:BK98)</f>
        <v>0</v>
      </c>
    </row>
    <row r="97" spans="1:65" s="2" customFormat="1" ht="55.5" customHeight="1">
      <c r="A97" s="41"/>
      <c r="B97" s="42"/>
      <c r="C97" s="229" t="s">
        <v>81</v>
      </c>
      <c r="D97" s="229" t="s">
        <v>171</v>
      </c>
      <c r="E97" s="230" t="s">
        <v>2020</v>
      </c>
      <c r="F97" s="231" t="s">
        <v>2021</v>
      </c>
      <c r="G97" s="232" t="s">
        <v>174</v>
      </c>
      <c r="H97" s="233">
        <v>5</v>
      </c>
      <c r="I97" s="234"/>
      <c r="J97" s="235">
        <f>ROUND(I97*H97,2)</f>
        <v>0</v>
      </c>
      <c r="K97" s="231" t="s">
        <v>175</v>
      </c>
      <c r="L97" s="47"/>
      <c r="M97" s="236" t="s">
        <v>19</v>
      </c>
      <c r="N97" s="237" t="s">
        <v>45</v>
      </c>
      <c r="O97" s="87"/>
      <c r="P97" s="238">
        <f>O97*H97</f>
        <v>0</v>
      </c>
      <c r="Q97" s="238">
        <v>0.13769</v>
      </c>
      <c r="R97" s="238">
        <f>Q97*H97</f>
        <v>0.68845</v>
      </c>
      <c r="S97" s="238">
        <v>0</v>
      </c>
      <c r="T97" s="23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0" t="s">
        <v>176</v>
      </c>
      <c r="AT97" s="240" t="s">
        <v>171</v>
      </c>
      <c r="AU97" s="240" t="s">
        <v>83</v>
      </c>
      <c r="AY97" s="20" t="s">
        <v>169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20" t="s">
        <v>81</v>
      </c>
      <c r="BK97" s="241">
        <f>ROUND(I97*H97,2)</f>
        <v>0</v>
      </c>
      <c r="BL97" s="20" t="s">
        <v>176</v>
      </c>
      <c r="BM97" s="240" t="s">
        <v>2022</v>
      </c>
    </row>
    <row r="98" spans="1:65" s="2" customFormat="1" ht="44.25" customHeight="1">
      <c r="A98" s="41"/>
      <c r="B98" s="42"/>
      <c r="C98" s="229" t="s">
        <v>83</v>
      </c>
      <c r="D98" s="229" t="s">
        <v>171</v>
      </c>
      <c r="E98" s="230" t="s">
        <v>2023</v>
      </c>
      <c r="F98" s="231" t="s">
        <v>2024</v>
      </c>
      <c r="G98" s="232" t="s">
        <v>174</v>
      </c>
      <c r="H98" s="233">
        <v>5</v>
      </c>
      <c r="I98" s="234"/>
      <c r="J98" s="235">
        <f>ROUND(I98*H98,2)</f>
        <v>0</v>
      </c>
      <c r="K98" s="231" t="s">
        <v>175</v>
      </c>
      <c r="L98" s="47"/>
      <c r="M98" s="236" t="s">
        <v>19</v>
      </c>
      <c r="N98" s="237" t="s">
        <v>45</v>
      </c>
      <c r="O98" s="87"/>
      <c r="P98" s="238">
        <f>O98*H98</f>
        <v>0</v>
      </c>
      <c r="Q98" s="238">
        <v>0.13</v>
      </c>
      <c r="R98" s="238">
        <f>Q98*H98</f>
        <v>0.65</v>
      </c>
      <c r="S98" s="238">
        <v>0</v>
      </c>
      <c r="T98" s="23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0" t="s">
        <v>176</v>
      </c>
      <c r="AT98" s="240" t="s">
        <v>171</v>
      </c>
      <c r="AU98" s="240" t="s">
        <v>83</v>
      </c>
      <c r="AY98" s="20" t="s">
        <v>169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20" t="s">
        <v>81</v>
      </c>
      <c r="BK98" s="241">
        <f>ROUND(I98*H98,2)</f>
        <v>0</v>
      </c>
      <c r="BL98" s="20" t="s">
        <v>176</v>
      </c>
      <c r="BM98" s="240" t="s">
        <v>2025</v>
      </c>
    </row>
    <row r="99" spans="1:63" s="12" customFormat="1" ht="22.8" customHeight="1">
      <c r="A99" s="12"/>
      <c r="B99" s="213"/>
      <c r="C99" s="214"/>
      <c r="D99" s="215" t="s">
        <v>73</v>
      </c>
      <c r="E99" s="227" t="s">
        <v>991</v>
      </c>
      <c r="F99" s="227" t="s">
        <v>244</v>
      </c>
      <c r="G99" s="214"/>
      <c r="H99" s="214"/>
      <c r="I99" s="217"/>
      <c r="J99" s="228">
        <f>BK99</f>
        <v>0</v>
      </c>
      <c r="K99" s="214"/>
      <c r="L99" s="219"/>
      <c r="M99" s="220"/>
      <c r="N99" s="221"/>
      <c r="O99" s="221"/>
      <c r="P99" s="222">
        <f>P100</f>
        <v>0</v>
      </c>
      <c r="Q99" s="221"/>
      <c r="R99" s="222">
        <f>R100</f>
        <v>0</v>
      </c>
      <c r="S99" s="221"/>
      <c r="T99" s="223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4" t="s">
        <v>81</v>
      </c>
      <c r="AT99" s="225" t="s">
        <v>73</v>
      </c>
      <c r="AU99" s="225" t="s">
        <v>81</v>
      </c>
      <c r="AY99" s="224" t="s">
        <v>169</v>
      </c>
      <c r="BK99" s="226">
        <f>BK100</f>
        <v>0</v>
      </c>
    </row>
    <row r="100" spans="1:65" s="2" customFormat="1" ht="33" customHeight="1">
      <c r="A100" s="41"/>
      <c r="B100" s="42"/>
      <c r="C100" s="229" t="s">
        <v>189</v>
      </c>
      <c r="D100" s="229" t="s">
        <v>171</v>
      </c>
      <c r="E100" s="230" t="s">
        <v>993</v>
      </c>
      <c r="F100" s="231" t="s">
        <v>994</v>
      </c>
      <c r="G100" s="232" t="s">
        <v>234</v>
      </c>
      <c r="H100" s="233">
        <v>6.702</v>
      </c>
      <c r="I100" s="234"/>
      <c r="J100" s="235">
        <f>ROUND(I100*H100,2)</f>
        <v>0</v>
      </c>
      <c r="K100" s="231" t="s">
        <v>175</v>
      </c>
      <c r="L100" s="47"/>
      <c r="M100" s="236" t="s">
        <v>19</v>
      </c>
      <c r="N100" s="237" t="s">
        <v>45</v>
      </c>
      <c r="O100" s="87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0" t="s">
        <v>176</v>
      </c>
      <c r="AT100" s="240" t="s">
        <v>171</v>
      </c>
      <c r="AU100" s="240" t="s">
        <v>83</v>
      </c>
      <c r="AY100" s="20" t="s">
        <v>169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20" t="s">
        <v>81</v>
      </c>
      <c r="BK100" s="241">
        <f>ROUND(I100*H100,2)</f>
        <v>0</v>
      </c>
      <c r="BL100" s="20" t="s">
        <v>176</v>
      </c>
      <c r="BM100" s="240" t="s">
        <v>2026</v>
      </c>
    </row>
    <row r="101" spans="1:63" s="12" customFormat="1" ht="25.9" customHeight="1">
      <c r="A101" s="12"/>
      <c r="B101" s="213"/>
      <c r="C101" s="214"/>
      <c r="D101" s="215" t="s">
        <v>73</v>
      </c>
      <c r="E101" s="216" t="s">
        <v>637</v>
      </c>
      <c r="F101" s="216" t="s">
        <v>2027</v>
      </c>
      <c r="G101" s="214"/>
      <c r="H101" s="214"/>
      <c r="I101" s="217"/>
      <c r="J101" s="218">
        <f>BK101</f>
        <v>0</v>
      </c>
      <c r="K101" s="214"/>
      <c r="L101" s="219"/>
      <c r="M101" s="220"/>
      <c r="N101" s="221"/>
      <c r="O101" s="221"/>
      <c r="P101" s="222">
        <f>P102+P168</f>
        <v>0</v>
      </c>
      <c r="Q101" s="221"/>
      <c r="R101" s="222">
        <f>R102+R168</f>
        <v>99.13740999999999</v>
      </c>
      <c r="S101" s="221"/>
      <c r="T101" s="223">
        <f>T102+T168</f>
        <v>1.58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189</v>
      </c>
      <c r="AT101" s="225" t="s">
        <v>73</v>
      </c>
      <c r="AU101" s="225" t="s">
        <v>74</v>
      </c>
      <c r="AY101" s="224" t="s">
        <v>169</v>
      </c>
      <c r="BK101" s="226">
        <f>BK102+BK168</f>
        <v>0</v>
      </c>
    </row>
    <row r="102" spans="1:63" s="12" customFormat="1" ht="22.8" customHeight="1">
      <c r="A102" s="12"/>
      <c r="B102" s="213"/>
      <c r="C102" s="214"/>
      <c r="D102" s="215" t="s">
        <v>73</v>
      </c>
      <c r="E102" s="227" t="s">
        <v>2028</v>
      </c>
      <c r="F102" s="227" t="s">
        <v>2029</v>
      </c>
      <c r="G102" s="214"/>
      <c r="H102" s="214"/>
      <c r="I102" s="217"/>
      <c r="J102" s="228">
        <f>BK102</f>
        <v>0</v>
      </c>
      <c r="K102" s="214"/>
      <c r="L102" s="219"/>
      <c r="M102" s="220"/>
      <c r="N102" s="221"/>
      <c r="O102" s="221"/>
      <c r="P102" s="222">
        <f>P103+P126+P159</f>
        <v>0</v>
      </c>
      <c r="Q102" s="221"/>
      <c r="R102" s="222">
        <f>R103+R126+R159</f>
        <v>0</v>
      </c>
      <c r="S102" s="221"/>
      <c r="T102" s="223">
        <f>T103+T126+T159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4" t="s">
        <v>189</v>
      </c>
      <c r="AT102" s="225" t="s">
        <v>73</v>
      </c>
      <c r="AU102" s="225" t="s">
        <v>81</v>
      </c>
      <c r="AY102" s="224" t="s">
        <v>169</v>
      </c>
      <c r="BK102" s="226">
        <f>BK103+BK126+BK159</f>
        <v>0</v>
      </c>
    </row>
    <row r="103" spans="1:63" s="12" customFormat="1" ht="20.85" customHeight="1">
      <c r="A103" s="12"/>
      <c r="B103" s="213"/>
      <c r="C103" s="214"/>
      <c r="D103" s="215" t="s">
        <v>73</v>
      </c>
      <c r="E103" s="227" t="s">
        <v>2030</v>
      </c>
      <c r="F103" s="227" t="s">
        <v>2031</v>
      </c>
      <c r="G103" s="214"/>
      <c r="H103" s="214"/>
      <c r="I103" s="217"/>
      <c r="J103" s="228">
        <f>BK103</f>
        <v>0</v>
      </c>
      <c r="K103" s="214"/>
      <c r="L103" s="219"/>
      <c r="M103" s="220"/>
      <c r="N103" s="221"/>
      <c r="O103" s="221"/>
      <c r="P103" s="222">
        <f>SUM(P104:P125)</f>
        <v>0</v>
      </c>
      <c r="Q103" s="221"/>
      <c r="R103" s="222">
        <f>SUM(R104:R125)</f>
        <v>0</v>
      </c>
      <c r="S103" s="221"/>
      <c r="T103" s="223">
        <f>SUM(T104:T125)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24" t="s">
        <v>189</v>
      </c>
      <c r="AT103" s="225" t="s">
        <v>73</v>
      </c>
      <c r="AU103" s="225" t="s">
        <v>83</v>
      </c>
      <c r="AY103" s="224" t="s">
        <v>169</v>
      </c>
      <c r="BK103" s="226">
        <f>SUM(BK104:BK125)</f>
        <v>0</v>
      </c>
    </row>
    <row r="104" spans="1:65" s="2" customFormat="1" ht="16.5" customHeight="1">
      <c r="A104" s="41"/>
      <c r="B104" s="42"/>
      <c r="C104" s="307" t="s">
        <v>176</v>
      </c>
      <c r="D104" s="307" t="s">
        <v>637</v>
      </c>
      <c r="E104" s="308" t="s">
        <v>2032</v>
      </c>
      <c r="F104" s="309" t="s">
        <v>2033</v>
      </c>
      <c r="G104" s="310" t="s">
        <v>275</v>
      </c>
      <c r="H104" s="311">
        <v>3</v>
      </c>
      <c r="I104" s="312"/>
      <c r="J104" s="313">
        <f>ROUND(I104*H104,2)</f>
        <v>0</v>
      </c>
      <c r="K104" s="309" t="s">
        <v>19</v>
      </c>
      <c r="L104" s="314"/>
      <c r="M104" s="315" t="s">
        <v>19</v>
      </c>
      <c r="N104" s="316" t="s">
        <v>45</v>
      </c>
      <c r="O104" s="87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0" t="s">
        <v>2034</v>
      </c>
      <c r="AT104" s="240" t="s">
        <v>637</v>
      </c>
      <c r="AU104" s="240" t="s">
        <v>189</v>
      </c>
      <c r="AY104" s="20" t="s">
        <v>169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20" t="s">
        <v>81</v>
      </c>
      <c r="BK104" s="241">
        <f>ROUND(I104*H104,2)</f>
        <v>0</v>
      </c>
      <c r="BL104" s="20" t="s">
        <v>276</v>
      </c>
      <c r="BM104" s="240" t="s">
        <v>2035</v>
      </c>
    </row>
    <row r="105" spans="1:65" s="2" customFormat="1" ht="16.5" customHeight="1">
      <c r="A105" s="41"/>
      <c r="B105" s="42"/>
      <c r="C105" s="307" t="s">
        <v>196</v>
      </c>
      <c r="D105" s="307" t="s">
        <v>637</v>
      </c>
      <c r="E105" s="308" t="s">
        <v>2036</v>
      </c>
      <c r="F105" s="309" t="s">
        <v>2037</v>
      </c>
      <c r="G105" s="310" t="s">
        <v>275</v>
      </c>
      <c r="H105" s="311">
        <v>8</v>
      </c>
      <c r="I105" s="312"/>
      <c r="J105" s="313">
        <f>ROUND(I105*H105,2)</f>
        <v>0</v>
      </c>
      <c r="K105" s="309" t="s">
        <v>19</v>
      </c>
      <c r="L105" s="314"/>
      <c r="M105" s="315" t="s">
        <v>19</v>
      </c>
      <c r="N105" s="316" t="s">
        <v>45</v>
      </c>
      <c r="O105" s="87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0" t="s">
        <v>2034</v>
      </c>
      <c r="AT105" s="240" t="s">
        <v>637</v>
      </c>
      <c r="AU105" s="240" t="s">
        <v>189</v>
      </c>
      <c r="AY105" s="20" t="s">
        <v>169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20" t="s">
        <v>81</v>
      </c>
      <c r="BK105" s="241">
        <f>ROUND(I105*H105,2)</f>
        <v>0</v>
      </c>
      <c r="BL105" s="20" t="s">
        <v>276</v>
      </c>
      <c r="BM105" s="240" t="s">
        <v>2038</v>
      </c>
    </row>
    <row r="106" spans="1:65" s="2" customFormat="1" ht="16.5" customHeight="1">
      <c r="A106" s="41"/>
      <c r="B106" s="42"/>
      <c r="C106" s="307" t="s">
        <v>200</v>
      </c>
      <c r="D106" s="307" t="s">
        <v>637</v>
      </c>
      <c r="E106" s="308" t="s">
        <v>2039</v>
      </c>
      <c r="F106" s="309" t="s">
        <v>2040</v>
      </c>
      <c r="G106" s="310" t="s">
        <v>275</v>
      </c>
      <c r="H106" s="311">
        <v>22</v>
      </c>
      <c r="I106" s="312"/>
      <c r="J106" s="313">
        <f>ROUND(I106*H106,2)</f>
        <v>0</v>
      </c>
      <c r="K106" s="309" t="s">
        <v>19</v>
      </c>
      <c r="L106" s="314"/>
      <c r="M106" s="315" t="s">
        <v>19</v>
      </c>
      <c r="N106" s="316" t="s">
        <v>45</v>
      </c>
      <c r="O106" s="87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0" t="s">
        <v>2034</v>
      </c>
      <c r="AT106" s="240" t="s">
        <v>637</v>
      </c>
      <c r="AU106" s="240" t="s">
        <v>189</v>
      </c>
      <c r="AY106" s="20" t="s">
        <v>169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20" t="s">
        <v>81</v>
      </c>
      <c r="BK106" s="241">
        <f>ROUND(I106*H106,2)</f>
        <v>0</v>
      </c>
      <c r="BL106" s="20" t="s">
        <v>276</v>
      </c>
      <c r="BM106" s="240" t="s">
        <v>2041</v>
      </c>
    </row>
    <row r="107" spans="1:65" s="2" customFormat="1" ht="16.5" customHeight="1">
      <c r="A107" s="41"/>
      <c r="B107" s="42"/>
      <c r="C107" s="307" t="s">
        <v>204</v>
      </c>
      <c r="D107" s="307" t="s">
        <v>637</v>
      </c>
      <c r="E107" s="308" t="s">
        <v>2042</v>
      </c>
      <c r="F107" s="309" t="s">
        <v>2043</v>
      </c>
      <c r="G107" s="310" t="s">
        <v>275</v>
      </c>
      <c r="H107" s="311">
        <v>3</v>
      </c>
      <c r="I107" s="312"/>
      <c r="J107" s="313">
        <f>ROUND(I107*H107,2)</f>
        <v>0</v>
      </c>
      <c r="K107" s="309" t="s">
        <v>19</v>
      </c>
      <c r="L107" s="314"/>
      <c r="M107" s="315" t="s">
        <v>19</v>
      </c>
      <c r="N107" s="316" t="s">
        <v>45</v>
      </c>
      <c r="O107" s="87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0" t="s">
        <v>2034</v>
      </c>
      <c r="AT107" s="240" t="s">
        <v>637</v>
      </c>
      <c r="AU107" s="240" t="s">
        <v>189</v>
      </c>
      <c r="AY107" s="20" t="s">
        <v>169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20" t="s">
        <v>81</v>
      </c>
      <c r="BK107" s="241">
        <f>ROUND(I107*H107,2)</f>
        <v>0</v>
      </c>
      <c r="BL107" s="20" t="s">
        <v>276</v>
      </c>
      <c r="BM107" s="240" t="s">
        <v>2044</v>
      </c>
    </row>
    <row r="108" spans="1:65" s="2" customFormat="1" ht="16.5" customHeight="1">
      <c r="A108" s="41"/>
      <c r="B108" s="42"/>
      <c r="C108" s="307" t="s">
        <v>210</v>
      </c>
      <c r="D108" s="307" t="s">
        <v>637</v>
      </c>
      <c r="E108" s="308" t="s">
        <v>2045</v>
      </c>
      <c r="F108" s="309" t="s">
        <v>2046</v>
      </c>
      <c r="G108" s="310" t="s">
        <v>275</v>
      </c>
      <c r="H108" s="311">
        <v>8</v>
      </c>
      <c r="I108" s="312"/>
      <c r="J108" s="313">
        <f>ROUND(I108*H108,2)</f>
        <v>0</v>
      </c>
      <c r="K108" s="309" t="s">
        <v>19</v>
      </c>
      <c r="L108" s="314"/>
      <c r="M108" s="315" t="s">
        <v>19</v>
      </c>
      <c r="N108" s="316" t="s">
        <v>45</v>
      </c>
      <c r="O108" s="87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0" t="s">
        <v>2034</v>
      </c>
      <c r="AT108" s="240" t="s">
        <v>637</v>
      </c>
      <c r="AU108" s="240" t="s">
        <v>189</v>
      </c>
      <c r="AY108" s="20" t="s">
        <v>169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20" t="s">
        <v>81</v>
      </c>
      <c r="BK108" s="241">
        <f>ROUND(I108*H108,2)</f>
        <v>0</v>
      </c>
      <c r="BL108" s="20" t="s">
        <v>276</v>
      </c>
      <c r="BM108" s="240" t="s">
        <v>2047</v>
      </c>
    </row>
    <row r="109" spans="1:65" s="2" customFormat="1" ht="16.5" customHeight="1">
      <c r="A109" s="41"/>
      <c r="B109" s="42"/>
      <c r="C109" s="307" t="s">
        <v>216</v>
      </c>
      <c r="D109" s="307" t="s">
        <v>637</v>
      </c>
      <c r="E109" s="308" t="s">
        <v>2048</v>
      </c>
      <c r="F109" s="309" t="s">
        <v>2049</v>
      </c>
      <c r="G109" s="310" t="s">
        <v>275</v>
      </c>
      <c r="H109" s="311">
        <v>22</v>
      </c>
      <c r="I109" s="312"/>
      <c r="J109" s="313">
        <f>ROUND(I109*H109,2)</f>
        <v>0</v>
      </c>
      <c r="K109" s="309" t="s">
        <v>19</v>
      </c>
      <c r="L109" s="314"/>
      <c r="M109" s="315" t="s">
        <v>19</v>
      </c>
      <c r="N109" s="316" t="s">
        <v>45</v>
      </c>
      <c r="O109" s="87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0" t="s">
        <v>2034</v>
      </c>
      <c r="AT109" s="240" t="s">
        <v>637</v>
      </c>
      <c r="AU109" s="240" t="s">
        <v>189</v>
      </c>
      <c r="AY109" s="20" t="s">
        <v>169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20" t="s">
        <v>81</v>
      </c>
      <c r="BK109" s="241">
        <f>ROUND(I109*H109,2)</f>
        <v>0</v>
      </c>
      <c r="BL109" s="20" t="s">
        <v>276</v>
      </c>
      <c r="BM109" s="240" t="s">
        <v>2050</v>
      </c>
    </row>
    <row r="110" spans="1:65" s="2" customFormat="1" ht="21.75" customHeight="1">
      <c r="A110" s="41"/>
      <c r="B110" s="42"/>
      <c r="C110" s="307" t="s">
        <v>222</v>
      </c>
      <c r="D110" s="307" t="s">
        <v>637</v>
      </c>
      <c r="E110" s="308" t="s">
        <v>2051</v>
      </c>
      <c r="F110" s="309" t="s">
        <v>2052</v>
      </c>
      <c r="G110" s="310" t="s">
        <v>275</v>
      </c>
      <c r="H110" s="311">
        <v>3</v>
      </c>
      <c r="I110" s="312"/>
      <c r="J110" s="313">
        <f>ROUND(I110*H110,2)</f>
        <v>0</v>
      </c>
      <c r="K110" s="309" t="s">
        <v>19</v>
      </c>
      <c r="L110" s="314"/>
      <c r="M110" s="315" t="s">
        <v>19</v>
      </c>
      <c r="N110" s="316" t="s">
        <v>45</v>
      </c>
      <c r="O110" s="87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0" t="s">
        <v>2034</v>
      </c>
      <c r="AT110" s="240" t="s">
        <v>637</v>
      </c>
      <c r="AU110" s="240" t="s">
        <v>189</v>
      </c>
      <c r="AY110" s="20" t="s">
        <v>169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20" t="s">
        <v>81</v>
      </c>
      <c r="BK110" s="241">
        <f>ROUND(I110*H110,2)</f>
        <v>0</v>
      </c>
      <c r="BL110" s="20" t="s">
        <v>276</v>
      </c>
      <c r="BM110" s="240" t="s">
        <v>2053</v>
      </c>
    </row>
    <row r="111" spans="1:65" s="2" customFormat="1" ht="21.75" customHeight="1">
      <c r="A111" s="41"/>
      <c r="B111" s="42"/>
      <c r="C111" s="307" t="s">
        <v>231</v>
      </c>
      <c r="D111" s="307" t="s">
        <v>637</v>
      </c>
      <c r="E111" s="308" t="s">
        <v>2054</v>
      </c>
      <c r="F111" s="309" t="s">
        <v>2055</v>
      </c>
      <c r="G111" s="310" t="s">
        <v>275</v>
      </c>
      <c r="H111" s="311">
        <v>8</v>
      </c>
      <c r="I111" s="312"/>
      <c r="J111" s="313">
        <f>ROUND(I111*H111,2)</f>
        <v>0</v>
      </c>
      <c r="K111" s="309" t="s">
        <v>19</v>
      </c>
      <c r="L111" s="314"/>
      <c r="M111" s="315" t="s">
        <v>19</v>
      </c>
      <c r="N111" s="316" t="s">
        <v>45</v>
      </c>
      <c r="O111" s="87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0" t="s">
        <v>2034</v>
      </c>
      <c r="AT111" s="240" t="s">
        <v>637</v>
      </c>
      <c r="AU111" s="240" t="s">
        <v>189</v>
      </c>
      <c r="AY111" s="20" t="s">
        <v>169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20" t="s">
        <v>81</v>
      </c>
      <c r="BK111" s="241">
        <f>ROUND(I111*H111,2)</f>
        <v>0</v>
      </c>
      <c r="BL111" s="20" t="s">
        <v>276</v>
      </c>
      <c r="BM111" s="240" t="s">
        <v>2056</v>
      </c>
    </row>
    <row r="112" spans="1:65" s="2" customFormat="1" ht="21.75" customHeight="1">
      <c r="A112" s="41"/>
      <c r="B112" s="42"/>
      <c r="C112" s="307" t="s">
        <v>237</v>
      </c>
      <c r="D112" s="307" t="s">
        <v>637</v>
      </c>
      <c r="E112" s="308" t="s">
        <v>2057</v>
      </c>
      <c r="F112" s="309" t="s">
        <v>2058</v>
      </c>
      <c r="G112" s="310" t="s">
        <v>275</v>
      </c>
      <c r="H112" s="311">
        <v>22</v>
      </c>
      <c r="I112" s="312"/>
      <c r="J112" s="313">
        <f>ROUND(I112*H112,2)</f>
        <v>0</v>
      </c>
      <c r="K112" s="309" t="s">
        <v>19</v>
      </c>
      <c r="L112" s="314"/>
      <c r="M112" s="315" t="s">
        <v>19</v>
      </c>
      <c r="N112" s="316" t="s">
        <v>45</v>
      </c>
      <c r="O112" s="87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0" t="s">
        <v>2034</v>
      </c>
      <c r="AT112" s="240" t="s">
        <v>637</v>
      </c>
      <c r="AU112" s="240" t="s">
        <v>189</v>
      </c>
      <c r="AY112" s="20" t="s">
        <v>169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20" t="s">
        <v>81</v>
      </c>
      <c r="BK112" s="241">
        <f>ROUND(I112*H112,2)</f>
        <v>0</v>
      </c>
      <c r="BL112" s="20" t="s">
        <v>276</v>
      </c>
      <c r="BM112" s="240" t="s">
        <v>2059</v>
      </c>
    </row>
    <row r="113" spans="1:65" s="2" customFormat="1" ht="21.75" customHeight="1">
      <c r="A113" s="41"/>
      <c r="B113" s="42"/>
      <c r="C113" s="307" t="s">
        <v>247</v>
      </c>
      <c r="D113" s="307" t="s">
        <v>637</v>
      </c>
      <c r="E113" s="308" t="s">
        <v>2060</v>
      </c>
      <c r="F113" s="309" t="s">
        <v>2061</v>
      </c>
      <c r="G113" s="310" t="s">
        <v>275</v>
      </c>
      <c r="H113" s="311">
        <v>33</v>
      </c>
      <c r="I113" s="312"/>
      <c r="J113" s="313">
        <f>ROUND(I113*H113,2)</f>
        <v>0</v>
      </c>
      <c r="K113" s="309" t="s">
        <v>19</v>
      </c>
      <c r="L113" s="314"/>
      <c r="M113" s="315" t="s">
        <v>19</v>
      </c>
      <c r="N113" s="316" t="s">
        <v>45</v>
      </c>
      <c r="O113" s="87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0" t="s">
        <v>2034</v>
      </c>
      <c r="AT113" s="240" t="s">
        <v>637</v>
      </c>
      <c r="AU113" s="240" t="s">
        <v>189</v>
      </c>
      <c r="AY113" s="20" t="s">
        <v>169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20" t="s">
        <v>81</v>
      </c>
      <c r="BK113" s="241">
        <f>ROUND(I113*H113,2)</f>
        <v>0</v>
      </c>
      <c r="BL113" s="20" t="s">
        <v>276</v>
      </c>
      <c r="BM113" s="240" t="s">
        <v>2062</v>
      </c>
    </row>
    <row r="114" spans="1:65" s="2" customFormat="1" ht="16.5" customHeight="1">
      <c r="A114" s="41"/>
      <c r="B114" s="42"/>
      <c r="C114" s="307" t="s">
        <v>251</v>
      </c>
      <c r="D114" s="307" t="s">
        <v>637</v>
      </c>
      <c r="E114" s="308" t="s">
        <v>2063</v>
      </c>
      <c r="F114" s="309" t="s">
        <v>2064</v>
      </c>
      <c r="G114" s="310" t="s">
        <v>275</v>
      </c>
      <c r="H114" s="311">
        <v>33</v>
      </c>
      <c r="I114" s="312"/>
      <c r="J114" s="313">
        <f>ROUND(I114*H114,2)</f>
        <v>0</v>
      </c>
      <c r="K114" s="309" t="s">
        <v>19</v>
      </c>
      <c r="L114" s="314"/>
      <c r="M114" s="315" t="s">
        <v>19</v>
      </c>
      <c r="N114" s="316" t="s">
        <v>45</v>
      </c>
      <c r="O114" s="87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0" t="s">
        <v>2034</v>
      </c>
      <c r="AT114" s="240" t="s">
        <v>637</v>
      </c>
      <c r="AU114" s="240" t="s">
        <v>189</v>
      </c>
      <c r="AY114" s="20" t="s">
        <v>169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20" t="s">
        <v>81</v>
      </c>
      <c r="BK114" s="241">
        <f>ROUND(I114*H114,2)</f>
        <v>0</v>
      </c>
      <c r="BL114" s="20" t="s">
        <v>276</v>
      </c>
      <c r="BM114" s="240" t="s">
        <v>2065</v>
      </c>
    </row>
    <row r="115" spans="1:65" s="2" customFormat="1" ht="16.5" customHeight="1">
      <c r="A115" s="41"/>
      <c r="B115" s="42"/>
      <c r="C115" s="307" t="s">
        <v>8</v>
      </c>
      <c r="D115" s="307" t="s">
        <v>637</v>
      </c>
      <c r="E115" s="308" t="s">
        <v>2066</v>
      </c>
      <c r="F115" s="309" t="s">
        <v>2067</v>
      </c>
      <c r="G115" s="310" t="s">
        <v>275</v>
      </c>
      <c r="H115" s="311">
        <v>33</v>
      </c>
      <c r="I115" s="312"/>
      <c r="J115" s="313">
        <f>ROUND(I115*H115,2)</f>
        <v>0</v>
      </c>
      <c r="K115" s="309" t="s">
        <v>19</v>
      </c>
      <c r="L115" s="314"/>
      <c r="M115" s="315" t="s">
        <v>19</v>
      </c>
      <c r="N115" s="316" t="s">
        <v>45</v>
      </c>
      <c r="O115" s="87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0" t="s">
        <v>2034</v>
      </c>
      <c r="AT115" s="240" t="s">
        <v>637</v>
      </c>
      <c r="AU115" s="240" t="s">
        <v>189</v>
      </c>
      <c r="AY115" s="20" t="s">
        <v>169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20" t="s">
        <v>81</v>
      </c>
      <c r="BK115" s="241">
        <f>ROUND(I115*H115,2)</f>
        <v>0</v>
      </c>
      <c r="BL115" s="20" t="s">
        <v>276</v>
      </c>
      <c r="BM115" s="240" t="s">
        <v>2068</v>
      </c>
    </row>
    <row r="116" spans="1:65" s="2" customFormat="1" ht="16.5" customHeight="1">
      <c r="A116" s="41"/>
      <c r="B116" s="42"/>
      <c r="C116" s="307" t="s">
        <v>227</v>
      </c>
      <c r="D116" s="307" t="s">
        <v>637</v>
      </c>
      <c r="E116" s="308" t="s">
        <v>2069</v>
      </c>
      <c r="F116" s="309" t="s">
        <v>2070</v>
      </c>
      <c r="G116" s="310" t="s">
        <v>445</v>
      </c>
      <c r="H116" s="311">
        <v>957</v>
      </c>
      <c r="I116" s="312"/>
      <c r="J116" s="313">
        <f>ROUND(I116*H116,2)</f>
        <v>0</v>
      </c>
      <c r="K116" s="309" t="s">
        <v>19</v>
      </c>
      <c r="L116" s="314"/>
      <c r="M116" s="315" t="s">
        <v>19</v>
      </c>
      <c r="N116" s="316" t="s">
        <v>45</v>
      </c>
      <c r="O116" s="87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0" t="s">
        <v>2034</v>
      </c>
      <c r="AT116" s="240" t="s">
        <v>637</v>
      </c>
      <c r="AU116" s="240" t="s">
        <v>189</v>
      </c>
      <c r="AY116" s="20" t="s">
        <v>169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20" t="s">
        <v>81</v>
      </c>
      <c r="BK116" s="241">
        <f>ROUND(I116*H116,2)</f>
        <v>0</v>
      </c>
      <c r="BL116" s="20" t="s">
        <v>276</v>
      </c>
      <c r="BM116" s="240" t="s">
        <v>2071</v>
      </c>
    </row>
    <row r="117" spans="1:65" s="2" customFormat="1" ht="16.5" customHeight="1">
      <c r="A117" s="41"/>
      <c r="B117" s="42"/>
      <c r="C117" s="307" t="s">
        <v>424</v>
      </c>
      <c r="D117" s="307" t="s">
        <v>637</v>
      </c>
      <c r="E117" s="308" t="s">
        <v>2072</v>
      </c>
      <c r="F117" s="309" t="s">
        <v>2073</v>
      </c>
      <c r="G117" s="310" t="s">
        <v>445</v>
      </c>
      <c r="H117" s="311">
        <v>330</v>
      </c>
      <c r="I117" s="312"/>
      <c r="J117" s="313">
        <f>ROUND(I117*H117,2)</f>
        <v>0</v>
      </c>
      <c r="K117" s="309" t="s">
        <v>19</v>
      </c>
      <c r="L117" s="314"/>
      <c r="M117" s="315" t="s">
        <v>19</v>
      </c>
      <c r="N117" s="316" t="s">
        <v>45</v>
      </c>
      <c r="O117" s="87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0" t="s">
        <v>2034</v>
      </c>
      <c r="AT117" s="240" t="s">
        <v>637</v>
      </c>
      <c r="AU117" s="240" t="s">
        <v>189</v>
      </c>
      <c r="AY117" s="20" t="s">
        <v>169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20" t="s">
        <v>81</v>
      </c>
      <c r="BK117" s="241">
        <f>ROUND(I117*H117,2)</f>
        <v>0</v>
      </c>
      <c r="BL117" s="20" t="s">
        <v>276</v>
      </c>
      <c r="BM117" s="240" t="s">
        <v>2074</v>
      </c>
    </row>
    <row r="118" spans="1:65" s="2" customFormat="1" ht="16.5" customHeight="1">
      <c r="A118" s="41"/>
      <c r="B118" s="42"/>
      <c r="C118" s="307" t="s">
        <v>429</v>
      </c>
      <c r="D118" s="307" t="s">
        <v>637</v>
      </c>
      <c r="E118" s="308" t="s">
        <v>2075</v>
      </c>
      <c r="F118" s="309" t="s">
        <v>2076</v>
      </c>
      <c r="G118" s="310" t="s">
        <v>445</v>
      </c>
      <c r="H118" s="311">
        <v>927</v>
      </c>
      <c r="I118" s="312"/>
      <c r="J118" s="313">
        <f>ROUND(I118*H118,2)</f>
        <v>0</v>
      </c>
      <c r="K118" s="309" t="s">
        <v>19</v>
      </c>
      <c r="L118" s="314"/>
      <c r="M118" s="315" t="s">
        <v>19</v>
      </c>
      <c r="N118" s="316" t="s">
        <v>45</v>
      </c>
      <c r="O118" s="87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0" t="s">
        <v>2034</v>
      </c>
      <c r="AT118" s="240" t="s">
        <v>637</v>
      </c>
      <c r="AU118" s="240" t="s">
        <v>189</v>
      </c>
      <c r="AY118" s="20" t="s">
        <v>169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20" t="s">
        <v>81</v>
      </c>
      <c r="BK118" s="241">
        <f>ROUND(I118*H118,2)</f>
        <v>0</v>
      </c>
      <c r="BL118" s="20" t="s">
        <v>276</v>
      </c>
      <c r="BM118" s="240" t="s">
        <v>2077</v>
      </c>
    </row>
    <row r="119" spans="1:65" s="2" customFormat="1" ht="16.5" customHeight="1">
      <c r="A119" s="41"/>
      <c r="B119" s="42"/>
      <c r="C119" s="307" t="s">
        <v>436</v>
      </c>
      <c r="D119" s="307" t="s">
        <v>637</v>
      </c>
      <c r="E119" s="308" t="s">
        <v>2078</v>
      </c>
      <c r="F119" s="309" t="s">
        <v>2079</v>
      </c>
      <c r="G119" s="310" t="s">
        <v>445</v>
      </c>
      <c r="H119" s="311">
        <v>60</v>
      </c>
      <c r="I119" s="312"/>
      <c r="J119" s="313">
        <f>ROUND(I119*H119,2)</f>
        <v>0</v>
      </c>
      <c r="K119" s="309" t="s">
        <v>19</v>
      </c>
      <c r="L119" s="314"/>
      <c r="M119" s="315" t="s">
        <v>19</v>
      </c>
      <c r="N119" s="316" t="s">
        <v>45</v>
      </c>
      <c r="O119" s="87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0" t="s">
        <v>2034</v>
      </c>
      <c r="AT119" s="240" t="s">
        <v>637</v>
      </c>
      <c r="AU119" s="240" t="s">
        <v>189</v>
      </c>
      <c r="AY119" s="20" t="s">
        <v>169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20" t="s">
        <v>81</v>
      </c>
      <c r="BK119" s="241">
        <f>ROUND(I119*H119,2)</f>
        <v>0</v>
      </c>
      <c r="BL119" s="20" t="s">
        <v>276</v>
      </c>
      <c r="BM119" s="240" t="s">
        <v>2080</v>
      </c>
    </row>
    <row r="120" spans="1:65" s="2" customFormat="1" ht="16.5" customHeight="1">
      <c r="A120" s="41"/>
      <c r="B120" s="42"/>
      <c r="C120" s="307" t="s">
        <v>442</v>
      </c>
      <c r="D120" s="307" t="s">
        <v>637</v>
      </c>
      <c r="E120" s="308" t="s">
        <v>2081</v>
      </c>
      <c r="F120" s="309" t="s">
        <v>2082</v>
      </c>
      <c r="G120" s="310" t="s">
        <v>445</v>
      </c>
      <c r="H120" s="311">
        <v>1674</v>
      </c>
      <c r="I120" s="312"/>
      <c r="J120" s="313">
        <f>ROUND(I120*H120,2)</f>
        <v>0</v>
      </c>
      <c r="K120" s="309" t="s">
        <v>19</v>
      </c>
      <c r="L120" s="314"/>
      <c r="M120" s="315" t="s">
        <v>19</v>
      </c>
      <c r="N120" s="316" t="s">
        <v>45</v>
      </c>
      <c r="O120" s="87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0" t="s">
        <v>2034</v>
      </c>
      <c r="AT120" s="240" t="s">
        <v>637</v>
      </c>
      <c r="AU120" s="240" t="s">
        <v>189</v>
      </c>
      <c r="AY120" s="20" t="s">
        <v>169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20" t="s">
        <v>81</v>
      </c>
      <c r="BK120" s="241">
        <f>ROUND(I120*H120,2)</f>
        <v>0</v>
      </c>
      <c r="BL120" s="20" t="s">
        <v>276</v>
      </c>
      <c r="BM120" s="240" t="s">
        <v>2083</v>
      </c>
    </row>
    <row r="121" spans="1:65" s="2" customFormat="1" ht="16.5" customHeight="1">
      <c r="A121" s="41"/>
      <c r="B121" s="42"/>
      <c r="C121" s="307" t="s">
        <v>7</v>
      </c>
      <c r="D121" s="307" t="s">
        <v>637</v>
      </c>
      <c r="E121" s="308" t="s">
        <v>2084</v>
      </c>
      <c r="F121" s="309" t="s">
        <v>2085</v>
      </c>
      <c r="G121" s="310" t="s">
        <v>275</v>
      </c>
      <c r="H121" s="311">
        <v>72</v>
      </c>
      <c r="I121" s="312"/>
      <c r="J121" s="313">
        <f>ROUND(I121*H121,2)</f>
        <v>0</v>
      </c>
      <c r="K121" s="309" t="s">
        <v>19</v>
      </c>
      <c r="L121" s="314"/>
      <c r="M121" s="315" t="s">
        <v>19</v>
      </c>
      <c r="N121" s="316" t="s">
        <v>45</v>
      </c>
      <c r="O121" s="87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0" t="s">
        <v>2034</v>
      </c>
      <c r="AT121" s="240" t="s">
        <v>637</v>
      </c>
      <c r="AU121" s="240" t="s">
        <v>189</v>
      </c>
      <c r="AY121" s="20" t="s">
        <v>169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20" t="s">
        <v>81</v>
      </c>
      <c r="BK121" s="241">
        <f>ROUND(I121*H121,2)</f>
        <v>0</v>
      </c>
      <c r="BL121" s="20" t="s">
        <v>276</v>
      </c>
      <c r="BM121" s="240" t="s">
        <v>2086</v>
      </c>
    </row>
    <row r="122" spans="1:65" s="2" customFormat="1" ht="16.5" customHeight="1">
      <c r="A122" s="41"/>
      <c r="B122" s="42"/>
      <c r="C122" s="307" t="s">
        <v>450</v>
      </c>
      <c r="D122" s="307" t="s">
        <v>637</v>
      </c>
      <c r="E122" s="308" t="s">
        <v>2087</v>
      </c>
      <c r="F122" s="309" t="s">
        <v>2088</v>
      </c>
      <c r="G122" s="310" t="s">
        <v>275</v>
      </c>
      <c r="H122" s="311">
        <v>50</v>
      </c>
      <c r="I122" s="312"/>
      <c r="J122" s="313">
        <f>ROUND(I122*H122,2)</f>
        <v>0</v>
      </c>
      <c r="K122" s="309" t="s">
        <v>19</v>
      </c>
      <c r="L122" s="314"/>
      <c r="M122" s="315" t="s">
        <v>19</v>
      </c>
      <c r="N122" s="316" t="s">
        <v>45</v>
      </c>
      <c r="O122" s="87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0" t="s">
        <v>2034</v>
      </c>
      <c r="AT122" s="240" t="s">
        <v>637</v>
      </c>
      <c r="AU122" s="240" t="s">
        <v>189</v>
      </c>
      <c r="AY122" s="20" t="s">
        <v>169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20" t="s">
        <v>81</v>
      </c>
      <c r="BK122" s="241">
        <f>ROUND(I122*H122,2)</f>
        <v>0</v>
      </c>
      <c r="BL122" s="20" t="s">
        <v>276</v>
      </c>
      <c r="BM122" s="240" t="s">
        <v>2089</v>
      </c>
    </row>
    <row r="123" spans="1:65" s="2" customFormat="1" ht="16.5" customHeight="1">
      <c r="A123" s="41"/>
      <c r="B123" s="42"/>
      <c r="C123" s="307" t="s">
        <v>454</v>
      </c>
      <c r="D123" s="307" t="s">
        <v>637</v>
      </c>
      <c r="E123" s="308" t="s">
        <v>2090</v>
      </c>
      <c r="F123" s="309" t="s">
        <v>2091</v>
      </c>
      <c r="G123" s="310" t="s">
        <v>445</v>
      </c>
      <c r="H123" s="311">
        <v>70</v>
      </c>
      <c r="I123" s="312"/>
      <c r="J123" s="313">
        <f>ROUND(I123*H123,2)</f>
        <v>0</v>
      </c>
      <c r="K123" s="309" t="s">
        <v>19</v>
      </c>
      <c r="L123" s="314"/>
      <c r="M123" s="315" t="s">
        <v>19</v>
      </c>
      <c r="N123" s="316" t="s">
        <v>45</v>
      </c>
      <c r="O123" s="87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0" t="s">
        <v>2034</v>
      </c>
      <c r="AT123" s="240" t="s">
        <v>637</v>
      </c>
      <c r="AU123" s="240" t="s">
        <v>189</v>
      </c>
      <c r="AY123" s="20" t="s">
        <v>169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20" t="s">
        <v>81</v>
      </c>
      <c r="BK123" s="241">
        <f>ROUND(I123*H123,2)</f>
        <v>0</v>
      </c>
      <c r="BL123" s="20" t="s">
        <v>276</v>
      </c>
      <c r="BM123" s="240" t="s">
        <v>2092</v>
      </c>
    </row>
    <row r="124" spans="1:65" s="2" customFormat="1" ht="16.5" customHeight="1">
      <c r="A124" s="41"/>
      <c r="B124" s="42"/>
      <c r="C124" s="307" t="s">
        <v>460</v>
      </c>
      <c r="D124" s="307" t="s">
        <v>637</v>
      </c>
      <c r="E124" s="308" t="s">
        <v>2093</v>
      </c>
      <c r="F124" s="309" t="s">
        <v>2094</v>
      </c>
      <c r="G124" s="310" t="s">
        <v>275</v>
      </c>
      <c r="H124" s="311">
        <v>35</v>
      </c>
      <c r="I124" s="312"/>
      <c r="J124" s="313">
        <f>ROUND(I124*H124,2)</f>
        <v>0</v>
      </c>
      <c r="K124" s="309" t="s">
        <v>19</v>
      </c>
      <c r="L124" s="314"/>
      <c r="M124" s="315" t="s">
        <v>19</v>
      </c>
      <c r="N124" s="316" t="s">
        <v>45</v>
      </c>
      <c r="O124" s="87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0" t="s">
        <v>2034</v>
      </c>
      <c r="AT124" s="240" t="s">
        <v>637</v>
      </c>
      <c r="AU124" s="240" t="s">
        <v>189</v>
      </c>
      <c r="AY124" s="20" t="s">
        <v>169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20" t="s">
        <v>81</v>
      </c>
      <c r="BK124" s="241">
        <f>ROUND(I124*H124,2)</f>
        <v>0</v>
      </c>
      <c r="BL124" s="20" t="s">
        <v>276</v>
      </c>
      <c r="BM124" s="240" t="s">
        <v>2095</v>
      </c>
    </row>
    <row r="125" spans="1:65" s="2" customFormat="1" ht="16.5" customHeight="1">
      <c r="A125" s="41"/>
      <c r="B125" s="42"/>
      <c r="C125" s="307" t="s">
        <v>465</v>
      </c>
      <c r="D125" s="307" t="s">
        <v>637</v>
      </c>
      <c r="E125" s="308" t="s">
        <v>2096</v>
      </c>
      <c r="F125" s="309" t="s">
        <v>2097</v>
      </c>
      <c r="G125" s="310" t="s">
        <v>275</v>
      </c>
      <c r="H125" s="311">
        <v>33</v>
      </c>
      <c r="I125" s="312"/>
      <c r="J125" s="313">
        <f>ROUND(I125*H125,2)</f>
        <v>0</v>
      </c>
      <c r="K125" s="309" t="s">
        <v>19</v>
      </c>
      <c r="L125" s="314"/>
      <c r="M125" s="315" t="s">
        <v>19</v>
      </c>
      <c r="N125" s="316" t="s">
        <v>45</v>
      </c>
      <c r="O125" s="87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0" t="s">
        <v>2034</v>
      </c>
      <c r="AT125" s="240" t="s">
        <v>637</v>
      </c>
      <c r="AU125" s="240" t="s">
        <v>189</v>
      </c>
      <c r="AY125" s="20" t="s">
        <v>169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20" t="s">
        <v>81</v>
      </c>
      <c r="BK125" s="241">
        <f>ROUND(I125*H125,2)</f>
        <v>0</v>
      </c>
      <c r="BL125" s="20" t="s">
        <v>276</v>
      </c>
      <c r="BM125" s="240" t="s">
        <v>2098</v>
      </c>
    </row>
    <row r="126" spans="1:63" s="12" customFormat="1" ht="20.85" customHeight="1">
      <c r="A126" s="12"/>
      <c r="B126" s="213"/>
      <c r="C126" s="214"/>
      <c r="D126" s="215" t="s">
        <v>73</v>
      </c>
      <c r="E126" s="227" t="s">
        <v>2099</v>
      </c>
      <c r="F126" s="227" t="s">
        <v>2100</v>
      </c>
      <c r="G126" s="214"/>
      <c r="H126" s="214"/>
      <c r="I126" s="217"/>
      <c r="J126" s="228">
        <f>BK126</f>
        <v>0</v>
      </c>
      <c r="K126" s="214"/>
      <c r="L126" s="219"/>
      <c r="M126" s="220"/>
      <c r="N126" s="221"/>
      <c r="O126" s="221"/>
      <c r="P126" s="222">
        <f>SUM(P127:P158)</f>
        <v>0</v>
      </c>
      <c r="Q126" s="221"/>
      <c r="R126" s="222">
        <f>SUM(R127:R158)</f>
        <v>0</v>
      </c>
      <c r="S126" s="221"/>
      <c r="T126" s="223">
        <f>SUM(T127:T158)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189</v>
      </c>
      <c r="AT126" s="225" t="s">
        <v>73</v>
      </c>
      <c r="AU126" s="225" t="s">
        <v>83</v>
      </c>
      <c r="AY126" s="224" t="s">
        <v>169</v>
      </c>
      <c r="BK126" s="226">
        <f>SUM(BK127:BK158)</f>
        <v>0</v>
      </c>
    </row>
    <row r="127" spans="1:65" s="2" customFormat="1" ht="16.5" customHeight="1">
      <c r="A127" s="41"/>
      <c r="B127" s="42"/>
      <c r="C127" s="229" t="s">
        <v>483</v>
      </c>
      <c r="D127" s="229" t="s">
        <v>171</v>
      </c>
      <c r="E127" s="230" t="s">
        <v>2101</v>
      </c>
      <c r="F127" s="231" t="s">
        <v>2102</v>
      </c>
      <c r="G127" s="232" t="s">
        <v>275</v>
      </c>
      <c r="H127" s="233">
        <v>3</v>
      </c>
      <c r="I127" s="234"/>
      <c r="J127" s="235">
        <f>ROUND(I127*H127,2)</f>
        <v>0</v>
      </c>
      <c r="K127" s="231" t="s">
        <v>19</v>
      </c>
      <c r="L127" s="47"/>
      <c r="M127" s="236" t="s">
        <v>19</v>
      </c>
      <c r="N127" s="237" t="s">
        <v>45</v>
      </c>
      <c r="O127" s="87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0" t="s">
        <v>276</v>
      </c>
      <c r="AT127" s="240" t="s">
        <v>171</v>
      </c>
      <c r="AU127" s="240" t="s">
        <v>189</v>
      </c>
      <c r="AY127" s="20" t="s">
        <v>169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20" t="s">
        <v>81</v>
      </c>
      <c r="BK127" s="241">
        <f>ROUND(I127*H127,2)</f>
        <v>0</v>
      </c>
      <c r="BL127" s="20" t="s">
        <v>276</v>
      </c>
      <c r="BM127" s="240" t="s">
        <v>2103</v>
      </c>
    </row>
    <row r="128" spans="1:65" s="2" customFormat="1" ht="16.5" customHeight="1">
      <c r="A128" s="41"/>
      <c r="B128" s="42"/>
      <c r="C128" s="229" t="s">
        <v>485</v>
      </c>
      <c r="D128" s="229" t="s">
        <v>171</v>
      </c>
      <c r="E128" s="230" t="s">
        <v>2104</v>
      </c>
      <c r="F128" s="231" t="s">
        <v>2105</v>
      </c>
      <c r="G128" s="232" t="s">
        <v>275</v>
      </c>
      <c r="H128" s="233">
        <v>8</v>
      </c>
      <c r="I128" s="234"/>
      <c r="J128" s="235">
        <f>ROUND(I128*H128,2)</f>
        <v>0</v>
      </c>
      <c r="K128" s="231" t="s">
        <v>19</v>
      </c>
      <c r="L128" s="47"/>
      <c r="M128" s="236" t="s">
        <v>19</v>
      </c>
      <c r="N128" s="237" t="s">
        <v>45</v>
      </c>
      <c r="O128" s="87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0" t="s">
        <v>276</v>
      </c>
      <c r="AT128" s="240" t="s">
        <v>171</v>
      </c>
      <c r="AU128" s="240" t="s">
        <v>189</v>
      </c>
      <c r="AY128" s="20" t="s">
        <v>169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20" t="s">
        <v>81</v>
      </c>
      <c r="BK128" s="241">
        <f>ROUND(I128*H128,2)</f>
        <v>0</v>
      </c>
      <c r="BL128" s="20" t="s">
        <v>276</v>
      </c>
      <c r="BM128" s="240" t="s">
        <v>2106</v>
      </c>
    </row>
    <row r="129" spans="1:65" s="2" customFormat="1" ht="16.5" customHeight="1">
      <c r="A129" s="41"/>
      <c r="B129" s="42"/>
      <c r="C129" s="229" t="s">
        <v>489</v>
      </c>
      <c r="D129" s="229" t="s">
        <v>171</v>
      </c>
      <c r="E129" s="230" t="s">
        <v>2107</v>
      </c>
      <c r="F129" s="231" t="s">
        <v>2108</v>
      </c>
      <c r="G129" s="232" t="s">
        <v>275</v>
      </c>
      <c r="H129" s="233">
        <v>22</v>
      </c>
      <c r="I129" s="234"/>
      <c r="J129" s="235">
        <f>ROUND(I129*H129,2)</f>
        <v>0</v>
      </c>
      <c r="K129" s="231" t="s">
        <v>19</v>
      </c>
      <c r="L129" s="47"/>
      <c r="M129" s="236" t="s">
        <v>19</v>
      </c>
      <c r="N129" s="237" t="s">
        <v>45</v>
      </c>
      <c r="O129" s="87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0" t="s">
        <v>276</v>
      </c>
      <c r="AT129" s="240" t="s">
        <v>171</v>
      </c>
      <c r="AU129" s="240" t="s">
        <v>189</v>
      </c>
      <c r="AY129" s="20" t="s">
        <v>169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20" t="s">
        <v>81</v>
      </c>
      <c r="BK129" s="241">
        <f>ROUND(I129*H129,2)</f>
        <v>0</v>
      </c>
      <c r="BL129" s="20" t="s">
        <v>276</v>
      </c>
      <c r="BM129" s="240" t="s">
        <v>2109</v>
      </c>
    </row>
    <row r="130" spans="1:65" s="2" customFormat="1" ht="21.75" customHeight="1">
      <c r="A130" s="41"/>
      <c r="B130" s="42"/>
      <c r="C130" s="229" t="s">
        <v>493</v>
      </c>
      <c r="D130" s="229" t="s">
        <v>171</v>
      </c>
      <c r="E130" s="230" t="s">
        <v>2110</v>
      </c>
      <c r="F130" s="231" t="s">
        <v>2111</v>
      </c>
      <c r="G130" s="232" t="s">
        <v>275</v>
      </c>
      <c r="H130" s="233">
        <v>3</v>
      </c>
      <c r="I130" s="234"/>
      <c r="J130" s="235">
        <f>ROUND(I130*H130,2)</f>
        <v>0</v>
      </c>
      <c r="K130" s="231" t="s">
        <v>19</v>
      </c>
      <c r="L130" s="47"/>
      <c r="M130" s="236" t="s">
        <v>19</v>
      </c>
      <c r="N130" s="237" t="s">
        <v>45</v>
      </c>
      <c r="O130" s="87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0" t="s">
        <v>276</v>
      </c>
      <c r="AT130" s="240" t="s">
        <v>171</v>
      </c>
      <c r="AU130" s="240" t="s">
        <v>189</v>
      </c>
      <c r="AY130" s="20" t="s">
        <v>169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20" t="s">
        <v>81</v>
      </c>
      <c r="BK130" s="241">
        <f>ROUND(I130*H130,2)</f>
        <v>0</v>
      </c>
      <c r="BL130" s="20" t="s">
        <v>276</v>
      </c>
      <c r="BM130" s="240" t="s">
        <v>2112</v>
      </c>
    </row>
    <row r="131" spans="1:65" s="2" customFormat="1" ht="21.75" customHeight="1">
      <c r="A131" s="41"/>
      <c r="B131" s="42"/>
      <c r="C131" s="229" t="s">
        <v>497</v>
      </c>
      <c r="D131" s="229" t="s">
        <v>171</v>
      </c>
      <c r="E131" s="230" t="s">
        <v>2113</v>
      </c>
      <c r="F131" s="231" t="s">
        <v>2114</v>
      </c>
      <c r="G131" s="232" t="s">
        <v>275</v>
      </c>
      <c r="H131" s="233">
        <v>8</v>
      </c>
      <c r="I131" s="234"/>
      <c r="J131" s="235">
        <f>ROUND(I131*H131,2)</f>
        <v>0</v>
      </c>
      <c r="K131" s="231" t="s">
        <v>19</v>
      </c>
      <c r="L131" s="47"/>
      <c r="M131" s="236" t="s">
        <v>19</v>
      </c>
      <c r="N131" s="237" t="s">
        <v>45</v>
      </c>
      <c r="O131" s="87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0" t="s">
        <v>276</v>
      </c>
      <c r="AT131" s="240" t="s">
        <v>171</v>
      </c>
      <c r="AU131" s="240" t="s">
        <v>189</v>
      </c>
      <c r="AY131" s="20" t="s">
        <v>169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20" t="s">
        <v>81</v>
      </c>
      <c r="BK131" s="241">
        <f>ROUND(I131*H131,2)</f>
        <v>0</v>
      </c>
      <c r="BL131" s="20" t="s">
        <v>276</v>
      </c>
      <c r="BM131" s="240" t="s">
        <v>2115</v>
      </c>
    </row>
    <row r="132" spans="1:65" s="2" customFormat="1" ht="21.75" customHeight="1">
      <c r="A132" s="41"/>
      <c r="B132" s="42"/>
      <c r="C132" s="229" t="s">
        <v>501</v>
      </c>
      <c r="D132" s="229" t="s">
        <v>171</v>
      </c>
      <c r="E132" s="230" t="s">
        <v>2116</v>
      </c>
      <c r="F132" s="231" t="s">
        <v>2117</v>
      </c>
      <c r="G132" s="232" t="s">
        <v>275</v>
      </c>
      <c r="H132" s="233">
        <v>22</v>
      </c>
      <c r="I132" s="234"/>
      <c r="J132" s="235">
        <f>ROUND(I132*H132,2)</f>
        <v>0</v>
      </c>
      <c r="K132" s="231" t="s">
        <v>19</v>
      </c>
      <c r="L132" s="47"/>
      <c r="M132" s="236" t="s">
        <v>19</v>
      </c>
      <c r="N132" s="237" t="s">
        <v>45</v>
      </c>
      <c r="O132" s="87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0" t="s">
        <v>276</v>
      </c>
      <c r="AT132" s="240" t="s">
        <v>171</v>
      </c>
      <c r="AU132" s="240" t="s">
        <v>189</v>
      </c>
      <c r="AY132" s="20" t="s">
        <v>169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20" t="s">
        <v>81</v>
      </c>
      <c r="BK132" s="241">
        <f>ROUND(I132*H132,2)</f>
        <v>0</v>
      </c>
      <c r="BL132" s="20" t="s">
        <v>276</v>
      </c>
      <c r="BM132" s="240" t="s">
        <v>2118</v>
      </c>
    </row>
    <row r="133" spans="1:65" s="2" customFormat="1" ht="21.75" customHeight="1">
      <c r="A133" s="41"/>
      <c r="B133" s="42"/>
      <c r="C133" s="229" t="s">
        <v>506</v>
      </c>
      <c r="D133" s="229" t="s">
        <v>171</v>
      </c>
      <c r="E133" s="230" t="s">
        <v>2119</v>
      </c>
      <c r="F133" s="231" t="s">
        <v>2120</v>
      </c>
      <c r="G133" s="232" t="s">
        <v>275</v>
      </c>
      <c r="H133" s="233">
        <v>3</v>
      </c>
      <c r="I133" s="234"/>
      <c r="J133" s="235">
        <f>ROUND(I133*H133,2)</f>
        <v>0</v>
      </c>
      <c r="K133" s="231" t="s">
        <v>19</v>
      </c>
      <c r="L133" s="47"/>
      <c r="M133" s="236" t="s">
        <v>19</v>
      </c>
      <c r="N133" s="237" t="s">
        <v>45</v>
      </c>
      <c r="O133" s="87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0" t="s">
        <v>276</v>
      </c>
      <c r="AT133" s="240" t="s">
        <v>171</v>
      </c>
      <c r="AU133" s="240" t="s">
        <v>189</v>
      </c>
      <c r="AY133" s="20" t="s">
        <v>169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20" t="s">
        <v>81</v>
      </c>
      <c r="BK133" s="241">
        <f>ROUND(I133*H133,2)</f>
        <v>0</v>
      </c>
      <c r="BL133" s="20" t="s">
        <v>276</v>
      </c>
      <c r="BM133" s="240" t="s">
        <v>2121</v>
      </c>
    </row>
    <row r="134" spans="1:65" s="2" customFormat="1" ht="21.75" customHeight="1">
      <c r="A134" s="41"/>
      <c r="B134" s="42"/>
      <c r="C134" s="229" t="s">
        <v>511</v>
      </c>
      <c r="D134" s="229" t="s">
        <v>171</v>
      </c>
      <c r="E134" s="230" t="s">
        <v>2122</v>
      </c>
      <c r="F134" s="231" t="s">
        <v>2123</v>
      </c>
      <c r="G134" s="232" t="s">
        <v>275</v>
      </c>
      <c r="H134" s="233">
        <v>8</v>
      </c>
      <c r="I134" s="234"/>
      <c r="J134" s="235">
        <f>ROUND(I134*H134,2)</f>
        <v>0</v>
      </c>
      <c r="K134" s="231" t="s">
        <v>19</v>
      </c>
      <c r="L134" s="47"/>
      <c r="M134" s="236" t="s">
        <v>19</v>
      </c>
      <c r="N134" s="237" t="s">
        <v>45</v>
      </c>
      <c r="O134" s="87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0" t="s">
        <v>276</v>
      </c>
      <c r="AT134" s="240" t="s">
        <v>171</v>
      </c>
      <c r="AU134" s="240" t="s">
        <v>189</v>
      </c>
      <c r="AY134" s="20" t="s">
        <v>169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20" t="s">
        <v>81</v>
      </c>
      <c r="BK134" s="241">
        <f>ROUND(I134*H134,2)</f>
        <v>0</v>
      </c>
      <c r="BL134" s="20" t="s">
        <v>276</v>
      </c>
      <c r="BM134" s="240" t="s">
        <v>2124</v>
      </c>
    </row>
    <row r="135" spans="1:65" s="2" customFormat="1" ht="21.75" customHeight="1">
      <c r="A135" s="41"/>
      <c r="B135" s="42"/>
      <c r="C135" s="229" t="s">
        <v>519</v>
      </c>
      <c r="D135" s="229" t="s">
        <v>171</v>
      </c>
      <c r="E135" s="230" t="s">
        <v>2125</v>
      </c>
      <c r="F135" s="231" t="s">
        <v>2126</v>
      </c>
      <c r="G135" s="232" t="s">
        <v>275</v>
      </c>
      <c r="H135" s="233">
        <v>22</v>
      </c>
      <c r="I135" s="234"/>
      <c r="J135" s="235">
        <f>ROUND(I135*H135,2)</f>
        <v>0</v>
      </c>
      <c r="K135" s="231" t="s">
        <v>19</v>
      </c>
      <c r="L135" s="47"/>
      <c r="M135" s="236" t="s">
        <v>19</v>
      </c>
      <c r="N135" s="237" t="s">
        <v>45</v>
      </c>
      <c r="O135" s="87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0" t="s">
        <v>276</v>
      </c>
      <c r="AT135" s="240" t="s">
        <v>171</v>
      </c>
      <c r="AU135" s="240" t="s">
        <v>189</v>
      </c>
      <c r="AY135" s="20" t="s">
        <v>169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20" t="s">
        <v>81</v>
      </c>
      <c r="BK135" s="241">
        <f>ROUND(I135*H135,2)</f>
        <v>0</v>
      </c>
      <c r="BL135" s="20" t="s">
        <v>276</v>
      </c>
      <c r="BM135" s="240" t="s">
        <v>2127</v>
      </c>
    </row>
    <row r="136" spans="1:65" s="2" customFormat="1" ht="16.5" customHeight="1">
      <c r="A136" s="41"/>
      <c r="B136" s="42"/>
      <c r="C136" s="229" t="s">
        <v>529</v>
      </c>
      <c r="D136" s="229" t="s">
        <v>171</v>
      </c>
      <c r="E136" s="230" t="s">
        <v>2128</v>
      </c>
      <c r="F136" s="231" t="s">
        <v>2129</v>
      </c>
      <c r="G136" s="232" t="s">
        <v>275</v>
      </c>
      <c r="H136" s="233">
        <v>2</v>
      </c>
      <c r="I136" s="234"/>
      <c r="J136" s="235">
        <f>ROUND(I136*H136,2)</f>
        <v>0</v>
      </c>
      <c r="K136" s="231" t="s">
        <v>19</v>
      </c>
      <c r="L136" s="47"/>
      <c r="M136" s="236" t="s">
        <v>19</v>
      </c>
      <c r="N136" s="237" t="s">
        <v>45</v>
      </c>
      <c r="O136" s="87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0" t="s">
        <v>276</v>
      </c>
      <c r="AT136" s="240" t="s">
        <v>171</v>
      </c>
      <c r="AU136" s="240" t="s">
        <v>189</v>
      </c>
      <c r="AY136" s="20" t="s">
        <v>169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20" t="s">
        <v>81</v>
      </c>
      <c r="BK136" s="241">
        <f>ROUND(I136*H136,2)</f>
        <v>0</v>
      </c>
      <c r="BL136" s="20" t="s">
        <v>276</v>
      </c>
      <c r="BM136" s="240" t="s">
        <v>2130</v>
      </c>
    </row>
    <row r="137" spans="1:65" s="2" customFormat="1" ht="16.5" customHeight="1">
      <c r="A137" s="41"/>
      <c r="B137" s="42"/>
      <c r="C137" s="229" t="s">
        <v>537</v>
      </c>
      <c r="D137" s="229" t="s">
        <v>171</v>
      </c>
      <c r="E137" s="230" t="s">
        <v>2131</v>
      </c>
      <c r="F137" s="231" t="s">
        <v>2132</v>
      </c>
      <c r="G137" s="232" t="s">
        <v>275</v>
      </c>
      <c r="H137" s="233">
        <v>33</v>
      </c>
      <c r="I137" s="234"/>
      <c r="J137" s="235">
        <f>ROUND(I137*H137,2)</f>
        <v>0</v>
      </c>
      <c r="K137" s="231" t="s">
        <v>19</v>
      </c>
      <c r="L137" s="47"/>
      <c r="M137" s="236" t="s">
        <v>19</v>
      </c>
      <c r="N137" s="237" t="s">
        <v>45</v>
      </c>
      <c r="O137" s="87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0" t="s">
        <v>276</v>
      </c>
      <c r="AT137" s="240" t="s">
        <v>171</v>
      </c>
      <c r="AU137" s="240" t="s">
        <v>189</v>
      </c>
      <c r="AY137" s="20" t="s">
        <v>169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20" t="s">
        <v>81</v>
      </c>
      <c r="BK137" s="241">
        <f>ROUND(I137*H137,2)</f>
        <v>0</v>
      </c>
      <c r="BL137" s="20" t="s">
        <v>276</v>
      </c>
      <c r="BM137" s="240" t="s">
        <v>2133</v>
      </c>
    </row>
    <row r="138" spans="1:65" s="2" customFormat="1" ht="16.5" customHeight="1">
      <c r="A138" s="41"/>
      <c r="B138" s="42"/>
      <c r="C138" s="229" t="s">
        <v>542</v>
      </c>
      <c r="D138" s="229" t="s">
        <v>171</v>
      </c>
      <c r="E138" s="230" t="s">
        <v>2134</v>
      </c>
      <c r="F138" s="231" t="s">
        <v>2135</v>
      </c>
      <c r="G138" s="232" t="s">
        <v>275</v>
      </c>
      <c r="H138" s="233">
        <v>33</v>
      </c>
      <c r="I138" s="234"/>
      <c r="J138" s="235">
        <f>ROUND(I138*H138,2)</f>
        <v>0</v>
      </c>
      <c r="K138" s="231" t="s">
        <v>19</v>
      </c>
      <c r="L138" s="47"/>
      <c r="M138" s="236" t="s">
        <v>19</v>
      </c>
      <c r="N138" s="237" t="s">
        <v>45</v>
      </c>
      <c r="O138" s="87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0" t="s">
        <v>276</v>
      </c>
      <c r="AT138" s="240" t="s">
        <v>171</v>
      </c>
      <c r="AU138" s="240" t="s">
        <v>189</v>
      </c>
      <c r="AY138" s="20" t="s">
        <v>169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20" t="s">
        <v>81</v>
      </c>
      <c r="BK138" s="241">
        <f>ROUND(I138*H138,2)</f>
        <v>0</v>
      </c>
      <c r="BL138" s="20" t="s">
        <v>276</v>
      </c>
      <c r="BM138" s="240" t="s">
        <v>2136</v>
      </c>
    </row>
    <row r="139" spans="1:65" s="2" customFormat="1" ht="16.5" customHeight="1">
      <c r="A139" s="41"/>
      <c r="B139" s="42"/>
      <c r="C139" s="229" t="s">
        <v>547</v>
      </c>
      <c r="D139" s="229" t="s">
        <v>171</v>
      </c>
      <c r="E139" s="230" t="s">
        <v>2137</v>
      </c>
      <c r="F139" s="231" t="s">
        <v>2138</v>
      </c>
      <c r="G139" s="232" t="s">
        <v>275</v>
      </c>
      <c r="H139" s="233">
        <v>33</v>
      </c>
      <c r="I139" s="234"/>
      <c r="J139" s="235">
        <f>ROUND(I139*H139,2)</f>
        <v>0</v>
      </c>
      <c r="K139" s="231" t="s">
        <v>19</v>
      </c>
      <c r="L139" s="47"/>
      <c r="M139" s="236" t="s">
        <v>19</v>
      </c>
      <c r="N139" s="237" t="s">
        <v>45</v>
      </c>
      <c r="O139" s="87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0" t="s">
        <v>276</v>
      </c>
      <c r="AT139" s="240" t="s">
        <v>171</v>
      </c>
      <c r="AU139" s="240" t="s">
        <v>189</v>
      </c>
      <c r="AY139" s="20" t="s">
        <v>169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20" t="s">
        <v>81</v>
      </c>
      <c r="BK139" s="241">
        <f>ROUND(I139*H139,2)</f>
        <v>0</v>
      </c>
      <c r="BL139" s="20" t="s">
        <v>276</v>
      </c>
      <c r="BM139" s="240" t="s">
        <v>2139</v>
      </c>
    </row>
    <row r="140" spans="1:65" s="2" customFormat="1" ht="16.5" customHeight="1">
      <c r="A140" s="41"/>
      <c r="B140" s="42"/>
      <c r="C140" s="229" t="s">
        <v>554</v>
      </c>
      <c r="D140" s="229" t="s">
        <v>171</v>
      </c>
      <c r="E140" s="230" t="s">
        <v>2140</v>
      </c>
      <c r="F140" s="231" t="s">
        <v>2141</v>
      </c>
      <c r="G140" s="232" t="s">
        <v>275</v>
      </c>
      <c r="H140" s="233">
        <v>328</v>
      </c>
      <c r="I140" s="234"/>
      <c r="J140" s="235">
        <f>ROUND(I140*H140,2)</f>
        <v>0</v>
      </c>
      <c r="K140" s="231" t="s">
        <v>19</v>
      </c>
      <c r="L140" s="47"/>
      <c r="M140" s="236" t="s">
        <v>19</v>
      </c>
      <c r="N140" s="237" t="s">
        <v>45</v>
      </c>
      <c r="O140" s="87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0" t="s">
        <v>276</v>
      </c>
      <c r="AT140" s="240" t="s">
        <v>171</v>
      </c>
      <c r="AU140" s="240" t="s">
        <v>189</v>
      </c>
      <c r="AY140" s="20" t="s">
        <v>169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20" t="s">
        <v>81</v>
      </c>
      <c r="BK140" s="241">
        <f>ROUND(I140*H140,2)</f>
        <v>0</v>
      </c>
      <c r="BL140" s="20" t="s">
        <v>276</v>
      </c>
      <c r="BM140" s="240" t="s">
        <v>2142</v>
      </c>
    </row>
    <row r="141" spans="1:65" s="2" customFormat="1" ht="16.5" customHeight="1">
      <c r="A141" s="41"/>
      <c r="B141" s="42"/>
      <c r="C141" s="229" t="s">
        <v>562</v>
      </c>
      <c r="D141" s="229" t="s">
        <v>171</v>
      </c>
      <c r="E141" s="230" t="s">
        <v>2143</v>
      </c>
      <c r="F141" s="231" t="s">
        <v>2144</v>
      </c>
      <c r="G141" s="232" t="s">
        <v>445</v>
      </c>
      <c r="H141" s="233">
        <v>957</v>
      </c>
      <c r="I141" s="234"/>
      <c r="J141" s="235">
        <f>ROUND(I141*H141,2)</f>
        <v>0</v>
      </c>
      <c r="K141" s="231" t="s">
        <v>19</v>
      </c>
      <c r="L141" s="47"/>
      <c r="M141" s="236" t="s">
        <v>19</v>
      </c>
      <c r="N141" s="237" t="s">
        <v>45</v>
      </c>
      <c r="O141" s="87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0" t="s">
        <v>276</v>
      </c>
      <c r="AT141" s="240" t="s">
        <v>171</v>
      </c>
      <c r="AU141" s="240" t="s">
        <v>189</v>
      </c>
      <c r="AY141" s="20" t="s">
        <v>169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20" t="s">
        <v>81</v>
      </c>
      <c r="BK141" s="241">
        <f>ROUND(I141*H141,2)</f>
        <v>0</v>
      </c>
      <c r="BL141" s="20" t="s">
        <v>276</v>
      </c>
      <c r="BM141" s="240" t="s">
        <v>2145</v>
      </c>
    </row>
    <row r="142" spans="1:65" s="2" customFormat="1" ht="16.5" customHeight="1">
      <c r="A142" s="41"/>
      <c r="B142" s="42"/>
      <c r="C142" s="229" t="s">
        <v>569</v>
      </c>
      <c r="D142" s="229" t="s">
        <v>171</v>
      </c>
      <c r="E142" s="230" t="s">
        <v>2146</v>
      </c>
      <c r="F142" s="231" t="s">
        <v>2147</v>
      </c>
      <c r="G142" s="232" t="s">
        <v>445</v>
      </c>
      <c r="H142" s="233">
        <v>330</v>
      </c>
      <c r="I142" s="234"/>
      <c r="J142" s="235">
        <f>ROUND(I142*H142,2)</f>
        <v>0</v>
      </c>
      <c r="K142" s="231" t="s">
        <v>19</v>
      </c>
      <c r="L142" s="47"/>
      <c r="M142" s="236" t="s">
        <v>19</v>
      </c>
      <c r="N142" s="237" t="s">
        <v>45</v>
      </c>
      <c r="O142" s="87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0" t="s">
        <v>276</v>
      </c>
      <c r="AT142" s="240" t="s">
        <v>171</v>
      </c>
      <c r="AU142" s="240" t="s">
        <v>189</v>
      </c>
      <c r="AY142" s="20" t="s">
        <v>169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20" t="s">
        <v>81</v>
      </c>
      <c r="BK142" s="241">
        <f>ROUND(I142*H142,2)</f>
        <v>0</v>
      </c>
      <c r="BL142" s="20" t="s">
        <v>276</v>
      </c>
      <c r="BM142" s="240" t="s">
        <v>2148</v>
      </c>
    </row>
    <row r="143" spans="1:65" s="2" customFormat="1" ht="16.5" customHeight="1">
      <c r="A143" s="41"/>
      <c r="B143" s="42"/>
      <c r="C143" s="229" t="s">
        <v>577</v>
      </c>
      <c r="D143" s="229" t="s">
        <v>171</v>
      </c>
      <c r="E143" s="230" t="s">
        <v>2149</v>
      </c>
      <c r="F143" s="231" t="s">
        <v>2150</v>
      </c>
      <c r="G143" s="232" t="s">
        <v>445</v>
      </c>
      <c r="H143" s="233">
        <v>927</v>
      </c>
      <c r="I143" s="234"/>
      <c r="J143" s="235">
        <f>ROUND(I143*H143,2)</f>
        <v>0</v>
      </c>
      <c r="K143" s="231" t="s">
        <v>19</v>
      </c>
      <c r="L143" s="47"/>
      <c r="M143" s="236" t="s">
        <v>19</v>
      </c>
      <c r="N143" s="237" t="s">
        <v>45</v>
      </c>
      <c r="O143" s="87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0" t="s">
        <v>276</v>
      </c>
      <c r="AT143" s="240" t="s">
        <v>171</v>
      </c>
      <c r="AU143" s="240" t="s">
        <v>189</v>
      </c>
      <c r="AY143" s="20" t="s">
        <v>169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20" t="s">
        <v>81</v>
      </c>
      <c r="BK143" s="241">
        <f>ROUND(I143*H143,2)</f>
        <v>0</v>
      </c>
      <c r="BL143" s="20" t="s">
        <v>276</v>
      </c>
      <c r="BM143" s="240" t="s">
        <v>2151</v>
      </c>
    </row>
    <row r="144" spans="1:65" s="2" customFormat="1" ht="16.5" customHeight="1">
      <c r="A144" s="41"/>
      <c r="B144" s="42"/>
      <c r="C144" s="229" t="s">
        <v>583</v>
      </c>
      <c r="D144" s="229" t="s">
        <v>171</v>
      </c>
      <c r="E144" s="230" t="s">
        <v>2152</v>
      </c>
      <c r="F144" s="231" t="s">
        <v>2153</v>
      </c>
      <c r="G144" s="232" t="s">
        <v>445</v>
      </c>
      <c r="H144" s="233">
        <v>60</v>
      </c>
      <c r="I144" s="234"/>
      <c r="J144" s="235">
        <f>ROUND(I144*H144,2)</f>
        <v>0</v>
      </c>
      <c r="K144" s="231" t="s">
        <v>19</v>
      </c>
      <c r="L144" s="47"/>
      <c r="M144" s="236" t="s">
        <v>19</v>
      </c>
      <c r="N144" s="237" t="s">
        <v>45</v>
      </c>
      <c r="O144" s="87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0" t="s">
        <v>276</v>
      </c>
      <c r="AT144" s="240" t="s">
        <v>171</v>
      </c>
      <c r="AU144" s="240" t="s">
        <v>189</v>
      </c>
      <c r="AY144" s="20" t="s">
        <v>169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20" t="s">
        <v>81</v>
      </c>
      <c r="BK144" s="241">
        <f>ROUND(I144*H144,2)</f>
        <v>0</v>
      </c>
      <c r="BL144" s="20" t="s">
        <v>276</v>
      </c>
      <c r="BM144" s="240" t="s">
        <v>2154</v>
      </c>
    </row>
    <row r="145" spans="1:65" s="2" customFormat="1" ht="16.5" customHeight="1">
      <c r="A145" s="41"/>
      <c r="B145" s="42"/>
      <c r="C145" s="229" t="s">
        <v>588</v>
      </c>
      <c r="D145" s="229" t="s">
        <v>171</v>
      </c>
      <c r="E145" s="230" t="s">
        <v>2155</v>
      </c>
      <c r="F145" s="231" t="s">
        <v>2156</v>
      </c>
      <c r="G145" s="232" t="s">
        <v>445</v>
      </c>
      <c r="H145" s="233">
        <v>1674</v>
      </c>
      <c r="I145" s="234"/>
      <c r="J145" s="235">
        <f>ROUND(I145*H145,2)</f>
        <v>0</v>
      </c>
      <c r="K145" s="231" t="s">
        <v>19</v>
      </c>
      <c r="L145" s="47"/>
      <c r="M145" s="236" t="s">
        <v>19</v>
      </c>
      <c r="N145" s="237" t="s">
        <v>45</v>
      </c>
      <c r="O145" s="87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0" t="s">
        <v>276</v>
      </c>
      <c r="AT145" s="240" t="s">
        <v>171</v>
      </c>
      <c r="AU145" s="240" t="s">
        <v>189</v>
      </c>
      <c r="AY145" s="20" t="s">
        <v>169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20" t="s">
        <v>81</v>
      </c>
      <c r="BK145" s="241">
        <f>ROUND(I145*H145,2)</f>
        <v>0</v>
      </c>
      <c r="BL145" s="20" t="s">
        <v>276</v>
      </c>
      <c r="BM145" s="240" t="s">
        <v>2157</v>
      </c>
    </row>
    <row r="146" spans="1:65" s="2" customFormat="1" ht="21.75" customHeight="1">
      <c r="A146" s="41"/>
      <c r="B146" s="42"/>
      <c r="C146" s="229" t="s">
        <v>811</v>
      </c>
      <c r="D146" s="229" t="s">
        <v>171</v>
      </c>
      <c r="E146" s="230" t="s">
        <v>2158</v>
      </c>
      <c r="F146" s="231" t="s">
        <v>2159</v>
      </c>
      <c r="G146" s="232" t="s">
        <v>275</v>
      </c>
      <c r="H146" s="233">
        <v>72</v>
      </c>
      <c r="I146" s="234"/>
      <c r="J146" s="235">
        <f>ROUND(I146*H146,2)</f>
        <v>0</v>
      </c>
      <c r="K146" s="231" t="s">
        <v>19</v>
      </c>
      <c r="L146" s="47"/>
      <c r="M146" s="236" t="s">
        <v>19</v>
      </c>
      <c r="N146" s="237" t="s">
        <v>45</v>
      </c>
      <c r="O146" s="87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0" t="s">
        <v>276</v>
      </c>
      <c r="AT146" s="240" t="s">
        <v>171</v>
      </c>
      <c r="AU146" s="240" t="s">
        <v>189</v>
      </c>
      <c r="AY146" s="20" t="s">
        <v>169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20" t="s">
        <v>81</v>
      </c>
      <c r="BK146" s="241">
        <f>ROUND(I146*H146,2)</f>
        <v>0</v>
      </c>
      <c r="BL146" s="20" t="s">
        <v>276</v>
      </c>
      <c r="BM146" s="240" t="s">
        <v>2160</v>
      </c>
    </row>
    <row r="147" spans="1:65" s="2" customFormat="1" ht="21.75" customHeight="1">
      <c r="A147" s="41"/>
      <c r="B147" s="42"/>
      <c r="C147" s="229" t="s">
        <v>815</v>
      </c>
      <c r="D147" s="229" t="s">
        <v>171</v>
      </c>
      <c r="E147" s="230" t="s">
        <v>288</v>
      </c>
      <c r="F147" s="231" t="s">
        <v>2161</v>
      </c>
      <c r="G147" s="232" t="s">
        <v>275</v>
      </c>
      <c r="H147" s="233">
        <v>60</v>
      </c>
      <c r="I147" s="234"/>
      <c r="J147" s="235">
        <f>ROUND(I147*H147,2)</f>
        <v>0</v>
      </c>
      <c r="K147" s="231" t="s">
        <v>19</v>
      </c>
      <c r="L147" s="47"/>
      <c r="M147" s="236" t="s">
        <v>19</v>
      </c>
      <c r="N147" s="237" t="s">
        <v>45</v>
      </c>
      <c r="O147" s="87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0" t="s">
        <v>276</v>
      </c>
      <c r="AT147" s="240" t="s">
        <v>171</v>
      </c>
      <c r="AU147" s="240" t="s">
        <v>189</v>
      </c>
      <c r="AY147" s="20" t="s">
        <v>169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20" t="s">
        <v>81</v>
      </c>
      <c r="BK147" s="241">
        <f>ROUND(I147*H147,2)</f>
        <v>0</v>
      </c>
      <c r="BL147" s="20" t="s">
        <v>276</v>
      </c>
      <c r="BM147" s="240" t="s">
        <v>2162</v>
      </c>
    </row>
    <row r="148" spans="1:65" s="2" customFormat="1" ht="16.5" customHeight="1">
      <c r="A148" s="41"/>
      <c r="B148" s="42"/>
      <c r="C148" s="229" t="s">
        <v>819</v>
      </c>
      <c r="D148" s="229" t="s">
        <v>171</v>
      </c>
      <c r="E148" s="230" t="s">
        <v>292</v>
      </c>
      <c r="F148" s="231" t="s">
        <v>2163</v>
      </c>
      <c r="G148" s="232" t="s">
        <v>445</v>
      </c>
      <c r="H148" s="233">
        <v>70</v>
      </c>
      <c r="I148" s="234"/>
      <c r="J148" s="235">
        <f>ROUND(I148*H148,2)</f>
        <v>0</v>
      </c>
      <c r="K148" s="231" t="s">
        <v>19</v>
      </c>
      <c r="L148" s="47"/>
      <c r="M148" s="236" t="s">
        <v>19</v>
      </c>
      <c r="N148" s="237" t="s">
        <v>45</v>
      </c>
      <c r="O148" s="87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0" t="s">
        <v>276</v>
      </c>
      <c r="AT148" s="240" t="s">
        <v>171</v>
      </c>
      <c r="AU148" s="240" t="s">
        <v>189</v>
      </c>
      <c r="AY148" s="20" t="s">
        <v>169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20" t="s">
        <v>81</v>
      </c>
      <c r="BK148" s="241">
        <f>ROUND(I148*H148,2)</f>
        <v>0</v>
      </c>
      <c r="BL148" s="20" t="s">
        <v>276</v>
      </c>
      <c r="BM148" s="240" t="s">
        <v>2164</v>
      </c>
    </row>
    <row r="149" spans="1:65" s="2" customFormat="1" ht="16.5" customHeight="1">
      <c r="A149" s="41"/>
      <c r="B149" s="42"/>
      <c r="C149" s="229" t="s">
        <v>823</v>
      </c>
      <c r="D149" s="229" t="s">
        <v>171</v>
      </c>
      <c r="E149" s="230" t="s">
        <v>2165</v>
      </c>
      <c r="F149" s="231" t="s">
        <v>2166</v>
      </c>
      <c r="G149" s="232" t="s">
        <v>275</v>
      </c>
      <c r="H149" s="233">
        <v>35</v>
      </c>
      <c r="I149" s="234"/>
      <c r="J149" s="235">
        <f>ROUND(I149*H149,2)</f>
        <v>0</v>
      </c>
      <c r="K149" s="231" t="s">
        <v>19</v>
      </c>
      <c r="L149" s="47"/>
      <c r="M149" s="236" t="s">
        <v>19</v>
      </c>
      <c r="N149" s="237" t="s">
        <v>45</v>
      </c>
      <c r="O149" s="8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0" t="s">
        <v>276</v>
      </c>
      <c r="AT149" s="240" t="s">
        <v>171</v>
      </c>
      <c r="AU149" s="240" t="s">
        <v>189</v>
      </c>
      <c r="AY149" s="20" t="s">
        <v>169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20" t="s">
        <v>81</v>
      </c>
      <c r="BK149" s="241">
        <f>ROUND(I149*H149,2)</f>
        <v>0</v>
      </c>
      <c r="BL149" s="20" t="s">
        <v>276</v>
      </c>
      <c r="BM149" s="240" t="s">
        <v>2167</v>
      </c>
    </row>
    <row r="150" spans="1:65" s="2" customFormat="1" ht="16.5" customHeight="1">
      <c r="A150" s="41"/>
      <c r="B150" s="42"/>
      <c r="C150" s="229" t="s">
        <v>827</v>
      </c>
      <c r="D150" s="229" t="s">
        <v>171</v>
      </c>
      <c r="E150" s="230" t="s">
        <v>2168</v>
      </c>
      <c r="F150" s="231" t="s">
        <v>2169</v>
      </c>
      <c r="G150" s="232" t="s">
        <v>275</v>
      </c>
      <c r="H150" s="233">
        <v>33</v>
      </c>
      <c r="I150" s="234"/>
      <c r="J150" s="235">
        <f>ROUND(I150*H150,2)</f>
        <v>0</v>
      </c>
      <c r="K150" s="231" t="s">
        <v>19</v>
      </c>
      <c r="L150" s="47"/>
      <c r="M150" s="236" t="s">
        <v>19</v>
      </c>
      <c r="N150" s="237" t="s">
        <v>45</v>
      </c>
      <c r="O150" s="87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0" t="s">
        <v>276</v>
      </c>
      <c r="AT150" s="240" t="s">
        <v>171</v>
      </c>
      <c r="AU150" s="240" t="s">
        <v>189</v>
      </c>
      <c r="AY150" s="20" t="s">
        <v>169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20" t="s">
        <v>81</v>
      </c>
      <c r="BK150" s="241">
        <f>ROUND(I150*H150,2)</f>
        <v>0</v>
      </c>
      <c r="BL150" s="20" t="s">
        <v>276</v>
      </c>
      <c r="BM150" s="240" t="s">
        <v>2170</v>
      </c>
    </row>
    <row r="151" spans="1:65" s="2" customFormat="1" ht="16.5" customHeight="1">
      <c r="A151" s="41"/>
      <c r="B151" s="42"/>
      <c r="C151" s="229" t="s">
        <v>831</v>
      </c>
      <c r="D151" s="229" t="s">
        <v>171</v>
      </c>
      <c r="E151" s="230" t="s">
        <v>2171</v>
      </c>
      <c r="F151" s="231" t="s">
        <v>2172</v>
      </c>
      <c r="G151" s="232" t="s">
        <v>445</v>
      </c>
      <c r="H151" s="233">
        <v>927</v>
      </c>
      <c r="I151" s="234"/>
      <c r="J151" s="235">
        <f>ROUND(I151*H151,2)</f>
        <v>0</v>
      </c>
      <c r="K151" s="231" t="s">
        <v>19</v>
      </c>
      <c r="L151" s="47"/>
      <c r="M151" s="236" t="s">
        <v>19</v>
      </c>
      <c r="N151" s="237" t="s">
        <v>45</v>
      </c>
      <c r="O151" s="87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0" t="s">
        <v>276</v>
      </c>
      <c r="AT151" s="240" t="s">
        <v>171</v>
      </c>
      <c r="AU151" s="240" t="s">
        <v>189</v>
      </c>
      <c r="AY151" s="20" t="s">
        <v>169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20" t="s">
        <v>81</v>
      </c>
      <c r="BK151" s="241">
        <f>ROUND(I151*H151,2)</f>
        <v>0</v>
      </c>
      <c r="BL151" s="20" t="s">
        <v>276</v>
      </c>
      <c r="BM151" s="240" t="s">
        <v>2173</v>
      </c>
    </row>
    <row r="152" spans="1:65" s="2" customFormat="1" ht="16.5" customHeight="1">
      <c r="A152" s="41"/>
      <c r="B152" s="42"/>
      <c r="C152" s="229" t="s">
        <v>835</v>
      </c>
      <c r="D152" s="229" t="s">
        <v>171</v>
      </c>
      <c r="E152" s="230" t="s">
        <v>2171</v>
      </c>
      <c r="F152" s="231" t="s">
        <v>2172</v>
      </c>
      <c r="G152" s="232" t="s">
        <v>445</v>
      </c>
      <c r="H152" s="233">
        <v>60</v>
      </c>
      <c r="I152" s="234"/>
      <c r="J152" s="235">
        <f>ROUND(I152*H152,2)</f>
        <v>0</v>
      </c>
      <c r="K152" s="231" t="s">
        <v>19</v>
      </c>
      <c r="L152" s="47"/>
      <c r="M152" s="236" t="s">
        <v>19</v>
      </c>
      <c r="N152" s="237" t="s">
        <v>45</v>
      </c>
      <c r="O152" s="87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0" t="s">
        <v>276</v>
      </c>
      <c r="AT152" s="240" t="s">
        <v>171</v>
      </c>
      <c r="AU152" s="240" t="s">
        <v>189</v>
      </c>
      <c r="AY152" s="20" t="s">
        <v>169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20" t="s">
        <v>81</v>
      </c>
      <c r="BK152" s="241">
        <f>ROUND(I152*H152,2)</f>
        <v>0</v>
      </c>
      <c r="BL152" s="20" t="s">
        <v>276</v>
      </c>
      <c r="BM152" s="240" t="s">
        <v>2174</v>
      </c>
    </row>
    <row r="153" spans="1:65" s="2" customFormat="1" ht="16.5" customHeight="1">
      <c r="A153" s="41"/>
      <c r="B153" s="42"/>
      <c r="C153" s="229" t="s">
        <v>839</v>
      </c>
      <c r="D153" s="229" t="s">
        <v>171</v>
      </c>
      <c r="E153" s="230" t="s">
        <v>2175</v>
      </c>
      <c r="F153" s="231" t="s">
        <v>2176</v>
      </c>
      <c r="G153" s="232" t="s">
        <v>294</v>
      </c>
      <c r="H153" s="233">
        <v>60</v>
      </c>
      <c r="I153" s="234"/>
      <c r="J153" s="235">
        <f>ROUND(I153*H153,2)</f>
        <v>0</v>
      </c>
      <c r="K153" s="231" t="s">
        <v>19</v>
      </c>
      <c r="L153" s="47"/>
      <c r="M153" s="236" t="s">
        <v>19</v>
      </c>
      <c r="N153" s="237" t="s">
        <v>45</v>
      </c>
      <c r="O153" s="87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0" t="s">
        <v>276</v>
      </c>
      <c r="AT153" s="240" t="s">
        <v>171</v>
      </c>
      <c r="AU153" s="240" t="s">
        <v>189</v>
      </c>
      <c r="AY153" s="20" t="s">
        <v>169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20" t="s">
        <v>81</v>
      </c>
      <c r="BK153" s="241">
        <f>ROUND(I153*H153,2)</f>
        <v>0</v>
      </c>
      <c r="BL153" s="20" t="s">
        <v>276</v>
      </c>
      <c r="BM153" s="240" t="s">
        <v>2177</v>
      </c>
    </row>
    <row r="154" spans="1:65" s="2" customFormat="1" ht="16.5" customHeight="1">
      <c r="A154" s="41"/>
      <c r="B154" s="42"/>
      <c r="C154" s="229" t="s">
        <v>843</v>
      </c>
      <c r="D154" s="229" t="s">
        <v>171</v>
      </c>
      <c r="E154" s="230" t="s">
        <v>2178</v>
      </c>
      <c r="F154" s="231" t="s">
        <v>2179</v>
      </c>
      <c r="G154" s="232" t="s">
        <v>294</v>
      </c>
      <c r="H154" s="233">
        <v>33</v>
      </c>
      <c r="I154" s="234"/>
      <c r="J154" s="235">
        <f>ROUND(I154*H154,2)</f>
        <v>0</v>
      </c>
      <c r="K154" s="231" t="s">
        <v>19</v>
      </c>
      <c r="L154" s="47"/>
      <c r="M154" s="236" t="s">
        <v>19</v>
      </c>
      <c r="N154" s="237" t="s">
        <v>45</v>
      </c>
      <c r="O154" s="87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0" t="s">
        <v>276</v>
      </c>
      <c r="AT154" s="240" t="s">
        <v>171</v>
      </c>
      <c r="AU154" s="240" t="s">
        <v>189</v>
      </c>
      <c r="AY154" s="20" t="s">
        <v>169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20" t="s">
        <v>81</v>
      </c>
      <c r="BK154" s="241">
        <f>ROUND(I154*H154,2)</f>
        <v>0</v>
      </c>
      <c r="BL154" s="20" t="s">
        <v>276</v>
      </c>
      <c r="BM154" s="240" t="s">
        <v>2180</v>
      </c>
    </row>
    <row r="155" spans="1:65" s="2" customFormat="1" ht="16.5" customHeight="1">
      <c r="A155" s="41"/>
      <c r="B155" s="42"/>
      <c r="C155" s="229" t="s">
        <v>848</v>
      </c>
      <c r="D155" s="229" t="s">
        <v>171</v>
      </c>
      <c r="E155" s="230" t="s">
        <v>2181</v>
      </c>
      <c r="F155" s="231" t="s">
        <v>2182</v>
      </c>
      <c r="G155" s="232" t="s">
        <v>284</v>
      </c>
      <c r="H155" s="233">
        <v>1</v>
      </c>
      <c r="I155" s="234"/>
      <c r="J155" s="235">
        <f>ROUND(I155*H155,2)</f>
        <v>0</v>
      </c>
      <c r="K155" s="231" t="s">
        <v>19</v>
      </c>
      <c r="L155" s="47"/>
      <c r="M155" s="236" t="s">
        <v>19</v>
      </c>
      <c r="N155" s="237" t="s">
        <v>45</v>
      </c>
      <c r="O155" s="87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0" t="s">
        <v>276</v>
      </c>
      <c r="AT155" s="240" t="s">
        <v>171</v>
      </c>
      <c r="AU155" s="240" t="s">
        <v>189</v>
      </c>
      <c r="AY155" s="20" t="s">
        <v>169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20" t="s">
        <v>81</v>
      </c>
      <c r="BK155" s="241">
        <f>ROUND(I155*H155,2)</f>
        <v>0</v>
      </c>
      <c r="BL155" s="20" t="s">
        <v>276</v>
      </c>
      <c r="BM155" s="240" t="s">
        <v>2183</v>
      </c>
    </row>
    <row r="156" spans="1:65" s="2" customFormat="1" ht="16.5" customHeight="1">
      <c r="A156" s="41"/>
      <c r="B156" s="42"/>
      <c r="C156" s="229" t="s">
        <v>852</v>
      </c>
      <c r="D156" s="229" t="s">
        <v>171</v>
      </c>
      <c r="E156" s="230" t="s">
        <v>2184</v>
      </c>
      <c r="F156" s="231" t="s">
        <v>2185</v>
      </c>
      <c r="G156" s="232" t="s">
        <v>284</v>
      </c>
      <c r="H156" s="233">
        <v>1</v>
      </c>
      <c r="I156" s="234"/>
      <c r="J156" s="235">
        <f>ROUND(I156*H156,2)</f>
        <v>0</v>
      </c>
      <c r="K156" s="231" t="s">
        <v>19</v>
      </c>
      <c r="L156" s="47"/>
      <c r="M156" s="236" t="s">
        <v>19</v>
      </c>
      <c r="N156" s="237" t="s">
        <v>45</v>
      </c>
      <c r="O156" s="87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40" t="s">
        <v>276</v>
      </c>
      <c r="AT156" s="240" t="s">
        <v>171</v>
      </c>
      <c r="AU156" s="240" t="s">
        <v>189</v>
      </c>
      <c r="AY156" s="20" t="s">
        <v>169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20" t="s">
        <v>81</v>
      </c>
      <c r="BK156" s="241">
        <f>ROUND(I156*H156,2)</f>
        <v>0</v>
      </c>
      <c r="BL156" s="20" t="s">
        <v>276</v>
      </c>
      <c r="BM156" s="240" t="s">
        <v>2186</v>
      </c>
    </row>
    <row r="157" spans="1:65" s="2" customFormat="1" ht="16.5" customHeight="1">
      <c r="A157" s="41"/>
      <c r="B157" s="42"/>
      <c r="C157" s="229" t="s">
        <v>857</v>
      </c>
      <c r="D157" s="229" t="s">
        <v>171</v>
      </c>
      <c r="E157" s="230" t="s">
        <v>2187</v>
      </c>
      <c r="F157" s="231" t="s">
        <v>2188</v>
      </c>
      <c r="G157" s="232" t="s">
        <v>284</v>
      </c>
      <c r="H157" s="233">
        <v>1</v>
      </c>
      <c r="I157" s="234"/>
      <c r="J157" s="235">
        <f>ROUND(I157*H157,2)</f>
        <v>0</v>
      </c>
      <c r="K157" s="231" t="s">
        <v>19</v>
      </c>
      <c r="L157" s="47"/>
      <c r="M157" s="236" t="s">
        <v>19</v>
      </c>
      <c r="N157" s="237" t="s">
        <v>45</v>
      </c>
      <c r="O157" s="87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0" t="s">
        <v>276</v>
      </c>
      <c r="AT157" s="240" t="s">
        <v>171</v>
      </c>
      <c r="AU157" s="240" t="s">
        <v>189</v>
      </c>
      <c r="AY157" s="20" t="s">
        <v>169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20" t="s">
        <v>81</v>
      </c>
      <c r="BK157" s="241">
        <f>ROUND(I157*H157,2)</f>
        <v>0</v>
      </c>
      <c r="BL157" s="20" t="s">
        <v>276</v>
      </c>
      <c r="BM157" s="240" t="s">
        <v>2189</v>
      </c>
    </row>
    <row r="158" spans="1:65" s="2" customFormat="1" ht="16.5" customHeight="1">
      <c r="A158" s="41"/>
      <c r="B158" s="42"/>
      <c r="C158" s="229" t="s">
        <v>863</v>
      </c>
      <c r="D158" s="229" t="s">
        <v>171</v>
      </c>
      <c r="E158" s="230" t="s">
        <v>2190</v>
      </c>
      <c r="F158" s="231" t="s">
        <v>2191</v>
      </c>
      <c r="G158" s="232" t="s">
        <v>284</v>
      </c>
      <c r="H158" s="233">
        <v>1</v>
      </c>
      <c r="I158" s="234"/>
      <c r="J158" s="235">
        <f>ROUND(I158*H158,2)</f>
        <v>0</v>
      </c>
      <c r="K158" s="231" t="s">
        <v>19</v>
      </c>
      <c r="L158" s="47"/>
      <c r="M158" s="236" t="s">
        <v>19</v>
      </c>
      <c r="N158" s="237" t="s">
        <v>45</v>
      </c>
      <c r="O158" s="87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0" t="s">
        <v>276</v>
      </c>
      <c r="AT158" s="240" t="s">
        <v>171</v>
      </c>
      <c r="AU158" s="240" t="s">
        <v>189</v>
      </c>
      <c r="AY158" s="20" t="s">
        <v>169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20" t="s">
        <v>81</v>
      </c>
      <c r="BK158" s="241">
        <f>ROUND(I158*H158,2)</f>
        <v>0</v>
      </c>
      <c r="BL158" s="20" t="s">
        <v>276</v>
      </c>
      <c r="BM158" s="240" t="s">
        <v>2192</v>
      </c>
    </row>
    <row r="159" spans="1:63" s="12" customFormat="1" ht="20.85" customHeight="1">
      <c r="A159" s="12"/>
      <c r="B159" s="213"/>
      <c r="C159" s="214"/>
      <c r="D159" s="215" t="s">
        <v>73</v>
      </c>
      <c r="E159" s="227" t="s">
        <v>2193</v>
      </c>
      <c r="F159" s="227" t="s">
        <v>2194</v>
      </c>
      <c r="G159" s="214"/>
      <c r="H159" s="214"/>
      <c r="I159" s="217"/>
      <c r="J159" s="228">
        <f>BK159</f>
        <v>0</v>
      </c>
      <c r="K159" s="214"/>
      <c r="L159" s="219"/>
      <c r="M159" s="220"/>
      <c r="N159" s="221"/>
      <c r="O159" s="221"/>
      <c r="P159" s="222">
        <f>SUM(P160:P167)</f>
        <v>0</v>
      </c>
      <c r="Q159" s="221"/>
      <c r="R159" s="222">
        <f>SUM(R160:R167)</f>
        <v>0</v>
      </c>
      <c r="S159" s="221"/>
      <c r="T159" s="223">
        <f>SUM(T160:T167)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4" t="s">
        <v>189</v>
      </c>
      <c r="AT159" s="225" t="s">
        <v>73</v>
      </c>
      <c r="AU159" s="225" t="s">
        <v>83</v>
      </c>
      <c r="AY159" s="224" t="s">
        <v>169</v>
      </c>
      <c r="BK159" s="226">
        <f>SUM(BK160:BK167)</f>
        <v>0</v>
      </c>
    </row>
    <row r="160" spans="1:65" s="2" customFormat="1" ht="16.5" customHeight="1">
      <c r="A160" s="41"/>
      <c r="B160" s="42"/>
      <c r="C160" s="229" t="s">
        <v>869</v>
      </c>
      <c r="D160" s="229" t="s">
        <v>171</v>
      </c>
      <c r="E160" s="230" t="s">
        <v>2195</v>
      </c>
      <c r="F160" s="231" t="s">
        <v>2196</v>
      </c>
      <c r="G160" s="232" t="s">
        <v>290</v>
      </c>
      <c r="H160" s="233">
        <v>1</v>
      </c>
      <c r="I160" s="234"/>
      <c r="J160" s="235">
        <f>ROUND(I160*H160,2)</f>
        <v>0</v>
      </c>
      <c r="K160" s="231" t="s">
        <v>19</v>
      </c>
      <c r="L160" s="47"/>
      <c r="M160" s="236" t="s">
        <v>19</v>
      </c>
      <c r="N160" s="237" t="s">
        <v>45</v>
      </c>
      <c r="O160" s="87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0" t="s">
        <v>276</v>
      </c>
      <c r="AT160" s="240" t="s">
        <v>171</v>
      </c>
      <c r="AU160" s="240" t="s">
        <v>189</v>
      </c>
      <c r="AY160" s="20" t="s">
        <v>169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20" t="s">
        <v>81</v>
      </c>
      <c r="BK160" s="241">
        <f>ROUND(I160*H160,2)</f>
        <v>0</v>
      </c>
      <c r="BL160" s="20" t="s">
        <v>276</v>
      </c>
      <c r="BM160" s="240" t="s">
        <v>2197</v>
      </c>
    </row>
    <row r="161" spans="1:65" s="2" customFormat="1" ht="16.5" customHeight="1">
      <c r="A161" s="41"/>
      <c r="B161" s="42"/>
      <c r="C161" s="229" t="s">
        <v>874</v>
      </c>
      <c r="D161" s="229" t="s">
        <v>171</v>
      </c>
      <c r="E161" s="230" t="s">
        <v>2198</v>
      </c>
      <c r="F161" s="231" t="s">
        <v>2199</v>
      </c>
      <c r="G161" s="232" t="s">
        <v>290</v>
      </c>
      <c r="H161" s="233">
        <v>1</v>
      </c>
      <c r="I161" s="234"/>
      <c r="J161" s="235">
        <f>ROUND(I161*H161,2)</f>
        <v>0</v>
      </c>
      <c r="K161" s="231" t="s">
        <v>19</v>
      </c>
      <c r="L161" s="47"/>
      <c r="M161" s="236" t="s">
        <v>19</v>
      </c>
      <c r="N161" s="237" t="s">
        <v>45</v>
      </c>
      <c r="O161" s="87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0" t="s">
        <v>276</v>
      </c>
      <c r="AT161" s="240" t="s">
        <v>171</v>
      </c>
      <c r="AU161" s="240" t="s">
        <v>189</v>
      </c>
      <c r="AY161" s="20" t="s">
        <v>169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20" t="s">
        <v>81</v>
      </c>
      <c r="BK161" s="241">
        <f>ROUND(I161*H161,2)</f>
        <v>0</v>
      </c>
      <c r="BL161" s="20" t="s">
        <v>276</v>
      </c>
      <c r="BM161" s="240" t="s">
        <v>2200</v>
      </c>
    </row>
    <row r="162" spans="1:65" s="2" customFormat="1" ht="16.5" customHeight="1">
      <c r="A162" s="41"/>
      <c r="B162" s="42"/>
      <c r="C162" s="229" t="s">
        <v>810</v>
      </c>
      <c r="D162" s="229" t="s">
        <v>171</v>
      </c>
      <c r="E162" s="230" t="s">
        <v>2201</v>
      </c>
      <c r="F162" s="231" t="s">
        <v>2202</v>
      </c>
      <c r="G162" s="232" t="s">
        <v>275</v>
      </c>
      <c r="H162" s="233">
        <v>35</v>
      </c>
      <c r="I162" s="234"/>
      <c r="J162" s="235">
        <f>ROUND(I162*H162,2)</f>
        <v>0</v>
      </c>
      <c r="K162" s="231" t="s">
        <v>19</v>
      </c>
      <c r="L162" s="47"/>
      <c r="M162" s="236" t="s">
        <v>19</v>
      </c>
      <c r="N162" s="237" t="s">
        <v>45</v>
      </c>
      <c r="O162" s="87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0" t="s">
        <v>276</v>
      </c>
      <c r="AT162" s="240" t="s">
        <v>171</v>
      </c>
      <c r="AU162" s="240" t="s">
        <v>189</v>
      </c>
      <c r="AY162" s="20" t="s">
        <v>169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20" t="s">
        <v>81</v>
      </c>
      <c r="BK162" s="241">
        <f>ROUND(I162*H162,2)</f>
        <v>0</v>
      </c>
      <c r="BL162" s="20" t="s">
        <v>276</v>
      </c>
      <c r="BM162" s="240" t="s">
        <v>2203</v>
      </c>
    </row>
    <row r="163" spans="1:65" s="2" customFormat="1" ht="16.5" customHeight="1">
      <c r="A163" s="41"/>
      <c r="B163" s="42"/>
      <c r="C163" s="229" t="s">
        <v>883</v>
      </c>
      <c r="D163" s="229" t="s">
        <v>171</v>
      </c>
      <c r="E163" s="230" t="s">
        <v>2204</v>
      </c>
      <c r="F163" s="231" t="s">
        <v>2205</v>
      </c>
      <c r="G163" s="232" t="s">
        <v>284</v>
      </c>
      <c r="H163" s="233">
        <v>1</v>
      </c>
      <c r="I163" s="234"/>
      <c r="J163" s="235">
        <f>ROUND(I163*H163,2)</f>
        <v>0</v>
      </c>
      <c r="K163" s="231" t="s">
        <v>19</v>
      </c>
      <c r="L163" s="47"/>
      <c r="M163" s="236" t="s">
        <v>19</v>
      </c>
      <c r="N163" s="237" t="s">
        <v>45</v>
      </c>
      <c r="O163" s="87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0" t="s">
        <v>276</v>
      </c>
      <c r="AT163" s="240" t="s">
        <v>171</v>
      </c>
      <c r="AU163" s="240" t="s">
        <v>189</v>
      </c>
      <c r="AY163" s="20" t="s">
        <v>169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20" t="s">
        <v>81</v>
      </c>
      <c r="BK163" s="241">
        <f>ROUND(I163*H163,2)</f>
        <v>0</v>
      </c>
      <c r="BL163" s="20" t="s">
        <v>276</v>
      </c>
      <c r="BM163" s="240" t="s">
        <v>2206</v>
      </c>
    </row>
    <row r="164" spans="1:65" s="2" customFormat="1" ht="16.5" customHeight="1">
      <c r="A164" s="41"/>
      <c r="B164" s="42"/>
      <c r="C164" s="229" t="s">
        <v>887</v>
      </c>
      <c r="D164" s="229" t="s">
        <v>171</v>
      </c>
      <c r="E164" s="230" t="s">
        <v>2207</v>
      </c>
      <c r="F164" s="231" t="s">
        <v>2208</v>
      </c>
      <c r="G164" s="232" t="s">
        <v>290</v>
      </c>
      <c r="H164" s="233">
        <v>1</v>
      </c>
      <c r="I164" s="234"/>
      <c r="J164" s="235">
        <f>ROUND(I164*H164,2)</f>
        <v>0</v>
      </c>
      <c r="K164" s="231" t="s">
        <v>19</v>
      </c>
      <c r="L164" s="47"/>
      <c r="M164" s="236" t="s">
        <v>19</v>
      </c>
      <c r="N164" s="237" t="s">
        <v>45</v>
      </c>
      <c r="O164" s="87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0" t="s">
        <v>276</v>
      </c>
      <c r="AT164" s="240" t="s">
        <v>171</v>
      </c>
      <c r="AU164" s="240" t="s">
        <v>189</v>
      </c>
      <c r="AY164" s="20" t="s">
        <v>169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20" t="s">
        <v>81</v>
      </c>
      <c r="BK164" s="241">
        <f>ROUND(I164*H164,2)</f>
        <v>0</v>
      </c>
      <c r="BL164" s="20" t="s">
        <v>276</v>
      </c>
      <c r="BM164" s="240" t="s">
        <v>2209</v>
      </c>
    </row>
    <row r="165" spans="1:65" s="2" customFormat="1" ht="16.5" customHeight="1">
      <c r="A165" s="41"/>
      <c r="B165" s="42"/>
      <c r="C165" s="229" t="s">
        <v>891</v>
      </c>
      <c r="D165" s="229" t="s">
        <v>171</v>
      </c>
      <c r="E165" s="230" t="s">
        <v>2210</v>
      </c>
      <c r="F165" s="231" t="s">
        <v>2211</v>
      </c>
      <c r="G165" s="232" t="s">
        <v>294</v>
      </c>
      <c r="H165" s="233">
        <v>56</v>
      </c>
      <c r="I165" s="234"/>
      <c r="J165" s="235">
        <f>ROUND(I165*H165,2)</f>
        <v>0</v>
      </c>
      <c r="K165" s="231" t="s">
        <v>19</v>
      </c>
      <c r="L165" s="47"/>
      <c r="M165" s="236" t="s">
        <v>19</v>
      </c>
      <c r="N165" s="237" t="s">
        <v>45</v>
      </c>
      <c r="O165" s="87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0" t="s">
        <v>276</v>
      </c>
      <c r="AT165" s="240" t="s">
        <v>171</v>
      </c>
      <c r="AU165" s="240" t="s">
        <v>189</v>
      </c>
      <c r="AY165" s="20" t="s">
        <v>169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20" t="s">
        <v>81</v>
      </c>
      <c r="BK165" s="241">
        <f>ROUND(I165*H165,2)</f>
        <v>0</v>
      </c>
      <c r="BL165" s="20" t="s">
        <v>276</v>
      </c>
      <c r="BM165" s="240" t="s">
        <v>2212</v>
      </c>
    </row>
    <row r="166" spans="1:65" s="2" customFormat="1" ht="16.5" customHeight="1">
      <c r="A166" s="41"/>
      <c r="B166" s="42"/>
      <c r="C166" s="229" t="s">
        <v>276</v>
      </c>
      <c r="D166" s="229" t="s">
        <v>171</v>
      </c>
      <c r="E166" s="230" t="s">
        <v>2213</v>
      </c>
      <c r="F166" s="231" t="s">
        <v>2214</v>
      </c>
      <c r="G166" s="232" t="s">
        <v>294</v>
      </c>
      <c r="H166" s="233">
        <v>44</v>
      </c>
      <c r="I166" s="234"/>
      <c r="J166" s="235">
        <f>ROUND(I166*H166,2)</f>
        <v>0</v>
      </c>
      <c r="K166" s="231" t="s">
        <v>19</v>
      </c>
      <c r="L166" s="47"/>
      <c r="M166" s="236" t="s">
        <v>19</v>
      </c>
      <c r="N166" s="237" t="s">
        <v>45</v>
      </c>
      <c r="O166" s="87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0" t="s">
        <v>276</v>
      </c>
      <c r="AT166" s="240" t="s">
        <v>171</v>
      </c>
      <c r="AU166" s="240" t="s">
        <v>189</v>
      </c>
      <c r="AY166" s="20" t="s">
        <v>169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20" t="s">
        <v>81</v>
      </c>
      <c r="BK166" s="241">
        <f>ROUND(I166*H166,2)</f>
        <v>0</v>
      </c>
      <c r="BL166" s="20" t="s">
        <v>276</v>
      </c>
      <c r="BM166" s="240" t="s">
        <v>2215</v>
      </c>
    </row>
    <row r="167" spans="1:65" s="2" customFormat="1" ht="16.5" customHeight="1">
      <c r="A167" s="41"/>
      <c r="B167" s="42"/>
      <c r="C167" s="229" t="s">
        <v>900</v>
      </c>
      <c r="D167" s="229" t="s">
        <v>171</v>
      </c>
      <c r="E167" s="230" t="s">
        <v>2216</v>
      </c>
      <c r="F167" s="231" t="s">
        <v>2217</v>
      </c>
      <c r="G167" s="232" t="s">
        <v>284</v>
      </c>
      <c r="H167" s="233">
        <v>1</v>
      </c>
      <c r="I167" s="234"/>
      <c r="J167" s="235">
        <f>ROUND(I167*H167,2)</f>
        <v>0</v>
      </c>
      <c r="K167" s="231" t="s">
        <v>19</v>
      </c>
      <c r="L167" s="47"/>
      <c r="M167" s="236" t="s">
        <v>19</v>
      </c>
      <c r="N167" s="237" t="s">
        <v>45</v>
      </c>
      <c r="O167" s="87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0" t="s">
        <v>276</v>
      </c>
      <c r="AT167" s="240" t="s">
        <v>171</v>
      </c>
      <c r="AU167" s="240" t="s">
        <v>189</v>
      </c>
      <c r="AY167" s="20" t="s">
        <v>169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20" t="s">
        <v>81</v>
      </c>
      <c r="BK167" s="241">
        <f>ROUND(I167*H167,2)</f>
        <v>0</v>
      </c>
      <c r="BL167" s="20" t="s">
        <v>276</v>
      </c>
      <c r="BM167" s="240" t="s">
        <v>2218</v>
      </c>
    </row>
    <row r="168" spans="1:63" s="12" customFormat="1" ht="22.8" customHeight="1">
      <c r="A168" s="12"/>
      <c r="B168" s="213"/>
      <c r="C168" s="214"/>
      <c r="D168" s="215" t="s">
        <v>73</v>
      </c>
      <c r="E168" s="227" t="s">
        <v>2219</v>
      </c>
      <c r="F168" s="227" t="s">
        <v>2220</v>
      </c>
      <c r="G168" s="214"/>
      <c r="H168" s="214"/>
      <c r="I168" s="217"/>
      <c r="J168" s="228">
        <f>BK168</f>
        <v>0</v>
      </c>
      <c r="K168" s="214"/>
      <c r="L168" s="219"/>
      <c r="M168" s="220"/>
      <c r="N168" s="221"/>
      <c r="O168" s="221"/>
      <c r="P168" s="222">
        <f>SUM(P169:P201)</f>
        <v>0</v>
      </c>
      <c r="Q168" s="221"/>
      <c r="R168" s="222">
        <f>SUM(R169:R201)</f>
        <v>99.13740999999999</v>
      </c>
      <c r="S168" s="221"/>
      <c r="T168" s="223">
        <f>SUM(T169:T201)</f>
        <v>1.58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4" t="s">
        <v>189</v>
      </c>
      <c r="AT168" s="225" t="s">
        <v>73</v>
      </c>
      <c r="AU168" s="225" t="s">
        <v>81</v>
      </c>
      <c r="AY168" s="224" t="s">
        <v>169</v>
      </c>
      <c r="BK168" s="226">
        <f>SUM(BK169:BK201)</f>
        <v>0</v>
      </c>
    </row>
    <row r="169" spans="1:65" s="2" customFormat="1" ht="33" customHeight="1">
      <c r="A169" s="41"/>
      <c r="B169" s="42"/>
      <c r="C169" s="229" t="s">
        <v>904</v>
      </c>
      <c r="D169" s="229" t="s">
        <v>171</v>
      </c>
      <c r="E169" s="230" t="s">
        <v>2221</v>
      </c>
      <c r="F169" s="231" t="s">
        <v>2222</v>
      </c>
      <c r="G169" s="232" t="s">
        <v>207</v>
      </c>
      <c r="H169" s="233">
        <v>2</v>
      </c>
      <c r="I169" s="234"/>
      <c r="J169" s="235">
        <f>ROUND(I169*H169,2)</f>
        <v>0</v>
      </c>
      <c r="K169" s="231" t="s">
        <v>175</v>
      </c>
      <c r="L169" s="47"/>
      <c r="M169" s="236" t="s">
        <v>19</v>
      </c>
      <c r="N169" s="237" t="s">
        <v>45</v>
      </c>
      <c r="O169" s="87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0" t="s">
        <v>276</v>
      </c>
      <c r="AT169" s="240" t="s">
        <v>171</v>
      </c>
      <c r="AU169" s="240" t="s">
        <v>83</v>
      </c>
      <c r="AY169" s="20" t="s">
        <v>169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20" t="s">
        <v>81</v>
      </c>
      <c r="BK169" s="241">
        <f>ROUND(I169*H169,2)</f>
        <v>0</v>
      </c>
      <c r="BL169" s="20" t="s">
        <v>276</v>
      </c>
      <c r="BM169" s="240" t="s">
        <v>2223</v>
      </c>
    </row>
    <row r="170" spans="1:65" s="2" customFormat="1" ht="21.75" customHeight="1">
      <c r="A170" s="41"/>
      <c r="B170" s="42"/>
      <c r="C170" s="229" t="s">
        <v>912</v>
      </c>
      <c r="D170" s="229" t="s">
        <v>171</v>
      </c>
      <c r="E170" s="230" t="s">
        <v>2224</v>
      </c>
      <c r="F170" s="231" t="s">
        <v>2225</v>
      </c>
      <c r="G170" s="232" t="s">
        <v>174</v>
      </c>
      <c r="H170" s="233">
        <v>21</v>
      </c>
      <c r="I170" s="234"/>
      <c r="J170" s="235">
        <f>ROUND(I170*H170,2)</f>
        <v>0</v>
      </c>
      <c r="K170" s="231" t="s">
        <v>175</v>
      </c>
      <c r="L170" s="47"/>
      <c r="M170" s="236" t="s">
        <v>19</v>
      </c>
      <c r="N170" s="237" t="s">
        <v>45</v>
      </c>
      <c r="O170" s="87"/>
      <c r="P170" s="238">
        <f>O170*H170</f>
        <v>0</v>
      </c>
      <c r="Q170" s="238">
        <v>0.01743</v>
      </c>
      <c r="R170" s="238">
        <f>Q170*H170</f>
        <v>0.36603</v>
      </c>
      <c r="S170" s="238">
        <v>0</v>
      </c>
      <c r="T170" s="239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0" t="s">
        <v>276</v>
      </c>
      <c r="AT170" s="240" t="s">
        <v>171</v>
      </c>
      <c r="AU170" s="240" t="s">
        <v>83</v>
      </c>
      <c r="AY170" s="20" t="s">
        <v>169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20" t="s">
        <v>81</v>
      </c>
      <c r="BK170" s="241">
        <f>ROUND(I170*H170,2)</f>
        <v>0</v>
      </c>
      <c r="BL170" s="20" t="s">
        <v>276</v>
      </c>
      <c r="BM170" s="240" t="s">
        <v>2226</v>
      </c>
    </row>
    <row r="171" spans="1:51" s="14" customFormat="1" ht="12">
      <c r="A171" s="14"/>
      <c r="B171" s="253"/>
      <c r="C171" s="254"/>
      <c r="D171" s="244" t="s">
        <v>178</v>
      </c>
      <c r="E171" s="255" t="s">
        <v>19</v>
      </c>
      <c r="F171" s="256" t="s">
        <v>2227</v>
      </c>
      <c r="G171" s="254"/>
      <c r="H171" s="257">
        <v>21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178</v>
      </c>
      <c r="AU171" s="263" t="s">
        <v>83</v>
      </c>
      <c r="AV171" s="14" t="s">
        <v>83</v>
      </c>
      <c r="AW171" s="14" t="s">
        <v>35</v>
      </c>
      <c r="AX171" s="14" t="s">
        <v>81</v>
      </c>
      <c r="AY171" s="263" t="s">
        <v>169</v>
      </c>
    </row>
    <row r="172" spans="1:65" s="2" customFormat="1" ht="21.75" customHeight="1">
      <c r="A172" s="41"/>
      <c r="B172" s="42"/>
      <c r="C172" s="229" t="s">
        <v>917</v>
      </c>
      <c r="D172" s="229" t="s">
        <v>171</v>
      </c>
      <c r="E172" s="230" t="s">
        <v>2228</v>
      </c>
      <c r="F172" s="231" t="s">
        <v>2229</v>
      </c>
      <c r="G172" s="232" t="s">
        <v>207</v>
      </c>
      <c r="H172" s="233">
        <v>10.5</v>
      </c>
      <c r="I172" s="234"/>
      <c r="J172" s="235">
        <f>ROUND(I172*H172,2)</f>
        <v>0</v>
      </c>
      <c r="K172" s="231" t="s">
        <v>175</v>
      </c>
      <c r="L172" s="47"/>
      <c r="M172" s="236" t="s">
        <v>19</v>
      </c>
      <c r="N172" s="237" t="s">
        <v>45</v>
      </c>
      <c r="O172" s="87"/>
      <c r="P172" s="238">
        <f>O172*H172</f>
        <v>0</v>
      </c>
      <c r="Q172" s="238">
        <v>2.25634</v>
      </c>
      <c r="R172" s="238">
        <f>Q172*H172</f>
        <v>23.69157</v>
      </c>
      <c r="S172" s="238">
        <v>0</v>
      </c>
      <c r="T172" s="239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0" t="s">
        <v>276</v>
      </c>
      <c r="AT172" s="240" t="s">
        <v>171</v>
      </c>
      <c r="AU172" s="240" t="s">
        <v>83</v>
      </c>
      <c r="AY172" s="20" t="s">
        <v>169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20" t="s">
        <v>81</v>
      </c>
      <c r="BK172" s="241">
        <f>ROUND(I172*H172,2)</f>
        <v>0</v>
      </c>
      <c r="BL172" s="20" t="s">
        <v>276</v>
      </c>
      <c r="BM172" s="240" t="s">
        <v>2230</v>
      </c>
    </row>
    <row r="173" spans="1:51" s="14" customFormat="1" ht="12">
      <c r="A173" s="14"/>
      <c r="B173" s="253"/>
      <c r="C173" s="254"/>
      <c r="D173" s="244" t="s">
        <v>178</v>
      </c>
      <c r="E173" s="255" t="s">
        <v>19</v>
      </c>
      <c r="F173" s="256" t="s">
        <v>2231</v>
      </c>
      <c r="G173" s="254"/>
      <c r="H173" s="257">
        <v>10.5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178</v>
      </c>
      <c r="AU173" s="263" t="s">
        <v>83</v>
      </c>
      <c r="AV173" s="14" t="s">
        <v>83</v>
      </c>
      <c r="AW173" s="14" t="s">
        <v>35</v>
      </c>
      <c r="AX173" s="14" t="s">
        <v>81</v>
      </c>
      <c r="AY173" s="263" t="s">
        <v>169</v>
      </c>
    </row>
    <row r="174" spans="1:65" s="2" customFormat="1" ht="55.5" customHeight="1">
      <c r="A174" s="41"/>
      <c r="B174" s="42"/>
      <c r="C174" s="229" t="s">
        <v>922</v>
      </c>
      <c r="D174" s="229" t="s">
        <v>171</v>
      </c>
      <c r="E174" s="230" t="s">
        <v>2232</v>
      </c>
      <c r="F174" s="231" t="s">
        <v>2233</v>
      </c>
      <c r="G174" s="232" t="s">
        <v>174</v>
      </c>
      <c r="H174" s="233">
        <v>5</v>
      </c>
      <c r="I174" s="234"/>
      <c r="J174" s="235">
        <f>ROUND(I174*H174,2)</f>
        <v>0</v>
      </c>
      <c r="K174" s="231" t="s">
        <v>175</v>
      </c>
      <c r="L174" s="47"/>
      <c r="M174" s="236" t="s">
        <v>19</v>
      </c>
      <c r="N174" s="237" t="s">
        <v>45</v>
      </c>
      <c r="O174" s="87"/>
      <c r="P174" s="238">
        <f>O174*H174</f>
        <v>0</v>
      </c>
      <c r="Q174" s="238">
        <v>0</v>
      </c>
      <c r="R174" s="238">
        <f>Q174*H174</f>
        <v>0</v>
      </c>
      <c r="S174" s="238">
        <v>0.316</v>
      </c>
      <c r="T174" s="239">
        <f>S174*H174</f>
        <v>1.58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40" t="s">
        <v>176</v>
      </c>
      <c r="AT174" s="240" t="s">
        <v>171</v>
      </c>
      <c r="AU174" s="240" t="s">
        <v>83</v>
      </c>
      <c r="AY174" s="20" t="s">
        <v>169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20" t="s">
        <v>81</v>
      </c>
      <c r="BK174" s="241">
        <f>ROUND(I174*H174,2)</f>
        <v>0</v>
      </c>
      <c r="BL174" s="20" t="s">
        <v>176</v>
      </c>
      <c r="BM174" s="240" t="s">
        <v>2234</v>
      </c>
    </row>
    <row r="175" spans="1:65" s="2" customFormat="1" ht="44.25" customHeight="1">
      <c r="A175" s="41"/>
      <c r="B175" s="42"/>
      <c r="C175" s="229" t="s">
        <v>927</v>
      </c>
      <c r="D175" s="229" t="s">
        <v>171</v>
      </c>
      <c r="E175" s="230" t="s">
        <v>2235</v>
      </c>
      <c r="F175" s="231" t="s">
        <v>2236</v>
      </c>
      <c r="G175" s="232" t="s">
        <v>445</v>
      </c>
      <c r="H175" s="233">
        <v>823</v>
      </c>
      <c r="I175" s="234"/>
      <c r="J175" s="235">
        <f>ROUND(I175*H175,2)</f>
        <v>0</v>
      </c>
      <c r="K175" s="231" t="s">
        <v>175</v>
      </c>
      <c r="L175" s="47"/>
      <c r="M175" s="236" t="s">
        <v>19</v>
      </c>
      <c r="N175" s="237" t="s">
        <v>45</v>
      </c>
      <c r="O175" s="87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0" t="s">
        <v>176</v>
      </c>
      <c r="AT175" s="240" t="s">
        <v>171</v>
      </c>
      <c r="AU175" s="240" t="s">
        <v>83</v>
      </c>
      <c r="AY175" s="20" t="s">
        <v>169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20" t="s">
        <v>81</v>
      </c>
      <c r="BK175" s="241">
        <f>ROUND(I175*H175,2)</f>
        <v>0</v>
      </c>
      <c r="BL175" s="20" t="s">
        <v>176</v>
      </c>
      <c r="BM175" s="240" t="s">
        <v>2237</v>
      </c>
    </row>
    <row r="176" spans="1:65" s="2" customFormat="1" ht="44.25" customHeight="1">
      <c r="A176" s="41"/>
      <c r="B176" s="42"/>
      <c r="C176" s="229" t="s">
        <v>933</v>
      </c>
      <c r="D176" s="229" t="s">
        <v>171</v>
      </c>
      <c r="E176" s="230" t="s">
        <v>2238</v>
      </c>
      <c r="F176" s="231" t="s">
        <v>2239</v>
      </c>
      <c r="G176" s="232" t="s">
        <v>445</v>
      </c>
      <c r="H176" s="233">
        <v>70</v>
      </c>
      <c r="I176" s="234"/>
      <c r="J176" s="235">
        <f>ROUND(I176*H176,2)</f>
        <v>0</v>
      </c>
      <c r="K176" s="231" t="s">
        <v>175</v>
      </c>
      <c r="L176" s="47"/>
      <c r="M176" s="236" t="s">
        <v>19</v>
      </c>
      <c r="N176" s="237" t="s">
        <v>45</v>
      </c>
      <c r="O176" s="87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0" t="s">
        <v>176</v>
      </c>
      <c r="AT176" s="240" t="s">
        <v>171</v>
      </c>
      <c r="AU176" s="240" t="s">
        <v>83</v>
      </c>
      <c r="AY176" s="20" t="s">
        <v>169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20" t="s">
        <v>81</v>
      </c>
      <c r="BK176" s="241">
        <f>ROUND(I176*H176,2)</f>
        <v>0</v>
      </c>
      <c r="BL176" s="20" t="s">
        <v>176</v>
      </c>
      <c r="BM176" s="240" t="s">
        <v>2240</v>
      </c>
    </row>
    <row r="177" spans="1:65" s="2" customFormat="1" ht="33" customHeight="1">
      <c r="A177" s="41"/>
      <c r="B177" s="42"/>
      <c r="C177" s="229" t="s">
        <v>937</v>
      </c>
      <c r="D177" s="229" t="s">
        <v>171</v>
      </c>
      <c r="E177" s="230" t="s">
        <v>2241</v>
      </c>
      <c r="F177" s="231" t="s">
        <v>2242</v>
      </c>
      <c r="G177" s="232" t="s">
        <v>445</v>
      </c>
      <c r="H177" s="233">
        <v>893</v>
      </c>
      <c r="I177" s="234"/>
      <c r="J177" s="235">
        <f>ROUND(I177*H177,2)</f>
        <v>0</v>
      </c>
      <c r="K177" s="231" t="s">
        <v>175</v>
      </c>
      <c r="L177" s="47"/>
      <c r="M177" s="236" t="s">
        <v>19</v>
      </c>
      <c r="N177" s="237" t="s">
        <v>45</v>
      </c>
      <c r="O177" s="87"/>
      <c r="P177" s="238">
        <f>O177*H177</f>
        <v>0</v>
      </c>
      <c r="Q177" s="238">
        <v>0.07807</v>
      </c>
      <c r="R177" s="238">
        <f>Q177*H177</f>
        <v>69.71651</v>
      </c>
      <c r="S177" s="238">
        <v>0</v>
      </c>
      <c r="T177" s="239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0" t="s">
        <v>276</v>
      </c>
      <c r="AT177" s="240" t="s">
        <v>171</v>
      </c>
      <c r="AU177" s="240" t="s">
        <v>83</v>
      </c>
      <c r="AY177" s="20" t="s">
        <v>169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20" t="s">
        <v>81</v>
      </c>
      <c r="BK177" s="241">
        <f>ROUND(I177*H177,2)</f>
        <v>0</v>
      </c>
      <c r="BL177" s="20" t="s">
        <v>276</v>
      </c>
      <c r="BM177" s="240" t="s">
        <v>2243</v>
      </c>
    </row>
    <row r="178" spans="1:51" s="14" customFormat="1" ht="12">
      <c r="A178" s="14"/>
      <c r="B178" s="253"/>
      <c r="C178" s="254"/>
      <c r="D178" s="244" t="s">
        <v>178</v>
      </c>
      <c r="E178" s="255" t="s">
        <v>19</v>
      </c>
      <c r="F178" s="256" t="s">
        <v>2244</v>
      </c>
      <c r="G178" s="254"/>
      <c r="H178" s="257">
        <v>893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3" t="s">
        <v>178</v>
      </c>
      <c r="AU178" s="263" t="s">
        <v>83</v>
      </c>
      <c r="AV178" s="14" t="s">
        <v>83</v>
      </c>
      <c r="AW178" s="14" t="s">
        <v>35</v>
      </c>
      <c r="AX178" s="14" t="s">
        <v>81</v>
      </c>
      <c r="AY178" s="263" t="s">
        <v>169</v>
      </c>
    </row>
    <row r="179" spans="1:65" s="2" customFormat="1" ht="33" customHeight="1">
      <c r="A179" s="41"/>
      <c r="B179" s="42"/>
      <c r="C179" s="229" t="s">
        <v>942</v>
      </c>
      <c r="D179" s="229" t="s">
        <v>171</v>
      </c>
      <c r="E179" s="230" t="s">
        <v>2245</v>
      </c>
      <c r="F179" s="231" t="s">
        <v>2246</v>
      </c>
      <c r="G179" s="232" t="s">
        <v>207</v>
      </c>
      <c r="H179" s="233">
        <v>259.84</v>
      </c>
      <c r="I179" s="234"/>
      <c r="J179" s="235">
        <f>ROUND(I179*H179,2)</f>
        <v>0</v>
      </c>
      <c r="K179" s="231" t="s">
        <v>175</v>
      </c>
      <c r="L179" s="47"/>
      <c r="M179" s="236" t="s">
        <v>19</v>
      </c>
      <c r="N179" s="237" t="s">
        <v>45</v>
      </c>
      <c r="O179" s="87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0" t="s">
        <v>176</v>
      </c>
      <c r="AT179" s="240" t="s">
        <v>171</v>
      </c>
      <c r="AU179" s="240" t="s">
        <v>83</v>
      </c>
      <c r="AY179" s="20" t="s">
        <v>169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20" t="s">
        <v>81</v>
      </c>
      <c r="BK179" s="241">
        <f>ROUND(I179*H179,2)</f>
        <v>0</v>
      </c>
      <c r="BL179" s="20" t="s">
        <v>176</v>
      </c>
      <c r="BM179" s="240" t="s">
        <v>2247</v>
      </c>
    </row>
    <row r="180" spans="1:51" s="14" customFormat="1" ht="12">
      <c r="A180" s="14"/>
      <c r="B180" s="253"/>
      <c r="C180" s="254"/>
      <c r="D180" s="244" t="s">
        <v>178</v>
      </c>
      <c r="E180" s="255" t="s">
        <v>19</v>
      </c>
      <c r="F180" s="256" t="s">
        <v>2248</v>
      </c>
      <c r="G180" s="254"/>
      <c r="H180" s="257">
        <v>230.44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3" t="s">
        <v>178</v>
      </c>
      <c r="AU180" s="263" t="s">
        <v>83</v>
      </c>
      <c r="AV180" s="14" t="s">
        <v>83</v>
      </c>
      <c r="AW180" s="14" t="s">
        <v>35</v>
      </c>
      <c r="AX180" s="14" t="s">
        <v>74</v>
      </c>
      <c r="AY180" s="263" t="s">
        <v>169</v>
      </c>
    </row>
    <row r="181" spans="1:51" s="14" customFormat="1" ht="12">
      <c r="A181" s="14"/>
      <c r="B181" s="253"/>
      <c r="C181" s="254"/>
      <c r="D181" s="244" t="s">
        <v>178</v>
      </c>
      <c r="E181" s="255" t="s">
        <v>19</v>
      </c>
      <c r="F181" s="256" t="s">
        <v>2249</v>
      </c>
      <c r="G181" s="254"/>
      <c r="H181" s="257">
        <v>29.4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178</v>
      </c>
      <c r="AU181" s="263" t="s">
        <v>83</v>
      </c>
      <c r="AV181" s="14" t="s">
        <v>83</v>
      </c>
      <c r="AW181" s="14" t="s">
        <v>35</v>
      </c>
      <c r="AX181" s="14" t="s">
        <v>74</v>
      </c>
      <c r="AY181" s="263" t="s">
        <v>169</v>
      </c>
    </row>
    <row r="182" spans="1:51" s="15" customFormat="1" ht="12">
      <c r="A182" s="15"/>
      <c r="B182" s="264"/>
      <c r="C182" s="265"/>
      <c r="D182" s="244" t="s">
        <v>178</v>
      </c>
      <c r="E182" s="266" t="s">
        <v>19</v>
      </c>
      <c r="F182" s="267" t="s">
        <v>183</v>
      </c>
      <c r="G182" s="265"/>
      <c r="H182" s="268">
        <v>259.84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4" t="s">
        <v>178</v>
      </c>
      <c r="AU182" s="274" t="s">
        <v>83</v>
      </c>
      <c r="AV182" s="15" t="s">
        <v>176</v>
      </c>
      <c r="AW182" s="15" t="s">
        <v>35</v>
      </c>
      <c r="AX182" s="15" t="s">
        <v>81</v>
      </c>
      <c r="AY182" s="274" t="s">
        <v>169</v>
      </c>
    </row>
    <row r="183" spans="1:65" s="2" customFormat="1" ht="44.25" customHeight="1">
      <c r="A183" s="41"/>
      <c r="B183" s="42"/>
      <c r="C183" s="229" t="s">
        <v>946</v>
      </c>
      <c r="D183" s="229" t="s">
        <v>171</v>
      </c>
      <c r="E183" s="230" t="s">
        <v>2250</v>
      </c>
      <c r="F183" s="231" t="s">
        <v>2251</v>
      </c>
      <c r="G183" s="232" t="s">
        <v>207</v>
      </c>
      <c r="H183" s="233">
        <v>22</v>
      </c>
      <c r="I183" s="234"/>
      <c r="J183" s="235">
        <f>ROUND(I183*H183,2)</f>
        <v>0</v>
      </c>
      <c r="K183" s="231" t="s">
        <v>175</v>
      </c>
      <c r="L183" s="47"/>
      <c r="M183" s="236" t="s">
        <v>19</v>
      </c>
      <c r="N183" s="237" t="s">
        <v>45</v>
      </c>
      <c r="O183" s="87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0" t="s">
        <v>176</v>
      </c>
      <c r="AT183" s="240" t="s">
        <v>171</v>
      </c>
      <c r="AU183" s="240" t="s">
        <v>83</v>
      </c>
      <c r="AY183" s="20" t="s">
        <v>169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20" t="s">
        <v>81</v>
      </c>
      <c r="BK183" s="241">
        <f>ROUND(I183*H183,2)</f>
        <v>0</v>
      </c>
      <c r="BL183" s="20" t="s">
        <v>176</v>
      </c>
      <c r="BM183" s="240" t="s">
        <v>2252</v>
      </c>
    </row>
    <row r="184" spans="1:65" s="2" customFormat="1" ht="55.5" customHeight="1">
      <c r="A184" s="41"/>
      <c r="B184" s="42"/>
      <c r="C184" s="229" t="s">
        <v>950</v>
      </c>
      <c r="D184" s="229" t="s">
        <v>171</v>
      </c>
      <c r="E184" s="230" t="s">
        <v>2253</v>
      </c>
      <c r="F184" s="231" t="s">
        <v>2254</v>
      </c>
      <c r="G184" s="232" t="s">
        <v>207</v>
      </c>
      <c r="H184" s="233">
        <v>220</v>
      </c>
      <c r="I184" s="234"/>
      <c r="J184" s="235">
        <f>ROUND(I184*H184,2)</f>
        <v>0</v>
      </c>
      <c r="K184" s="231" t="s">
        <v>175</v>
      </c>
      <c r="L184" s="47"/>
      <c r="M184" s="236" t="s">
        <v>19</v>
      </c>
      <c r="N184" s="237" t="s">
        <v>45</v>
      </c>
      <c r="O184" s="87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0" t="s">
        <v>276</v>
      </c>
      <c r="AT184" s="240" t="s">
        <v>171</v>
      </c>
      <c r="AU184" s="240" t="s">
        <v>83</v>
      </c>
      <c r="AY184" s="20" t="s">
        <v>169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20" t="s">
        <v>81</v>
      </c>
      <c r="BK184" s="241">
        <f>ROUND(I184*H184,2)</f>
        <v>0</v>
      </c>
      <c r="BL184" s="20" t="s">
        <v>276</v>
      </c>
      <c r="BM184" s="240" t="s">
        <v>2255</v>
      </c>
    </row>
    <row r="185" spans="1:51" s="14" customFormat="1" ht="12">
      <c r="A185" s="14"/>
      <c r="B185" s="253"/>
      <c r="C185" s="254"/>
      <c r="D185" s="244" t="s">
        <v>178</v>
      </c>
      <c r="E185" s="255" t="s">
        <v>19</v>
      </c>
      <c r="F185" s="256" t="s">
        <v>2256</v>
      </c>
      <c r="G185" s="254"/>
      <c r="H185" s="257">
        <v>220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178</v>
      </c>
      <c r="AU185" s="263" t="s">
        <v>83</v>
      </c>
      <c r="AV185" s="14" t="s">
        <v>83</v>
      </c>
      <c r="AW185" s="14" t="s">
        <v>35</v>
      </c>
      <c r="AX185" s="14" t="s">
        <v>81</v>
      </c>
      <c r="AY185" s="263" t="s">
        <v>169</v>
      </c>
    </row>
    <row r="186" spans="1:65" s="2" customFormat="1" ht="21.75" customHeight="1">
      <c r="A186" s="41"/>
      <c r="B186" s="42"/>
      <c r="C186" s="229" t="s">
        <v>957</v>
      </c>
      <c r="D186" s="229" t="s">
        <v>171</v>
      </c>
      <c r="E186" s="230" t="s">
        <v>2257</v>
      </c>
      <c r="F186" s="231" t="s">
        <v>2258</v>
      </c>
      <c r="G186" s="232" t="s">
        <v>207</v>
      </c>
      <c r="H186" s="233">
        <v>22</v>
      </c>
      <c r="I186" s="234"/>
      <c r="J186" s="235">
        <f>ROUND(I186*H186,2)</f>
        <v>0</v>
      </c>
      <c r="K186" s="231" t="s">
        <v>175</v>
      </c>
      <c r="L186" s="47"/>
      <c r="M186" s="236" t="s">
        <v>19</v>
      </c>
      <c r="N186" s="237" t="s">
        <v>45</v>
      </c>
      <c r="O186" s="87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0" t="s">
        <v>176</v>
      </c>
      <c r="AT186" s="240" t="s">
        <v>171</v>
      </c>
      <c r="AU186" s="240" t="s">
        <v>83</v>
      </c>
      <c r="AY186" s="20" t="s">
        <v>169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20" t="s">
        <v>81</v>
      </c>
      <c r="BK186" s="241">
        <f>ROUND(I186*H186,2)</f>
        <v>0</v>
      </c>
      <c r="BL186" s="20" t="s">
        <v>176</v>
      </c>
      <c r="BM186" s="240" t="s">
        <v>2259</v>
      </c>
    </row>
    <row r="187" spans="1:65" s="2" customFormat="1" ht="33" customHeight="1">
      <c r="A187" s="41"/>
      <c r="B187" s="42"/>
      <c r="C187" s="229" t="s">
        <v>962</v>
      </c>
      <c r="D187" s="229" t="s">
        <v>171</v>
      </c>
      <c r="E187" s="230" t="s">
        <v>648</v>
      </c>
      <c r="F187" s="231" t="s">
        <v>649</v>
      </c>
      <c r="G187" s="232" t="s">
        <v>234</v>
      </c>
      <c r="H187" s="233">
        <v>44</v>
      </c>
      <c r="I187" s="234"/>
      <c r="J187" s="235">
        <f>ROUND(I187*H187,2)</f>
        <v>0</v>
      </c>
      <c r="K187" s="231" t="s">
        <v>175</v>
      </c>
      <c r="L187" s="47"/>
      <c r="M187" s="236" t="s">
        <v>19</v>
      </c>
      <c r="N187" s="237" t="s">
        <v>45</v>
      </c>
      <c r="O187" s="87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40" t="s">
        <v>176</v>
      </c>
      <c r="AT187" s="240" t="s">
        <v>171</v>
      </c>
      <c r="AU187" s="240" t="s">
        <v>83</v>
      </c>
      <c r="AY187" s="20" t="s">
        <v>169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20" t="s">
        <v>81</v>
      </c>
      <c r="BK187" s="241">
        <f>ROUND(I187*H187,2)</f>
        <v>0</v>
      </c>
      <c r="BL187" s="20" t="s">
        <v>176</v>
      </c>
      <c r="BM187" s="240" t="s">
        <v>2260</v>
      </c>
    </row>
    <row r="188" spans="1:51" s="14" customFormat="1" ht="12">
      <c r="A188" s="14"/>
      <c r="B188" s="253"/>
      <c r="C188" s="254"/>
      <c r="D188" s="244" t="s">
        <v>178</v>
      </c>
      <c r="E188" s="255" t="s">
        <v>19</v>
      </c>
      <c r="F188" s="256" t="s">
        <v>2261</v>
      </c>
      <c r="G188" s="254"/>
      <c r="H188" s="257">
        <v>44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178</v>
      </c>
      <c r="AU188" s="263" t="s">
        <v>83</v>
      </c>
      <c r="AV188" s="14" t="s">
        <v>83</v>
      </c>
      <c r="AW188" s="14" t="s">
        <v>35</v>
      </c>
      <c r="AX188" s="14" t="s">
        <v>81</v>
      </c>
      <c r="AY188" s="263" t="s">
        <v>169</v>
      </c>
    </row>
    <row r="189" spans="1:65" s="2" customFormat="1" ht="21.75" customHeight="1">
      <c r="A189" s="41"/>
      <c r="B189" s="42"/>
      <c r="C189" s="229" t="s">
        <v>967</v>
      </c>
      <c r="D189" s="229" t="s">
        <v>171</v>
      </c>
      <c r="E189" s="230" t="s">
        <v>2262</v>
      </c>
      <c r="F189" s="231" t="s">
        <v>2263</v>
      </c>
      <c r="G189" s="232" t="s">
        <v>445</v>
      </c>
      <c r="H189" s="233">
        <v>20</v>
      </c>
      <c r="I189" s="234"/>
      <c r="J189" s="235">
        <f>ROUND(I189*H189,2)</f>
        <v>0</v>
      </c>
      <c r="K189" s="231" t="s">
        <v>175</v>
      </c>
      <c r="L189" s="47"/>
      <c r="M189" s="236" t="s">
        <v>19</v>
      </c>
      <c r="N189" s="237" t="s">
        <v>45</v>
      </c>
      <c r="O189" s="87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0" t="s">
        <v>176</v>
      </c>
      <c r="AT189" s="240" t="s">
        <v>171</v>
      </c>
      <c r="AU189" s="240" t="s">
        <v>83</v>
      </c>
      <c r="AY189" s="20" t="s">
        <v>169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20" t="s">
        <v>81</v>
      </c>
      <c r="BK189" s="241">
        <f>ROUND(I189*H189,2)</f>
        <v>0</v>
      </c>
      <c r="BL189" s="20" t="s">
        <v>176</v>
      </c>
      <c r="BM189" s="240" t="s">
        <v>2264</v>
      </c>
    </row>
    <row r="190" spans="1:65" s="2" customFormat="1" ht="21.75" customHeight="1">
      <c r="A190" s="41"/>
      <c r="B190" s="42"/>
      <c r="C190" s="229" t="s">
        <v>972</v>
      </c>
      <c r="D190" s="229" t="s">
        <v>171</v>
      </c>
      <c r="E190" s="230" t="s">
        <v>1162</v>
      </c>
      <c r="F190" s="231" t="s">
        <v>1163</v>
      </c>
      <c r="G190" s="232" t="s">
        <v>174</v>
      </c>
      <c r="H190" s="233">
        <v>312.55</v>
      </c>
      <c r="I190" s="234"/>
      <c r="J190" s="235">
        <f>ROUND(I190*H190,2)</f>
        <v>0</v>
      </c>
      <c r="K190" s="231" t="s">
        <v>175</v>
      </c>
      <c r="L190" s="47"/>
      <c r="M190" s="236" t="s">
        <v>19</v>
      </c>
      <c r="N190" s="237" t="s">
        <v>45</v>
      </c>
      <c r="O190" s="87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0" t="s">
        <v>176</v>
      </c>
      <c r="AT190" s="240" t="s">
        <v>171</v>
      </c>
      <c r="AU190" s="240" t="s">
        <v>83</v>
      </c>
      <c r="AY190" s="20" t="s">
        <v>169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20" t="s">
        <v>81</v>
      </c>
      <c r="BK190" s="241">
        <f>ROUND(I190*H190,2)</f>
        <v>0</v>
      </c>
      <c r="BL190" s="20" t="s">
        <v>176</v>
      </c>
      <c r="BM190" s="240" t="s">
        <v>2265</v>
      </c>
    </row>
    <row r="191" spans="1:51" s="14" customFormat="1" ht="12">
      <c r="A191" s="14"/>
      <c r="B191" s="253"/>
      <c r="C191" s="254"/>
      <c r="D191" s="244" t="s">
        <v>178</v>
      </c>
      <c r="E191" s="255" t="s">
        <v>19</v>
      </c>
      <c r="F191" s="256" t="s">
        <v>2266</v>
      </c>
      <c r="G191" s="254"/>
      <c r="H191" s="257">
        <v>312.55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3" t="s">
        <v>178</v>
      </c>
      <c r="AU191" s="263" t="s">
        <v>83</v>
      </c>
      <c r="AV191" s="14" t="s">
        <v>83</v>
      </c>
      <c r="AW191" s="14" t="s">
        <v>35</v>
      </c>
      <c r="AX191" s="14" t="s">
        <v>81</v>
      </c>
      <c r="AY191" s="263" t="s">
        <v>169</v>
      </c>
    </row>
    <row r="192" spans="1:65" s="2" customFormat="1" ht="16.5" customHeight="1">
      <c r="A192" s="41"/>
      <c r="B192" s="42"/>
      <c r="C192" s="229" t="s">
        <v>976</v>
      </c>
      <c r="D192" s="229" t="s">
        <v>171</v>
      </c>
      <c r="E192" s="230" t="s">
        <v>2267</v>
      </c>
      <c r="F192" s="231" t="s">
        <v>2268</v>
      </c>
      <c r="G192" s="232" t="s">
        <v>275</v>
      </c>
      <c r="H192" s="233">
        <v>33</v>
      </c>
      <c r="I192" s="234"/>
      <c r="J192" s="235">
        <f>ROUND(I192*H192,2)</f>
        <v>0</v>
      </c>
      <c r="K192" s="231" t="s">
        <v>19</v>
      </c>
      <c r="L192" s="47"/>
      <c r="M192" s="236" t="s">
        <v>19</v>
      </c>
      <c r="N192" s="237" t="s">
        <v>45</v>
      </c>
      <c r="O192" s="87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40" t="s">
        <v>176</v>
      </c>
      <c r="AT192" s="240" t="s">
        <v>171</v>
      </c>
      <c r="AU192" s="240" t="s">
        <v>83</v>
      </c>
      <c r="AY192" s="20" t="s">
        <v>169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20" t="s">
        <v>81</v>
      </c>
      <c r="BK192" s="241">
        <f>ROUND(I192*H192,2)</f>
        <v>0</v>
      </c>
      <c r="BL192" s="20" t="s">
        <v>176</v>
      </c>
      <c r="BM192" s="240" t="s">
        <v>2269</v>
      </c>
    </row>
    <row r="193" spans="1:65" s="2" customFormat="1" ht="16.5" customHeight="1">
      <c r="A193" s="41"/>
      <c r="B193" s="42"/>
      <c r="C193" s="229" t="s">
        <v>981</v>
      </c>
      <c r="D193" s="229" t="s">
        <v>171</v>
      </c>
      <c r="E193" s="230" t="s">
        <v>2270</v>
      </c>
      <c r="F193" s="231" t="s">
        <v>2271</v>
      </c>
      <c r="G193" s="232" t="s">
        <v>275</v>
      </c>
      <c r="H193" s="233">
        <v>2</v>
      </c>
      <c r="I193" s="234"/>
      <c r="J193" s="235">
        <f>ROUND(I193*H193,2)</f>
        <v>0</v>
      </c>
      <c r="K193" s="231" t="s">
        <v>19</v>
      </c>
      <c r="L193" s="47"/>
      <c r="M193" s="236" t="s">
        <v>19</v>
      </c>
      <c r="N193" s="237" t="s">
        <v>45</v>
      </c>
      <c r="O193" s="87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40" t="s">
        <v>176</v>
      </c>
      <c r="AT193" s="240" t="s">
        <v>171</v>
      </c>
      <c r="AU193" s="240" t="s">
        <v>83</v>
      </c>
      <c r="AY193" s="20" t="s">
        <v>169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20" t="s">
        <v>81</v>
      </c>
      <c r="BK193" s="241">
        <f>ROUND(I193*H193,2)</f>
        <v>0</v>
      </c>
      <c r="BL193" s="20" t="s">
        <v>176</v>
      </c>
      <c r="BM193" s="240" t="s">
        <v>2272</v>
      </c>
    </row>
    <row r="194" spans="1:65" s="2" customFormat="1" ht="16.5" customHeight="1">
      <c r="A194" s="41"/>
      <c r="B194" s="42"/>
      <c r="C194" s="307" t="s">
        <v>986</v>
      </c>
      <c r="D194" s="307" t="s">
        <v>637</v>
      </c>
      <c r="E194" s="308" t="s">
        <v>2273</v>
      </c>
      <c r="F194" s="309" t="s">
        <v>2274</v>
      </c>
      <c r="G194" s="310" t="s">
        <v>186</v>
      </c>
      <c r="H194" s="311">
        <v>30</v>
      </c>
      <c r="I194" s="312"/>
      <c r="J194" s="313">
        <f>ROUND(I194*H194,2)</f>
        <v>0</v>
      </c>
      <c r="K194" s="309" t="s">
        <v>19</v>
      </c>
      <c r="L194" s="314"/>
      <c r="M194" s="315" t="s">
        <v>19</v>
      </c>
      <c r="N194" s="316" t="s">
        <v>45</v>
      </c>
      <c r="O194" s="87"/>
      <c r="P194" s="238">
        <f>O194*H194</f>
        <v>0</v>
      </c>
      <c r="Q194" s="238">
        <v>0.0131</v>
      </c>
      <c r="R194" s="238">
        <f>Q194*H194</f>
        <v>0.393</v>
      </c>
      <c r="S194" s="238">
        <v>0</v>
      </c>
      <c r="T194" s="239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0" t="s">
        <v>210</v>
      </c>
      <c r="AT194" s="240" t="s">
        <v>637</v>
      </c>
      <c r="AU194" s="240" t="s">
        <v>83</v>
      </c>
      <c r="AY194" s="20" t="s">
        <v>169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20" t="s">
        <v>81</v>
      </c>
      <c r="BK194" s="241">
        <f>ROUND(I194*H194,2)</f>
        <v>0</v>
      </c>
      <c r="BL194" s="20" t="s">
        <v>176</v>
      </c>
      <c r="BM194" s="240" t="s">
        <v>2275</v>
      </c>
    </row>
    <row r="195" spans="1:65" s="2" customFormat="1" ht="16.5" customHeight="1">
      <c r="A195" s="41"/>
      <c r="B195" s="42"/>
      <c r="C195" s="307" t="s">
        <v>992</v>
      </c>
      <c r="D195" s="307" t="s">
        <v>637</v>
      </c>
      <c r="E195" s="308" t="s">
        <v>2276</v>
      </c>
      <c r="F195" s="309" t="s">
        <v>2277</v>
      </c>
      <c r="G195" s="310" t="s">
        <v>186</v>
      </c>
      <c r="H195" s="311">
        <v>3</v>
      </c>
      <c r="I195" s="312"/>
      <c r="J195" s="313">
        <f>ROUND(I195*H195,2)</f>
        <v>0</v>
      </c>
      <c r="K195" s="309" t="s">
        <v>19</v>
      </c>
      <c r="L195" s="314"/>
      <c r="M195" s="315" t="s">
        <v>19</v>
      </c>
      <c r="N195" s="316" t="s">
        <v>45</v>
      </c>
      <c r="O195" s="87"/>
      <c r="P195" s="238">
        <f>O195*H195</f>
        <v>0</v>
      </c>
      <c r="Q195" s="238">
        <v>0.0081</v>
      </c>
      <c r="R195" s="238">
        <f>Q195*H195</f>
        <v>0.0243</v>
      </c>
      <c r="S195" s="238">
        <v>0</v>
      </c>
      <c r="T195" s="239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0" t="s">
        <v>210</v>
      </c>
      <c r="AT195" s="240" t="s">
        <v>637</v>
      </c>
      <c r="AU195" s="240" t="s">
        <v>83</v>
      </c>
      <c r="AY195" s="20" t="s">
        <v>169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20" t="s">
        <v>81</v>
      </c>
      <c r="BK195" s="241">
        <f>ROUND(I195*H195,2)</f>
        <v>0</v>
      </c>
      <c r="BL195" s="20" t="s">
        <v>176</v>
      </c>
      <c r="BM195" s="240" t="s">
        <v>2278</v>
      </c>
    </row>
    <row r="196" spans="1:65" s="2" customFormat="1" ht="21.75" customHeight="1">
      <c r="A196" s="41"/>
      <c r="B196" s="42"/>
      <c r="C196" s="307" t="s">
        <v>998</v>
      </c>
      <c r="D196" s="307" t="s">
        <v>637</v>
      </c>
      <c r="E196" s="308" t="s">
        <v>2279</v>
      </c>
      <c r="F196" s="309" t="s">
        <v>2280</v>
      </c>
      <c r="G196" s="310" t="s">
        <v>207</v>
      </c>
      <c r="H196" s="311">
        <v>2</v>
      </c>
      <c r="I196" s="312"/>
      <c r="J196" s="313">
        <f>ROUND(I196*H196,2)</f>
        <v>0</v>
      </c>
      <c r="K196" s="309" t="s">
        <v>19</v>
      </c>
      <c r="L196" s="314"/>
      <c r="M196" s="315" t="s">
        <v>19</v>
      </c>
      <c r="N196" s="316" t="s">
        <v>45</v>
      </c>
      <c r="O196" s="87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0" t="s">
        <v>210</v>
      </c>
      <c r="AT196" s="240" t="s">
        <v>637</v>
      </c>
      <c r="AU196" s="240" t="s">
        <v>83</v>
      </c>
      <c r="AY196" s="20" t="s">
        <v>169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20" t="s">
        <v>81</v>
      </c>
      <c r="BK196" s="241">
        <f>ROUND(I196*H196,2)</f>
        <v>0</v>
      </c>
      <c r="BL196" s="20" t="s">
        <v>176</v>
      </c>
      <c r="BM196" s="240" t="s">
        <v>2281</v>
      </c>
    </row>
    <row r="197" spans="1:65" s="2" customFormat="1" ht="55.5" customHeight="1">
      <c r="A197" s="41"/>
      <c r="B197" s="42"/>
      <c r="C197" s="229" t="s">
        <v>1004</v>
      </c>
      <c r="D197" s="229" t="s">
        <v>171</v>
      </c>
      <c r="E197" s="230" t="s">
        <v>2282</v>
      </c>
      <c r="F197" s="231" t="s">
        <v>2283</v>
      </c>
      <c r="G197" s="232" t="s">
        <v>207</v>
      </c>
      <c r="H197" s="233">
        <v>2.473</v>
      </c>
      <c r="I197" s="234"/>
      <c r="J197" s="235">
        <f>ROUND(I197*H197,2)</f>
        <v>0</v>
      </c>
      <c r="K197" s="231" t="s">
        <v>175</v>
      </c>
      <c r="L197" s="47"/>
      <c r="M197" s="236" t="s">
        <v>19</v>
      </c>
      <c r="N197" s="237" t="s">
        <v>45</v>
      </c>
      <c r="O197" s="87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0" t="s">
        <v>176</v>
      </c>
      <c r="AT197" s="240" t="s">
        <v>171</v>
      </c>
      <c r="AU197" s="240" t="s">
        <v>83</v>
      </c>
      <c r="AY197" s="20" t="s">
        <v>169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20" t="s">
        <v>81</v>
      </c>
      <c r="BK197" s="241">
        <f>ROUND(I197*H197,2)</f>
        <v>0</v>
      </c>
      <c r="BL197" s="20" t="s">
        <v>176</v>
      </c>
      <c r="BM197" s="240" t="s">
        <v>2284</v>
      </c>
    </row>
    <row r="198" spans="1:51" s="14" customFormat="1" ht="12">
      <c r="A198" s="14"/>
      <c r="B198" s="253"/>
      <c r="C198" s="254"/>
      <c r="D198" s="244" t="s">
        <v>178</v>
      </c>
      <c r="E198" s="255" t="s">
        <v>19</v>
      </c>
      <c r="F198" s="256" t="s">
        <v>2285</v>
      </c>
      <c r="G198" s="254"/>
      <c r="H198" s="257">
        <v>2.473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178</v>
      </c>
      <c r="AU198" s="263" t="s">
        <v>83</v>
      </c>
      <c r="AV198" s="14" t="s">
        <v>83</v>
      </c>
      <c r="AW198" s="14" t="s">
        <v>35</v>
      </c>
      <c r="AX198" s="14" t="s">
        <v>81</v>
      </c>
      <c r="AY198" s="263" t="s">
        <v>169</v>
      </c>
    </row>
    <row r="199" spans="1:65" s="2" customFormat="1" ht="16.5" customHeight="1">
      <c r="A199" s="41"/>
      <c r="B199" s="42"/>
      <c r="C199" s="307" t="s">
        <v>1009</v>
      </c>
      <c r="D199" s="307" t="s">
        <v>637</v>
      </c>
      <c r="E199" s="308" t="s">
        <v>2286</v>
      </c>
      <c r="F199" s="309" t="s">
        <v>2287</v>
      </c>
      <c r="G199" s="310" t="s">
        <v>234</v>
      </c>
      <c r="H199" s="311">
        <v>4.946</v>
      </c>
      <c r="I199" s="312"/>
      <c r="J199" s="313">
        <f>ROUND(I199*H199,2)</f>
        <v>0</v>
      </c>
      <c r="K199" s="309" t="s">
        <v>175</v>
      </c>
      <c r="L199" s="314"/>
      <c r="M199" s="315" t="s">
        <v>19</v>
      </c>
      <c r="N199" s="316" t="s">
        <v>45</v>
      </c>
      <c r="O199" s="87"/>
      <c r="P199" s="238">
        <f>O199*H199</f>
        <v>0</v>
      </c>
      <c r="Q199" s="238">
        <v>1</v>
      </c>
      <c r="R199" s="238">
        <f>Q199*H199</f>
        <v>4.946</v>
      </c>
      <c r="S199" s="238">
        <v>0</v>
      </c>
      <c r="T199" s="239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40" t="s">
        <v>210</v>
      </c>
      <c r="AT199" s="240" t="s">
        <v>637</v>
      </c>
      <c r="AU199" s="240" t="s">
        <v>83</v>
      </c>
      <c r="AY199" s="20" t="s">
        <v>169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20" t="s">
        <v>81</v>
      </c>
      <c r="BK199" s="241">
        <f>ROUND(I199*H199,2)</f>
        <v>0</v>
      </c>
      <c r="BL199" s="20" t="s">
        <v>176</v>
      </c>
      <c r="BM199" s="240" t="s">
        <v>2288</v>
      </c>
    </row>
    <row r="200" spans="1:51" s="14" customFormat="1" ht="12">
      <c r="A200" s="14"/>
      <c r="B200" s="253"/>
      <c r="C200" s="254"/>
      <c r="D200" s="244" t="s">
        <v>178</v>
      </c>
      <c r="E200" s="255" t="s">
        <v>19</v>
      </c>
      <c r="F200" s="256" t="s">
        <v>2289</v>
      </c>
      <c r="G200" s="254"/>
      <c r="H200" s="257">
        <v>4.946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3" t="s">
        <v>178</v>
      </c>
      <c r="AU200" s="263" t="s">
        <v>83</v>
      </c>
      <c r="AV200" s="14" t="s">
        <v>83</v>
      </c>
      <c r="AW200" s="14" t="s">
        <v>35</v>
      </c>
      <c r="AX200" s="14" t="s">
        <v>81</v>
      </c>
      <c r="AY200" s="263" t="s">
        <v>169</v>
      </c>
    </row>
    <row r="201" spans="1:65" s="2" customFormat="1" ht="16.5" customHeight="1">
      <c r="A201" s="41"/>
      <c r="B201" s="42"/>
      <c r="C201" s="229" t="s">
        <v>1016</v>
      </c>
      <c r="D201" s="229" t="s">
        <v>171</v>
      </c>
      <c r="E201" s="230" t="s">
        <v>2290</v>
      </c>
      <c r="F201" s="231" t="s">
        <v>2217</v>
      </c>
      <c r="G201" s="232" t="s">
        <v>284</v>
      </c>
      <c r="H201" s="233">
        <v>1</v>
      </c>
      <c r="I201" s="234"/>
      <c r="J201" s="235">
        <f>ROUND(I201*H201,2)</f>
        <v>0</v>
      </c>
      <c r="K201" s="231" t="s">
        <v>19</v>
      </c>
      <c r="L201" s="47"/>
      <c r="M201" s="288" t="s">
        <v>19</v>
      </c>
      <c r="N201" s="289" t="s">
        <v>45</v>
      </c>
      <c r="O201" s="290"/>
      <c r="P201" s="291">
        <f>O201*H201</f>
        <v>0</v>
      </c>
      <c r="Q201" s="291">
        <v>0</v>
      </c>
      <c r="R201" s="291">
        <f>Q201*H201</f>
        <v>0</v>
      </c>
      <c r="S201" s="291">
        <v>0</v>
      </c>
      <c r="T201" s="292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40" t="s">
        <v>176</v>
      </c>
      <c r="AT201" s="240" t="s">
        <v>171</v>
      </c>
      <c r="AU201" s="240" t="s">
        <v>83</v>
      </c>
      <c r="AY201" s="20" t="s">
        <v>169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20" t="s">
        <v>81</v>
      </c>
      <c r="BK201" s="241">
        <f>ROUND(I201*H201,2)</f>
        <v>0</v>
      </c>
      <c r="BL201" s="20" t="s">
        <v>176</v>
      </c>
      <c r="BM201" s="240" t="s">
        <v>2291</v>
      </c>
    </row>
    <row r="202" spans="1:31" s="2" customFormat="1" ht="6.95" customHeight="1">
      <c r="A202" s="41"/>
      <c r="B202" s="62"/>
      <c r="C202" s="63"/>
      <c r="D202" s="63"/>
      <c r="E202" s="63"/>
      <c r="F202" s="63"/>
      <c r="G202" s="63"/>
      <c r="H202" s="63"/>
      <c r="I202" s="178"/>
      <c r="J202" s="63"/>
      <c r="K202" s="63"/>
      <c r="L202" s="47"/>
      <c r="M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</row>
  </sheetData>
  <sheetProtection password="DD5F" sheet="1" objects="1" scenarios="1" formatColumns="0" formatRows="0" autoFilter="0"/>
  <autoFilter ref="C93:K2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2292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2293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ROUND(J87,2)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ROUND((SUM(BE87:BE189)),2)</f>
        <v>0</v>
      </c>
      <c r="G35" s="41"/>
      <c r="H35" s="41"/>
      <c r="I35" s="167">
        <v>0.21</v>
      </c>
      <c r="J35" s="166">
        <f>ROUND(((SUM(BE87:BE189))*I35),2)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ROUND((SUM(BF87:BF189)),2)</f>
        <v>0</v>
      </c>
      <c r="G36" s="41"/>
      <c r="H36" s="41"/>
      <c r="I36" s="167">
        <v>0.15</v>
      </c>
      <c r="J36" s="166">
        <f>ROUND(((SUM(BF87:BF189))*I36),2)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ROUND((SUM(BG87:BG189)),2)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ROUND((SUM(BH87:BH189)),2)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ROUND((SUM(BI87:BI189)),2)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2292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801 - Vegetační úpravy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J87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J88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J89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149"/>
      <c r="J66" s="43"/>
      <c r="K66" s="43"/>
      <c r="L66" s="15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178"/>
      <c r="J67" s="63"/>
      <c r="K67" s="63"/>
      <c r="L67" s="15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181"/>
      <c r="J71" s="65"/>
      <c r="K71" s="65"/>
      <c r="L71" s="15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6" t="s">
        <v>154</v>
      </c>
      <c r="D72" s="43"/>
      <c r="E72" s="43"/>
      <c r="F72" s="43"/>
      <c r="G72" s="43"/>
      <c r="H72" s="43"/>
      <c r="I72" s="149"/>
      <c r="J72" s="43"/>
      <c r="K72" s="43"/>
      <c r="L72" s="15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149"/>
      <c r="J73" s="43"/>
      <c r="K73" s="43"/>
      <c r="L73" s="15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149"/>
      <c r="J74" s="43"/>
      <c r="K74" s="43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82" t="str">
        <f>E7</f>
        <v>KRÁLŮV DVŮR - OBCHVAT - II. část - PDPS</v>
      </c>
      <c r="F75" s="35"/>
      <c r="G75" s="35"/>
      <c r="H75" s="35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2:12" s="1" customFormat="1" ht="12" customHeight="1">
      <c r="B76" s="24"/>
      <c r="C76" s="35" t="s">
        <v>141</v>
      </c>
      <c r="D76" s="25"/>
      <c r="E76" s="25"/>
      <c r="F76" s="25"/>
      <c r="G76" s="25"/>
      <c r="H76" s="25"/>
      <c r="I76" s="141"/>
      <c r="J76" s="25"/>
      <c r="K76" s="25"/>
      <c r="L76" s="23"/>
    </row>
    <row r="77" spans="1:31" s="2" customFormat="1" ht="16.5" customHeight="1">
      <c r="A77" s="41"/>
      <c r="B77" s="42"/>
      <c r="C77" s="43"/>
      <c r="D77" s="43"/>
      <c r="E77" s="182" t="s">
        <v>2292</v>
      </c>
      <c r="F77" s="43"/>
      <c r="G77" s="43"/>
      <c r="H77" s="43"/>
      <c r="I77" s="149"/>
      <c r="J77" s="43"/>
      <c r="K77" s="43"/>
      <c r="L77" s="15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143</v>
      </c>
      <c r="D78" s="43"/>
      <c r="E78" s="43"/>
      <c r="F78" s="43"/>
      <c r="G78" s="43"/>
      <c r="H78" s="43"/>
      <c r="I78" s="149"/>
      <c r="J78" s="43"/>
      <c r="K78" s="4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E11</f>
        <v>SO 801 - Vegetační úpravy</v>
      </c>
      <c r="F79" s="43"/>
      <c r="G79" s="43"/>
      <c r="H79" s="43"/>
      <c r="I79" s="149"/>
      <c r="J79" s="43"/>
      <c r="K79" s="43"/>
      <c r="L79" s="15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21</v>
      </c>
      <c r="D81" s="43"/>
      <c r="E81" s="43"/>
      <c r="F81" s="30" t="str">
        <f>F14</f>
        <v>Králův Dvůr</v>
      </c>
      <c r="G81" s="43"/>
      <c r="H81" s="43"/>
      <c r="I81" s="152" t="s">
        <v>23</v>
      </c>
      <c r="J81" s="75" t="str">
        <f>IF(J14="","",J14)</f>
        <v>18. 3. 2020</v>
      </c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40.05" customHeight="1">
      <c r="A83" s="41"/>
      <c r="B83" s="42"/>
      <c r="C83" s="35" t="s">
        <v>25</v>
      </c>
      <c r="D83" s="43"/>
      <c r="E83" s="43"/>
      <c r="F83" s="30" t="str">
        <f>E17</f>
        <v>Město Králův Dvůr,Nám.Míru 139,26701 Králův Dvůr</v>
      </c>
      <c r="G83" s="43"/>
      <c r="H83" s="43"/>
      <c r="I83" s="152" t="s">
        <v>31</v>
      </c>
      <c r="J83" s="39" t="str">
        <f>E23</f>
        <v>SPEKTRA s.r.o.,V Hlinkách 1548,26601 Beroun</v>
      </c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29</v>
      </c>
      <c r="D84" s="43"/>
      <c r="E84" s="43"/>
      <c r="F84" s="30" t="str">
        <f>IF(E20="","",E20)</f>
        <v>Vyplň údaj</v>
      </c>
      <c r="G84" s="43"/>
      <c r="H84" s="43"/>
      <c r="I84" s="152" t="s">
        <v>36</v>
      </c>
      <c r="J84" s="39" t="str">
        <f>E26</f>
        <v>p. Lenka Dejdarová</v>
      </c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201"/>
      <c r="B86" s="202"/>
      <c r="C86" s="203" t="s">
        <v>155</v>
      </c>
      <c r="D86" s="204" t="s">
        <v>59</v>
      </c>
      <c r="E86" s="204" t="s">
        <v>55</v>
      </c>
      <c r="F86" s="204" t="s">
        <v>56</v>
      </c>
      <c r="G86" s="204" t="s">
        <v>156</v>
      </c>
      <c r="H86" s="204" t="s">
        <v>157</v>
      </c>
      <c r="I86" s="205" t="s">
        <v>158</v>
      </c>
      <c r="J86" s="204" t="s">
        <v>147</v>
      </c>
      <c r="K86" s="206" t="s">
        <v>159</v>
      </c>
      <c r="L86" s="207"/>
      <c r="M86" s="95" t="s">
        <v>19</v>
      </c>
      <c r="N86" s="96" t="s">
        <v>44</v>
      </c>
      <c r="O86" s="96" t="s">
        <v>160</v>
      </c>
      <c r="P86" s="96" t="s">
        <v>161</v>
      </c>
      <c r="Q86" s="96" t="s">
        <v>162</v>
      </c>
      <c r="R86" s="96" t="s">
        <v>163</v>
      </c>
      <c r="S86" s="96" t="s">
        <v>164</v>
      </c>
      <c r="T86" s="97" t="s">
        <v>165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1"/>
      <c r="B87" s="42"/>
      <c r="C87" s="102" t="s">
        <v>166</v>
      </c>
      <c r="D87" s="43"/>
      <c r="E87" s="43"/>
      <c r="F87" s="43"/>
      <c r="G87" s="43"/>
      <c r="H87" s="43"/>
      <c r="I87" s="149"/>
      <c r="J87" s="208">
        <f>BK87</f>
        <v>0</v>
      </c>
      <c r="K87" s="43"/>
      <c r="L87" s="47"/>
      <c r="M87" s="98"/>
      <c r="N87" s="209"/>
      <c r="O87" s="99"/>
      <c r="P87" s="210">
        <f>P88</f>
        <v>0</v>
      </c>
      <c r="Q87" s="99"/>
      <c r="R87" s="210">
        <f>R88</f>
        <v>1282.7963610000002</v>
      </c>
      <c r="S87" s="99"/>
      <c r="T87" s="211">
        <f>T88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73</v>
      </c>
      <c r="AU87" s="20" t="s">
        <v>148</v>
      </c>
      <c r="BK87" s="212">
        <f>BK88</f>
        <v>0</v>
      </c>
    </row>
    <row r="88" spans="1:63" s="12" customFormat="1" ht="25.9" customHeight="1">
      <c r="A88" s="12"/>
      <c r="B88" s="213"/>
      <c r="C88" s="214"/>
      <c r="D88" s="215" t="s">
        <v>73</v>
      </c>
      <c r="E88" s="216" t="s">
        <v>167</v>
      </c>
      <c r="F88" s="216" t="s">
        <v>168</v>
      </c>
      <c r="G88" s="214"/>
      <c r="H88" s="214"/>
      <c r="I88" s="217"/>
      <c r="J88" s="218">
        <f>BK88</f>
        <v>0</v>
      </c>
      <c r="K88" s="214"/>
      <c r="L88" s="219"/>
      <c r="M88" s="220"/>
      <c r="N88" s="221"/>
      <c r="O88" s="221"/>
      <c r="P88" s="222">
        <f>P89</f>
        <v>0</v>
      </c>
      <c r="Q88" s="221"/>
      <c r="R88" s="222">
        <f>R89</f>
        <v>1282.7963610000002</v>
      </c>
      <c r="S88" s="221"/>
      <c r="T88" s="22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4" t="s">
        <v>81</v>
      </c>
      <c r="AT88" s="225" t="s">
        <v>73</v>
      </c>
      <c r="AU88" s="225" t="s">
        <v>74</v>
      </c>
      <c r="AY88" s="224" t="s">
        <v>169</v>
      </c>
      <c r="BK88" s="226">
        <f>BK89</f>
        <v>0</v>
      </c>
    </row>
    <row r="89" spans="1:63" s="12" customFormat="1" ht="22.8" customHeight="1">
      <c r="A89" s="12"/>
      <c r="B89" s="213"/>
      <c r="C89" s="214"/>
      <c r="D89" s="215" t="s">
        <v>73</v>
      </c>
      <c r="E89" s="227" t="s">
        <v>81</v>
      </c>
      <c r="F89" s="227" t="s">
        <v>170</v>
      </c>
      <c r="G89" s="214"/>
      <c r="H89" s="214"/>
      <c r="I89" s="217"/>
      <c r="J89" s="228">
        <f>BK89</f>
        <v>0</v>
      </c>
      <c r="K89" s="214"/>
      <c r="L89" s="219"/>
      <c r="M89" s="220"/>
      <c r="N89" s="221"/>
      <c r="O89" s="221"/>
      <c r="P89" s="222">
        <f>SUM(P90:P189)</f>
        <v>0</v>
      </c>
      <c r="Q89" s="221"/>
      <c r="R89" s="222">
        <f>SUM(R90:R189)</f>
        <v>1282.7963610000002</v>
      </c>
      <c r="S89" s="221"/>
      <c r="T89" s="223">
        <f>SUM(T90:T189)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81</v>
      </c>
      <c r="AT89" s="225" t="s">
        <v>73</v>
      </c>
      <c r="AU89" s="225" t="s">
        <v>81</v>
      </c>
      <c r="AY89" s="224" t="s">
        <v>169</v>
      </c>
      <c r="BK89" s="226">
        <f>SUM(BK90:BK189)</f>
        <v>0</v>
      </c>
    </row>
    <row r="90" spans="1:65" s="2" customFormat="1" ht="33" customHeight="1">
      <c r="A90" s="41"/>
      <c r="B90" s="42"/>
      <c r="C90" s="229" t="s">
        <v>81</v>
      </c>
      <c r="D90" s="229" t="s">
        <v>171</v>
      </c>
      <c r="E90" s="230" t="s">
        <v>2294</v>
      </c>
      <c r="F90" s="231" t="s">
        <v>2295</v>
      </c>
      <c r="G90" s="232" t="s">
        <v>207</v>
      </c>
      <c r="H90" s="233">
        <v>636.74</v>
      </c>
      <c r="I90" s="234"/>
      <c r="J90" s="235">
        <f>ROUND(I90*H90,2)</f>
        <v>0</v>
      </c>
      <c r="K90" s="231" t="s">
        <v>175</v>
      </c>
      <c r="L90" s="47"/>
      <c r="M90" s="236" t="s">
        <v>19</v>
      </c>
      <c r="N90" s="237" t="s">
        <v>45</v>
      </c>
      <c r="O90" s="87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40" t="s">
        <v>176</v>
      </c>
      <c r="AT90" s="240" t="s">
        <v>171</v>
      </c>
      <c r="AU90" s="240" t="s">
        <v>83</v>
      </c>
      <c r="AY90" s="20" t="s">
        <v>169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20" t="s">
        <v>81</v>
      </c>
      <c r="BK90" s="241">
        <f>ROUND(I90*H90,2)</f>
        <v>0</v>
      </c>
      <c r="BL90" s="20" t="s">
        <v>176</v>
      </c>
      <c r="BM90" s="240" t="s">
        <v>2296</v>
      </c>
    </row>
    <row r="91" spans="1:51" s="13" customFormat="1" ht="12">
      <c r="A91" s="13"/>
      <c r="B91" s="242"/>
      <c r="C91" s="243"/>
      <c r="D91" s="244" t="s">
        <v>178</v>
      </c>
      <c r="E91" s="245" t="s">
        <v>19</v>
      </c>
      <c r="F91" s="246" t="s">
        <v>2297</v>
      </c>
      <c r="G91" s="243"/>
      <c r="H91" s="245" t="s">
        <v>19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2" t="s">
        <v>178</v>
      </c>
      <c r="AU91" s="252" t="s">
        <v>83</v>
      </c>
      <c r="AV91" s="13" t="s">
        <v>81</v>
      </c>
      <c r="AW91" s="13" t="s">
        <v>35</v>
      </c>
      <c r="AX91" s="13" t="s">
        <v>74</v>
      </c>
      <c r="AY91" s="252" t="s">
        <v>169</v>
      </c>
    </row>
    <row r="92" spans="1:51" s="14" customFormat="1" ht="12">
      <c r="A92" s="14"/>
      <c r="B92" s="253"/>
      <c r="C92" s="254"/>
      <c r="D92" s="244" t="s">
        <v>178</v>
      </c>
      <c r="E92" s="255" t="s">
        <v>19</v>
      </c>
      <c r="F92" s="256" t="s">
        <v>2298</v>
      </c>
      <c r="G92" s="254"/>
      <c r="H92" s="257">
        <v>636.74</v>
      </c>
      <c r="I92" s="258"/>
      <c r="J92" s="254"/>
      <c r="K92" s="254"/>
      <c r="L92" s="259"/>
      <c r="M92" s="260"/>
      <c r="N92" s="261"/>
      <c r="O92" s="261"/>
      <c r="P92" s="261"/>
      <c r="Q92" s="261"/>
      <c r="R92" s="261"/>
      <c r="S92" s="261"/>
      <c r="T92" s="262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3" t="s">
        <v>178</v>
      </c>
      <c r="AU92" s="263" t="s">
        <v>83</v>
      </c>
      <c r="AV92" s="14" t="s">
        <v>83</v>
      </c>
      <c r="AW92" s="14" t="s">
        <v>35</v>
      </c>
      <c r="AX92" s="14" t="s">
        <v>81</v>
      </c>
      <c r="AY92" s="263" t="s">
        <v>169</v>
      </c>
    </row>
    <row r="93" spans="1:65" s="2" customFormat="1" ht="55.5" customHeight="1">
      <c r="A93" s="41"/>
      <c r="B93" s="42"/>
      <c r="C93" s="229" t="s">
        <v>83</v>
      </c>
      <c r="D93" s="229" t="s">
        <v>171</v>
      </c>
      <c r="E93" s="230" t="s">
        <v>619</v>
      </c>
      <c r="F93" s="231" t="s">
        <v>2299</v>
      </c>
      <c r="G93" s="232" t="s">
        <v>207</v>
      </c>
      <c r="H93" s="233">
        <v>310</v>
      </c>
      <c r="I93" s="234"/>
      <c r="J93" s="235">
        <f>ROUND(I93*H93,2)</f>
        <v>0</v>
      </c>
      <c r="K93" s="231" t="s">
        <v>175</v>
      </c>
      <c r="L93" s="47"/>
      <c r="M93" s="236" t="s">
        <v>19</v>
      </c>
      <c r="N93" s="237" t="s">
        <v>45</v>
      </c>
      <c r="O93" s="87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0" t="s">
        <v>176</v>
      </c>
      <c r="AT93" s="240" t="s">
        <v>171</v>
      </c>
      <c r="AU93" s="240" t="s">
        <v>83</v>
      </c>
      <c r="AY93" s="20" t="s">
        <v>169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20" t="s">
        <v>81</v>
      </c>
      <c r="BK93" s="241">
        <f>ROUND(I93*H93,2)</f>
        <v>0</v>
      </c>
      <c r="BL93" s="20" t="s">
        <v>176</v>
      </c>
      <c r="BM93" s="240" t="s">
        <v>2300</v>
      </c>
    </row>
    <row r="94" spans="1:51" s="13" customFormat="1" ht="12">
      <c r="A94" s="13"/>
      <c r="B94" s="242"/>
      <c r="C94" s="243"/>
      <c r="D94" s="244" t="s">
        <v>178</v>
      </c>
      <c r="E94" s="245" t="s">
        <v>19</v>
      </c>
      <c r="F94" s="246" t="s">
        <v>2297</v>
      </c>
      <c r="G94" s="243"/>
      <c r="H94" s="245" t="s">
        <v>19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2" t="s">
        <v>178</v>
      </c>
      <c r="AU94" s="252" t="s">
        <v>83</v>
      </c>
      <c r="AV94" s="13" t="s">
        <v>81</v>
      </c>
      <c r="AW94" s="13" t="s">
        <v>35</v>
      </c>
      <c r="AX94" s="13" t="s">
        <v>74</v>
      </c>
      <c r="AY94" s="252" t="s">
        <v>169</v>
      </c>
    </row>
    <row r="95" spans="1:51" s="14" customFormat="1" ht="12">
      <c r="A95" s="14"/>
      <c r="B95" s="253"/>
      <c r="C95" s="254"/>
      <c r="D95" s="244" t="s">
        <v>178</v>
      </c>
      <c r="E95" s="255" t="s">
        <v>19</v>
      </c>
      <c r="F95" s="256" t="s">
        <v>2301</v>
      </c>
      <c r="G95" s="254"/>
      <c r="H95" s="257">
        <v>310</v>
      </c>
      <c r="I95" s="258"/>
      <c r="J95" s="254"/>
      <c r="K95" s="254"/>
      <c r="L95" s="259"/>
      <c r="M95" s="260"/>
      <c r="N95" s="261"/>
      <c r="O95" s="261"/>
      <c r="P95" s="261"/>
      <c r="Q95" s="261"/>
      <c r="R95" s="261"/>
      <c r="S95" s="261"/>
      <c r="T95" s="26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3" t="s">
        <v>178</v>
      </c>
      <c r="AU95" s="263" t="s">
        <v>83</v>
      </c>
      <c r="AV95" s="14" t="s">
        <v>83</v>
      </c>
      <c r="AW95" s="14" t="s">
        <v>35</v>
      </c>
      <c r="AX95" s="14" t="s">
        <v>81</v>
      </c>
      <c r="AY95" s="263" t="s">
        <v>169</v>
      </c>
    </row>
    <row r="96" spans="1:65" s="2" customFormat="1" ht="16.5" customHeight="1">
      <c r="A96" s="41"/>
      <c r="B96" s="42"/>
      <c r="C96" s="229" t="s">
        <v>189</v>
      </c>
      <c r="D96" s="229" t="s">
        <v>171</v>
      </c>
      <c r="E96" s="230" t="s">
        <v>228</v>
      </c>
      <c r="F96" s="231" t="s">
        <v>229</v>
      </c>
      <c r="G96" s="232" t="s">
        <v>207</v>
      </c>
      <c r="H96" s="233">
        <v>310</v>
      </c>
      <c r="I96" s="234"/>
      <c r="J96" s="235">
        <f>ROUND(I96*H96,2)</f>
        <v>0</v>
      </c>
      <c r="K96" s="231" t="s">
        <v>175</v>
      </c>
      <c r="L96" s="47"/>
      <c r="M96" s="236" t="s">
        <v>19</v>
      </c>
      <c r="N96" s="237" t="s">
        <v>45</v>
      </c>
      <c r="O96" s="87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0" t="s">
        <v>176</v>
      </c>
      <c r="AT96" s="240" t="s">
        <v>171</v>
      </c>
      <c r="AU96" s="240" t="s">
        <v>83</v>
      </c>
      <c r="AY96" s="20" t="s">
        <v>169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20" t="s">
        <v>81</v>
      </c>
      <c r="BK96" s="241">
        <f>ROUND(I96*H96,2)</f>
        <v>0</v>
      </c>
      <c r="BL96" s="20" t="s">
        <v>176</v>
      </c>
      <c r="BM96" s="240" t="s">
        <v>2302</v>
      </c>
    </row>
    <row r="97" spans="1:65" s="2" customFormat="1" ht="44.25" customHeight="1">
      <c r="A97" s="41"/>
      <c r="B97" s="42"/>
      <c r="C97" s="229" t="s">
        <v>176</v>
      </c>
      <c r="D97" s="229" t="s">
        <v>171</v>
      </c>
      <c r="E97" s="230" t="s">
        <v>628</v>
      </c>
      <c r="F97" s="231" t="s">
        <v>2303</v>
      </c>
      <c r="G97" s="232" t="s">
        <v>207</v>
      </c>
      <c r="H97" s="233">
        <v>310</v>
      </c>
      <c r="I97" s="234"/>
      <c r="J97" s="235">
        <f>ROUND(I97*H97,2)</f>
        <v>0</v>
      </c>
      <c r="K97" s="231" t="s">
        <v>175</v>
      </c>
      <c r="L97" s="47"/>
      <c r="M97" s="236" t="s">
        <v>19</v>
      </c>
      <c r="N97" s="237" t="s">
        <v>45</v>
      </c>
      <c r="O97" s="8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0" t="s">
        <v>176</v>
      </c>
      <c r="AT97" s="240" t="s">
        <v>171</v>
      </c>
      <c r="AU97" s="240" t="s">
        <v>83</v>
      </c>
      <c r="AY97" s="20" t="s">
        <v>169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20" t="s">
        <v>81</v>
      </c>
      <c r="BK97" s="241">
        <f>ROUND(I97*H97,2)</f>
        <v>0</v>
      </c>
      <c r="BL97" s="20" t="s">
        <v>176</v>
      </c>
      <c r="BM97" s="240" t="s">
        <v>2304</v>
      </c>
    </row>
    <row r="98" spans="1:65" s="2" customFormat="1" ht="55.5" customHeight="1">
      <c r="A98" s="41"/>
      <c r="B98" s="42"/>
      <c r="C98" s="229" t="s">
        <v>196</v>
      </c>
      <c r="D98" s="229" t="s">
        <v>171</v>
      </c>
      <c r="E98" s="230" t="s">
        <v>2305</v>
      </c>
      <c r="F98" s="231" t="s">
        <v>2306</v>
      </c>
      <c r="G98" s="232" t="s">
        <v>207</v>
      </c>
      <c r="H98" s="233">
        <v>636.74</v>
      </c>
      <c r="I98" s="234"/>
      <c r="J98" s="235">
        <f>ROUND(I98*H98,2)</f>
        <v>0</v>
      </c>
      <c r="K98" s="231" t="s">
        <v>175</v>
      </c>
      <c r="L98" s="47"/>
      <c r="M98" s="236" t="s">
        <v>19</v>
      </c>
      <c r="N98" s="237" t="s">
        <v>45</v>
      </c>
      <c r="O98" s="87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0" t="s">
        <v>176</v>
      </c>
      <c r="AT98" s="240" t="s">
        <v>171</v>
      </c>
      <c r="AU98" s="240" t="s">
        <v>83</v>
      </c>
      <c r="AY98" s="20" t="s">
        <v>169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20" t="s">
        <v>81</v>
      </c>
      <c r="BK98" s="241">
        <f>ROUND(I98*H98,2)</f>
        <v>0</v>
      </c>
      <c r="BL98" s="20" t="s">
        <v>176</v>
      </c>
      <c r="BM98" s="240" t="s">
        <v>2307</v>
      </c>
    </row>
    <row r="99" spans="1:51" s="13" customFormat="1" ht="12">
      <c r="A99" s="13"/>
      <c r="B99" s="242"/>
      <c r="C99" s="243"/>
      <c r="D99" s="244" t="s">
        <v>178</v>
      </c>
      <c r="E99" s="245" t="s">
        <v>19</v>
      </c>
      <c r="F99" s="246" t="s">
        <v>2297</v>
      </c>
      <c r="G99" s="243"/>
      <c r="H99" s="245" t="s">
        <v>19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2" t="s">
        <v>178</v>
      </c>
      <c r="AU99" s="252" t="s">
        <v>83</v>
      </c>
      <c r="AV99" s="13" t="s">
        <v>81</v>
      </c>
      <c r="AW99" s="13" t="s">
        <v>35</v>
      </c>
      <c r="AX99" s="13" t="s">
        <v>74</v>
      </c>
      <c r="AY99" s="252" t="s">
        <v>169</v>
      </c>
    </row>
    <row r="100" spans="1:51" s="14" customFormat="1" ht="12">
      <c r="A100" s="14"/>
      <c r="B100" s="253"/>
      <c r="C100" s="254"/>
      <c r="D100" s="244" t="s">
        <v>178</v>
      </c>
      <c r="E100" s="255" t="s">
        <v>19</v>
      </c>
      <c r="F100" s="256" t="s">
        <v>2298</v>
      </c>
      <c r="G100" s="254"/>
      <c r="H100" s="257">
        <v>636.74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3" t="s">
        <v>178</v>
      </c>
      <c r="AU100" s="263" t="s">
        <v>83</v>
      </c>
      <c r="AV100" s="14" t="s">
        <v>83</v>
      </c>
      <c r="AW100" s="14" t="s">
        <v>35</v>
      </c>
      <c r="AX100" s="14" t="s">
        <v>81</v>
      </c>
      <c r="AY100" s="263" t="s">
        <v>169</v>
      </c>
    </row>
    <row r="101" spans="1:65" s="2" customFormat="1" ht="16.5" customHeight="1">
      <c r="A101" s="41"/>
      <c r="B101" s="42"/>
      <c r="C101" s="307" t="s">
        <v>200</v>
      </c>
      <c r="D101" s="307" t="s">
        <v>637</v>
      </c>
      <c r="E101" s="308" t="s">
        <v>2308</v>
      </c>
      <c r="F101" s="309" t="s">
        <v>2309</v>
      </c>
      <c r="G101" s="310" t="s">
        <v>234</v>
      </c>
      <c r="H101" s="311">
        <v>1273.48</v>
      </c>
      <c r="I101" s="312"/>
      <c r="J101" s="313">
        <f>ROUND(I101*H101,2)</f>
        <v>0</v>
      </c>
      <c r="K101" s="309" t="s">
        <v>175</v>
      </c>
      <c r="L101" s="314"/>
      <c r="M101" s="315" t="s">
        <v>19</v>
      </c>
      <c r="N101" s="316" t="s">
        <v>45</v>
      </c>
      <c r="O101" s="87"/>
      <c r="P101" s="238">
        <f>O101*H101</f>
        <v>0</v>
      </c>
      <c r="Q101" s="238">
        <v>1</v>
      </c>
      <c r="R101" s="238">
        <f>Q101*H101</f>
        <v>1273.48</v>
      </c>
      <c r="S101" s="238">
        <v>0</v>
      </c>
      <c r="T101" s="23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0" t="s">
        <v>210</v>
      </c>
      <c r="AT101" s="240" t="s">
        <v>637</v>
      </c>
      <c r="AU101" s="240" t="s">
        <v>83</v>
      </c>
      <c r="AY101" s="20" t="s">
        <v>169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20" t="s">
        <v>81</v>
      </c>
      <c r="BK101" s="241">
        <f>ROUND(I101*H101,2)</f>
        <v>0</v>
      </c>
      <c r="BL101" s="20" t="s">
        <v>176</v>
      </c>
      <c r="BM101" s="240" t="s">
        <v>2310</v>
      </c>
    </row>
    <row r="102" spans="1:51" s="14" customFormat="1" ht="12">
      <c r="A102" s="14"/>
      <c r="B102" s="253"/>
      <c r="C102" s="254"/>
      <c r="D102" s="244" t="s">
        <v>178</v>
      </c>
      <c r="E102" s="255" t="s">
        <v>19</v>
      </c>
      <c r="F102" s="256" t="s">
        <v>2311</v>
      </c>
      <c r="G102" s="254"/>
      <c r="H102" s="257">
        <v>1273.48</v>
      </c>
      <c r="I102" s="258"/>
      <c r="J102" s="254"/>
      <c r="K102" s="254"/>
      <c r="L102" s="259"/>
      <c r="M102" s="260"/>
      <c r="N102" s="261"/>
      <c r="O102" s="261"/>
      <c r="P102" s="261"/>
      <c r="Q102" s="261"/>
      <c r="R102" s="261"/>
      <c r="S102" s="261"/>
      <c r="T102" s="26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3" t="s">
        <v>178</v>
      </c>
      <c r="AU102" s="263" t="s">
        <v>83</v>
      </c>
      <c r="AV102" s="14" t="s">
        <v>83</v>
      </c>
      <c r="AW102" s="14" t="s">
        <v>35</v>
      </c>
      <c r="AX102" s="14" t="s">
        <v>81</v>
      </c>
      <c r="AY102" s="263" t="s">
        <v>169</v>
      </c>
    </row>
    <row r="103" spans="1:65" s="2" customFormat="1" ht="33" customHeight="1">
      <c r="A103" s="41"/>
      <c r="B103" s="42"/>
      <c r="C103" s="229" t="s">
        <v>204</v>
      </c>
      <c r="D103" s="229" t="s">
        <v>171</v>
      </c>
      <c r="E103" s="230" t="s">
        <v>2312</v>
      </c>
      <c r="F103" s="231" t="s">
        <v>2313</v>
      </c>
      <c r="G103" s="232" t="s">
        <v>174</v>
      </c>
      <c r="H103" s="233">
        <v>4373.48</v>
      </c>
      <c r="I103" s="234"/>
      <c r="J103" s="235">
        <f>ROUND(I103*H103,2)</f>
        <v>0</v>
      </c>
      <c r="K103" s="231" t="s">
        <v>175</v>
      </c>
      <c r="L103" s="47"/>
      <c r="M103" s="236" t="s">
        <v>19</v>
      </c>
      <c r="N103" s="237" t="s">
        <v>45</v>
      </c>
      <c r="O103" s="87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0" t="s">
        <v>176</v>
      </c>
      <c r="AT103" s="240" t="s">
        <v>171</v>
      </c>
      <c r="AU103" s="240" t="s">
        <v>83</v>
      </c>
      <c r="AY103" s="20" t="s">
        <v>169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20" t="s">
        <v>81</v>
      </c>
      <c r="BK103" s="241">
        <f>ROUND(I103*H103,2)</f>
        <v>0</v>
      </c>
      <c r="BL103" s="20" t="s">
        <v>176</v>
      </c>
      <c r="BM103" s="240" t="s">
        <v>2314</v>
      </c>
    </row>
    <row r="104" spans="1:51" s="13" customFormat="1" ht="12">
      <c r="A104" s="13"/>
      <c r="B104" s="242"/>
      <c r="C104" s="243"/>
      <c r="D104" s="244" t="s">
        <v>178</v>
      </c>
      <c r="E104" s="245" t="s">
        <v>19</v>
      </c>
      <c r="F104" s="246" t="s">
        <v>2297</v>
      </c>
      <c r="G104" s="243"/>
      <c r="H104" s="245" t="s">
        <v>19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2" t="s">
        <v>178</v>
      </c>
      <c r="AU104" s="252" t="s">
        <v>83</v>
      </c>
      <c r="AV104" s="13" t="s">
        <v>81</v>
      </c>
      <c r="AW104" s="13" t="s">
        <v>35</v>
      </c>
      <c r="AX104" s="13" t="s">
        <v>74</v>
      </c>
      <c r="AY104" s="252" t="s">
        <v>169</v>
      </c>
    </row>
    <row r="105" spans="1:51" s="14" customFormat="1" ht="12">
      <c r="A105" s="14"/>
      <c r="B105" s="253"/>
      <c r="C105" s="254"/>
      <c r="D105" s="244" t="s">
        <v>178</v>
      </c>
      <c r="E105" s="255" t="s">
        <v>19</v>
      </c>
      <c r="F105" s="256" t="s">
        <v>2315</v>
      </c>
      <c r="G105" s="254"/>
      <c r="H105" s="257">
        <v>3100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3" t="s">
        <v>178</v>
      </c>
      <c r="AU105" s="263" t="s">
        <v>83</v>
      </c>
      <c r="AV105" s="14" t="s">
        <v>83</v>
      </c>
      <c r="AW105" s="14" t="s">
        <v>35</v>
      </c>
      <c r="AX105" s="14" t="s">
        <v>74</v>
      </c>
      <c r="AY105" s="263" t="s">
        <v>169</v>
      </c>
    </row>
    <row r="106" spans="1:51" s="14" customFormat="1" ht="12">
      <c r="A106" s="14"/>
      <c r="B106" s="253"/>
      <c r="C106" s="254"/>
      <c r="D106" s="244" t="s">
        <v>178</v>
      </c>
      <c r="E106" s="255" t="s">
        <v>19</v>
      </c>
      <c r="F106" s="256" t="s">
        <v>2316</v>
      </c>
      <c r="G106" s="254"/>
      <c r="H106" s="257">
        <v>1273.48</v>
      </c>
      <c r="I106" s="258"/>
      <c r="J106" s="254"/>
      <c r="K106" s="254"/>
      <c r="L106" s="259"/>
      <c r="M106" s="260"/>
      <c r="N106" s="261"/>
      <c r="O106" s="261"/>
      <c r="P106" s="261"/>
      <c r="Q106" s="261"/>
      <c r="R106" s="261"/>
      <c r="S106" s="261"/>
      <c r="T106" s="26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3" t="s">
        <v>178</v>
      </c>
      <c r="AU106" s="263" t="s">
        <v>83</v>
      </c>
      <c r="AV106" s="14" t="s">
        <v>83</v>
      </c>
      <c r="AW106" s="14" t="s">
        <v>35</v>
      </c>
      <c r="AX106" s="14" t="s">
        <v>74</v>
      </c>
      <c r="AY106" s="263" t="s">
        <v>169</v>
      </c>
    </row>
    <row r="107" spans="1:51" s="15" customFormat="1" ht="12">
      <c r="A107" s="15"/>
      <c r="B107" s="264"/>
      <c r="C107" s="265"/>
      <c r="D107" s="244" t="s">
        <v>178</v>
      </c>
      <c r="E107" s="266" t="s">
        <v>19</v>
      </c>
      <c r="F107" s="267" t="s">
        <v>183</v>
      </c>
      <c r="G107" s="265"/>
      <c r="H107" s="268">
        <v>4373.48</v>
      </c>
      <c r="I107" s="269"/>
      <c r="J107" s="265"/>
      <c r="K107" s="265"/>
      <c r="L107" s="270"/>
      <c r="M107" s="271"/>
      <c r="N107" s="272"/>
      <c r="O107" s="272"/>
      <c r="P107" s="272"/>
      <c r="Q107" s="272"/>
      <c r="R107" s="272"/>
      <c r="S107" s="272"/>
      <c r="T107" s="273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4" t="s">
        <v>178</v>
      </c>
      <c r="AU107" s="274" t="s">
        <v>83</v>
      </c>
      <c r="AV107" s="15" t="s">
        <v>176</v>
      </c>
      <c r="AW107" s="15" t="s">
        <v>35</v>
      </c>
      <c r="AX107" s="15" t="s">
        <v>81</v>
      </c>
      <c r="AY107" s="274" t="s">
        <v>169</v>
      </c>
    </row>
    <row r="108" spans="1:65" s="2" customFormat="1" ht="44.25" customHeight="1">
      <c r="A108" s="41"/>
      <c r="B108" s="42"/>
      <c r="C108" s="229" t="s">
        <v>210</v>
      </c>
      <c r="D108" s="229" t="s">
        <v>171</v>
      </c>
      <c r="E108" s="230" t="s">
        <v>2317</v>
      </c>
      <c r="F108" s="231" t="s">
        <v>2318</v>
      </c>
      <c r="G108" s="232" t="s">
        <v>174</v>
      </c>
      <c r="H108" s="233">
        <v>4373.48</v>
      </c>
      <c r="I108" s="234"/>
      <c r="J108" s="235">
        <f>ROUND(I108*H108,2)</f>
        <v>0</v>
      </c>
      <c r="K108" s="231" t="s">
        <v>175</v>
      </c>
      <c r="L108" s="47"/>
      <c r="M108" s="236" t="s">
        <v>19</v>
      </c>
      <c r="N108" s="237" t="s">
        <v>45</v>
      </c>
      <c r="O108" s="87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0" t="s">
        <v>176</v>
      </c>
      <c r="AT108" s="240" t="s">
        <v>171</v>
      </c>
      <c r="AU108" s="240" t="s">
        <v>83</v>
      </c>
      <c r="AY108" s="20" t="s">
        <v>169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20" t="s">
        <v>81</v>
      </c>
      <c r="BK108" s="241">
        <f>ROUND(I108*H108,2)</f>
        <v>0</v>
      </c>
      <c r="BL108" s="20" t="s">
        <v>176</v>
      </c>
      <c r="BM108" s="240" t="s">
        <v>2319</v>
      </c>
    </row>
    <row r="109" spans="1:65" s="2" customFormat="1" ht="21.75" customHeight="1">
      <c r="A109" s="41"/>
      <c r="B109" s="42"/>
      <c r="C109" s="229" t="s">
        <v>216</v>
      </c>
      <c r="D109" s="229" t="s">
        <v>171</v>
      </c>
      <c r="E109" s="230" t="s">
        <v>2320</v>
      </c>
      <c r="F109" s="231" t="s">
        <v>2321</v>
      </c>
      <c r="G109" s="232" t="s">
        <v>174</v>
      </c>
      <c r="H109" s="233">
        <v>4373</v>
      </c>
      <c r="I109" s="234"/>
      <c r="J109" s="235">
        <f>ROUND(I109*H109,2)</f>
        <v>0</v>
      </c>
      <c r="K109" s="231" t="s">
        <v>175</v>
      </c>
      <c r="L109" s="47"/>
      <c r="M109" s="236" t="s">
        <v>19</v>
      </c>
      <c r="N109" s="237" t="s">
        <v>45</v>
      </c>
      <c r="O109" s="87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0" t="s">
        <v>176</v>
      </c>
      <c r="AT109" s="240" t="s">
        <v>171</v>
      </c>
      <c r="AU109" s="240" t="s">
        <v>83</v>
      </c>
      <c r="AY109" s="20" t="s">
        <v>169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20" t="s">
        <v>81</v>
      </c>
      <c r="BK109" s="241">
        <f>ROUND(I109*H109,2)</f>
        <v>0</v>
      </c>
      <c r="BL109" s="20" t="s">
        <v>176</v>
      </c>
      <c r="BM109" s="240" t="s">
        <v>2322</v>
      </c>
    </row>
    <row r="110" spans="1:65" s="2" customFormat="1" ht="21.75" customHeight="1">
      <c r="A110" s="41"/>
      <c r="B110" s="42"/>
      <c r="C110" s="229" t="s">
        <v>222</v>
      </c>
      <c r="D110" s="229" t="s">
        <v>171</v>
      </c>
      <c r="E110" s="230" t="s">
        <v>2323</v>
      </c>
      <c r="F110" s="231" t="s">
        <v>2324</v>
      </c>
      <c r="G110" s="232" t="s">
        <v>174</v>
      </c>
      <c r="H110" s="233">
        <v>4373</v>
      </c>
      <c r="I110" s="234"/>
      <c r="J110" s="235">
        <f>ROUND(I110*H110,2)</f>
        <v>0</v>
      </c>
      <c r="K110" s="231" t="s">
        <v>175</v>
      </c>
      <c r="L110" s="47"/>
      <c r="M110" s="236" t="s">
        <v>19</v>
      </c>
      <c r="N110" s="237" t="s">
        <v>45</v>
      </c>
      <c r="O110" s="87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0" t="s">
        <v>176</v>
      </c>
      <c r="AT110" s="240" t="s">
        <v>171</v>
      </c>
      <c r="AU110" s="240" t="s">
        <v>83</v>
      </c>
      <c r="AY110" s="20" t="s">
        <v>169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20" t="s">
        <v>81</v>
      </c>
      <c r="BK110" s="241">
        <f>ROUND(I110*H110,2)</f>
        <v>0</v>
      </c>
      <c r="BL110" s="20" t="s">
        <v>176</v>
      </c>
      <c r="BM110" s="240" t="s">
        <v>2325</v>
      </c>
    </row>
    <row r="111" spans="1:65" s="2" customFormat="1" ht="16.5" customHeight="1">
      <c r="A111" s="41"/>
      <c r="B111" s="42"/>
      <c r="C111" s="229" t="s">
        <v>231</v>
      </c>
      <c r="D111" s="229" t="s">
        <v>171</v>
      </c>
      <c r="E111" s="230" t="s">
        <v>2326</v>
      </c>
      <c r="F111" s="231" t="s">
        <v>2327</v>
      </c>
      <c r="G111" s="232" t="s">
        <v>174</v>
      </c>
      <c r="H111" s="233">
        <v>4373</v>
      </c>
      <c r="I111" s="234"/>
      <c r="J111" s="235">
        <f>ROUND(I111*H111,2)</f>
        <v>0</v>
      </c>
      <c r="K111" s="231" t="s">
        <v>175</v>
      </c>
      <c r="L111" s="47"/>
      <c r="M111" s="236" t="s">
        <v>19</v>
      </c>
      <c r="N111" s="237" t="s">
        <v>45</v>
      </c>
      <c r="O111" s="87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0" t="s">
        <v>176</v>
      </c>
      <c r="AT111" s="240" t="s">
        <v>171</v>
      </c>
      <c r="AU111" s="240" t="s">
        <v>83</v>
      </c>
      <c r="AY111" s="20" t="s">
        <v>169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20" t="s">
        <v>81</v>
      </c>
      <c r="BK111" s="241">
        <f>ROUND(I111*H111,2)</f>
        <v>0</v>
      </c>
      <c r="BL111" s="20" t="s">
        <v>176</v>
      </c>
      <c r="BM111" s="240" t="s">
        <v>2328</v>
      </c>
    </row>
    <row r="112" spans="1:65" s="2" customFormat="1" ht="16.5" customHeight="1">
      <c r="A112" s="41"/>
      <c r="B112" s="42"/>
      <c r="C112" s="229" t="s">
        <v>237</v>
      </c>
      <c r="D112" s="229" t="s">
        <v>171</v>
      </c>
      <c r="E112" s="230" t="s">
        <v>2329</v>
      </c>
      <c r="F112" s="231" t="s">
        <v>2330</v>
      </c>
      <c r="G112" s="232" t="s">
        <v>174</v>
      </c>
      <c r="H112" s="233">
        <v>4373</v>
      </c>
      <c r="I112" s="234"/>
      <c r="J112" s="235">
        <f>ROUND(I112*H112,2)</f>
        <v>0</v>
      </c>
      <c r="K112" s="231" t="s">
        <v>175</v>
      </c>
      <c r="L112" s="47"/>
      <c r="M112" s="236" t="s">
        <v>19</v>
      </c>
      <c r="N112" s="237" t="s">
        <v>45</v>
      </c>
      <c r="O112" s="87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0" t="s">
        <v>176</v>
      </c>
      <c r="AT112" s="240" t="s">
        <v>171</v>
      </c>
      <c r="AU112" s="240" t="s">
        <v>83</v>
      </c>
      <c r="AY112" s="20" t="s">
        <v>169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20" t="s">
        <v>81</v>
      </c>
      <c r="BK112" s="241">
        <f>ROUND(I112*H112,2)</f>
        <v>0</v>
      </c>
      <c r="BL112" s="20" t="s">
        <v>176</v>
      </c>
      <c r="BM112" s="240" t="s">
        <v>2331</v>
      </c>
    </row>
    <row r="113" spans="1:65" s="2" customFormat="1" ht="44.25" customHeight="1">
      <c r="A113" s="41"/>
      <c r="B113" s="42"/>
      <c r="C113" s="229" t="s">
        <v>247</v>
      </c>
      <c r="D113" s="229" t="s">
        <v>171</v>
      </c>
      <c r="E113" s="230" t="s">
        <v>2332</v>
      </c>
      <c r="F113" s="231" t="s">
        <v>2333</v>
      </c>
      <c r="G113" s="232" t="s">
        <v>174</v>
      </c>
      <c r="H113" s="233">
        <v>4373</v>
      </c>
      <c r="I113" s="234"/>
      <c r="J113" s="235">
        <f>ROUND(I113*H113,2)</f>
        <v>0</v>
      </c>
      <c r="K113" s="231" t="s">
        <v>175</v>
      </c>
      <c r="L113" s="47"/>
      <c r="M113" s="236" t="s">
        <v>19</v>
      </c>
      <c r="N113" s="237" t="s">
        <v>45</v>
      </c>
      <c r="O113" s="87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0" t="s">
        <v>176</v>
      </c>
      <c r="AT113" s="240" t="s">
        <v>171</v>
      </c>
      <c r="AU113" s="240" t="s">
        <v>83</v>
      </c>
      <c r="AY113" s="20" t="s">
        <v>169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20" t="s">
        <v>81</v>
      </c>
      <c r="BK113" s="241">
        <f>ROUND(I113*H113,2)</f>
        <v>0</v>
      </c>
      <c r="BL113" s="20" t="s">
        <v>176</v>
      </c>
      <c r="BM113" s="240" t="s">
        <v>2334</v>
      </c>
    </row>
    <row r="114" spans="1:65" s="2" customFormat="1" ht="21.75" customHeight="1">
      <c r="A114" s="41"/>
      <c r="B114" s="42"/>
      <c r="C114" s="229" t="s">
        <v>251</v>
      </c>
      <c r="D114" s="229" t="s">
        <v>171</v>
      </c>
      <c r="E114" s="230" t="s">
        <v>2335</v>
      </c>
      <c r="F114" s="231" t="s">
        <v>2336</v>
      </c>
      <c r="G114" s="232" t="s">
        <v>234</v>
      </c>
      <c r="H114" s="233">
        <v>0.032</v>
      </c>
      <c r="I114" s="234"/>
      <c r="J114" s="235">
        <f>ROUND(I114*H114,2)</f>
        <v>0</v>
      </c>
      <c r="K114" s="231" t="s">
        <v>175</v>
      </c>
      <c r="L114" s="47"/>
      <c r="M114" s="236" t="s">
        <v>19</v>
      </c>
      <c r="N114" s="237" t="s">
        <v>45</v>
      </c>
      <c r="O114" s="87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0" t="s">
        <v>176</v>
      </c>
      <c r="AT114" s="240" t="s">
        <v>171</v>
      </c>
      <c r="AU114" s="240" t="s">
        <v>83</v>
      </c>
      <c r="AY114" s="20" t="s">
        <v>169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20" t="s">
        <v>81</v>
      </c>
      <c r="BK114" s="241">
        <f>ROUND(I114*H114,2)</f>
        <v>0</v>
      </c>
      <c r="BL114" s="20" t="s">
        <v>176</v>
      </c>
      <c r="BM114" s="240" t="s">
        <v>2337</v>
      </c>
    </row>
    <row r="115" spans="1:51" s="14" customFormat="1" ht="12">
      <c r="A115" s="14"/>
      <c r="B115" s="253"/>
      <c r="C115" s="254"/>
      <c r="D115" s="244" t="s">
        <v>178</v>
      </c>
      <c r="E115" s="254"/>
      <c r="F115" s="256" t="s">
        <v>2338</v>
      </c>
      <c r="G115" s="254"/>
      <c r="H115" s="257">
        <v>0.032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178</v>
      </c>
      <c r="AU115" s="263" t="s">
        <v>83</v>
      </c>
      <c r="AV115" s="14" t="s">
        <v>83</v>
      </c>
      <c r="AW115" s="14" t="s">
        <v>4</v>
      </c>
      <c r="AX115" s="14" t="s">
        <v>81</v>
      </c>
      <c r="AY115" s="263" t="s">
        <v>169</v>
      </c>
    </row>
    <row r="116" spans="1:65" s="2" customFormat="1" ht="16.5" customHeight="1">
      <c r="A116" s="41"/>
      <c r="B116" s="42"/>
      <c r="C116" s="307" t="s">
        <v>8</v>
      </c>
      <c r="D116" s="307" t="s">
        <v>637</v>
      </c>
      <c r="E116" s="308" t="s">
        <v>2339</v>
      </c>
      <c r="F116" s="309" t="s">
        <v>2340</v>
      </c>
      <c r="G116" s="310" t="s">
        <v>2341</v>
      </c>
      <c r="H116" s="311">
        <v>31.837</v>
      </c>
      <c r="I116" s="312"/>
      <c r="J116" s="313">
        <f>ROUND(I116*H116,2)</f>
        <v>0</v>
      </c>
      <c r="K116" s="309" t="s">
        <v>175</v>
      </c>
      <c r="L116" s="314"/>
      <c r="M116" s="315" t="s">
        <v>19</v>
      </c>
      <c r="N116" s="316" t="s">
        <v>45</v>
      </c>
      <c r="O116" s="87"/>
      <c r="P116" s="238">
        <f>O116*H116</f>
        <v>0</v>
      </c>
      <c r="Q116" s="238">
        <v>0.001</v>
      </c>
      <c r="R116" s="238">
        <f>Q116*H116</f>
        <v>0.031837</v>
      </c>
      <c r="S116" s="238">
        <v>0</v>
      </c>
      <c r="T116" s="239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0" t="s">
        <v>210</v>
      </c>
      <c r="AT116" s="240" t="s">
        <v>637</v>
      </c>
      <c r="AU116" s="240" t="s">
        <v>83</v>
      </c>
      <c r="AY116" s="20" t="s">
        <v>169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20" t="s">
        <v>81</v>
      </c>
      <c r="BK116" s="241">
        <f>ROUND(I116*H116,2)</f>
        <v>0</v>
      </c>
      <c r="BL116" s="20" t="s">
        <v>176</v>
      </c>
      <c r="BM116" s="240" t="s">
        <v>2342</v>
      </c>
    </row>
    <row r="117" spans="1:51" s="13" customFormat="1" ht="12">
      <c r="A117" s="13"/>
      <c r="B117" s="242"/>
      <c r="C117" s="243"/>
      <c r="D117" s="244" t="s">
        <v>178</v>
      </c>
      <c r="E117" s="245" t="s">
        <v>19</v>
      </c>
      <c r="F117" s="246" t="s">
        <v>2343</v>
      </c>
      <c r="G117" s="243"/>
      <c r="H117" s="245" t="s">
        <v>19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2" t="s">
        <v>178</v>
      </c>
      <c r="AU117" s="252" t="s">
        <v>83</v>
      </c>
      <c r="AV117" s="13" t="s">
        <v>81</v>
      </c>
      <c r="AW117" s="13" t="s">
        <v>35</v>
      </c>
      <c r="AX117" s="13" t="s">
        <v>74</v>
      </c>
      <c r="AY117" s="252" t="s">
        <v>169</v>
      </c>
    </row>
    <row r="118" spans="1:51" s="13" customFormat="1" ht="12">
      <c r="A118" s="13"/>
      <c r="B118" s="242"/>
      <c r="C118" s="243"/>
      <c r="D118" s="244" t="s">
        <v>178</v>
      </c>
      <c r="E118" s="245" t="s">
        <v>19</v>
      </c>
      <c r="F118" s="246" t="s">
        <v>2297</v>
      </c>
      <c r="G118" s="243"/>
      <c r="H118" s="245" t="s">
        <v>19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178</v>
      </c>
      <c r="AU118" s="252" t="s">
        <v>83</v>
      </c>
      <c r="AV118" s="13" t="s">
        <v>81</v>
      </c>
      <c r="AW118" s="13" t="s">
        <v>35</v>
      </c>
      <c r="AX118" s="13" t="s">
        <v>74</v>
      </c>
      <c r="AY118" s="252" t="s">
        <v>169</v>
      </c>
    </row>
    <row r="119" spans="1:51" s="14" customFormat="1" ht="12">
      <c r="A119" s="14"/>
      <c r="B119" s="253"/>
      <c r="C119" s="254"/>
      <c r="D119" s="244" t="s">
        <v>178</v>
      </c>
      <c r="E119" s="255" t="s">
        <v>19</v>
      </c>
      <c r="F119" s="256" t="s">
        <v>2344</v>
      </c>
      <c r="G119" s="254"/>
      <c r="H119" s="257">
        <v>31.837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178</v>
      </c>
      <c r="AU119" s="263" t="s">
        <v>83</v>
      </c>
      <c r="AV119" s="14" t="s">
        <v>83</v>
      </c>
      <c r="AW119" s="14" t="s">
        <v>35</v>
      </c>
      <c r="AX119" s="14" t="s">
        <v>81</v>
      </c>
      <c r="AY119" s="263" t="s">
        <v>169</v>
      </c>
    </row>
    <row r="120" spans="1:65" s="2" customFormat="1" ht="16.5" customHeight="1">
      <c r="A120" s="41"/>
      <c r="B120" s="42"/>
      <c r="C120" s="229" t="s">
        <v>227</v>
      </c>
      <c r="D120" s="229" t="s">
        <v>171</v>
      </c>
      <c r="E120" s="230" t="s">
        <v>2345</v>
      </c>
      <c r="F120" s="231" t="s">
        <v>2346</v>
      </c>
      <c r="G120" s="232" t="s">
        <v>174</v>
      </c>
      <c r="H120" s="233">
        <v>4373.48</v>
      </c>
      <c r="I120" s="234"/>
      <c r="J120" s="235">
        <f>ROUND(I120*H120,2)</f>
        <v>0</v>
      </c>
      <c r="K120" s="231" t="s">
        <v>175</v>
      </c>
      <c r="L120" s="47"/>
      <c r="M120" s="236" t="s">
        <v>19</v>
      </c>
      <c r="N120" s="237" t="s">
        <v>45</v>
      </c>
      <c r="O120" s="87"/>
      <c r="P120" s="238">
        <f>O120*H120</f>
        <v>0</v>
      </c>
      <c r="Q120" s="238">
        <v>0.00127</v>
      </c>
      <c r="R120" s="238">
        <f>Q120*H120</f>
        <v>5.5543195999999995</v>
      </c>
      <c r="S120" s="238">
        <v>0</v>
      </c>
      <c r="T120" s="239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0" t="s">
        <v>176</v>
      </c>
      <c r="AT120" s="240" t="s">
        <v>171</v>
      </c>
      <c r="AU120" s="240" t="s">
        <v>83</v>
      </c>
      <c r="AY120" s="20" t="s">
        <v>169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20" t="s">
        <v>81</v>
      </c>
      <c r="BK120" s="241">
        <f>ROUND(I120*H120,2)</f>
        <v>0</v>
      </c>
      <c r="BL120" s="20" t="s">
        <v>176</v>
      </c>
      <c r="BM120" s="240" t="s">
        <v>2347</v>
      </c>
    </row>
    <row r="121" spans="1:51" s="13" customFormat="1" ht="12">
      <c r="A121" s="13"/>
      <c r="B121" s="242"/>
      <c r="C121" s="243"/>
      <c r="D121" s="244" t="s">
        <v>178</v>
      </c>
      <c r="E121" s="245" t="s">
        <v>19</v>
      </c>
      <c r="F121" s="246" t="s">
        <v>2297</v>
      </c>
      <c r="G121" s="243"/>
      <c r="H121" s="245" t="s">
        <v>19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2" t="s">
        <v>178</v>
      </c>
      <c r="AU121" s="252" t="s">
        <v>83</v>
      </c>
      <c r="AV121" s="13" t="s">
        <v>81</v>
      </c>
      <c r="AW121" s="13" t="s">
        <v>35</v>
      </c>
      <c r="AX121" s="13" t="s">
        <v>74</v>
      </c>
      <c r="AY121" s="252" t="s">
        <v>169</v>
      </c>
    </row>
    <row r="122" spans="1:51" s="14" customFormat="1" ht="12">
      <c r="A122" s="14"/>
      <c r="B122" s="253"/>
      <c r="C122" s="254"/>
      <c r="D122" s="244" t="s">
        <v>178</v>
      </c>
      <c r="E122" s="255" t="s">
        <v>19</v>
      </c>
      <c r="F122" s="256" t="s">
        <v>2348</v>
      </c>
      <c r="G122" s="254"/>
      <c r="H122" s="257">
        <v>3100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178</v>
      </c>
      <c r="AU122" s="263" t="s">
        <v>83</v>
      </c>
      <c r="AV122" s="14" t="s">
        <v>83</v>
      </c>
      <c r="AW122" s="14" t="s">
        <v>35</v>
      </c>
      <c r="AX122" s="14" t="s">
        <v>74</v>
      </c>
      <c r="AY122" s="263" t="s">
        <v>169</v>
      </c>
    </row>
    <row r="123" spans="1:51" s="14" customFormat="1" ht="12">
      <c r="A123" s="14"/>
      <c r="B123" s="253"/>
      <c r="C123" s="254"/>
      <c r="D123" s="244" t="s">
        <v>178</v>
      </c>
      <c r="E123" s="255" t="s">
        <v>19</v>
      </c>
      <c r="F123" s="256" t="s">
        <v>2349</v>
      </c>
      <c r="G123" s="254"/>
      <c r="H123" s="257">
        <v>1273.48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178</v>
      </c>
      <c r="AU123" s="263" t="s">
        <v>83</v>
      </c>
      <c r="AV123" s="14" t="s">
        <v>83</v>
      </c>
      <c r="AW123" s="14" t="s">
        <v>35</v>
      </c>
      <c r="AX123" s="14" t="s">
        <v>74</v>
      </c>
      <c r="AY123" s="263" t="s">
        <v>169</v>
      </c>
    </row>
    <row r="124" spans="1:51" s="15" customFormat="1" ht="12">
      <c r="A124" s="15"/>
      <c r="B124" s="264"/>
      <c r="C124" s="265"/>
      <c r="D124" s="244" t="s">
        <v>178</v>
      </c>
      <c r="E124" s="266" t="s">
        <v>19</v>
      </c>
      <c r="F124" s="267" t="s">
        <v>183</v>
      </c>
      <c r="G124" s="265"/>
      <c r="H124" s="268">
        <v>4373.48</v>
      </c>
      <c r="I124" s="269"/>
      <c r="J124" s="265"/>
      <c r="K124" s="265"/>
      <c r="L124" s="270"/>
      <c r="M124" s="271"/>
      <c r="N124" s="272"/>
      <c r="O124" s="272"/>
      <c r="P124" s="272"/>
      <c r="Q124" s="272"/>
      <c r="R124" s="272"/>
      <c r="S124" s="272"/>
      <c r="T124" s="273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4" t="s">
        <v>178</v>
      </c>
      <c r="AU124" s="274" t="s">
        <v>83</v>
      </c>
      <c r="AV124" s="15" t="s">
        <v>176</v>
      </c>
      <c r="AW124" s="15" t="s">
        <v>35</v>
      </c>
      <c r="AX124" s="15" t="s">
        <v>81</v>
      </c>
      <c r="AY124" s="274" t="s">
        <v>169</v>
      </c>
    </row>
    <row r="125" spans="1:65" s="2" customFormat="1" ht="16.5" customHeight="1">
      <c r="A125" s="41"/>
      <c r="B125" s="42"/>
      <c r="C125" s="307" t="s">
        <v>424</v>
      </c>
      <c r="D125" s="307" t="s">
        <v>637</v>
      </c>
      <c r="E125" s="308" t="s">
        <v>2350</v>
      </c>
      <c r="F125" s="309" t="s">
        <v>2351</v>
      </c>
      <c r="G125" s="310" t="s">
        <v>2341</v>
      </c>
      <c r="H125" s="311">
        <v>37.2</v>
      </c>
      <c r="I125" s="312"/>
      <c r="J125" s="313">
        <f>ROUND(I125*H125,2)</f>
        <v>0</v>
      </c>
      <c r="K125" s="309" t="s">
        <v>175</v>
      </c>
      <c r="L125" s="314"/>
      <c r="M125" s="315" t="s">
        <v>19</v>
      </c>
      <c r="N125" s="316" t="s">
        <v>45</v>
      </c>
      <c r="O125" s="87"/>
      <c r="P125" s="238">
        <f>O125*H125</f>
        <v>0</v>
      </c>
      <c r="Q125" s="238">
        <v>0.0025</v>
      </c>
      <c r="R125" s="238">
        <f>Q125*H125</f>
        <v>0.09300000000000001</v>
      </c>
      <c r="S125" s="238">
        <v>0</v>
      </c>
      <c r="T125" s="239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0" t="s">
        <v>210</v>
      </c>
      <c r="AT125" s="240" t="s">
        <v>637</v>
      </c>
      <c r="AU125" s="240" t="s">
        <v>83</v>
      </c>
      <c r="AY125" s="20" t="s">
        <v>169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20" t="s">
        <v>81</v>
      </c>
      <c r="BK125" s="241">
        <f>ROUND(I125*H125,2)</f>
        <v>0</v>
      </c>
      <c r="BL125" s="20" t="s">
        <v>176</v>
      </c>
      <c r="BM125" s="240" t="s">
        <v>2352</v>
      </c>
    </row>
    <row r="126" spans="1:51" s="13" customFormat="1" ht="12">
      <c r="A126" s="13"/>
      <c r="B126" s="242"/>
      <c r="C126" s="243"/>
      <c r="D126" s="244" t="s">
        <v>178</v>
      </c>
      <c r="E126" s="245" t="s">
        <v>19</v>
      </c>
      <c r="F126" s="246" t="s">
        <v>2297</v>
      </c>
      <c r="G126" s="243"/>
      <c r="H126" s="245" t="s">
        <v>19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2" t="s">
        <v>178</v>
      </c>
      <c r="AU126" s="252" t="s">
        <v>83</v>
      </c>
      <c r="AV126" s="13" t="s">
        <v>81</v>
      </c>
      <c r="AW126" s="13" t="s">
        <v>35</v>
      </c>
      <c r="AX126" s="13" t="s">
        <v>74</v>
      </c>
      <c r="AY126" s="252" t="s">
        <v>169</v>
      </c>
    </row>
    <row r="127" spans="1:51" s="14" customFormat="1" ht="12">
      <c r="A127" s="14"/>
      <c r="B127" s="253"/>
      <c r="C127" s="254"/>
      <c r="D127" s="244" t="s">
        <v>178</v>
      </c>
      <c r="E127" s="255" t="s">
        <v>19</v>
      </c>
      <c r="F127" s="256" t="s">
        <v>2315</v>
      </c>
      <c r="G127" s="254"/>
      <c r="H127" s="257">
        <v>3100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3" t="s">
        <v>178</v>
      </c>
      <c r="AU127" s="263" t="s">
        <v>83</v>
      </c>
      <c r="AV127" s="14" t="s">
        <v>83</v>
      </c>
      <c r="AW127" s="14" t="s">
        <v>35</v>
      </c>
      <c r="AX127" s="14" t="s">
        <v>81</v>
      </c>
      <c r="AY127" s="263" t="s">
        <v>169</v>
      </c>
    </row>
    <row r="128" spans="1:51" s="14" customFormat="1" ht="12">
      <c r="A128" s="14"/>
      <c r="B128" s="253"/>
      <c r="C128" s="254"/>
      <c r="D128" s="244" t="s">
        <v>178</v>
      </c>
      <c r="E128" s="254"/>
      <c r="F128" s="256" t="s">
        <v>2353</v>
      </c>
      <c r="G128" s="254"/>
      <c r="H128" s="257">
        <v>37.2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178</v>
      </c>
      <c r="AU128" s="263" t="s">
        <v>83</v>
      </c>
      <c r="AV128" s="14" t="s">
        <v>83</v>
      </c>
      <c r="AW128" s="14" t="s">
        <v>4</v>
      </c>
      <c r="AX128" s="14" t="s">
        <v>81</v>
      </c>
      <c r="AY128" s="263" t="s">
        <v>169</v>
      </c>
    </row>
    <row r="129" spans="1:65" s="2" customFormat="1" ht="16.5" customHeight="1">
      <c r="A129" s="41"/>
      <c r="B129" s="42"/>
      <c r="C129" s="307" t="s">
        <v>429</v>
      </c>
      <c r="D129" s="307" t="s">
        <v>637</v>
      </c>
      <c r="E129" s="308" t="s">
        <v>2354</v>
      </c>
      <c r="F129" s="309" t="s">
        <v>2355</v>
      </c>
      <c r="G129" s="310" t="s">
        <v>2341</v>
      </c>
      <c r="H129" s="311">
        <v>31.837</v>
      </c>
      <c r="I129" s="312"/>
      <c r="J129" s="313">
        <f>ROUND(I129*H129,2)</f>
        <v>0</v>
      </c>
      <c r="K129" s="309" t="s">
        <v>175</v>
      </c>
      <c r="L129" s="314"/>
      <c r="M129" s="315" t="s">
        <v>19</v>
      </c>
      <c r="N129" s="316" t="s">
        <v>45</v>
      </c>
      <c r="O129" s="87"/>
      <c r="P129" s="238">
        <f>O129*H129</f>
        <v>0</v>
      </c>
      <c r="Q129" s="238">
        <v>0.0012</v>
      </c>
      <c r="R129" s="238">
        <f>Q129*H129</f>
        <v>0.0382044</v>
      </c>
      <c r="S129" s="238">
        <v>0</v>
      </c>
      <c r="T129" s="239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0" t="s">
        <v>210</v>
      </c>
      <c r="AT129" s="240" t="s">
        <v>637</v>
      </c>
      <c r="AU129" s="240" t="s">
        <v>83</v>
      </c>
      <c r="AY129" s="20" t="s">
        <v>169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20" t="s">
        <v>81</v>
      </c>
      <c r="BK129" s="241">
        <f>ROUND(I129*H129,2)</f>
        <v>0</v>
      </c>
      <c r="BL129" s="20" t="s">
        <v>176</v>
      </c>
      <c r="BM129" s="240" t="s">
        <v>2356</v>
      </c>
    </row>
    <row r="130" spans="1:51" s="13" customFormat="1" ht="12">
      <c r="A130" s="13"/>
      <c r="B130" s="242"/>
      <c r="C130" s="243"/>
      <c r="D130" s="244" t="s">
        <v>178</v>
      </c>
      <c r="E130" s="245" t="s">
        <v>19</v>
      </c>
      <c r="F130" s="246" t="s">
        <v>2297</v>
      </c>
      <c r="G130" s="243"/>
      <c r="H130" s="245" t="s">
        <v>19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2" t="s">
        <v>178</v>
      </c>
      <c r="AU130" s="252" t="s">
        <v>83</v>
      </c>
      <c r="AV130" s="13" t="s">
        <v>81</v>
      </c>
      <c r="AW130" s="13" t="s">
        <v>35</v>
      </c>
      <c r="AX130" s="13" t="s">
        <v>74</v>
      </c>
      <c r="AY130" s="252" t="s">
        <v>169</v>
      </c>
    </row>
    <row r="131" spans="1:51" s="14" customFormat="1" ht="12">
      <c r="A131" s="14"/>
      <c r="B131" s="253"/>
      <c r="C131" s="254"/>
      <c r="D131" s="244" t="s">
        <v>178</v>
      </c>
      <c r="E131" s="255" t="s">
        <v>19</v>
      </c>
      <c r="F131" s="256" t="s">
        <v>2357</v>
      </c>
      <c r="G131" s="254"/>
      <c r="H131" s="257">
        <v>1273.48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178</v>
      </c>
      <c r="AU131" s="263" t="s">
        <v>83</v>
      </c>
      <c r="AV131" s="14" t="s">
        <v>83</v>
      </c>
      <c r="AW131" s="14" t="s">
        <v>35</v>
      </c>
      <c r="AX131" s="14" t="s">
        <v>81</v>
      </c>
      <c r="AY131" s="263" t="s">
        <v>169</v>
      </c>
    </row>
    <row r="132" spans="1:51" s="14" customFormat="1" ht="12">
      <c r="A132" s="14"/>
      <c r="B132" s="253"/>
      <c r="C132" s="254"/>
      <c r="D132" s="244" t="s">
        <v>178</v>
      </c>
      <c r="E132" s="254"/>
      <c r="F132" s="256" t="s">
        <v>2358</v>
      </c>
      <c r="G132" s="254"/>
      <c r="H132" s="257">
        <v>31.837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3" t="s">
        <v>178</v>
      </c>
      <c r="AU132" s="263" t="s">
        <v>83</v>
      </c>
      <c r="AV132" s="14" t="s">
        <v>83</v>
      </c>
      <c r="AW132" s="14" t="s">
        <v>4</v>
      </c>
      <c r="AX132" s="14" t="s">
        <v>81</v>
      </c>
      <c r="AY132" s="263" t="s">
        <v>169</v>
      </c>
    </row>
    <row r="133" spans="1:65" s="2" customFormat="1" ht="21.75" customHeight="1">
      <c r="A133" s="41"/>
      <c r="B133" s="42"/>
      <c r="C133" s="229" t="s">
        <v>436</v>
      </c>
      <c r="D133" s="229" t="s">
        <v>171</v>
      </c>
      <c r="E133" s="230" t="s">
        <v>2359</v>
      </c>
      <c r="F133" s="231" t="s">
        <v>2360</v>
      </c>
      <c r="G133" s="232" t="s">
        <v>186</v>
      </c>
      <c r="H133" s="233">
        <v>486</v>
      </c>
      <c r="I133" s="234"/>
      <c r="J133" s="235">
        <f>ROUND(I133*H133,2)</f>
        <v>0</v>
      </c>
      <c r="K133" s="231" t="s">
        <v>175</v>
      </c>
      <c r="L133" s="47"/>
      <c r="M133" s="236" t="s">
        <v>19</v>
      </c>
      <c r="N133" s="237" t="s">
        <v>45</v>
      </c>
      <c r="O133" s="87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0" t="s">
        <v>176</v>
      </c>
      <c r="AT133" s="240" t="s">
        <v>171</v>
      </c>
      <c r="AU133" s="240" t="s">
        <v>83</v>
      </c>
      <c r="AY133" s="20" t="s">
        <v>169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20" t="s">
        <v>81</v>
      </c>
      <c r="BK133" s="241">
        <f>ROUND(I133*H133,2)</f>
        <v>0</v>
      </c>
      <c r="BL133" s="20" t="s">
        <v>176</v>
      </c>
      <c r="BM133" s="240" t="s">
        <v>2361</v>
      </c>
    </row>
    <row r="134" spans="1:51" s="14" customFormat="1" ht="12">
      <c r="A134" s="14"/>
      <c r="B134" s="253"/>
      <c r="C134" s="254"/>
      <c r="D134" s="244" t="s">
        <v>178</v>
      </c>
      <c r="E134" s="255" t="s">
        <v>19</v>
      </c>
      <c r="F134" s="256" t="s">
        <v>2362</v>
      </c>
      <c r="G134" s="254"/>
      <c r="H134" s="257">
        <v>363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3" t="s">
        <v>178</v>
      </c>
      <c r="AU134" s="263" t="s">
        <v>83</v>
      </c>
      <c r="AV134" s="14" t="s">
        <v>83</v>
      </c>
      <c r="AW134" s="14" t="s">
        <v>35</v>
      </c>
      <c r="AX134" s="14" t="s">
        <v>74</v>
      </c>
      <c r="AY134" s="263" t="s">
        <v>169</v>
      </c>
    </row>
    <row r="135" spans="1:51" s="14" customFormat="1" ht="12">
      <c r="A135" s="14"/>
      <c r="B135" s="253"/>
      <c r="C135" s="254"/>
      <c r="D135" s="244" t="s">
        <v>178</v>
      </c>
      <c r="E135" s="255" t="s">
        <v>19</v>
      </c>
      <c r="F135" s="256" t="s">
        <v>2363</v>
      </c>
      <c r="G135" s="254"/>
      <c r="H135" s="257">
        <v>109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178</v>
      </c>
      <c r="AU135" s="263" t="s">
        <v>83</v>
      </c>
      <c r="AV135" s="14" t="s">
        <v>83</v>
      </c>
      <c r="AW135" s="14" t="s">
        <v>35</v>
      </c>
      <c r="AX135" s="14" t="s">
        <v>74</v>
      </c>
      <c r="AY135" s="263" t="s">
        <v>169</v>
      </c>
    </row>
    <row r="136" spans="1:51" s="14" customFormat="1" ht="12">
      <c r="A136" s="14"/>
      <c r="B136" s="253"/>
      <c r="C136" s="254"/>
      <c r="D136" s="244" t="s">
        <v>178</v>
      </c>
      <c r="E136" s="255" t="s">
        <v>19</v>
      </c>
      <c r="F136" s="256" t="s">
        <v>2364</v>
      </c>
      <c r="G136" s="254"/>
      <c r="H136" s="257">
        <v>14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178</v>
      </c>
      <c r="AU136" s="263" t="s">
        <v>83</v>
      </c>
      <c r="AV136" s="14" t="s">
        <v>83</v>
      </c>
      <c r="AW136" s="14" t="s">
        <v>35</v>
      </c>
      <c r="AX136" s="14" t="s">
        <v>74</v>
      </c>
      <c r="AY136" s="263" t="s">
        <v>169</v>
      </c>
    </row>
    <row r="137" spans="1:51" s="15" customFormat="1" ht="12">
      <c r="A137" s="15"/>
      <c r="B137" s="264"/>
      <c r="C137" s="265"/>
      <c r="D137" s="244" t="s">
        <v>178</v>
      </c>
      <c r="E137" s="266" t="s">
        <v>19</v>
      </c>
      <c r="F137" s="267" t="s">
        <v>183</v>
      </c>
      <c r="G137" s="265"/>
      <c r="H137" s="268">
        <v>486</v>
      </c>
      <c r="I137" s="269"/>
      <c r="J137" s="265"/>
      <c r="K137" s="265"/>
      <c r="L137" s="270"/>
      <c r="M137" s="271"/>
      <c r="N137" s="272"/>
      <c r="O137" s="272"/>
      <c r="P137" s="272"/>
      <c r="Q137" s="272"/>
      <c r="R137" s="272"/>
      <c r="S137" s="272"/>
      <c r="T137" s="27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4" t="s">
        <v>178</v>
      </c>
      <c r="AU137" s="274" t="s">
        <v>83</v>
      </c>
      <c r="AV137" s="15" t="s">
        <v>176</v>
      </c>
      <c r="AW137" s="15" t="s">
        <v>35</v>
      </c>
      <c r="AX137" s="15" t="s">
        <v>81</v>
      </c>
      <c r="AY137" s="274" t="s">
        <v>169</v>
      </c>
    </row>
    <row r="138" spans="1:65" s="2" customFormat="1" ht="16.5" customHeight="1">
      <c r="A138" s="41"/>
      <c r="B138" s="42"/>
      <c r="C138" s="307" t="s">
        <v>442</v>
      </c>
      <c r="D138" s="307" t="s">
        <v>637</v>
      </c>
      <c r="E138" s="308" t="s">
        <v>2365</v>
      </c>
      <c r="F138" s="309" t="s">
        <v>2366</v>
      </c>
      <c r="G138" s="310" t="s">
        <v>207</v>
      </c>
      <c r="H138" s="311">
        <v>6.37</v>
      </c>
      <c r="I138" s="312"/>
      <c r="J138" s="313">
        <f>ROUND(I138*H138,2)</f>
        <v>0</v>
      </c>
      <c r="K138" s="309" t="s">
        <v>175</v>
      </c>
      <c r="L138" s="314"/>
      <c r="M138" s="315" t="s">
        <v>19</v>
      </c>
      <c r="N138" s="316" t="s">
        <v>45</v>
      </c>
      <c r="O138" s="87"/>
      <c r="P138" s="238">
        <f>O138*H138</f>
        <v>0</v>
      </c>
      <c r="Q138" s="238">
        <v>0.22</v>
      </c>
      <c r="R138" s="238">
        <f>Q138*H138</f>
        <v>1.4014</v>
      </c>
      <c r="S138" s="238">
        <v>0</v>
      </c>
      <c r="T138" s="239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0" t="s">
        <v>210</v>
      </c>
      <c r="AT138" s="240" t="s">
        <v>637</v>
      </c>
      <c r="AU138" s="240" t="s">
        <v>83</v>
      </c>
      <c r="AY138" s="20" t="s">
        <v>169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20" t="s">
        <v>81</v>
      </c>
      <c r="BK138" s="241">
        <f>ROUND(I138*H138,2)</f>
        <v>0</v>
      </c>
      <c r="BL138" s="20" t="s">
        <v>176</v>
      </c>
      <c r="BM138" s="240" t="s">
        <v>2367</v>
      </c>
    </row>
    <row r="139" spans="1:51" s="14" customFormat="1" ht="12">
      <c r="A139" s="14"/>
      <c r="B139" s="253"/>
      <c r="C139" s="254"/>
      <c r="D139" s="244" t="s">
        <v>178</v>
      </c>
      <c r="E139" s="255" t="s">
        <v>19</v>
      </c>
      <c r="F139" s="256" t="s">
        <v>2368</v>
      </c>
      <c r="G139" s="254"/>
      <c r="H139" s="257">
        <v>3.63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178</v>
      </c>
      <c r="AU139" s="263" t="s">
        <v>83</v>
      </c>
      <c r="AV139" s="14" t="s">
        <v>83</v>
      </c>
      <c r="AW139" s="14" t="s">
        <v>35</v>
      </c>
      <c r="AX139" s="14" t="s">
        <v>74</v>
      </c>
      <c r="AY139" s="263" t="s">
        <v>169</v>
      </c>
    </row>
    <row r="140" spans="1:51" s="14" customFormat="1" ht="12">
      <c r="A140" s="14"/>
      <c r="B140" s="253"/>
      <c r="C140" s="254"/>
      <c r="D140" s="244" t="s">
        <v>178</v>
      </c>
      <c r="E140" s="255" t="s">
        <v>19</v>
      </c>
      <c r="F140" s="256" t="s">
        <v>2369</v>
      </c>
      <c r="G140" s="254"/>
      <c r="H140" s="257">
        <v>2.18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3" t="s">
        <v>178</v>
      </c>
      <c r="AU140" s="263" t="s">
        <v>83</v>
      </c>
      <c r="AV140" s="14" t="s">
        <v>83</v>
      </c>
      <c r="AW140" s="14" t="s">
        <v>35</v>
      </c>
      <c r="AX140" s="14" t="s">
        <v>74</v>
      </c>
      <c r="AY140" s="263" t="s">
        <v>169</v>
      </c>
    </row>
    <row r="141" spans="1:51" s="14" customFormat="1" ht="12">
      <c r="A141" s="14"/>
      <c r="B141" s="253"/>
      <c r="C141" s="254"/>
      <c r="D141" s="244" t="s">
        <v>178</v>
      </c>
      <c r="E141" s="255" t="s">
        <v>19</v>
      </c>
      <c r="F141" s="256" t="s">
        <v>2370</v>
      </c>
      <c r="G141" s="254"/>
      <c r="H141" s="257">
        <v>0.56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178</v>
      </c>
      <c r="AU141" s="263" t="s">
        <v>83</v>
      </c>
      <c r="AV141" s="14" t="s">
        <v>83</v>
      </c>
      <c r="AW141" s="14" t="s">
        <v>35</v>
      </c>
      <c r="AX141" s="14" t="s">
        <v>74</v>
      </c>
      <c r="AY141" s="263" t="s">
        <v>169</v>
      </c>
    </row>
    <row r="142" spans="1:51" s="15" customFormat="1" ht="12">
      <c r="A142" s="15"/>
      <c r="B142" s="264"/>
      <c r="C142" s="265"/>
      <c r="D142" s="244" t="s">
        <v>178</v>
      </c>
      <c r="E142" s="266" t="s">
        <v>19</v>
      </c>
      <c r="F142" s="267" t="s">
        <v>183</v>
      </c>
      <c r="G142" s="265"/>
      <c r="H142" s="268">
        <v>6.370000000000001</v>
      </c>
      <c r="I142" s="269"/>
      <c r="J142" s="265"/>
      <c r="K142" s="265"/>
      <c r="L142" s="270"/>
      <c r="M142" s="271"/>
      <c r="N142" s="272"/>
      <c r="O142" s="272"/>
      <c r="P142" s="272"/>
      <c r="Q142" s="272"/>
      <c r="R142" s="272"/>
      <c r="S142" s="272"/>
      <c r="T142" s="27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4" t="s">
        <v>178</v>
      </c>
      <c r="AU142" s="274" t="s">
        <v>83</v>
      </c>
      <c r="AV142" s="15" t="s">
        <v>176</v>
      </c>
      <c r="AW142" s="15" t="s">
        <v>35</v>
      </c>
      <c r="AX142" s="15" t="s">
        <v>81</v>
      </c>
      <c r="AY142" s="274" t="s">
        <v>169</v>
      </c>
    </row>
    <row r="143" spans="1:65" s="2" customFormat="1" ht="33" customHeight="1">
      <c r="A143" s="41"/>
      <c r="B143" s="42"/>
      <c r="C143" s="229" t="s">
        <v>7</v>
      </c>
      <c r="D143" s="229" t="s">
        <v>171</v>
      </c>
      <c r="E143" s="230" t="s">
        <v>2371</v>
      </c>
      <c r="F143" s="231" t="s">
        <v>2372</v>
      </c>
      <c r="G143" s="232" t="s">
        <v>186</v>
      </c>
      <c r="H143" s="233">
        <v>363</v>
      </c>
      <c r="I143" s="234"/>
      <c r="J143" s="235">
        <f>ROUND(I143*H143,2)</f>
        <v>0</v>
      </c>
      <c r="K143" s="231" t="s">
        <v>175</v>
      </c>
      <c r="L143" s="47"/>
      <c r="M143" s="236" t="s">
        <v>19</v>
      </c>
      <c r="N143" s="237" t="s">
        <v>45</v>
      </c>
      <c r="O143" s="87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0" t="s">
        <v>176</v>
      </c>
      <c r="AT143" s="240" t="s">
        <v>171</v>
      </c>
      <c r="AU143" s="240" t="s">
        <v>83</v>
      </c>
      <c r="AY143" s="20" t="s">
        <v>169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20" t="s">
        <v>81</v>
      </c>
      <c r="BK143" s="241">
        <f>ROUND(I143*H143,2)</f>
        <v>0</v>
      </c>
      <c r="BL143" s="20" t="s">
        <v>176</v>
      </c>
      <c r="BM143" s="240" t="s">
        <v>2373</v>
      </c>
    </row>
    <row r="144" spans="1:51" s="14" customFormat="1" ht="12">
      <c r="A144" s="14"/>
      <c r="B144" s="253"/>
      <c r="C144" s="254"/>
      <c r="D144" s="244" t="s">
        <v>178</v>
      </c>
      <c r="E144" s="255" t="s">
        <v>19</v>
      </c>
      <c r="F144" s="256" t="s">
        <v>2374</v>
      </c>
      <c r="G144" s="254"/>
      <c r="H144" s="257">
        <v>363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178</v>
      </c>
      <c r="AU144" s="263" t="s">
        <v>83</v>
      </c>
      <c r="AV144" s="14" t="s">
        <v>83</v>
      </c>
      <c r="AW144" s="14" t="s">
        <v>35</v>
      </c>
      <c r="AX144" s="14" t="s">
        <v>81</v>
      </c>
      <c r="AY144" s="263" t="s">
        <v>169</v>
      </c>
    </row>
    <row r="145" spans="1:65" s="2" customFormat="1" ht="33" customHeight="1">
      <c r="A145" s="41"/>
      <c r="B145" s="42"/>
      <c r="C145" s="229" t="s">
        <v>450</v>
      </c>
      <c r="D145" s="229" t="s">
        <v>171</v>
      </c>
      <c r="E145" s="230" t="s">
        <v>2375</v>
      </c>
      <c r="F145" s="231" t="s">
        <v>2376</v>
      </c>
      <c r="G145" s="232" t="s">
        <v>186</v>
      </c>
      <c r="H145" s="233">
        <v>363</v>
      </c>
      <c r="I145" s="234"/>
      <c r="J145" s="235">
        <f>ROUND(I145*H145,2)</f>
        <v>0</v>
      </c>
      <c r="K145" s="231" t="s">
        <v>175</v>
      </c>
      <c r="L145" s="47"/>
      <c r="M145" s="236" t="s">
        <v>19</v>
      </c>
      <c r="N145" s="237" t="s">
        <v>45</v>
      </c>
      <c r="O145" s="87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0" t="s">
        <v>176</v>
      </c>
      <c r="AT145" s="240" t="s">
        <v>171</v>
      </c>
      <c r="AU145" s="240" t="s">
        <v>83</v>
      </c>
      <c r="AY145" s="20" t="s">
        <v>169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20" t="s">
        <v>81</v>
      </c>
      <c r="BK145" s="241">
        <f>ROUND(I145*H145,2)</f>
        <v>0</v>
      </c>
      <c r="BL145" s="20" t="s">
        <v>176</v>
      </c>
      <c r="BM145" s="240" t="s">
        <v>2377</v>
      </c>
    </row>
    <row r="146" spans="1:51" s="14" customFormat="1" ht="12">
      <c r="A146" s="14"/>
      <c r="B146" s="253"/>
      <c r="C146" s="254"/>
      <c r="D146" s="244" t="s">
        <v>178</v>
      </c>
      <c r="E146" s="255" t="s">
        <v>19</v>
      </c>
      <c r="F146" s="256" t="s">
        <v>2374</v>
      </c>
      <c r="G146" s="254"/>
      <c r="H146" s="257">
        <v>363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178</v>
      </c>
      <c r="AU146" s="263" t="s">
        <v>83</v>
      </c>
      <c r="AV146" s="14" t="s">
        <v>83</v>
      </c>
      <c r="AW146" s="14" t="s">
        <v>35</v>
      </c>
      <c r="AX146" s="14" t="s">
        <v>81</v>
      </c>
      <c r="AY146" s="263" t="s">
        <v>169</v>
      </c>
    </row>
    <row r="147" spans="1:65" s="2" customFormat="1" ht="21.75" customHeight="1">
      <c r="A147" s="41"/>
      <c r="B147" s="42"/>
      <c r="C147" s="307" t="s">
        <v>454</v>
      </c>
      <c r="D147" s="307" t="s">
        <v>637</v>
      </c>
      <c r="E147" s="308" t="s">
        <v>2378</v>
      </c>
      <c r="F147" s="309" t="s">
        <v>2379</v>
      </c>
      <c r="G147" s="310" t="s">
        <v>275</v>
      </c>
      <c r="H147" s="311">
        <v>68</v>
      </c>
      <c r="I147" s="312"/>
      <c r="J147" s="313">
        <f>ROUND(I147*H147,2)</f>
        <v>0</v>
      </c>
      <c r="K147" s="309" t="s">
        <v>19</v>
      </c>
      <c r="L147" s="314"/>
      <c r="M147" s="315" t="s">
        <v>19</v>
      </c>
      <c r="N147" s="316" t="s">
        <v>45</v>
      </c>
      <c r="O147" s="87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0" t="s">
        <v>210</v>
      </c>
      <c r="AT147" s="240" t="s">
        <v>637</v>
      </c>
      <c r="AU147" s="240" t="s">
        <v>83</v>
      </c>
      <c r="AY147" s="20" t="s">
        <v>169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20" t="s">
        <v>81</v>
      </c>
      <c r="BK147" s="241">
        <f>ROUND(I147*H147,2)</f>
        <v>0</v>
      </c>
      <c r="BL147" s="20" t="s">
        <v>176</v>
      </c>
      <c r="BM147" s="240" t="s">
        <v>2380</v>
      </c>
    </row>
    <row r="148" spans="1:51" s="14" customFormat="1" ht="12">
      <c r="A148" s="14"/>
      <c r="B148" s="253"/>
      <c r="C148" s="254"/>
      <c r="D148" s="244" t="s">
        <v>178</v>
      </c>
      <c r="E148" s="255" t="s">
        <v>19</v>
      </c>
      <c r="F148" s="256" t="s">
        <v>2381</v>
      </c>
      <c r="G148" s="254"/>
      <c r="H148" s="257">
        <v>68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178</v>
      </c>
      <c r="AU148" s="263" t="s">
        <v>83</v>
      </c>
      <c r="AV148" s="14" t="s">
        <v>83</v>
      </c>
      <c r="AW148" s="14" t="s">
        <v>35</v>
      </c>
      <c r="AX148" s="14" t="s">
        <v>81</v>
      </c>
      <c r="AY148" s="263" t="s">
        <v>169</v>
      </c>
    </row>
    <row r="149" spans="1:65" s="2" customFormat="1" ht="16.5" customHeight="1">
      <c r="A149" s="41"/>
      <c r="B149" s="42"/>
      <c r="C149" s="307" t="s">
        <v>460</v>
      </c>
      <c r="D149" s="307" t="s">
        <v>637</v>
      </c>
      <c r="E149" s="308" t="s">
        <v>2382</v>
      </c>
      <c r="F149" s="309" t="s">
        <v>2383</v>
      </c>
      <c r="G149" s="310" t="s">
        <v>275</v>
      </c>
      <c r="H149" s="311">
        <v>110</v>
      </c>
      <c r="I149" s="312"/>
      <c r="J149" s="313">
        <f>ROUND(I149*H149,2)</f>
        <v>0</v>
      </c>
      <c r="K149" s="309" t="s">
        <v>19</v>
      </c>
      <c r="L149" s="314"/>
      <c r="M149" s="315" t="s">
        <v>19</v>
      </c>
      <c r="N149" s="316" t="s">
        <v>45</v>
      </c>
      <c r="O149" s="8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0" t="s">
        <v>210</v>
      </c>
      <c r="AT149" s="240" t="s">
        <v>637</v>
      </c>
      <c r="AU149" s="240" t="s">
        <v>83</v>
      </c>
      <c r="AY149" s="20" t="s">
        <v>169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20" t="s">
        <v>81</v>
      </c>
      <c r="BK149" s="241">
        <f>ROUND(I149*H149,2)</f>
        <v>0</v>
      </c>
      <c r="BL149" s="20" t="s">
        <v>176</v>
      </c>
      <c r="BM149" s="240" t="s">
        <v>2384</v>
      </c>
    </row>
    <row r="150" spans="1:51" s="14" customFormat="1" ht="12">
      <c r="A150" s="14"/>
      <c r="B150" s="253"/>
      <c r="C150" s="254"/>
      <c r="D150" s="244" t="s">
        <v>178</v>
      </c>
      <c r="E150" s="255" t="s">
        <v>19</v>
      </c>
      <c r="F150" s="256" t="s">
        <v>2385</v>
      </c>
      <c r="G150" s="254"/>
      <c r="H150" s="257">
        <v>110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178</v>
      </c>
      <c r="AU150" s="263" t="s">
        <v>83</v>
      </c>
      <c r="AV150" s="14" t="s">
        <v>83</v>
      </c>
      <c r="AW150" s="14" t="s">
        <v>35</v>
      </c>
      <c r="AX150" s="14" t="s">
        <v>81</v>
      </c>
      <c r="AY150" s="263" t="s">
        <v>169</v>
      </c>
    </row>
    <row r="151" spans="1:65" s="2" customFormat="1" ht="16.5" customHeight="1">
      <c r="A151" s="41"/>
      <c r="B151" s="42"/>
      <c r="C151" s="307" t="s">
        <v>465</v>
      </c>
      <c r="D151" s="307" t="s">
        <v>637</v>
      </c>
      <c r="E151" s="308" t="s">
        <v>2386</v>
      </c>
      <c r="F151" s="309" t="s">
        <v>2387</v>
      </c>
      <c r="G151" s="310" t="s">
        <v>275</v>
      </c>
      <c r="H151" s="311">
        <v>54</v>
      </c>
      <c r="I151" s="312"/>
      <c r="J151" s="313">
        <f>ROUND(I151*H151,2)</f>
        <v>0</v>
      </c>
      <c r="K151" s="309" t="s">
        <v>19</v>
      </c>
      <c r="L151" s="314"/>
      <c r="M151" s="315" t="s">
        <v>19</v>
      </c>
      <c r="N151" s="316" t="s">
        <v>45</v>
      </c>
      <c r="O151" s="87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0" t="s">
        <v>210</v>
      </c>
      <c r="AT151" s="240" t="s">
        <v>637</v>
      </c>
      <c r="AU151" s="240" t="s">
        <v>83</v>
      </c>
      <c r="AY151" s="20" t="s">
        <v>169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20" t="s">
        <v>81</v>
      </c>
      <c r="BK151" s="241">
        <f>ROUND(I151*H151,2)</f>
        <v>0</v>
      </c>
      <c r="BL151" s="20" t="s">
        <v>176</v>
      </c>
      <c r="BM151" s="240" t="s">
        <v>2388</v>
      </c>
    </row>
    <row r="152" spans="1:51" s="14" customFormat="1" ht="12">
      <c r="A152" s="14"/>
      <c r="B152" s="253"/>
      <c r="C152" s="254"/>
      <c r="D152" s="244" t="s">
        <v>178</v>
      </c>
      <c r="E152" s="255" t="s">
        <v>19</v>
      </c>
      <c r="F152" s="256" t="s">
        <v>2389</v>
      </c>
      <c r="G152" s="254"/>
      <c r="H152" s="257">
        <v>54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3" t="s">
        <v>178</v>
      </c>
      <c r="AU152" s="263" t="s">
        <v>83</v>
      </c>
      <c r="AV152" s="14" t="s">
        <v>83</v>
      </c>
      <c r="AW152" s="14" t="s">
        <v>35</v>
      </c>
      <c r="AX152" s="14" t="s">
        <v>81</v>
      </c>
      <c r="AY152" s="263" t="s">
        <v>169</v>
      </c>
    </row>
    <row r="153" spans="1:65" s="2" customFormat="1" ht="16.5" customHeight="1">
      <c r="A153" s="41"/>
      <c r="B153" s="42"/>
      <c r="C153" s="307" t="s">
        <v>483</v>
      </c>
      <c r="D153" s="307" t="s">
        <v>637</v>
      </c>
      <c r="E153" s="308" t="s">
        <v>2390</v>
      </c>
      <c r="F153" s="309" t="s">
        <v>2391</v>
      </c>
      <c r="G153" s="310" t="s">
        <v>275</v>
      </c>
      <c r="H153" s="311">
        <v>18</v>
      </c>
      <c r="I153" s="312"/>
      <c r="J153" s="313">
        <f>ROUND(I153*H153,2)</f>
        <v>0</v>
      </c>
      <c r="K153" s="309" t="s">
        <v>19</v>
      </c>
      <c r="L153" s="314"/>
      <c r="M153" s="315" t="s">
        <v>19</v>
      </c>
      <c r="N153" s="316" t="s">
        <v>45</v>
      </c>
      <c r="O153" s="87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0" t="s">
        <v>210</v>
      </c>
      <c r="AT153" s="240" t="s">
        <v>637</v>
      </c>
      <c r="AU153" s="240" t="s">
        <v>83</v>
      </c>
      <c r="AY153" s="20" t="s">
        <v>169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20" t="s">
        <v>81</v>
      </c>
      <c r="BK153" s="241">
        <f>ROUND(I153*H153,2)</f>
        <v>0</v>
      </c>
      <c r="BL153" s="20" t="s">
        <v>176</v>
      </c>
      <c r="BM153" s="240" t="s">
        <v>2392</v>
      </c>
    </row>
    <row r="154" spans="1:51" s="14" customFormat="1" ht="12">
      <c r="A154" s="14"/>
      <c r="B154" s="253"/>
      <c r="C154" s="254"/>
      <c r="D154" s="244" t="s">
        <v>178</v>
      </c>
      <c r="E154" s="255" t="s">
        <v>19</v>
      </c>
      <c r="F154" s="256" t="s">
        <v>2393</v>
      </c>
      <c r="G154" s="254"/>
      <c r="H154" s="257">
        <v>18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178</v>
      </c>
      <c r="AU154" s="263" t="s">
        <v>83</v>
      </c>
      <c r="AV154" s="14" t="s">
        <v>83</v>
      </c>
      <c r="AW154" s="14" t="s">
        <v>35</v>
      </c>
      <c r="AX154" s="14" t="s">
        <v>81</v>
      </c>
      <c r="AY154" s="263" t="s">
        <v>169</v>
      </c>
    </row>
    <row r="155" spans="1:65" s="2" customFormat="1" ht="16.5" customHeight="1">
      <c r="A155" s="41"/>
      <c r="B155" s="42"/>
      <c r="C155" s="307" t="s">
        <v>485</v>
      </c>
      <c r="D155" s="307" t="s">
        <v>637</v>
      </c>
      <c r="E155" s="308" t="s">
        <v>2394</v>
      </c>
      <c r="F155" s="309" t="s">
        <v>2395</v>
      </c>
      <c r="G155" s="310" t="s">
        <v>275</v>
      </c>
      <c r="H155" s="311">
        <v>29</v>
      </c>
      <c r="I155" s="312"/>
      <c r="J155" s="313">
        <f>ROUND(I155*H155,2)</f>
        <v>0</v>
      </c>
      <c r="K155" s="309" t="s">
        <v>19</v>
      </c>
      <c r="L155" s="314"/>
      <c r="M155" s="315" t="s">
        <v>19</v>
      </c>
      <c r="N155" s="316" t="s">
        <v>45</v>
      </c>
      <c r="O155" s="87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0" t="s">
        <v>210</v>
      </c>
      <c r="AT155" s="240" t="s">
        <v>637</v>
      </c>
      <c r="AU155" s="240" t="s">
        <v>83</v>
      </c>
      <c r="AY155" s="20" t="s">
        <v>169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20" t="s">
        <v>81</v>
      </c>
      <c r="BK155" s="241">
        <f>ROUND(I155*H155,2)</f>
        <v>0</v>
      </c>
      <c r="BL155" s="20" t="s">
        <v>176</v>
      </c>
      <c r="BM155" s="240" t="s">
        <v>2396</v>
      </c>
    </row>
    <row r="156" spans="1:51" s="14" customFormat="1" ht="12">
      <c r="A156" s="14"/>
      <c r="B156" s="253"/>
      <c r="C156" s="254"/>
      <c r="D156" s="244" t="s">
        <v>178</v>
      </c>
      <c r="E156" s="255" t="s">
        <v>19</v>
      </c>
      <c r="F156" s="256" t="s">
        <v>2397</v>
      </c>
      <c r="G156" s="254"/>
      <c r="H156" s="257">
        <v>29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3" t="s">
        <v>178</v>
      </c>
      <c r="AU156" s="263" t="s">
        <v>83</v>
      </c>
      <c r="AV156" s="14" t="s">
        <v>83</v>
      </c>
      <c r="AW156" s="14" t="s">
        <v>35</v>
      </c>
      <c r="AX156" s="14" t="s">
        <v>81</v>
      </c>
      <c r="AY156" s="263" t="s">
        <v>169</v>
      </c>
    </row>
    <row r="157" spans="1:65" s="2" customFormat="1" ht="21.75" customHeight="1">
      <c r="A157" s="41"/>
      <c r="B157" s="42"/>
      <c r="C157" s="307" t="s">
        <v>489</v>
      </c>
      <c r="D157" s="307" t="s">
        <v>637</v>
      </c>
      <c r="E157" s="308" t="s">
        <v>2398</v>
      </c>
      <c r="F157" s="309" t="s">
        <v>2399</v>
      </c>
      <c r="G157" s="310" t="s">
        <v>275</v>
      </c>
      <c r="H157" s="311">
        <v>21</v>
      </c>
      <c r="I157" s="312"/>
      <c r="J157" s="313">
        <f>ROUND(I157*H157,2)</f>
        <v>0</v>
      </c>
      <c r="K157" s="309" t="s">
        <v>19</v>
      </c>
      <c r="L157" s="314"/>
      <c r="M157" s="315" t="s">
        <v>19</v>
      </c>
      <c r="N157" s="316" t="s">
        <v>45</v>
      </c>
      <c r="O157" s="87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0" t="s">
        <v>210</v>
      </c>
      <c r="AT157" s="240" t="s">
        <v>637</v>
      </c>
      <c r="AU157" s="240" t="s">
        <v>83</v>
      </c>
      <c r="AY157" s="20" t="s">
        <v>169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20" t="s">
        <v>81</v>
      </c>
      <c r="BK157" s="241">
        <f>ROUND(I157*H157,2)</f>
        <v>0</v>
      </c>
      <c r="BL157" s="20" t="s">
        <v>176</v>
      </c>
      <c r="BM157" s="240" t="s">
        <v>2400</v>
      </c>
    </row>
    <row r="158" spans="1:51" s="14" customFormat="1" ht="12">
      <c r="A158" s="14"/>
      <c r="B158" s="253"/>
      <c r="C158" s="254"/>
      <c r="D158" s="244" t="s">
        <v>178</v>
      </c>
      <c r="E158" s="255" t="s">
        <v>19</v>
      </c>
      <c r="F158" s="256" t="s">
        <v>2401</v>
      </c>
      <c r="G158" s="254"/>
      <c r="H158" s="257">
        <v>21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178</v>
      </c>
      <c r="AU158" s="263" t="s">
        <v>83</v>
      </c>
      <c r="AV158" s="14" t="s">
        <v>83</v>
      </c>
      <c r="AW158" s="14" t="s">
        <v>35</v>
      </c>
      <c r="AX158" s="14" t="s">
        <v>81</v>
      </c>
      <c r="AY158" s="263" t="s">
        <v>169</v>
      </c>
    </row>
    <row r="159" spans="1:65" s="2" customFormat="1" ht="16.5" customHeight="1">
      <c r="A159" s="41"/>
      <c r="B159" s="42"/>
      <c r="C159" s="307" t="s">
        <v>493</v>
      </c>
      <c r="D159" s="307" t="s">
        <v>637</v>
      </c>
      <c r="E159" s="308" t="s">
        <v>2402</v>
      </c>
      <c r="F159" s="309" t="s">
        <v>2403</v>
      </c>
      <c r="G159" s="310" t="s">
        <v>275</v>
      </c>
      <c r="H159" s="311">
        <v>37</v>
      </c>
      <c r="I159" s="312"/>
      <c r="J159" s="313">
        <f>ROUND(I159*H159,2)</f>
        <v>0</v>
      </c>
      <c r="K159" s="309" t="s">
        <v>19</v>
      </c>
      <c r="L159" s="314"/>
      <c r="M159" s="315" t="s">
        <v>19</v>
      </c>
      <c r="N159" s="316" t="s">
        <v>45</v>
      </c>
      <c r="O159" s="87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0" t="s">
        <v>210</v>
      </c>
      <c r="AT159" s="240" t="s">
        <v>637</v>
      </c>
      <c r="AU159" s="240" t="s">
        <v>83</v>
      </c>
      <c r="AY159" s="20" t="s">
        <v>169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20" t="s">
        <v>81</v>
      </c>
      <c r="BK159" s="241">
        <f>ROUND(I159*H159,2)</f>
        <v>0</v>
      </c>
      <c r="BL159" s="20" t="s">
        <v>176</v>
      </c>
      <c r="BM159" s="240" t="s">
        <v>2404</v>
      </c>
    </row>
    <row r="160" spans="1:51" s="14" customFormat="1" ht="12">
      <c r="A160" s="14"/>
      <c r="B160" s="253"/>
      <c r="C160" s="254"/>
      <c r="D160" s="244" t="s">
        <v>178</v>
      </c>
      <c r="E160" s="255" t="s">
        <v>19</v>
      </c>
      <c r="F160" s="256" t="s">
        <v>2405</v>
      </c>
      <c r="G160" s="254"/>
      <c r="H160" s="257">
        <v>37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178</v>
      </c>
      <c r="AU160" s="263" t="s">
        <v>83</v>
      </c>
      <c r="AV160" s="14" t="s">
        <v>83</v>
      </c>
      <c r="AW160" s="14" t="s">
        <v>35</v>
      </c>
      <c r="AX160" s="14" t="s">
        <v>81</v>
      </c>
      <c r="AY160" s="263" t="s">
        <v>169</v>
      </c>
    </row>
    <row r="161" spans="1:65" s="2" customFormat="1" ht="21.75" customHeight="1">
      <c r="A161" s="41"/>
      <c r="B161" s="42"/>
      <c r="C161" s="307" t="s">
        <v>497</v>
      </c>
      <c r="D161" s="307" t="s">
        <v>637</v>
      </c>
      <c r="E161" s="308" t="s">
        <v>2406</v>
      </c>
      <c r="F161" s="309" t="s">
        <v>2407</v>
      </c>
      <c r="G161" s="310" t="s">
        <v>275</v>
      </c>
      <c r="H161" s="311">
        <v>26</v>
      </c>
      <c r="I161" s="312"/>
      <c r="J161" s="313">
        <f>ROUND(I161*H161,2)</f>
        <v>0</v>
      </c>
      <c r="K161" s="309" t="s">
        <v>19</v>
      </c>
      <c r="L161" s="314"/>
      <c r="M161" s="315" t="s">
        <v>19</v>
      </c>
      <c r="N161" s="316" t="s">
        <v>45</v>
      </c>
      <c r="O161" s="87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0" t="s">
        <v>210</v>
      </c>
      <c r="AT161" s="240" t="s">
        <v>637</v>
      </c>
      <c r="AU161" s="240" t="s">
        <v>83</v>
      </c>
      <c r="AY161" s="20" t="s">
        <v>169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20" t="s">
        <v>81</v>
      </c>
      <c r="BK161" s="241">
        <f>ROUND(I161*H161,2)</f>
        <v>0</v>
      </c>
      <c r="BL161" s="20" t="s">
        <v>176</v>
      </c>
      <c r="BM161" s="240" t="s">
        <v>2408</v>
      </c>
    </row>
    <row r="162" spans="1:51" s="14" customFormat="1" ht="12">
      <c r="A162" s="14"/>
      <c r="B162" s="253"/>
      <c r="C162" s="254"/>
      <c r="D162" s="244" t="s">
        <v>178</v>
      </c>
      <c r="E162" s="255" t="s">
        <v>19</v>
      </c>
      <c r="F162" s="256" t="s">
        <v>2409</v>
      </c>
      <c r="G162" s="254"/>
      <c r="H162" s="257">
        <v>26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178</v>
      </c>
      <c r="AU162" s="263" t="s">
        <v>83</v>
      </c>
      <c r="AV162" s="14" t="s">
        <v>83</v>
      </c>
      <c r="AW162" s="14" t="s">
        <v>35</v>
      </c>
      <c r="AX162" s="14" t="s">
        <v>81</v>
      </c>
      <c r="AY162" s="263" t="s">
        <v>169</v>
      </c>
    </row>
    <row r="163" spans="1:65" s="2" customFormat="1" ht="33" customHeight="1">
      <c r="A163" s="41"/>
      <c r="B163" s="42"/>
      <c r="C163" s="229" t="s">
        <v>501</v>
      </c>
      <c r="D163" s="229" t="s">
        <v>171</v>
      </c>
      <c r="E163" s="230" t="s">
        <v>2410</v>
      </c>
      <c r="F163" s="231" t="s">
        <v>2411</v>
      </c>
      <c r="G163" s="232" t="s">
        <v>186</v>
      </c>
      <c r="H163" s="233">
        <v>109</v>
      </c>
      <c r="I163" s="234"/>
      <c r="J163" s="235">
        <f>ROUND(I163*H163,2)</f>
        <v>0</v>
      </c>
      <c r="K163" s="231" t="s">
        <v>175</v>
      </c>
      <c r="L163" s="47"/>
      <c r="M163" s="236" t="s">
        <v>19</v>
      </c>
      <c r="N163" s="237" t="s">
        <v>45</v>
      </c>
      <c r="O163" s="87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0" t="s">
        <v>176</v>
      </c>
      <c r="AT163" s="240" t="s">
        <v>171</v>
      </c>
      <c r="AU163" s="240" t="s">
        <v>83</v>
      </c>
      <c r="AY163" s="20" t="s">
        <v>169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20" t="s">
        <v>81</v>
      </c>
      <c r="BK163" s="241">
        <f>ROUND(I163*H163,2)</f>
        <v>0</v>
      </c>
      <c r="BL163" s="20" t="s">
        <v>176</v>
      </c>
      <c r="BM163" s="240" t="s">
        <v>2412</v>
      </c>
    </row>
    <row r="164" spans="1:51" s="14" customFormat="1" ht="12">
      <c r="A164" s="14"/>
      <c r="B164" s="253"/>
      <c r="C164" s="254"/>
      <c r="D164" s="244" t="s">
        <v>178</v>
      </c>
      <c r="E164" s="255" t="s">
        <v>19</v>
      </c>
      <c r="F164" s="256" t="s">
        <v>2413</v>
      </c>
      <c r="G164" s="254"/>
      <c r="H164" s="257">
        <v>109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178</v>
      </c>
      <c r="AU164" s="263" t="s">
        <v>83</v>
      </c>
      <c r="AV164" s="14" t="s">
        <v>83</v>
      </c>
      <c r="AW164" s="14" t="s">
        <v>35</v>
      </c>
      <c r="AX164" s="14" t="s">
        <v>81</v>
      </c>
      <c r="AY164" s="263" t="s">
        <v>169</v>
      </c>
    </row>
    <row r="165" spans="1:65" s="2" customFormat="1" ht="33" customHeight="1">
      <c r="A165" s="41"/>
      <c r="B165" s="42"/>
      <c r="C165" s="229" t="s">
        <v>506</v>
      </c>
      <c r="D165" s="229" t="s">
        <v>171</v>
      </c>
      <c r="E165" s="230" t="s">
        <v>2414</v>
      </c>
      <c r="F165" s="231" t="s">
        <v>2415</v>
      </c>
      <c r="G165" s="232" t="s">
        <v>186</v>
      </c>
      <c r="H165" s="233">
        <v>109</v>
      </c>
      <c r="I165" s="234"/>
      <c r="J165" s="235">
        <f>ROUND(I165*H165,2)</f>
        <v>0</v>
      </c>
      <c r="K165" s="231" t="s">
        <v>175</v>
      </c>
      <c r="L165" s="47"/>
      <c r="M165" s="236" t="s">
        <v>19</v>
      </c>
      <c r="N165" s="237" t="s">
        <v>45</v>
      </c>
      <c r="O165" s="87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0" t="s">
        <v>176</v>
      </c>
      <c r="AT165" s="240" t="s">
        <v>171</v>
      </c>
      <c r="AU165" s="240" t="s">
        <v>83</v>
      </c>
      <c r="AY165" s="20" t="s">
        <v>169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20" t="s">
        <v>81</v>
      </c>
      <c r="BK165" s="241">
        <f>ROUND(I165*H165,2)</f>
        <v>0</v>
      </c>
      <c r="BL165" s="20" t="s">
        <v>176</v>
      </c>
      <c r="BM165" s="240" t="s">
        <v>2416</v>
      </c>
    </row>
    <row r="166" spans="1:51" s="14" customFormat="1" ht="12">
      <c r="A166" s="14"/>
      <c r="B166" s="253"/>
      <c r="C166" s="254"/>
      <c r="D166" s="244" t="s">
        <v>178</v>
      </c>
      <c r="E166" s="255" t="s">
        <v>19</v>
      </c>
      <c r="F166" s="256" t="s">
        <v>2413</v>
      </c>
      <c r="G166" s="254"/>
      <c r="H166" s="257">
        <v>109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3" t="s">
        <v>178</v>
      </c>
      <c r="AU166" s="263" t="s">
        <v>83</v>
      </c>
      <c r="AV166" s="14" t="s">
        <v>83</v>
      </c>
      <c r="AW166" s="14" t="s">
        <v>35</v>
      </c>
      <c r="AX166" s="14" t="s">
        <v>81</v>
      </c>
      <c r="AY166" s="263" t="s">
        <v>169</v>
      </c>
    </row>
    <row r="167" spans="1:65" s="2" customFormat="1" ht="21.75" customHeight="1">
      <c r="A167" s="41"/>
      <c r="B167" s="42"/>
      <c r="C167" s="307" t="s">
        <v>511</v>
      </c>
      <c r="D167" s="307" t="s">
        <v>637</v>
      </c>
      <c r="E167" s="308" t="s">
        <v>2417</v>
      </c>
      <c r="F167" s="309" t="s">
        <v>2418</v>
      </c>
      <c r="G167" s="310" t="s">
        <v>186</v>
      </c>
      <c r="H167" s="311">
        <v>60</v>
      </c>
      <c r="I167" s="312"/>
      <c r="J167" s="313">
        <f>ROUND(I167*H167,2)</f>
        <v>0</v>
      </c>
      <c r="K167" s="309" t="s">
        <v>19</v>
      </c>
      <c r="L167" s="314"/>
      <c r="M167" s="315" t="s">
        <v>19</v>
      </c>
      <c r="N167" s="316" t="s">
        <v>45</v>
      </c>
      <c r="O167" s="87"/>
      <c r="P167" s="238">
        <f>O167*H167</f>
        <v>0</v>
      </c>
      <c r="Q167" s="238">
        <v>0.018</v>
      </c>
      <c r="R167" s="238">
        <f>Q167*H167</f>
        <v>1.0799999999999998</v>
      </c>
      <c r="S167" s="238">
        <v>0</v>
      </c>
      <c r="T167" s="239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0" t="s">
        <v>210</v>
      </c>
      <c r="AT167" s="240" t="s">
        <v>637</v>
      </c>
      <c r="AU167" s="240" t="s">
        <v>83</v>
      </c>
      <c r="AY167" s="20" t="s">
        <v>169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20" t="s">
        <v>81</v>
      </c>
      <c r="BK167" s="241">
        <f>ROUND(I167*H167,2)</f>
        <v>0</v>
      </c>
      <c r="BL167" s="20" t="s">
        <v>176</v>
      </c>
      <c r="BM167" s="240" t="s">
        <v>2419</v>
      </c>
    </row>
    <row r="168" spans="1:51" s="14" customFormat="1" ht="12">
      <c r="A168" s="14"/>
      <c r="B168" s="253"/>
      <c r="C168" s="254"/>
      <c r="D168" s="244" t="s">
        <v>178</v>
      </c>
      <c r="E168" s="255" t="s">
        <v>19</v>
      </c>
      <c r="F168" s="256" t="s">
        <v>2420</v>
      </c>
      <c r="G168" s="254"/>
      <c r="H168" s="257">
        <v>60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178</v>
      </c>
      <c r="AU168" s="263" t="s">
        <v>83</v>
      </c>
      <c r="AV168" s="14" t="s">
        <v>83</v>
      </c>
      <c r="AW168" s="14" t="s">
        <v>35</v>
      </c>
      <c r="AX168" s="14" t="s">
        <v>81</v>
      </c>
      <c r="AY168" s="263" t="s">
        <v>169</v>
      </c>
    </row>
    <row r="169" spans="1:65" s="2" customFormat="1" ht="16.5" customHeight="1">
      <c r="A169" s="41"/>
      <c r="B169" s="42"/>
      <c r="C169" s="307" t="s">
        <v>519</v>
      </c>
      <c r="D169" s="307" t="s">
        <v>637</v>
      </c>
      <c r="E169" s="308" t="s">
        <v>2421</v>
      </c>
      <c r="F169" s="309" t="s">
        <v>2422</v>
      </c>
      <c r="G169" s="310" t="s">
        <v>186</v>
      </c>
      <c r="H169" s="311">
        <v>15</v>
      </c>
      <c r="I169" s="312"/>
      <c r="J169" s="313">
        <f>ROUND(I169*H169,2)</f>
        <v>0</v>
      </c>
      <c r="K169" s="309" t="s">
        <v>175</v>
      </c>
      <c r="L169" s="314"/>
      <c r="M169" s="315" t="s">
        <v>19</v>
      </c>
      <c r="N169" s="316" t="s">
        <v>45</v>
      </c>
      <c r="O169" s="87"/>
      <c r="P169" s="238">
        <f>O169*H169</f>
        <v>0</v>
      </c>
      <c r="Q169" s="238">
        <v>0.018</v>
      </c>
      <c r="R169" s="238">
        <f>Q169*H169</f>
        <v>0.26999999999999996</v>
      </c>
      <c r="S169" s="238">
        <v>0</v>
      </c>
      <c r="T169" s="239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0" t="s">
        <v>210</v>
      </c>
      <c r="AT169" s="240" t="s">
        <v>637</v>
      </c>
      <c r="AU169" s="240" t="s">
        <v>83</v>
      </c>
      <c r="AY169" s="20" t="s">
        <v>169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20" t="s">
        <v>81</v>
      </c>
      <c r="BK169" s="241">
        <f>ROUND(I169*H169,2)</f>
        <v>0</v>
      </c>
      <c r="BL169" s="20" t="s">
        <v>176</v>
      </c>
      <c r="BM169" s="240" t="s">
        <v>2423</v>
      </c>
    </row>
    <row r="170" spans="1:51" s="14" customFormat="1" ht="12">
      <c r="A170" s="14"/>
      <c r="B170" s="253"/>
      <c r="C170" s="254"/>
      <c r="D170" s="244" t="s">
        <v>178</v>
      </c>
      <c r="E170" s="255" t="s">
        <v>19</v>
      </c>
      <c r="F170" s="256" t="s">
        <v>2424</v>
      </c>
      <c r="G170" s="254"/>
      <c r="H170" s="257">
        <v>15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3" t="s">
        <v>178</v>
      </c>
      <c r="AU170" s="263" t="s">
        <v>83</v>
      </c>
      <c r="AV170" s="14" t="s">
        <v>83</v>
      </c>
      <c r="AW170" s="14" t="s">
        <v>35</v>
      </c>
      <c r="AX170" s="14" t="s">
        <v>81</v>
      </c>
      <c r="AY170" s="263" t="s">
        <v>169</v>
      </c>
    </row>
    <row r="171" spans="1:65" s="2" customFormat="1" ht="16.5" customHeight="1">
      <c r="A171" s="41"/>
      <c r="B171" s="42"/>
      <c r="C171" s="307" t="s">
        <v>529</v>
      </c>
      <c r="D171" s="307" t="s">
        <v>637</v>
      </c>
      <c r="E171" s="308" t="s">
        <v>2425</v>
      </c>
      <c r="F171" s="309" t="s">
        <v>2426</v>
      </c>
      <c r="G171" s="310" t="s">
        <v>186</v>
      </c>
      <c r="H171" s="311">
        <v>12</v>
      </c>
      <c r="I171" s="312"/>
      <c r="J171" s="313">
        <f>ROUND(I171*H171,2)</f>
        <v>0</v>
      </c>
      <c r="K171" s="309" t="s">
        <v>175</v>
      </c>
      <c r="L171" s="314"/>
      <c r="M171" s="315" t="s">
        <v>19</v>
      </c>
      <c r="N171" s="316" t="s">
        <v>45</v>
      </c>
      <c r="O171" s="87"/>
      <c r="P171" s="238">
        <f>O171*H171</f>
        <v>0</v>
      </c>
      <c r="Q171" s="238">
        <v>0.003</v>
      </c>
      <c r="R171" s="238">
        <f>Q171*H171</f>
        <v>0.036000000000000004</v>
      </c>
      <c r="S171" s="238">
        <v>0</v>
      </c>
      <c r="T171" s="239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0" t="s">
        <v>210</v>
      </c>
      <c r="AT171" s="240" t="s">
        <v>637</v>
      </c>
      <c r="AU171" s="240" t="s">
        <v>83</v>
      </c>
      <c r="AY171" s="20" t="s">
        <v>169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20" t="s">
        <v>81</v>
      </c>
      <c r="BK171" s="241">
        <f>ROUND(I171*H171,2)</f>
        <v>0</v>
      </c>
      <c r="BL171" s="20" t="s">
        <v>176</v>
      </c>
      <c r="BM171" s="240" t="s">
        <v>2427</v>
      </c>
    </row>
    <row r="172" spans="1:51" s="14" customFormat="1" ht="12">
      <c r="A172" s="14"/>
      <c r="B172" s="253"/>
      <c r="C172" s="254"/>
      <c r="D172" s="244" t="s">
        <v>178</v>
      </c>
      <c r="E172" s="255" t="s">
        <v>19</v>
      </c>
      <c r="F172" s="256" t="s">
        <v>2428</v>
      </c>
      <c r="G172" s="254"/>
      <c r="H172" s="257">
        <v>12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3" t="s">
        <v>178</v>
      </c>
      <c r="AU172" s="263" t="s">
        <v>83</v>
      </c>
      <c r="AV172" s="14" t="s">
        <v>83</v>
      </c>
      <c r="AW172" s="14" t="s">
        <v>35</v>
      </c>
      <c r="AX172" s="14" t="s">
        <v>81</v>
      </c>
      <c r="AY172" s="263" t="s">
        <v>169</v>
      </c>
    </row>
    <row r="173" spans="1:65" s="2" customFormat="1" ht="16.5" customHeight="1">
      <c r="A173" s="41"/>
      <c r="B173" s="42"/>
      <c r="C173" s="307" t="s">
        <v>537</v>
      </c>
      <c r="D173" s="307" t="s">
        <v>637</v>
      </c>
      <c r="E173" s="308" t="s">
        <v>2429</v>
      </c>
      <c r="F173" s="309" t="s">
        <v>2430</v>
      </c>
      <c r="G173" s="310" t="s">
        <v>275</v>
      </c>
      <c r="H173" s="311">
        <v>22</v>
      </c>
      <c r="I173" s="312"/>
      <c r="J173" s="313">
        <f>ROUND(I173*H173,2)</f>
        <v>0</v>
      </c>
      <c r="K173" s="309" t="s">
        <v>19</v>
      </c>
      <c r="L173" s="314"/>
      <c r="M173" s="315" t="s">
        <v>19</v>
      </c>
      <c r="N173" s="316" t="s">
        <v>45</v>
      </c>
      <c r="O173" s="87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0" t="s">
        <v>210</v>
      </c>
      <c r="AT173" s="240" t="s">
        <v>637</v>
      </c>
      <c r="AU173" s="240" t="s">
        <v>83</v>
      </c>
      <c r="AY173" s="20" t="s">
        <v>169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20" t="s">
        <v>81</v>
      </c>
      <c r="BK173" s="241">
        <f>ROUND(I173*H173,2)</f>
        <v>0</v>
      </c>
      <c r="BL173" s="20" t="s">
        <v>176</v>
      </c>
      <c r="BM173" s="240" t="s">
        <v>2431</v>
      </c>
    </row>
    <row r="174" spans="1:51" s="14" customFormat="1" ht="12">
      <c r="A174" s="14"/>
      <c r="B174" s="253"/>
      <c r="C174" s="254"/>
      <c r="D174" s="244" t="s">
        <v>178</v>
      </c>
      <c r="E174" s="255" t="s">
        <v>19</v>
      </c>
      <c r="F174" s="256" t="s">
        <v>2432</v>
      </c>
      <c r="G174" s="254"/>
      <c r="H174" s="257">
        <v>22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178</v>
      </c>
      <c r="AU174" s="263" t="s">
        <v>83</v>
      </c>
      <c r="AV174" s="14" t="s">
        <v>83</v>
      </c>
      <c r="AW174" s="14" t="s">
        <v>35</v>
      </c>
      <c r="AX174" s="14" t="s">
        <v>81</v>
      </c>
      <c r="AY174" s="263" t="s">
        <v>169</v>
      </c>
    </row>
    <row r="175" spans="1:65" s="2" customFormat="1" ht="33" customHeight="1">
      <c r="A175" s="41"/>
      <c r="B175" s="42"/>
      <c r="C175" s="229" t="s">
        <v>542</v>
      </c>
      <c r="D175" s="229" t="s">
        <v>171</v>
      </c>
      <c r="E175" s="230" t="s">
        <v>2433</v>
      </c>
      <c r="F175" s="231" t="s">
        <v>2434</v>
      </c>
      <c r="G175" s="232" t="s">
        <v>186</v>
      </c>
      <c r="H175" s="233">
        <v>14</v>
      </c>
      <c r="I175" s="234"/>
      <c r="J175" s="235">
        <f>ROUND(I175*H175,2)</f>
        <v>0</v>
      </c>
      <c r="K175" s="231" t="s">
        <v>175</v>
      </c>
      <c r="L175" s="47"/>
      <c r="M175" s="236" t="s">
        <v>19</v>
      </c>
      <c r="N175" s="237" t="s">
        <v>45</v>
      </c>
      <c r="O175" s="87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0" t="s">
        <v>176</v>
      </c>
      <c r="AT175" s="240" t="s">
        <v>171</v>
      </c>
      <c r="AU175" s="240" t="s">
        <v>83</v>
      </c>
      <c r="AY175" s="20" t="s">
        <v>169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20" t="s">
        <v>81</v>
      </c>
      <c r="BK175" s="241">
        <f>ROUND(I175*H175,2)</f>
        <v>0</v>
      </c>
      <c r="BL175" s="20" t="s">
        <v>176</v>
      </c>
      <c r="BM175" s="240" t="s">
        <v>2435</v>
      </c>
    </row>
    <row r="176" spans="1:51" s="14" customFormat="1" ht="12">
      <c r="A176" s="14"/>
      <c r="B176" s="253"/>
      <c r="C176" s="254"/>
      <c r="D176" s="244" t="s">
        <v>178</v>
      </c>
      <c r="E176" s="255" t="s">
        <v>19</v>
      </c>
      <c r="F176" s="256" t="s">
        <v>2436</v>
      </c>
      <c r="G176" s="254"/>
      <c r="H176" s="257">
        <v>14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178</v>
      </c>
      <c r="AU176" s="263" t="s">
        <v>83</v>
      </c>
      <c r="AV176" s="14" t="s">
        <v>83</v>
      </c>
      <c r="AW176" s="14" t="s">
        <v>35</v>
      </c>
      <c r="AX176" s="14" t="s">
        <v>81</v>
      </c>
      <c r="AY176" s="263" t="s">
        <v>169</v>
      </c>
    </row>
    <row r="177" spans="1:65" s="2" customFormat="1" ht="33" customHeight="1">
      <c r="A177" s="41"/>
      <c r="B177" s="42"/>
      <c r="C177" s="229" t="s">
        <v>547</v>
      </c>
      <c r="D177" s="229" t="s">
        <v>171</v>
      </c>
      <c r="E177" s="230" t="s">
        <v>2437</v>
      </c>
      <c r="F177" s="231" t="s">
        <v>2438</v>
      </c>
      <c r="G177" s="232" t="s">
        <v>186</v>
      </c>
      <c r="H177" s="233">
        <v>14</v>
      </c>
      <c r="I177" s="234"/>
      <c r="J177" s="235">
        <f>ROUND(I177*H177,2)</f>
        <v>0</v>
      </c>
      <c r="K177" s="231" t="s">
        <v>175</v>
      </c>
      <c r="L177" s="47"/>
      <c r="M177" s="236" t="s">
        <v>19</v>
      </c>
      <c r="N177" s="237" t="s">
        <v>45</v>
      </c>
      <c r="O177" s="87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0" t="s">
        <v>176</v>
      </c>
      <c r="AT177" s="240" t="s">
        <v>171</v>
      </c>
      <c r="AU177" s="240" t="s">
        <v>83</v>
      </c>
      <c r="AY177" s="20" t="s">
        <v>169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20" t="s">
        <v>81</v>
      </c>
      <c r="BK177" s="241">
        <f>ROUND(I177*H177,2)</f>
        <v>0</v>
      </c>
      <c r="BL177" s="20" t="s">
        <v>176</v>
      </c>
      <c r="BM177" s="240" t="s">
        <v>2439</v>
      </c>
    </row>
    <row r="178" spans="1:51" s="14" customFormat="1" ht="12">
      <c r="A178" s="14"/>
      <c r="B178" s="253"/>
      <c r="C178" s="254"/>
      <c r="D178" s="244" t="s">
        <v>178</v>
      </c>
      <c r="E178" s="255" t="s">
        <v>19</v>
      </c>
      <c r="F178" s="256" t="s">
        <v>2436</v>
      </c>
      <c r="G178" s="254"/>
      <c r="H178" s="257">
        <v>14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3" t="s">
        <v>178</v>
      </c>
      <c r="AU178" s="263" t="s">
        <v>83</v>
      </c>
      <c r="AV178" s="14" t="s">
        <v>83</v>
      </c>
      <c r="AW178" s="14" t="s">
        <v>35</v>
      </c>
      <c r="AX178" s="14" t="s">
        <v>81</v>
      </c>
      <c r="AY178" s="263" t="s">
        <v>169</v>
      </c>
    </row>
    <row r="179" spans="1:65" s="2" customFormat="1" ht="21.75" customHeight="1">
      <c r="A179" s="41"/>
      <c r="B179" s="42"/>
      <c r="C179" s="307" t="s">
        <v>554</v>
      </c>
      <c r="D179" s="307" t="s">
        <v>637</v>
      </c>
      <c r="E179" s="308" t="s">
        <v>2440</v>
      </c>
      <c r="F179" s="309" t="s">
        <v>2441</v>
      </c>
      <c r="G179" s="310" t="s">
        <v>186</v>
      </c>
      <c r="H179" s="311">
        <v>6</v>
      </c>
      <c r="I179" s="312"/>
      <c r="J179" s="313">
        <f>ROUND(I179*H179,2)</f>
        <v>0</v>
      </c>
      <c r="K179" s="309" t="s">
        <v>19</v>
      </c>
      <c r="L179" s="314"/>
      <c r="M179" s="315" t="s">
        <v>19</v>
      </c>
      <c r="N179" s="316" t="s">
        <v>45</v>
      </c>
      <c r="O179" s="87"/>
      <c r="P179" s="238">
        <f>O179*H179</f>
        <v>0</v>
      </c>
      <c r="Q179" s="238">
        <v>3E-05</v>
      </c>
      <c r="R179" s="238">
        <f>Q179*H179</f>
        <v>0.00018</v>
      </c>
      <c r="S179" s="238">
        <v>0</v>
      </c>
      <c r="T179" s="239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0" t="s">
        <v>210</v>
      </c>
      <c r="AT179" s="240" t="s">
        <v>637</v>
      </c>
      <c r="AU179" s="240" t="s">
        <v>83</v>
      </c>
      <c r="AY179" s="20" t="s">
        <v>169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20" t="s">
        <v>81</v>
      </c>
      <c r="BK179" s="241">
        <f>ROUND(I179*H179,2)</f>
        <v>0</v>
      </c>
      <c r="BL179" s="20" t="s">
        <v>176</v>
      </c>
      <c r="BM179" s="240" t="s">
        <v>2442</v>
      </c>
    </row>
    <row r="180" spans="1:51" s="14" customFormat="1" ht="12">
      <c r="A180" s="14"/>
      <c r="B180" s="253"/>
      <c r="C180" s="254"/>
      <c r="D180" s="244" t="s">
        <v>178</v>
      </c>
      <c r="E180" s="255" t="s">
        <v>19</v>
      </c>
      <c r="F180" s="256" t="s">
        <v>2443</v>
      </c>
      <c r="G180" s="254"/>
      <c r="H180" s="257">
        <v>6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3" t="s">
        <v>178</v>
      </c>
      <c r="AU180" s="263" t="s">
        <v>83</v>
      </c>
      <c r="AV180" s="14" t="s">
        <v>83</v>
      </c>
      <c r="AW180" s="14" t="s">
        <v>35</v>
      </c>
      <c r="AX180" s="14" t="s">
        <v>81</v>
      </c>
      <c r="AY180" s="263" t="s">
        <v>169</v>
      </c>
    </row>
    <row r="181" spans="1:65" s="2" customFormat="1" ht="21.75" customHeight="1">
      <c r="A181" s="41"/>
      <c r="B181" s="42"/>
      <c r="C181" s="307" t="s">
        <v>562</v>
      </c>
      <c r="D181" s="307" t="s">
        <v>637</v>
      </c>
      <c r="E181" s="308" t="s">
        <v>2444</v>
      </c>
      <c r="F181" s="309" t="s">
        <v>2445</v>
      </c>
      <c r="G181" s="310" t="s">
        <v>186</v>
      </c>
      <c r="H181" s="311">
        <v>8</v>
      </c>
      <c r="I181" s="312"/>
      <c r="J181" s="313">
        <f>ROUND(I181*H181,2)</f>
        <v>0</v>
      </c>
      <c r="K181" s="309" t="s">
        <v>19</v>
      </c>
      <c r="L181" s="314"/>
      <c r="M181" s="315" t="s">
        <v>19</v>
      </c>
      <c r="N181" s="316" t="s">
        <v>45</v>
      </c>
      <c r="O181" s="87"/>
      <c r="P181" s="238">
        <f>O181*H181</f>
        <v>0</v>
      </c>
      <c r="Q181" s="238">
        <v>0.027</v>
      </c>
      <c r="R181" s="238">
        <f>Q181*H181</f>
        <v>0.216</v>
      </c>
      <c r="S181" s="238">
        <v>0</v>
      </c>
      <c r="T181" s="239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0" t="s">
        <v>210</v>
      </c>
      <c r="AT181" s="240" t="s">
        <v>637</v>
      </c>
      <c r="AU181" s="240" t="s">
        <v>83</v>
      </c>
      <c r="AY181" s="20" t="s">
        <v>169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20" t="s">
        <v>81</v>
      </c>
      <c r="BK181" s="241">
        <f>ROUND(I181*H181,2)</f>
        <v>0</v>
      </c>
      <c r="BL181" s="20" t="s">
        <v>176</v>
      </c>
      <c r="BM181" s="240" t="s">
        <v>2446</v>
      </c>
    </row>
    <row r="182" spans="1:51" s="14" customFormat="1" ht="12">
      <c r="A182" s="14"/>
      <c r="B182" s="253"/>
      <c r="C182" s="254"/>
      <c r="D182" s="244" t="s">
        <v>178</v>
      </c>
      <c r="E182" s="255" t="s">
        <v>19</v>
      </c>
      <c r="F182" s="256" t="s">
        <v>2447</v>
      </c>
      <c r="G182" s="254"/>
      <c r="H182" s="257">
        <v>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178</v>
      </c>
      <c r="AU182" s="263" t="s">
        <v>83</v>
      </c>
      <c r="AV182" s="14" t="s">
        <v>83</v>
      </c>
      <c r="AW182" s="14" t="s">
        <v>35</v>
      </c>
      <c r="AX182" s="14" t="s">
        <v>81</v>
      </c>
      <c r="AY182" s="263" t="s">
        <v>169</v>
      </c>
    </row>
    <row r="183" spans="1:65" s="2" customFormat="1" ht="16.5" customHeight="1">
      <c r="A183" s="41"/>
      <c r="B183" s="42"/>
      <c r="C183" s="229" t="s">
        <v>569</v>
      </c>
      <c r="D183" s="229" t="s">
        <v>171</v>
      </c>
      <c r="E183" s="230" t="s">
        <v>2448</v>
      </c>
      <c r="F183" s="231" t="s">
        <v>2449</v>
      </c>
      <c r="G183" s="232" t="s">
        <v>186</v>
      </c>
      <c r="H183" s="233">
        <v>14</v>
      </c>
      <c r="I183" s="234"/>
      <c r="J183" s="235">
        <f>ROUND(I183*H183,2)</f>
        <v>0</v>
      </c>
      <c r="K183" s="231" t="s">
        <v>175</v>
      </c>
      <c r="L183" s="47"/>
      <c r="M183" s="236" t="s">
        <v>19</v>
      </c>
      <c r="N183" s="237" t="s">
        <v>45</v>
      </c>
      <c r="O183" s="87"/>
      <c r="P183" s="238">
        <f>O183*H183</f>
        <v>0</v>
      </c>
      <c r="Q183" s="238">
        <v>5E-05</v>
      </c>
      <c r="R183" s="238">
        <f>Q183*H183</f>
        <v>0.0007</v>
      </c>
      <c r="S183" s="238">
        <v>0</v>
      </c>
      <c r="T183" s="239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0" t="s">
        <v>176</v>
      </c>
      <c r="AT183" s="240" t="s">
        <v>171</v>
      </c>
      <c r="AU183" s="240" t="s">
        <v>83</v>
      </c>
      <c r="AY183" s="20" t="s">
        <v>169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20" t="s">
        <v>81</v>
      </c>
      <c r="BK183" s="241">
        <f>ROUND(I183*H183,2)</f>
        <v>0</v>
      </c>
      <c r="BL183" s="20" t="s">
        <v>176</v>
      </c>
      <c r="BM183" s="240" t="s">
        <v>2450</v>
      </c>
    </row>
    <row r="184" spans="1:51" s="14" customFormat="1" ht="12">
      <c r="A184" s="14"/>
      <c r="B184" s="253"/>
      <c r="C184" s="254"/>
      <c r="D184" s="244" t="s">
        <v>178</v>
      </c>
      <c r="E184" s="255" t="s">
        <v>19</v>
      </c>
      <c r="F184" s="256" t="s">
        <v>2436</v>
      </c>
      <c r="G184" s="254"/>
      <c r="H184" s="257">
        <v>14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178</v>
      </c>
      <c r="AU184" s="263" t="s">
        <v>83</v>
      </c>
      <c r="AV184" s="14" t="s">
        <v>83</v>
      </c>
      <c r="AW184" s="14" t="s">
        <v>35</v>
      </c>
      <c r="AX184" s="14" t="s">
        <v>81</v>
      </c>
      <c r="AY184" s="263" t="s">
        <v>169</v>
      </c>
    </row>
    <row r="185" spans="1:65" s="2" customFormat="1" ht="16.5" customHeight="1">
      <c r="A185" s="41"/>
      <c r="B185" s="42"/>
      <c r="C185" s="307" t="s">
        <v>577</v>
      </c>
      <c r="D185" s="307" t="s">
        <v>637</v>
      </c>
      <c r="E185" s="308" t="s">
        <v>2451</v>
      </c>
      <c r="F185" s="309" t="s">
        <v>2452</v>
      </c>
      <c r="G185" s="310" t="s">
        <v>186</v>
      </c>
      <c r="H185" s="311">
        <v>126</v>
      </c>
      <c r="I185" s="312"/>
      <c r="J185" s="313">
        <f>ROUND(I185*H185,2)</f>
        <v>0</v>
      </c>
      <c r="K185" s="309" t="s">
        <v>175</v>
      </c>
      <c r="L185" s="314"/>
      <c r="M185" s="315" t="s">
        <v>19</v>
      </c>
      <c r="N185" s="316" t="s">
        <v>45</v>
      </c>
      <c r="O185" s="87"/>
      <c r="P185" s="238">
        <f>O185*H185</f>
        <v>0</v>
      </c>
      <c r="Q185" s="238">
        <v>0.00472</v>
      </c>
      <c r="R185" s="238">
        <f>Q185*H185</f>
        <v>0.59472</v>
      </c>
      <c r="S185" s="238">
        <v>0</v>
      </c>
      <c r="T185" s="239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40" t="s">
        <v>210</v>
      </c>
      <c r="AT185" s="240" t="s">
        <v>637</v>
      </c>
      <c r="AU185" s="240" t="s">
        <v>83</v>
      </c>
      <c r="AY185" s="20" t="s">
        <v>169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20" t="s">
        <v>81</v>
      </c>
      <c r="BK185" s="241">
        <f>ROUND(I185*H185,2)</f>
        <v>0</v>
      </c>
      <c r="BL185" s="20" t="s">
        <v>176</v>
      </c>
      <c r="BM185" s="240" t="s">
        <v>2453</v>
      </c>
    </row>
    <row r="186" spans="1:51" s="14" customFormat="1" ht="12">
      <c r="A186" s="14"/>
      <c r="B186" s="253"/>
      <c r="C186" s="254"/>
      <c r="D186" s="244" t="s">
        <v>178</v>
      </c>
      <c r="E186" s="255" t="s">
        <v>19</v>
      </c>
      <c r="F186" s="256" t="s">
        <v>2454</v>
      </c>
      <c r="G186" s="254"/>
      <c r="H186" s="257">
        <v>42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178</v>
      </c>
      <c r="AU186" s="263" t="s">
        <v>83</v>
      </c>
      <c r="AV186" s="14" t="s">
        <v>83</v>
      </c>
      <c r="AW186" s="14" t="s">
        <v>35</v>
      </c>
      <c r="AX186" s="14" t="s">
        <v>81</v>
      </c>
      <c r="AY186" s="263" t="s">
        <v>169</v>
      </c>
    </row>
    <row r="187" spans="1:51" s="14" customFormat="1" ht="12">
      <c r="A187" s="14"/>
      <c r="B187" s="253"/>
      <c r="C187" s="254"/>
      <c r="D187" s="244" t="s">
        <v>178</v>
      </c>
      <c r="E187" s="254"/>
      <c r="F187" s="256" t="s">
        <v>2455</v>
      </c>
      <c r="G187" s="254"/>
      <c r="H187" s="257">
        <v>126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178</v>
      </c>
      <c r="AU187" s="263" t="s">
        <v>83</v>
      </c>
      <c r="AV187" s="14" t="s">
        <v>83</v>
      </c>
      <c r="AW187" s="14" t="s">
        <v>4</v>
      </c>
      <c r="AX187" s="14" t="s">
        <v>81</v>
      </c>
      <c r="AY187" s="263" t="s">
        <v>169</v>
      </c>
    </row>
    <row r="188" spans="1:65" s="2" customFormat="1" ht="21.75" customHeight="1">
      <c r="A188" s="41"/>
      <c r="B188" s="42"/>
      <c r="C188" s="229" t="s">
        <v>583</v>
      </c>
      <c r="D188" s="229" t="s">
        <v>171</v>
      </c>
      <c r="E188" s="230" t="s">
        <v>2456</v>
      </c>
      <c r="F188" s="231" t="s">
        <v>2457</v>
      </c>
      <c r="G188" s="232" t="s">
        <v>186</v>
      </c>
      <c r="H188" s="233">
        <v>486</v>
      </c>
      <c r="I188" s="234"/>
      <c r="J188" s="235">
        <f>ROUND(I188*H188,2)</f>
        <v>0</v>
      </c>
      <c r="K188" s="231" t="s">
        <v>175</v>
      </c>
      <c r="L188" s="47"/>
      <c r="M188" s="236" t="s">
        <v>19</v>
      </c>
      <c r="N188" s="237" t="s">
        <v>45</v>
      </c>
      <c r="O188" s="87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40" t="s">
        <v>176</v>
      </c>
      <c r="AT188" s="240" t="s">
        <v>171</v>
      </c>
      <c r="AU188" s="240" t="s">
        <v>83</v>
      </c>
      <c r="AY188" s="20" t="s">
        <v>169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20" t="s">
        <v>81</v>
      </c>
      <c r="BK188" s="241">
        <f>ROUND(I188*H188,2)</f>
        <v>0</v>
      </c>
      <c r="BL188" s="20" t="s">
        <v>176</v>
      </c>
      <c r="BM188" s="240" t="s">
        <v>2458</v>
      </c>
    </row>
    <row r="189" spans="1:51" s="14" customFormat="1" ht="12">
      <c r="A189" s="14"/>
      <c r="B189" s="253"/>
      <c r="C189" s="254"/>
      <c r="D189" s="244" t="s">
        <v>178</v>
      </c>
      <c r="E189" s="255" t="s">
        <v>19</v>
      </c>
      <c r="F189" s="256" t="s">
        <v>2459</v>
      </c>
      <c r="G189" s="254"/>
      <c r="H189" s="257">
        <v>486</v>
      </c>
      <c r="I189" s="258"/>
      <c r="J189" s="254"/>
      <c r="K189" s="254"/>
      <c r="L189" s="259"/>
      <c r="M189" s="318"/>
      <c r="N189" s="319"/>
      <c r="O189" s="319"/>
      <c r="P189" s="319"/>
      <c r="Q189" s="319"/>
      <c r="R189" s="319"/>
      <c r="S189" s="319"/>
      <c r="T189" s="32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3" t="s">
        <v>178</v>
      </c>
      <c r="AU189" s="263" t="s">
        <v>83</v>
      </c>
      <c r="AV189" s="14" t="s">
        <v>83</v>
      </c>
      <c r="AW189" s="14" t="s">
        <v>35</v>
      </c>
      <c r="AX189" s="14" t="s">
        <v>81</v>
      </c>
      <c r="AY189" s="263" t="s">
        <v>169</v>
      </c>
    </row>
    <row r="190" spans="1:31" s="2" customFormat="1" ht="6.95" customHeight="1">
      <c r="A190" s="41"/>
      <c r="B190" s="62"/>
      <c r="C190" s="63"/>
      <c r="D190" s="63"/>
      <c r="E190" s="63"/>
      <c r="F190" s="63"/>
      <c r="G190" s="63"/>
      <c r="H190" s="63"/>
      <c r="I190" s="178"/>
      <c r="J190" s="63"/>
      <c r="K190" s="63"/>
      <c r="L190" s="47"/>
      <c r="M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</row>
  </sheetData>
  <sheetProtection password="DD5F" sheet="1" objects="1" scenarios="1" formatColumns="0" formatRows="0" autoFilter="0"/>
  <autoFilter ref="C86:K1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2292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2460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ROUND(J95,2)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ROUND((SUM(BE95:BE198)),2)</f>
        <v>0</v>
      </c>
      <c r="G35" s="41"/>
      <c r="H35" s="41"/>
      <c r="I35" s="167">
        <v>0.21</v>
      </c>
      <c r="J35" s="166">
        <f>ROUND(((SUM(BE95:BE198))*I35),2)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ROUND((SUM(BF95:BF198)),2)</f>
        <v>0</v>
      </c>
      <c r="G36" s="41"/>
      <c r="H36" s="41"/>
      <c r="I36" s="167">
        <v>0.15</v>
      </c>
      <c r="J36" s="166">
        <f>ROUND(((SUM(BF95:BF198))*I36),2)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ROUND((SUM(BG95:BG198)),2)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ROUND((SUM(BH95:BH198)),2)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ROUND((SUM(BI95:BI198)),2)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2292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802 - Úprava stávajícího oplocení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J95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J96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J97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596</v>
      </c>
      <c r="E66" s="197"/>
      <c r="F66" s="197"/>
      <c r="G66" s="197"/>
      <c r="H66" s="197"/>
      <c r="I66" s="198"/>
      <c r="J66" s="199">
        <f>J103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8"/>
      <c r="D67" s="196" t="s">
        <v>597</v>
      </c>
      <c r="E67" s="197"/>
      <c r="F67" s="197"/>
      <c r="G67" s="197"/>
      <c r="H67" s="197"/>
      <c r="I67" s="198"/>
      <c r="J67" s="199">
        <f>J112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8"/>
      <c r="D68" s="196" t="s">
        <v>151</v>
      </c>
      <c r="E68" s="197"/>
      <c r="F68" s="197"/>
      <c r="G68" s="197"/>
      <c r="H68" s="197"/>
      <c r="I68" s="198"/>
      <c r="J68" s="199">
        <f>J127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8"/>
      <c r="D69" s="196" t="s">
        <v>297</v>
      </c>
      <c r="E69" s="197"/>
      <c r="F69" s="197"/>
      <c r="G69" s="197"/>
      <c r="H69" s="197"/>
      <c r="I69" s="198"/>
      <c r="J69" s="199">
        <f>J164</f>
        <v>0</v>
      </c>
      <c r="K69" s="128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8"/>
      <c r="D70" s="196" t="s">
        <v>599</v>
      </c>
      <c r="E70" s="197"/>
      <c r="F70" s="197"/>
      <c r="G70" s="197"/>
      <c r="H70" s="197"/>
      <c r="I70" s="198"/>
      <c r="J70" s="199">
        <f>J175</f>
        <v>0</v>
      </c>
      <c r="K70" s="128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88"/>
      <c r="C71" s="189"/>
      <c r="D71" s="190" t="s">
        <v>260</v>
      </c>
      <c r="E71" s="191"/>
      <c r="F71" s="191"/>
      <c r="G71" s="191"/>
      <c r="H71" s="191"/>
      <c r="I71" s="192"/>
      <c r="J71" s="193">
        <f>J177</f>
        <v>0</v>
      </c>
      <c r="K71" s="189"/>
      <c r="L71" s="19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95"/>
      <c r="C72" s="128"/>
      <c r="D72" s="196" t="s">
        <v>303</v>
      </c>
      <c r="E72" s="197"/>
      <c r="F72" s="197"/>
      <c r="G72" s="197"/>
      <c r="H72" s="197"/>
      <c r="I72" s="198"/>
      <c r="J72" s="199">
        <f>J178</f>
        <v>0</v>
      </c>
      <c r="K72" s="128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8"/>
      <c r="D73" s="196" t="s">
        <v>2461</v>
      </c>
      <c r="E73" s="197"/>
      <c r="F73" s="197"/>
      <c r="G73" s="197"/>
      <c r="H73" s="197"/>
      <c r="I73" s="198"/>
      <c r="J73" s="199">
        <f>J188</f>
        <v>0</v>
      </c>
      <c r="K73" s="128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149"/>
      <c r="J74" s="43"/>
      <c r="K74" s="43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178"/>
      <c r="J75" s="63"/>
      <c r="K75" s="6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181"/>
      <c r="J79" s="65"/>
      <c r="K79" s="65"/>
      <c r="L79" s="15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154</v>
      </c>
      <c r="D80" s="43"/>
      <c r="E80" s="43"/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82" t="str">
        <f>E7</f>
        <v>KRÁLŮV DVŮR - OBCHVAT - II. část - PDPS</v>
      </c>
      <c r="F83" s="35"/>
      <c r="G83" s="35"/>
      <c r="H83" s="35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141</v>
      </c>
      <c r="D84" s="25"/>
      <c r="E84" s="25"/>
      <c r="F84" s="25"/>
      <c r="G84" s="25"/>
      <c r="H84" s="25"/>
      <c r="I84" s="141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182" t="s">
        <v>2292</v>
      </c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143</v>
      </c>
      <c r="D86" s="43"/>
      <c r="E86" s="43"/>
      <c r="F86" s="43"/>
      <c r="G86" s="43"/>
      <c r="H86" s="43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E11</f>
        <v>SO 802 - Úprava stávajícího oplocení</v>
      </c>
      <c r="F87" s="43"/>
      <c r="G87" s="43"/>
      <c r="H87" s="43"/>
      <c r="I87" s="149"/>
      <c r="J87" s="43"/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149"/>
      <c r="J88" s="43"/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F14</f>
        <v>Králův Dvůr</v>
      </c>
      <c r="G89" s="43"/>
      <c r="H89" s="43"/>
      <c r="I89" s="152" t="s">
        <v>23</v>
      </c>
      <c r="J89" s="75" t="str">
        <f>IF(J14="","",J14)</f>
        <v>18. 3. 2020</v>
      </c>
      <c r="K89" s="43"/>
      <c r="L89" s="15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149"/>
      <c r="J90" s="43"/>
      <c r="K90" s="43"/>
      <c r="L90" s="15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5" t="s">
        <v>25</v>
      </c>
      <c r="D91" s="43"/>
      <c r="E91" s="43"/>
      <c r="F91" s="30" t="str">
        <f>E17</f>
        <v>Město Králův Dvůr,Nám.Míru 139,26701 Králův Dvůr</v>
      </c>
      <c r="G91" s="43"/>
      <c r="H91" s="43"/>
      <c r="I91" s="152" t="s">
        <v>31</v>
      </c>
      <c r="J91" s="39" t="str">
        <f>E23</f>
        <v>SPEKTRA s.r.o.,V Hlinkách 1548,26601 Beroun</v>
      </c>
      <c r="K91" s="43"/>
      <c r="L91" s="15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IF(E20="","",E20)</f>
        <v>Vyplň údaj</v>
      </c>
      <c r="G92" s="43"/>
      <c r="H92" s="43"/>
      <c r="I92" s="152" t="s">
        <v>36</v>
      </c>
      <c r="J92" s="39" t="str">
        <f>E26</f>
        <v>p. Lenka Dejdarová</v>
      </c>
      <c r="K92" s="43"/>
      <c r="L92" s="15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149"/>
      <c r="J93" s="43"/>
      <c r="K93" s="43"/>
      <c r="L93" s="150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201"/>
      <c r="B94" s="202"/>
      <c r="C94" s="203" t="s">
        <v>155</v>
      </c>
      <c r="D94" s="204" t="s">
        <v>59</v>
      </c>
      <c r="E94" s="204" t="s">
        <v>55</v>
      </c>
      <c r="F94" s="204" t="s">
        <v>56</v>
      </c>
      <c r="G94" s="204" t="s">
        <v>156</v>
      </c>
      <c r="H94" s="204" t="s">
        <v>157</v>
      </c>
      <c r="I94" s="205" t="s">
        <v>158</v>
      </c>
      <c r="J94" s="204" t="s">
        <v>147</v>
      </c>
      <c r="K94" s="206" t="s">
        <v>159</v>
      </c>
      <c r="L94" s="207"/>
      <c r="M94" s="95" t="s">
        <v>19</v>
      </c>
      <c r="N94" s="96" t="s">
        <v>44</v>
      </c>
      <c r="O94" s="96" t="s">
        <v>160</v>
      </c>
      <c r="P94" s="96" t="s">
        <v>161</v>
      </c>
      <c r="Q94" s="96" t="s">
        <v>162</v>
      </c>
      <c r="R94" s="96" t="s">
        <v>163</v>
      </c>
      <c r="S94" s="96" t="s">
        <v>164</v>
      </c>
      <c r="T94" s="97" t="s">
        <v>165</v>
      </c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1:63" s="2" customFormat="1" ht="22.8" customHeight="1">
      <c r="A95" s="41"/>
      <c r="B95" s="42"/>
      <c r="C95" s="102" t="s">
        <v>166</v>
      </c>
      <c r="D95" s="43"/>
      <c r="E95" s="43"/>
      <c r="F95" s="43"/>
      <c r="G95" s="43"/>
      <c r="H95" s="43"/>
      <c r="I95" s="149"/>
      <c r="J95" s="208">
        <f>BK95</f>
        <v>0</v>
      </c>
      <c r="K95" s="43"/>
      <c r="L95" s="47"/>
      <c r="M95" s="98"/>
      <c r="N95" s="209"/>
      <c r="O95" s="99"/>
      <c r="P95" s="210">
        <f>P96+P177</f>
        <v>0</v>
      </c>
      <c r="Q95" s="99"/>
      <c r="R95" s="210">
        <f>R96+R177</f>
        <v>2.8698648199999996</v>
      </c>
      <c r="S95" s="99"/>
      <c r="T95" s="211">
        <f>T96+T177</f>
        <v>43.790645000000005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73</v>
      </c>
      <c r="AU95" s="20" t="s">
        <v>148</v>
      </c>
      <c r="BK95" s="212">
        <f>BK96+BK177</f>
        <v>0</v>
      </c>
    </row>
    <row r="96" spans="1:63" s="12" customFormat="1" ht="25.9" customHeight="1">
      <c r="A96" s="12"/>
      <c r="B96" s="213"/>
      <c r="C96" s="214"/>
      <c r="D96" s="215" t="s">
        <v>73</v>
      </c>
      <c r="E96" s="216" t="s">
        <v>167</v>
      </c>
      <c r="F96" s="216" t="s">
        <v>168</v>
      </c>
      <c r="G96" s="214"/>
      <c r="H96" s="214"/>
      <c r="I96" s="217"/>
      <c r="J96" s="218">
        <f>BK96</f>
        <v>0</v>
      </c>
      <c r="K96" s="214"/>
      <c r="L96" s="219"/>
      <c r="M96" s="220"/>
      <c r="N96" s="221"/>
      <c r="O96" s="221"/>
      <c r="P96" s="222">
        <f>P97+P103+P112+P127+P164+P175</f>
        <v>0</v>
      </c>
      <c r="Q96" s="221"/>
      <c r="R96" s="222">
        <f>R97+R103+R112+R127+R164+R175</f>
        <v>2.8615324199999996</v>
      </c>
      <c r="S96" s="221"/>
      <c r="T96" s="223">
        <f>T97+T103+T112+T127+T164+T175</f>
        <v>21.721020000000003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81</v>
      </c>
      <c r="AT96" s="225" t="s">
        <v>73</v>
      </c>
      <c r="AU96" s="225" t="s">
        <v>74</v>
      </c>
      <c r="AY96" s="224" t="s">
        <v>169</v>
      </c>
      <c r="BK96" s="226">
        <f>BK97+BK103+BK112+BK127+BK164+BK175</f>
        <v>0</v>
      </c>
    </row>
    <row r="97" spans="1:63" s="12" customFormat="1" ht="22.8" customHeight="1">
      <c r="A97" s="12"/>
      <c r="B97" s="213"/>
      <c r="C97" s="214"/>
      <c r="D97" s="215" t="s">
        <v>73</v>
      </c>
      <c r="E97" s="227" t="s">
        <v>81</v>
      </c>
      <c r="F97" s="227" t="s">
        <v>170</v>
      </c>
      <c r="G97" s="214"/>
      <c r="H97" s="214"/>
      <c r="I97" s="217"/>
      <c r="J97" s="228">
        <f>BK97</f>
        <v>0</v>
      </c>
      <c r="K97" s="214"/>
      <c r="L97" s="219"/>
      <c r="M97" s="220"/>
      <c r="N97" s="221"/>
      <c r="O97" s="221"/>
      <c r="P97" s="222">
        <f>SUM(P98:P102)</f>
        <v>0</v>
      </c>
      <c r="Q97" s="221"/>
      <c r="R97" s="222">
        <f>SUM(R98:R102)</f>
        <v>0</v>
      </c>
      <c r="S97" s="221"/>
      <c r="T97" s="223">
        <f>SUM(T98:T102)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4" t="s">
        <v>81</v>
      </c>
      <c r="AT97" s="225" t="s">
        <v>73</v>
      </c>
      <c r="AU97" s="225" t="s">
        <v>81</v>
      </c>
      <c r="AY97" s="224" t="s">
        <v>169</v>
      </c>
      <c r="BK97" s="226">
        <f>SUM(BK98:BK102)</f>
        <v>0</v>
      </c>
    </row>
    <row r="98" spans="1:65" s="2" customFormat="1" ht="33" customHeight="1">
      <c r="A98" s="41"/>
      <c r="B98" s="42"/>
      <c r="C98" s="229" t="s">
        <v>81</v>
      </c>
      <c r="D98" s="229" t="s">
        <v>171</v>
      </c>
      <c r="E98" s="230" t="s">
        <v>664</v>
      </c>
      <c r="F98" s="231" t="s">
        <v>665</v>
      </c>
      <c r="G98" s="232" t="s">
        <v>207</v>
      </c>
      <c r="H98" s="233">
        <v>0.72</v>
      </c>
      <c r="I98" s="234"/>
      <c r="J98" s="235">
        <f>ROUND(I98*H98,2)</f>
        <v>0</v>
      </c>
      <c r="K98" s="231" t="s">
        <v>175</v>
      </c>
      <c r="L98" s="47"/>
      <c r="M98" s="236" t="s">
        <v>19</v>
      </c>
      <c r="N98" s="237" t="s">
        <v>45</v>
      </c>
      <c r="O98" s="87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0" t="s">
        <v>176</v>
      </c>
      <c r="AT98" s="240" t="s">
        <v>171</v>
      </c>
      <c r="AU98" s="240" t="s">
        <v>83</v>
      </c>
      <c r="AY98" s="20" t="s">
        <v>169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20" t="s">
        <v>81</v>
      </c>
      <c r="BK98" s="241">
        <f>ROUND(I98*H98,2)</f>
        <v>0</v>
      </c>
      <c r="BL98" s="20" t="s">
        <v>176</v>
      </c>
      <c r="BM98" s="240" t="s">
        <v>2462</v>
      </c>
    </row>
    <row r="99" spans="1:51" s="13" customFormat="1" ht="12">
      <c r="A99" s="13"/>
      <c r="B99" s="242"/>
      <c r="C99" s="243"/>
      <c r="D99" s="244" t="s">
        <v>178</v>
      </c>
      <c r="E99" s="245" t="s">
        <v>19</v>
      </c>
      <c r="F99" s="246" t="s">
        <v>2463</v>
      </c>
      <c r="G99" s="243"/>
      <c r="H99" s="245" t="s">
        <v>19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2" t="s">
        <v>178</v>
      </c>
      <c r="AU99" s="252" t="s">
        <v>83</v>
      </c>
      <c r="AV99" s="13" t="s">
        <v>81</v>
      </c>
      <c r="AW99" s="13" t="s">
        <v>35</v>
      </c>
      <c r="AX99" s="13" t="s">
        <v>74</v>
      </c>
      <c r="AY99" s="252" t="s">
        <v>169</v>
      </c>
    </row>
    <row r="100" spans="1:51" s="13" customFormat="1" ht="12">
      <c r="A100" s="13"/>
      <c r="B100" s="242"/>
      <c r="C100" s="243"/>
      <c r="D100" s="244" t="s">
        <v>178</v>
      </c>
      <c r="E100" s="245" t="s">
        <v>19</v>
      </c>
      <c r="F100" s="246" t="s">
        <v>2464</v>
      </c>
      <c r="G100" s="243"/>
      <c r="H100" s="245" t="s">
        <v>19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2" t="s">
        <v>178</v>
      </c>
      <c r="AU100" s="252" t="s">
        <v>83</v>
      </c>
      <c r="AV100" s="13" t="s">
        <v>81</v>
      </c>
      <c r="AW100" s="13" t="s">
        <v>35</v>
      </c>
      <c r="AX100" s="13" t="s">
        <v>74</v>
      </c>
      <c r="AY100" s="252" t="s">
        <v>169</v>
      </c>
    </row>
    <row r="101" spans="1:51" s="14" customFormat="1" ht="12">
      <c r="A101" s="14"/>
      <c r="B101" s="253"/>
      <c r="C101" s="254"/>
      <c r="D101" s="244" t="s">
        <v>178</v>
      </c>
      <c r="E101" s="255" t="s">
        <v>19</v>
      </c>
      <c r="F101" s="256" t="s">
        <v>2465</v>
      </c>
      <c r="G101" s="254"/>
      <c r="H101" s="257">
        <v>0.72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3" t="s">
        <v>178</v>
      </c>
      <c r="AU101" s="263" t="s">
        <v>83</v>
      </c>
      <c r="AV101" s="14" t="s">
        <v>83</v>
      </c>
      <c r="AW101" s="14" t="s">
        <v>35</v>
      </c>
      <c r="AX101" s="14" t="s">
        <v>81</v>
      </c>
      <c r="AY101" s="263" t="s">
        <v>169</v>
      </c>
    </row>
    <row r="102" spans="1:65" s="2" customFormat="1" ht="55.5" customHeight="1">
      <c r="A102" s="41"/>
      <c r="B102" s="42"/>
      <c r="C102" s="229" t="s">
        <v>83</v>
      </c>
      <c r="D102" s="229" t="s">
        <v>171</v>
      </c>
      <c r="E102" s="230" t="s">
        <v>672</v>
      </c>
      <c r="F102" s="231" t="s">
        <v>673</v>
      </c>
      <c r="G102" s="232" t="s">
        <v>207</v>
      </c>
      <c r="H102" s="233">
        <v>0.72</v>
      </c>
      <c r="I102" s="234"/>
      <c r="J102" s="235">
        <f>ROUND(I102*H102,2)</f>
        <v>0</v>
      </c>
      <c r="K102" s="231" t="s">
        <v>175</v>
      </c>
      <c r="L102" s="47"/>
      <c r="M102" s="236" t="s">
        <v>19</v>
      </c>
      <c r="N102" s="237" t="s">
        <v>45</v>
      </c>
      <c r="O102" s="87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0" t="s">
        <v>176</v>
      </c>
      <c r="AT102" s="240" t="s">
        <v>171</v>
      </c>
      <c r="AU102" s="240" t="s">
        <v>83</v>
      </c>
      <c r="AY102" s="20" t="s">
        <v>169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20" t="s">
        <v>81</v>
      </c>
      <c r="BK102" s="241">
        <f>ROUND(I102*H102,2)</f>
        <v>0</v>
      </c>
      <c r="BL102" s="20" t="s">
        <v>176</v>
      </c>
      <c r="BM102" s="240" t="s">
        <v>2466</v>
      </c>
    </row>
    <row r="103" spans="1:63" s="12" customFormat="1" ht="22.8" customHeight="1">
      <c r="A103" s="12"/>
      <c r="B103" s="213"/>
      <c r="C103" s="214"/>
      <c r="D103" s="215" t="s">
        <v>73</v>
      </c>
      <c r="E103" s="227" t="s">
        <v>83</v>
      </c>
      <c r="F103" s="227" t="s">
        <v>675</v>
      </c>
      <c r="G103" s="214"/>
      <c r="H103" s="214"/>
      <c r="I103" s="217"/>
      <c r="J103" s="228">
        <f>BK103</f>
        <v>0</v>
      </c>
      <c r="K103" s="214"/>
      <c r="L103" s="219"/>
      <c r="M103" s="220"/>
      <c r="N103" s="221"/>
      <c r="O103" s="221"/>
      <c r="P103" s="222">
        <f>SUM(P104:P111)</f>
        <v>0</v>
      </c>
      <c r="Q103" s="221"/>
      <c r="R103" s="222">
        <f>SUM(R104:R111)</f>
        <v>1.8082766799999999</v>
      </c>
      <c r="S103" s="221"/>
      <c r="T103" s="223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24" t="s">
        <v>81</v>
      </c>
      <c r="AT103" s="225" t="s">
        <v>73</v>
      </c>
      <c r="AU103" s="225" t="s">
        <v>81</v>
      </c>
      <c r="AY103" s="224" t="s">
        <v>169</v>
      </c>
      <c r="BK103" s="226">
        <f>SUM(BK104:BK111)</f>
        <v>0</v>
      </c>
    </row>
    <row r="104" spans="1:65" s="2" customFormat="1" ht="21.75" customHeight="1">
      <c r="A104" s="41"/>
      <c r="B104" s="42"/>
      <c r="C104" s="229" t="s">
        <v>189</v>
      </c>
      <c r="D104" s="229" t="s">
        <v>171</v>
      </c>
      <c r="E104" s="230" t="s">
        <v>687</v>
      </c>
      <c r="F104" s="231" t="s">
        <v>688</v>
      </c>
      <c r="G104" s="232" t="s">
        <v>207</v>
      </c>
      <c r="H104" s="233">
        <v>0.792</v>
      </c>
      <c r="I104" s="234"/>
      <c r="J104" s="235">
        <f>ROUND(I104*H104,2)</f>
        <v>0</v>
      </c>
      <c r="K104" s="231" t="s">
        <v>175</v>
      </c>
      <c r="L104" s="47"/>
      <c r="M104" s="236" t="s">
        <v>19</v>
      </c>
      <c r="N104" s="237" t="s">
        <v>45</v>
      </c>
      <c r="O104" s="87"/>
      <c r="P104" s="238">
        <f>O104*H104</f>
        <v>0</v>
      </c>
      <c r="Q104" s="238">
        <v>2.25634</v>
      </c>
      <c r="R104" s="238">
        <f>Q104*H104</f>
        <v>1.7870212799999998</v>
      </c>
      <c r="S104" s="238">
        <v>0</v>
      </c>
      <c r="T104" s="23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0" t="s">
        <v>176</v>
      </c>
      <c r="AT104" s="240" t="s">
        <v>171</v>
      </c>
      <c r="AU104" s="240" t="s">
        <v>83</v>
      </c>
      <c r="AY104" s="20" t="s">
        <v>169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20" t="s">
        <v>81</v>
      </c>
      <c r="BK104" s="241">
        <f>ROUND(I104*H104,2)</f>
        <v>0</v>
      </c>
      <c r="BL104" s="20" t="s">
        <v>176</v>
      </c>
      <c r="BM104" s="240" t="s">
        <v>2467</v>
      </c>
    </row>
    <row r="105" spans="1:51" s="13" customFormat="1" ht="12">
      <c r="A105" s="13"/>
      <c r="B105" s="242"/>
      <c r="C105" s="243"/>
      <c r="D105" s="244" t="s">
        <v>178</v>
      </c>
      <c r="E105" s="245" t="s">
        <v>19</v>
      </c>
      <c r="F105" s="246" t="s">
        <v>2463</v>
      </c>
      <c r="G105" s="243"/>
      <c r="H105" s="245" t="s">
        <v>19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2" t="s">
        <v>178</v>
      </c>
      <c r="AU105" s="252" t="s">
        <v>83</v>
      </c>
      <c r="AV105" s="13" t="s">
        <v>81</v>
      </c>
      <c r="AW105" s="13" t="s">
        <v>35</v>
      </c>
      <c r="AX105" s="13" t="s">
        <v>74</v>
      </c>
      <c r="AY105" s="252" t="s">
        <v>169</v>
      </c>
    </row>
    <row r="106" spans="1:51" s="13" customFormat="1" ht="12">
      <c r="A106" s="13"/>
      <c r="B106" s="242"/>
      <c r="C106" s="243"/>
      <c r="D106" s="244" t="s">
        <v>178</v>
      </c>
      <c r="E106" s="245" t="s">
        <v>19</v>
      </c>
      <c r="F106" s="246" t="s">
        <v>2464</v>
      </c>
      <c r="G106" s="243"/>
      <c r="H106" s="245" t="s">
        <v>19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2" t="s">
        <v>178</v>
      </c>
      <c r="AU106" s="252" t="s">
        <v>83</v>
      </c>
      <c r="AV106" s="13" t="s">
        <v>81</v>
      </c>
      <c r="AW106" s="13" t="s">
        <v>35</v>
      </c>
      <c r="AX106" s="13" t="s">
        <v>74</v>
      </c>
      <c r="AY106" s="252" t="s">
        <v>169</v>
      </c>
    </row>
    <row r="107" spans="1:51" s="14" customFormat="1" ht="12">
      <c r="A107" s="14"/>
      <c r="B107" s="253"/>
      <c r="C107" s="254"/>
      <c r="D107" s="244" t="s">
        <v>178</v>
      </c>
      <c r="E107" s="255" t="s">
        <v>19</v>
      </c>
      <c r="F107" s="256" t="s">
        <v>2468</v>
      </c>
      <c r="G107" s="254"/>
      <c r="H107" s="257">
        <v>0.792</v>
      </c>
      <c r="I107" s="258"/>
      <c r="J107" s="254"/>
      <c r="K107" s="254"/>
      <c r="L107" s="259"/>
      <c r="M107" s="260"/>
      <c r="N107" s="261"/>
      <c r="O107" s="261"/>
      <c r="P107" s="261"/>
      <c r="Q107" s="261"/>
      <c r="R107" s="261"/>
      <c r="S107" s="261"/>
      <c r="T107" s="26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3" t="s">
        <v>178</v>
      </c>
      <c r="AU107" s="263" t="s">
        <v>83</v>
      </c>
      <c r="AV107" s="14" t="s">
        <v>83</v>
      </c>
      <c r="AW107" s="14" t="s">
        <v>35</v>
      </c>
      <c r="AX107" s="14" t="s">
        <v>81</v>
      </c>
      <c r="AY107" s="263" t="s">
        <v>169</v>
      </c>
    </row>
    <row r="108" spans="1:65" s="2" customFormat="1" ht="21.75" customHeight="1">
      <c r="A108" s="41"/>
      <c r="B108" s="42"/>
      <c r="C108" s="229" t="s">
        <v>176</v>
      </c>
      <c r="D108" s="229" t="s">
        <v>171</v>
      </c>
      <c r="E108" s="230" t="s">
        <v>2469</v>
      </c>
      <c r="F108" s="231" t="s">
        <v>2470</v>
      </c>
      <c r="G108" s="232" t="s">
        <v>234</v>
      </c>
      <c r="H108" s="233">
        <v>0.02</v>
      </c>
      <c r="I108" s="234"/>
      <c r="J108" s="235">
        <f>ROUND(I108*H108,2)</f>
        <v>0</v>
      </c>
      <c r="K108" s="231" t="s">
        <v>175</v>
      </c>
      <c r="L108" s="47"/>
      <c r="M108" s="236" t="s">
        <v>19</v>
      </c>
      <c r="N108" s="237" t="s">
        <v>45</v>
      </c>
      <c r="O108" s="87"/>
      <c r="P108" s="238">
        <f>O108*H108</f>
        <v>0</v>
      </c>
      <c r="Q108" s="238">
        <v>1.06277</v>
      </c>
      <c r="R108" s="238">
        <f>Q108*H108</f>
        <v>0.0212554</v>
      </c>
      <c r="S108" s="238">
        <v>0</v>
      </c>
      <c r="T108" s="239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0" t="s">
        <v>176</v>
      </c>
      <c r="AT108" s="240" t="s">
        <v>171</v>
      </c>
      <c r="AU108" s="240" t="s">
        <v>83</v>
      </c>
      <c r="AY108" s="20" t="s">
        <v>169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20" t="s">
        <v>81</v>
      </c>
      <c r="BK108" s="241">
        <f>ROUND(I108*H108,2)</f>
        <v>0</v>
      </c>
      <c r="BL108" s="20" t="s">
        <v>176</v>
      </c>
      <c r="BM108" s="240" t="s">
        <v>2471</v>
      </c>
    </row>
    <row r="109" spans="1:51" s="13" customFormat="1" ht="12">
      <c r="A109" s="13"/>
      <c r="B109" s="242"/>
      <c r="C109" s="243"/>
      <c r="D109" s="244" t="s">
        <v>178</v>
      </c>
      <c r="E109" s="245" t="s">
        <v>19</v>
      </c>
      <c r="F109" s="246" t="s">
        <v>2463</v>
      </c>
      <c r="G109" s="243"/>
      <c r="H109" s="245" t="s">
        <v>19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2" t="s">
        <v>178</v>
      </c>
      <c r="AU109" s="252" t="s">
        <v>83</v>
      </c>
      <c r="AV109" s="13" t="s">
        <v>81</v>
      </c>
      <c r="AW109" s="13" t="s">
        <v>35</v>
      </c>
      <c r="AX109" s="13" t="s">
        <v>74</v>
      </c>
      <c r="AY109" s="252" t="s">
        <v>169</v>
      </c>
    </row>
    <row r="110" spans="1:51" s="13" customFormat="1" ht="12">
      <c r="A110" s="13"/>
      <c r="B110" s="242"/>
      <c r="C110" s="243"/>
      <c r="D110" s="244" t="s">
        <v>178</v>
      </c>
      <c r="E110" s="245" t="s">
        <v>19</v>
      </c>
      <c r="F110" s="246" t="s">
        <v>2464</v>
      </c>
      <c r="G110" s="243"/>
      <c r="H110" s="245" t="s">
        <v>19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2" t="s">
        <v>178</v>
      </c>
      <c r="AU110" s="252" t="s">
        <v>83</v>
      </c>
      <c r="AV110" s="13" t="s">
        <v>81</v>
      </c>
      <c r="AW110" s="13" t="s">
        <v>35</v>
      </c>
      <c r="AX110" s="13" t="s">
        <v>74</v>
      </c>
      <c r="AY110" s="252" t="s">
        <v>169</v>
      </c>
    </row>
    <row r="111" spans="1:51" s="14" customFormat="1" ht="12">
      <c r="A111" s="14"/>
      <c r="B111" s="253"/>
      <c r="C111" s="254"/>
      <c r="D111" s="244" t="s">
        <v>178</v>
      </c>
      <c r="E111" s="255" t="s">
        <v>19</v>
      </c>
      <c r="F111" s="256" t="s">
        <v>2472</v>
      </c>
      <c r="G111" s="254"/>
      <c r="H111" s="257">
        <v>0.02</v>
      </c>
      <c r="I111" s="258"/>
      <c r="J111" s="254"/>
      <c r="K111" s="254"/>
      <c r="L111" s="259"/>
      <c r="M111" s="260"/>
      <c r="N111" s="261"/>
      <c r="O111" s="261"/>
      <c r="P111" s="261"/>
      <c r="Q111" s="261"/>
      <c r="R111" s="261"/>
      <c r="S111" s="261"/>
      <c r="T111" s="26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3" t="s">
        <v>178</v>
      </c>
      <c r="AU111" s="263" t="s">
        <v>83</v>
      </c>
      <c r="AV111" s="14" t="s">
        <v>83</v>
      </c>
      <c r="AW111" s="14" t="s">
        <v>35</v>
      </c>
      <c r="AX111" s="14" t="s">
        <v>81</v>
      </c>
      <c r="AY111" s="263" t="s">
        <v>169</v>
      </c>
    </row>
    <row r="112" spans="1:63" s="12" customFormat="1" ht="22.8" customHeight="1">
      <c r="A112" s="12"/>
      <c r="B112" s="213"/>
      <c r="C112" s="214"/>
      <c r="D112" s="215" t="s">
        <v>73</v>
      </c>
      <c r="E112" s="227" t="s">
        <v>189</v>
      </c>
      <c r="F112" s="227" t="s">
        <v>697</v>
      </c>
      <c r="G112" s="214"/>
      <c r="H112" s="214"/>
      <c r="I112" s="217"/>
      <c r="J112" s="228">
        <f>BK112</f>
        <v>0</v>
      </c>
      <c r="K112" s="214"/>
      <c r="L112" s="219"/>
      <c r="M112" s="220"/>
      <c r="N112" s="221"/>
      <c r="O112" s="221"/>
      <c r="P112" s="222">
        <f>SUM(P113:P126)</f>
        <v>0</v>
      </c>
      <c r="Q112" s="221"/>
      <c r="R112" s="222">
        <f>SUM(R113:R126)</f>
        <v>1.05325574</v>
      </c>
      <c r="S112" s="221"/>
      <c r="T112" s="223">
        <f>SUM(T113:T126)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4" t="s">
        <v>81</v>
      </c>
      <c r="AT112" s="225" t="s">
        <v>73</v>
      </c>
      <c r="AU112" s="225" t="s">
        <v>81</v>
      </c>
      <c r="AY112" s="224" t="s">
        <v>169</v>
      </c>
      <c r="BK112" s="226">
        <f>SUM(BK113:BK126)</f>
        <v>0</v>
      </c>
    </row>
    <row r="113" spans="1:65" s="2" customFormat="1" ht="21.75" customHeight="1">
      <c r="A113" s="41"/>
      <c r="B113" s="42"/>
      <c r="C113" s="229" t="s">
        <v>196</v>
      </c>
      <c r="D113" s="229" t="s">
        <v>171</v>
      </c>
      <c r="E113" s="230" t="s">
        <v>2473</v>
      </c>
      <c r="F113" s="231" t="s">
        <v>2474</v>
      </c>
      <c r="G113" s="232" t="s">
        <v>207</v>
      </c>
      <c r="H113" s="233">
        <v>0.45</v>
      </c>
      <c r="I113" s="234"/>
      <c r="J113" s="235">
        <f>ROUND(I113*H113,2)</f>
        <v>0</v>
      </c>
      <c r="K113" s="231" t="s">
        <v>175</v>
      </c>
      <c r="L113" s="47"/>
      <c r="M113" s="236" t="s">
        <v>19</v>
      </c>
      <c r="N113" s="237" t="s">
        <v>45</v>
      </c>
      <c r="O113" s="87"/>
      <c r="P113" s="238">
        <f>O113*H113</f>
        <v>0</v>
      </c>
      <c r="Q113" s="238">
        <v>2.25635</v>
      </c>
      <c r="R113" s="238">
        <f>Q113*H113</f>
        <v>1.0153575</v>
      </c>
      <c r="S113" s="238">
        <v>0</v>
      </c>
      <c r="T113" s="239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0" t="s">
        <v>176</v>
      </c>
      <c r="AT113" s="240" t="s">
        <v>171</v>
      </c>
      <c r="AU113" s="240" t="s">
        <v>83</v>
      </c>
      <c r="AY113" s="20" t="s">
        <v>169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20" t="s">
        <v>81</v>
      </c>
      <c r="BK113" s="241">
        <f>ROUND(I113*H113,2)</f>
        <v>0</v>
      </c>
      <c r="BL113" s="20" t="s">
        <v>176</v>
      </c>
      <c r="BM113" s="240" t="s">
        <v>2475</v>
      </c>
    </row>
    <row r="114" spans="1:51" s="13" customFormat="1" ht="12">
      <c r="A114" s="13"/>
      <c r="B114" s="242"/>
      <c r="C114" s="243"/>
      <c r="D114" s="244" t="s">
        <v>178</v>
      </c>
      <c r="E114" s="245" t="s">
        <v>19</v>
      </c>
      <c r="F114" s="246" t="s">
        <v>2463</v>
      </c>
      <c r="G114" s="243"/>
      <c r="H114" s="245" t="s">
        <v>19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2" t="s">
        <v>178</v>
      </c>
      <c r="AU114" s="252" t="s">
        <v>83</v>
      </c>
      <c r="AV114" s="13" t="s">
        <v>81</v>
      </c>
      <c r="AW114" s="13" t="s">
        <v>35</v>
      </c>
      <c r="AX114" s="13" t="s">
        <v>74</v>
      </c>
      <c r="AY114" s="252" t="s">
        <v>169</v>
      </c>
    </row>
    <row r="115" spans="1:51" s="13" customFormat="1" ht="12">
      <c r="A115" s="13"/>
      <c r="B115" s="242"/>
      <c r="C115" s="243"/>
      <c r="D115" s="244" t="s">
        <v>178</v>
      </c>
      <c r="E115" s="245" t="s">
        <v>19</v>
      </c>
      <c r="F115" s="246" t="s">
        <v>2464</v>
      </c>
      <c r="G115" s="243"/>
      <c r="H115" s="245" t="s">
        <v>19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2" t="s">
        <v>178</v>
      </c>
      <c r="AU115" s="252" t="s">
        <v>83</v>
      </c>
      <c r="AV115" s="13" t="s">
        <v>81</v>
      </c>
      <c r="AW115" s="13" t="s">
        <v>35</v>
      </c>
      <c r="AX115" s="13" t="s">
        <v>74</v>
      </c>
      <c r="AY115" s="252" t="s">
        <v>169</v>
      </c>
    </row>
    <row r="116" spans="1:51" s="14" customFormat="1" ht="12">
      <c r="A116" s="14"/>
      <c r="B116" s="253"/>
      <c r="C116" s="254"/>
      <c r="D116" s="244" t="s">
        <v>178</v>
      </c>
      <c r="E116" s="255" t="s">
        <v>19</v>
      </c>
      <c r="F116" s="256" t="s">
        <v>2476</v>
      </c>
      <c r="G116" s="254"/>
      <c r="H116" s="257">
        <v>0.45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178</v>
      </c>
      <c r="AU116" s="263" t="s">
        <v>83</v>
      </c>
      <c r="AV116" s="14" t="s">
        <v>83</v>
      </c>
      <c r="AW116" s="14" t="s">
        <v>35</v>
      </c>
      <c r="AX116" s="14" t="s">
        <v>81</v>
      </c>
      <c r="AY116" s="263" t="s">
        <v>169</v>
      </c>
    </row>
    <row r="117" spans="1:65" s="2" customFormat="1" ht="21.75" customHeight="1">
      <c r="A117" s="41"/>
      <c r="B117" s="42"/>
      <c r="C117" s="229" t="s">
        <v>200</v>
      </c>
      <c r="D117" s="229" t="s">
        <v>171</v>
      </c>
      <c r="E117" s="230" t="s">
        <v>2477</v>
      </c>
      <c r="F117" s="231" t="s">
        <v>2478</v>
      </c>
      <c r="G117" s="232" t="s">
        <v>174</v>
      </c>
      <c r="H117" s="233">
        <v>4.7</v>
      </c>
      <c r="I117" s="234"/>
      <c r="J117" s="235">
        <f>ROUND(I117*H117,2)</f>
        <v>0</v>
      </c>
      <c r="K117" s="231" t="s">
        <v>175</v>
      </c>
      <c r="L117" s="47"/>
      <c r="M117" s="236" t="s">
        <v>19</v>
      </c>
      <c r="N117" s="237" t="s">
        <v>45</v>
      </c>
      <c r="O117" s="87"/>
      <c r="P117" s="238">
        <f>O117*H117</f>
        <v>0</v>
      </c>
      <c r="Q117" s="238">
        <v>0.00275</v>
      </c>
      <c r="R117" s="238">
        <f>Q117*H117</f>
        <v>0.012924999999999999</v>
      </c>
      <c r="S117" s="238">
        <v>0</v>
      </c>
      <c r="T117" s="239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0" t="s">
        <v>176</v>
      </c>
      <c r="AT117" s="240" t="s">
        <v>171</v>
      </c>
      <c r="AU117" s="240" t="s">
        <v>83</v>
      </c>
      <c r="AY117" s="20" t="s">
        <v>169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20" t="s">
        <v>81</v>
      </c>
      <c r="BK117" s="241">
        <f>ROUND(I117*H117,2)</f>
        <v>0</v>
      </c>
      <c r="BL117" s="20" t="s">
        <v>176</v>
      </c>
      <c r="BM117" s="240" t="s">
        <v>2479</v>
      </c>
    </row>
    <row r="118" spans="1:51" s="13" customFormat="1" ht="12">
      <c r="A118" s="13"/>
      <c r="B118" s="242"/>
      <c r="C118" s="243"/>
      <c r="D118" s="244" t="s">
        <v>178</v>
      </c>
      <c r="E118" s="245" t="s">
        <v>19</v>
      </c>
      <c r="F118" s="246" t="s">
        <v>2463</v>
      </c>
      <c r="G118" s="243"/>
      <c r="H118" s="245" t="s">
        <v>19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178</v>
      </c>
      <c r="AU118" s="252" t="s">
        <v>83</v>
      </c>
      <c r="AV118" s="13" t="s">
        <v>81</v>
      </c>
      <c r="AW118" s="13" t="s">
        <v>35</v>
      </c>
      <c r="AX118" s="13" t="s">
        <v>74</v>
      </c>
      <c r="AY118" s="252" t="s">
        <v>169</v>
      </c>
    </row>
    <row r="119" spans="1:51" s="13" customFormat="1" ht="12">
      <c r="A119" s="13"/>
      <c r="B119" s="242"/>
      <c r="C119" s="243"/>
      <c r="D119" s="244" t="s">
        <v>178</v>
      </c>
      <c r="E119" s="245" t="s">
        <v>19</v>
      </c>
      <c r="F119" s="246" t="s">
        <v>2464</v>
      </c>
      <c r="G119" s="243"/>
      <c r="H119" s="245" t="s">
        <v>19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2" t="s">
        <v>178</v>
      </c>
      <c r="AU119" s="252" t="s">
        <v>83</v>
      </c>
      <c r="AV119" s="13" t="s">
        <v>81</v>
      </c>
      <c r="AW119" s="13" t="s">
        <v>35</v>
      </c>
      <c r="AX119" s="13" t="s">
        <v>74</v>
      </c>
      <c r="AY119" s="252" t="s">
        <v>169</v>
      </c>
    </row>
    <row r="120" spans="1:51" s="14" customFormat="1" ht="12">
      <c r="A120" s="14"/>
      <c r="B120" s="253"/>
      <c r="C120" s="254"/>
      <c r="D120" s="244" t="s">
        <v>178</v>
      </c>
      <c r="E120" s="255" t="s">
        <v>19</v>
      </c>
      <c r="F120" s="256" t="s">
        <v>2480</v>
      </c>
      <c r="G120" s="254"/>
      <c r="H120" s="257">
        <v>4.7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178</v>
      </c>
      <c r="AU120" s="263" t="s">
        <v>83</v>
      </c>
      <c r="AV120" s="14" t="s">
        <v>83</v>
      </c>
      <c r="AW120" s="14" t="s">
        <v>35</v>
      </c>
      <c r="AX120" s="14" t="s">
        <v>81</v>
      </c>
      <c r="AY120" s="263" t="s">
        <v>169</v>
      </c>
    </row>
    <row r="121" spans="1:65" s="2" customFormat="1" ht="21.75" customHeight="1">
      <c r="A121" s="41"/>
      <c r="B121" s="42"/>
      <c r="C121" s="229" t="s">
        <v>204</v>
      </c>
      <c r="D121" s="229" t="s">
        <v>171</v>
      </c>
      <c r="E121" s="230" t="s">
        <v>2481</v>
      </c>
      <c r="F121" s="231" t="s">
        <v>2482</v>
      </c>
      <c r="G121" s="232" t="s">
        <v>174</v>
      </c>
      <c r="H121" s="233">
        <v>4.7</v>
      </c>
      <c r="I121" s="234"/>
      <c r="J121" s="235">
        <f>ROUND(I121*H121,2)</f>
        <v>0</v>
      </c>
      <c r="K121" s="231" t="s">
        <v>175</v>
      </c>
      <c r="L121" s="47"/>
      <c r="M121" s="236" t="s">
        <v>19</v>
      </c>
      <c r="N121" s="237" t="s">
        <v>45</v>
      </c>
      <c r="O121" s="87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0" t="s">
        <v>176</v>
      </c>
      <c r="AT121" s="240" t="s">
        <v>171</v>
      </c>
      <c r="AU121" s="240" t="s">
        <v>83</v>
      </c>
      <c r="AY121" s="20" t="s">
        <v>169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20" t="s">
        <v>81</v>
      </c>
      <c r="BK121" s="241">
        <f>ROUND(I121*H121,2)</f>
        <v>0</v>
      </c>
      <c r="BL121" s="20" t="s">
        <v>176</v>
      </c>
      <c r="BM121" s="240" t="s">
        <v>2483</v>
      </c>
    </row>
    <row r="122" spans="1:65" s="2" customFormat="1" ht="21.75" customHeight="1">
      <c r="A122" s="41"/>
      <c r="B122" s="42"/>
      <c r="C122" s="229" t="s">
        <v>210</v>
      </c>
      <c r="D122" s="229" t="s">
        <v>171</v>
      </c>
      <c r="E122" s="230" t="s">
        <v>2484</v>
      </c>
      <c r="F122" s="231" t="s">
        <v>2485</v>
      </c>
      <c r="G122" s="232" t="s">
        <v>174</v>
      </c>
      <c r="H122" s="233">
        <v>4.7</v>
      </c>
      <c r="I122" s="234"/>
      <c r="J122" s="235">
        <f>ROUND(I122*H122,2)</f>
        <v>0</v>
      </c>
      <c r="K122" s="231" t="s">
        <v>175</v>
      </c>
      <c r="L122" s="47"/>
      <c r="M122" s="236" t="s">
        <v>19</v>
      </c>
      <c r="N122" s="237" t="s">
        <v>45</v>
      </c>
      <c r="O122" s="87"/>
      <c r="P122" s="238">
        <f>O122*H122</f>
        <v>0</v>
      </c>
      <c r="Q122" s="238">
        <v>0.0026</v>
      </c>
      <c r="R122" s="238">
        <f>Q122*H122</f>
        <v>0.01222</v>
      </c>
      <c r="S122" s="238">
        <v>0</v>
      </c>
      <c r="T122" s="239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0" t="s">
        <v>176</v>
      </c>
      <c r="AT122" s="240" t="s">
        <v>171</v>
      </c>
      <c r="AU122" s="240" t="s">
        <v>83</v>
      </c>
      <c r="AY122" s="20" t="s">
        <v>169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20" t="s">
        <v>81</v>
      </c>
      <c r="BK122" s="241">
        <f>ROUND(I122*H122,2)</f>
        <v>0</v>
      </c>
      <c r="BL122" s="20" t="s">
        <v>176</v>
      </c>
      <c r="BM122" s="240" t="s">
        <v>2486</v>
      </c>
    </row>
    <row r="123" spans="1:65" s="2" customFormat="1" ht="33" customHeight="1">
      <c r="A123" s="41"/>
      <c r="B123" s="42"/>
      <c r="C123" s="229" t="s">
        <v>216</v>
      </c>
      <c r="D123" s="229" t="s">
        <v>171</v>
      </c>
      <c r="E123" s="230" t="s">
        <v>2487</v>
      </c>
      <c r="F123" s="231" t="s">
        <v>2488</v>
      </c>
      <c r="G123" s="232" t="s">
        <v>234</v>
      </c>
      <c r="H123" s="233">
        <v>0.012</v>
      </c>
      <c r="I123" s="234"/>
      <c r="J123" s="235">
        <f>ROUND(I123*H123,2)</f>
        <v>0</v>
      </c>
      <c r="K123" s="231" t="s">
        <v>175</v>
      </c>
      <c r="L123" s="47"/>
      <c r="M123" s="236" t="s">
        <v>19</v>
      </c>
      <c r="N123" s="237" t="s">
        <v>45</v>
      </c>
      <c r="O123" s="87"/>
      <c r="P123" s="238">
        <f>O123*H123</f>
        <v>0</v>
      </c>
      <c r="Q123" s="238">
        <v>1.06277</v>
      </c>
      <c r="R123" s="238">
        <f>Q123*H123</f>
        <v>0.01275324</v>
      </c>
      <c r="S123" s="238">
        <v>0</v>
      </c>
      <c r="T123" s="239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0" t="s">
        <v>176</v>
      </c>
      <c r="AT123" s="240" t="s">
        <v>171</v>
      </c>
      <c r="AU123" s="240" t="s">
        <v>83</v>
      </c>
      <c r="AY123" s="20" t="s">
        <v>169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20" t="s">
        <v>81</v>
      </c>
      <c r="BK123" s="241">
        <f>ROUND(I123*H123,2)</f>
        <v>0</v>
      </c>
      <c r="BL123" s="20" t="s">
        <v>176</v>
      </c>
      <c r="BM123" s="240" t="s">
        <v>2489</v>
      </c>
    </row>
    <row r="124" spans="1:51" s="13" customFormat="1" ht="12">
      <c r="A124" s="13"/>
      <c r="B124" s="242"/>
      <c r="C124" s="243"/>
      <c r="D124" s="244" t="s">
        <v>178</v>
      </c>
      <c r="E124" s="245" t="s">
        <v>19</v>
      </c>
      <c r="F124" s="246" t="s">
        <v>2463</v>
      </c>
      <c r="G124" s="243"/>
      <c r="H124" s="245" t="s">
        <v>19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2" t="s">
        <v>178</v>
      </c>
      <c r="AU124" s="252" t="s">
        <v>83</v>
      </c>
      <c r="AV124" s="13" t="s">
        <v>81</v>
      </c>
      <c r="AW124" s="13" t="s">
        <v>35</v>
      </c>
      <c r="AX124" s="13" t="s">
        <v>74</v>
      </c>
      <c r="AY124" s="252" t="s">
        <v>169</v>
      </c>
    </row>
    <row r="125" spans="1:51" s="13" customFormat="1" ht="12">
      <c r="A125" s="13"/>
      <c r="B125" s="242"/>
      <c r="C125" s="243"/>
      <c r="D125" s="244" t="s">
        <v>178</v>
      </c>
      <c r="E125" s="245" t="s">
        <v>19</v>
      </c>
      <c r="F125" s="246" t="s">
        <v>2464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178</v>
      </c>
      <c r="AU125" s="252" t="s">
        <v>83</v>
      </c>
      <c r="AV125" s="13" t="s">
        <v>81</v>
      </c>
      <c r="AW125" s="13" t="s">
        <v>35</v>
      </c>
      <c r="AX125" s="13" t="s">
        <v>74</v>
      </c>
      <c r="AY125" s="252" t="s">
        <v>169</v>
      </c>
    </row>
    <row r="126" spans="1:51" s="14" customFormat="1" ht="12">
      <c r="A126" s="14"/>
      <c r="B126" s="253"/>
      <c r="C126" s="254"/>
      <c r="D126" s="244" t="s">
        <v>178</v>
      </c>
      <c r="E126" s="255" t="s">
        <v>19</v>
      </c>
      <c r="F126" s="256" t="s">
        <v>2490</v>
      </c>
      <c r="G126" s="254"/>
      <c r="H126" s="257">
        <v>0.012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178</v>
      </c>
      <c r="AU126" s="263" t="s">
        <v>83</v>
      </c>
      <c r="AV126" s="14" t="s">
        <v>83</v>
      </c>
      <c r="AW126" s="14" t="s">
        <v>35</v>
      </c>
      <c r="AX126" s="14" t="s">
        <v>81</v>
      </c>
      <c r="AY126" s="263" t="s">
        <v>169</v>
      </c>
    </row>
    <row r="127" spans="1:63" s="12" customFormat="1" ht="22.8" customHeight="1">
      <c r="A127" s="12"/>
      <c r="B127" s="213"/>
      <c r="C127" s="214"/>
      <c r="D127" s="215" t="s">
        <v>73</v>
      </c>
      <c r="E127" s="227" t="s">
        <v>216</v>
      </c>
      <c r="F127" s="227" t="s">
        <v>242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SUM(P128:P163)</f>
        <v>0</v>
      </c>
      <c r="Q127" s="221"/>
      <c r="R127" s="222">
        <f>SUM(R128:R163)</f>
        <v>0</v>
      </c>
      <c r="S127" s="221"/>
      <c r="T127" s="223">
        <f>SUM(T128:T163)</f>
        <v>21.721020000000003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81</v>
      </c>
      <c r="AT127" s="225" t="s">
        <v>73</v>
      </c>
      <c r="AU127" s="225" t="s">
        <v>81</v>
      </c>
      <c r="AY127" s="224" t="s">
        <v>169</v>
      </c>
      <c r="BK127" s="226">
        <f>SUM(BK128:BK163)</f>
        <v>0</v>
      </c>
    </row>
    <row r="128" spans="1:65" s="2" customFormat="1" ht="16.5" customHeight="1">
      <c r="A128" s="41"/>
      <c r="B128" s="42"/>
      <c r="C128" s="229" t="s">
        <v>222</v>
      </c>
      <c r="D128" s="229" t="s">
        <v>171</v>
      </c>
      <c r="E128" s="230" t="s">
        <v>347</v>
      </c>
      <c r="F128" s="231" t="s">
        <v>2491</v>
      </c>
      <c r="G128" s="232" t="s">
        <v>207</v>
      </c>
      <c r="H128" s="233">
        <v>3.2</v>
      </c>
      <c r="I128" s="234"/>
      <c r="J128" s="235">
        <f>ROUND(I128*H128,2)</f>
        <v>0</v>
      </c>
      <c r="K128" s="231" t="s">
        <v>175</v>
      </c>
      <c r="L128" s="47"/>
      <c r="M128" s="236" t="s">
        <v>19</v>
      </c>
      <c r="N128" s="237" t="s">
        <v>45</v>
      </c>
      <c r="O128" s="87"/>
      <c r="P128" s="238">
        <f>O128*H128</f>
        <v>0</v>
      </c>
      <c r="Q128" s="238">
        <v>0</v>
      </c>
      <c r="R128" s="238">
        <f>Q128*H128</f>
        <v>0</v>
      </c>
      <c r="S128" s="238">
        <v>2.4</v>
      </c>
      <c r="T128" s="239">
        <f>S128*H128</f>
        <v>7.68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0" t="s">
        <v>176</v>
      </c>
      <c r="AT128" s="240" t="s">
        <v>171</v>
      </c>
      <c r="AU128" s="240" t="s">
        <v>83</v>
      </c>
      <c r="AY128" s="20" t="s">
        <v>169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20" t="s">
        <v>81</v>
      </c>
      <c r="BK128" s="241">
        <f>ROUND(I128*H128,2)</f>
        <v>0</v>
      </c>
      <c r="BL128" s="20" t="s">
        <v>176</v>
      </c>
      <c r="BM128" s="240" t="s">
        <v>2492</v>
      </c>
    </row>
    <row r="129" spans="1:51" s="13" customFormat="1" ht="12">
      <c r="A129" s="13"/>
      <c r="B129" s="242"/>
      <c r="C129" s="243"/>
      <c r="D129" s="244" t="s">
        <v>178</v>
      </c>
      <c r="E129" s="245" t="s">
        <v>19</v>
      </c>
      <c r="F129" s="246" t="s">
        <v>2463</v>
      </c>
      <c r="G129" s="243"/>
      <c r="H129" s="245" t="s">
        <v>19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2" t="s">
        <v>178</v>
      </c>
      <c r="AU129" s="252" t="s">
        <v>83</v>
      </c>
      <c r="AV129" s="13" t="s">
        <v>81</v>
      </c>
      <c r="AW129" s="13" t="s">
        <v>35</v>
      </c>
      <c r="AX129" s="13" t="s">
        <v>74</v>
      </c>
      <c r="AY129" s="252" t="s">
        <v>169</v>
      </c>
    </row>
    <row r="130" spans="1:51" s="13" customFormat="1" ht="12">
      <c r="A130" s="13"/>
      <c r="B130" s="242"/>
      <c r="C130" s="243"/>
      <c r="D130" s="244" t="s">
        <v>178</v>
      </c>
      <c r="E130" s="245" t="s">
        <v>19</v>
      </c>
      <c r="F130" s="246" t="s">
        <v>2464</v>
      </c>
      <c r="G130" s="243"/>
      <c r="H130" s="245" t="s">
        <v>19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2" t="s">
        <v>178</v>
      </c>
      <c r="AU130" s="252" t="s">
        <v>83</v>
      </c>
      <c r="AV130" s="13" t="s">
        <v>81</v>
      </c>
      <c r="AW130" s="13" t="s">
        <v>35</v>
      </c>
      <c r="AX130" s="13" t="s">
        <v>74</v>
      </c>
      <c r="AY130" s="252" t="s">
        <v>169</v>
      </c>
    </row>
    <row r="131" spans="1:51" s="14" customFormat="1" ht="12">
      <c r="A131" s="14"/>
      <c r="B131" s="253"/>
      <c r="C131" s="254"/>
      <c r="D131" s="244" t="s">
        <v>178</v>
      </c>
      <c r="E131" s="255" t="s">
        <v>19</v>
      </c>
      <c r="F131" s="256" t="s">
        <v>2493</v>
      </c>
      <c r="G131" s="254"/>
      <c r="H131" s="257">
        <v>3.2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178</v>
      </c>
      <c r="AU131" s="263" t="s">
        <v>83</v>
      </c>
      <c r="AV131" s="14" t="s">
        <v>83</v>
      </c>
      <c r="AW131" s="14" t="s">
        <v>35</v>
      </c>
      <c r="AX131" s="14" t="s">
        <v>81</v>
      </c>
      <c r="AY131" s="263" t="s">
        <v>169</v>
      </c>
    </row>
    <row r="132" spans="1:65" s="2" customFormat="1" ht="21.75" customHeight="1">
      <c r="A132" s="41"/>
      <c r="B132" s="42"/>
      <c r="C132" s="229" t="s">
        <v>231</v>
      </c>
      <c r="D132" s="229" t="s">
        <v>171</v>
      </c>
      <c r="E132" s="230" t="s">
        <v>379</v>
      </c>
      <c r="F132" s="231" t="s">
        <v>2494</v>
      </c>
      <c r="G132" s="232" t="s">
        <v>207</v>
      </c>
      <c r="H132" s="233">
        <v>2</v>
      </c>
      <c r="I132" s="234"/>
      <c r="J132" s="235">
        <f>ROUND(I132*H132,2)</f>
        <v>0</v>
      </c>
      <c r="K132" s="231" t="s">
        <v>175</v>
      </c>
      <c r="L132" s="47"/>
      <c r="M132" s="236" t="s">
        <v>19</v>
      </c>
      <c r="N132" s="237" t="s">
        <v>45</v>
      </c>
      <c r="O132" s="87"/>
      <c r="P132" s="238">
        <f>O132*H132</f>
        <v>0</v>
      </c>
      <c r="Q132" s="238">
        <v>0</v>
      </c>
      <c r="R132" s="238">
        <f>Q132*H132</f>
        <v>0</v>
      </c>
      <c r="S132" s="238">
        <v>2.4</v>
      </c>
      <c r="T132" s="239">
        <f>S132*H132</f>
        <v>4.8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0" t="s">
        <v>176</v>
      </c>
      <c r="AT132" s="240" t="s">
        <v>171</v>
      </c>
      <c r="AU132" s="240" t="s">
        <v>83</v>
      </c>
      <c r="AY132" s="20" t="s">
        <v>169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20" t="s">
        <v>81</v>
      </c>
      <c r="BK132" s="241">
        <f>ROUND(I132*H132,2)</f>
        <v>0</v>
      </c>
      <c r="BL132" s="20" t="s">
        <v>176</v>
      </c>
      <c r="BM132" s="240" t="s">
        <v>2495</v>
      </c>
    </row>
    <row r="133" spans="1:51" s="13" customFormat="1" ht="12">
      <c r="A133" s="13"/>
      <c r="B133" s="242"/>
      <c r="C133" s="243"/>
      <c r="D133" s="244" t="s">
        <v>178</v>
      </c>
      <c r="E133" s="245" t="s">
        <v>19</v>
      </c>
      <c r="F133" s="246" t="s">
        <v>2463</v>
      </c>
      <c r="G133" s="243"/>
      <c r="H133" s="245" t="s">
        <v>19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2" t="s">
        <v>178</v>
      </c>
      <c r="AU133" s="252" t="s">
        <v>83</v>
      </c>
      <c r="AV133" s="13" t="s">
        <v>81</v>
      </c>
      <c r="AW133" s="13" t="s">
        <v>35</v>
      </c>
      <c r="AX133" s="13" t="s">
        <v>74</v>
      </c>
      <c r="AY133" s="252" t="s">
        <v>169</v>
      </c>
    </row>
    <row r="134" spans="1:51" s="13" customFormat="1" ht="12">
      <c r="A134" s="13"/>
      <c r="B134" s="242"/>
      <c r="C134" s="243"/>
      <c r="D134" s="244" t="s">
        <v>178</v>
      </c>
      <c r="E134" s="245" t="s">
        <v>19</v>
      </c>
      <c r="F134" s="246" t="s">
        <v>2464</v>
      </c>
      <c r="G134" s="243"/>
      <c r="H134" s="245" t="s">
        <v>19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178</v>
      </c>
      <c r="AU134" s="252" t="s">
        <v>83</v>
      </c>
      <c r="AV134" s="13" t="s">
        <v>81</v>
      </c>
      <c r="AW134" s="13" t="s">
        <v>35</v>
      </c>
      <c r="AX134" s="13" t="s">
        <v>74</v>
      </c>
      <c r="AY134" s="252" t="s">
        <v>169</v>
      </c>
    </row>
    <row r="135" spans="1:51" s="14" customFormat="1" ht="12">
      <c r="A135" s="14"/>
      <c r="B135" s="253"/>
      <c r="C135" s="254"/>
      <c r="D135" s="244" t="s">
        <v>178</v>
      </c>
      <c r="E135" s="255" t="s">
        <v>19</v>
      </c>
      <c r="F135" s="256" t="s">
        <v>2496</v>
      </c>
      <c r="G135" s="254"/>
      <c r="H135" s="257">
        <v>2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178</v>
      </c>
      <c r="AU135" s="263" t="s">
        <v>83</v>
      </c>
      <c r="AV135" s="14" t="s">
        <v>83</v>
      </c>
      <c r="AW135" s="14" t="s">
        <v>35</v>
      </c>
      <c r="AX135" s="14" t="s">
        <v>81</v>
      </c>
      <c r="AY135" s="263" t="s">
        <v>169</v>
      </c>
    </row>
    <row r="136" spans="1:65" s="2" customFormat="1" ht="21.75" customHeight="1">
      <c r="A136" s="41"/>
      <c r="B136" s="42"/>
      <c r="C136" s="229" t="s">
        <v>237</v>
      </c>
      <c r="D136" s="229" t="s">
        <v>171</v>
      </c>
      <c r="E136" s="230" t="s">
        <v>2497</v>
      </c>
      <c r="F136" s="231" t="s">
        <v>2498</v>
      </c>
      <c r="G136" s="232" t="s">
        <v>207</v>
      </c>
      <c r="H136" s="233">
        <v>2.139</v>
      </c>
      <c r="I136" s="234"/>
      <c r="J136" s="235">
        <f>ROUND(I136*H136,2)</f>
        <v>0</v>
      </c>
      <c r="K136" s="231" t="s">
        <v>19</v>
      </c>
      <c r="L136" s="47"/>
      <c r="M136" s="236" t="s">
        <v>19</v>
      </c>
      <c r="N136" s="237" t="s">
        <v>45</v>
      </c>
      <c r="O136" s="87"/>
      <c r="P136" s="238">
        <f>O136*H136</f>
        <v>0</v>
      </c>
      <c r="Q136" s="238">
        <v>0</v>
      </c>
      <c r="R136" s="238">
        <f>Q136*H136</f>
        <v>0</v>
      </c>
      <c r="S136" s="238">
        <v>2.2</v>
      </c>
      <c r="T136" s="239">
        <f>S136*H136</f>
        <v>4.7058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0" t="s">
        <v>176</v>
      </c>
      <c r="AT136" s="240" t="s">
        <v>171</v>
      </c>
      <c r="AU136" s="240" t="s">
        <v>83</v>
      </c>
      <c r="AY136" s="20" t="s">
        <v>169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20" t="s">
        <v>81</v>
      </c>
      <c r="BK136" s="241">
        <f>ROUND(I136*H136,2)</f>
        <v>0</v>
      </c>
      <c r="BL136" s="20" t="s">
        <v>176</v>
      </c>
      <c r="BM136" s="240" t="s">
        <v>2499</v>
      </c>
    </row>
    <row r="137" spans="1:51" s="13" customFormat="1" ht="12">
      <c r="A137" s="13"/>
      <c r="B137" s="242"/>
      <c r="C137" s="243"/>
      <c r="D137" s="244" t="s">
        <v>178</v>
      </c>
      <c r="E137" s="245" t="s">
        <v>19</v>
      </c>
      <c r="F137" s="246" t="s">
        <v>2463</v>
      </c>
      <c r="G137" s="243"/>
      <c r="H137" s="245" t="s">
        <v>19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178</v>
      </c>
      <c r="AU137" s="252" t="s">
        <v>83</v>
      </c>
      <c r="AV137" s="13" t="s">
        <v>81</v>
      </c>
      <c r="AW137" s="13" t="s">
        <v>35</v>
      </c>
      <c r="AX137" s="13" t="s">
        <v>74</v>
      </c>
      <c r="AY137" s="252" t="s">
        <v>169</v>
      </c>
    </row>
    <row r="138" spans="1:51" s="13" customFormat="1" ht="12">
      <c r="A138" s="13"/>
      <c r="B138" s="242"/>
      <c r="C138" s="243"/>
      <c r="D138" s="244" t="s">
        <v>178</v>
      </c>
      <c r="E138" s="245" t="s">
        <v>19</v>
      </c>
      <c r="F138" s="246" t="s">
        <v>2464</v>
      </c>
      <c r="G138" s="243"/>
      <c r="H138" s="245" t="s">
        <v>19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2" t="s">
        <v>178</v>
      </c>
      <c r="AU138" s="252" t="s">
        <v>83</v>
      </c>
      <c r="AV138" s="13" t="s">
        <v>81</v>
      </c>
      <c r="AW138" s="13" t="s">
        <v>35</v>
      </c>
      <c r="AX138" s="13" t="s">
        <v>74</v>
      </c>
      <c r="AY138" s="252" t="s">
        <v>169</v>
      </c>
    </row>
    <row r="139" spans="1:51" s="14" customFormat="1" ht="12">
      <c r="A139" s="14"/>
      <c r="B139" s="253"/>
      <c r="C139" s="254"/>
      <c r="D139" s="244" t="s">
        <v>178</v>
      </c>
      <c r="E139" s="255" t="s">
        <v>19</v>
      </c>
      <c r="F139" s="256" t="s">
        <v>2500</v>
      </c>
      <c r="G139" s="254"/>
      <c r="H139" s="257">
        <v>2.139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178</v>
      </c>
      <c r="AU139" s="263" t="s">
        <v>83</v>
      </c>
      <c r="AV139" s="14" t="s">
        <v>83</v>
      </c>
      <c r="AW139" s="14" t="s">
        <v>35</v>
      </c>
      <c r="AX139" s="14" t="s">
        <v>81</v>
      </c>
      <c r="AY139" s="263" t="s">
        <v>169</v>
      </c>
    </row>
    <row r="140" spans="1:65" s="2" customFormat="1" ht="21.75" customHeight="1">
      <c r="A140" s="41"/>
      <c r="B140" s="42"/>
      <c r="C140" s="229" t="s">
        <v>247</v>
      </c>
      <c r="D140" s="229" t="s">
        <v>171</v>
      </c>
      <c r="E140" s="230" t="s">
        <v>2501</v>
      </c>
      <c r="F140" s="231" t="s">
        <v>2502</v>
      </c>
      <c r="G140" s="232" t="s">
        <v>186</v>
      </c>
      <c r="H140" s="233">
        <v>33</v>
      </c>
      <c r="I140" s="234"/>
      <c r="J140" s="235">
        <f>ROUND(I140*H140,2)</f>
        <v>0</v>
      </c>
      <c r="K140" s="231" t="s">
        <v>175</v>
      </c>
      <c r="L140" s="47"/>
      <c r="M140" s="236" t="s">
        <v>19</v>
      </c>
      <c r="N140" s="237" t="s">
        <v>45</v>
      </c>
      <c r="O140" s="87"/>
      <c r="P140" s="238">
        <f>O140*H140</f>
        <v>0</v>
      </c>
      <c r="Q140" s="238">
        <v>0</v>
      </c>
      <c r="R140" s="238">
        <f>Q140*H140</f>
        <v>0</v>
      </c>
      <c r="S140" s="238">
        <v>0.0684</v>
      </c>
      <c r="T140" s="239">
        <f>S140*H140</f>
        <v>2.2572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0" t="s">
        <v>176</v>
      </c>
      <c r="AT140" s="240" t="s">
        <v>171</v>
      </c>
      <c r="AU140" s="240" t="s">
        <v>83</v>
      </c>
      <c r="AY140" s="20" t="s">
        <v>169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20" t="s">
        <v>81</v>
      </c>
      <c r="BK140" s="241">
        <f>ROUND(I140*H140,2)</f>
        <v>0</v>
      </c>
      <c r="BL140" s="20" t="s">
        <v>176</v>
      </c>
      <c r="BM140" s="240" t="s">
        <v>2503</v>
      </c>
    </row>
    <row r="141" spans="1:51" s="13" customFormat="1" ht="12">
      <c r="A141" s="13"/>
      <c r="B141" s="242"/>
      <c r="C141" s="243"/>
      <c r="D141" s="244" t="s">
        <v>178</v>
      </c>
      <c r="E141" s="245" t="s">
        <v>19</v>
      </c>
      <c r="F141" s="246" t="s">
        <v>2463</v>
      </c>
      <c r="G141" s="243"/>
      <c r="H141" s="245" t="s">
        <v>19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178</v>
      </c>
      <c r="AU141" s="252" t="s">
        <v>83</v>
      </c>
      <c r="AV141" s="13" t="s">
        <v>81</v>
      </c>
      <c r="AW141" s="13" t="s">
        <v>35</v>
      </c>
      <c r="AX141" s="13" t="s">
        <v>74</v>
      </c>
      <c r="AY141" s="252" t="s">
        <v>169</v>
      </c>
    </row>
    <row r="142" spans="1:51" s="13" customFormat="1" ht="12">
      <c r="A142" s="13"/>
      <c r="B142" s="242"/>
      <c r="C142" s="243"/>
      <c r="D142" s="244" t="s">
        <v>178</v>
      </c>
      <c r="E142" s="245" t="s">
        <v>19</v>
      </c>
      <c r="F142" s="246" t="s">
        <v>2464</v>
      </c>
      <c r="G142" s="243"/>
      <c r="H142" s="245" t="s">
        <v>19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178</v>
      </c>
      <c r="AU142" s="252" t="s">
        <v>83</v>
      </c>
      <c r="AV142" s="13" t="s">
        <v>81</v>
      </c>
      <c r="AW142" s="13" t="s">
        <v>35</v>
      </c>
      <c r="AX142" s="13" t="s">
        <v>74</v>
      </c>
      <c r="AY142" s="252" t="s">
        <v>169</v>
      </c>
    </row>
    <row r="143" spans="1:51" s="14" customFormat="1" ht="12">
      <c r="A143" s="14"/>
      <c r="B143" s="253"/>
      <c r="C143" s="254"/>
      <c r="D143" s="244" t="s">
        <v>178</v>
      </c>
      <c r="E143" s="255" t="s">
        <v>19</v>
      </c>
      <c r="F143" s="256" t="s">
        <v>2504</v>
      </c>
      <c r="G143" s="254"/>
      <c r="H143" s="257">
        <v>31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178</v>
      </c>
      <c r="AU143" s="263" t="s">
        <v>83</v>
      </c>
      <c r="AV143" s="14" t="s">
        <v>83</v>
      </c>
      <c r="AW143" s="14" t="s">
        <v>35</v>
      </c>
      <c r="AX143" s="14" t="s">
        <v>74</v>
      </c>
      <c r="AY143" s="263" t="s">
        <v>169</v>
      </c>
    </row>
    <row r="144" spans="1:51" s="14" customFormat="1" ht="12">
      <c r="A144" s="14"/>
      <c r="B144" s="253"/>
      <c r="C144" s="254"/>
      <c r="D144" s="244" t="s">
        <v>178</v>
      </c>
      <c r="E144" s="255" t="s">
        <v>19</v>
      </c>
      <c r="F144" s="256" t="s">
        <v>2505</v>
      </c>
      <c r="G144" s="254"/>
      <c r="H144" s="257">
        <v>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178</v>
      </c>
      <c r="AU144" s="263" t="s">
        <v>83</v>
      </c>
      <c r="AV144" s="14" t="s">
        <v>83</v>
      </c>
      <c r="AW144" s="14" t="s">
        <v>35</v>
      </c>
      <c r="AX144" s="14" t="s">
        <v>74</v>
      </c>
      <c r="AY144" s="263" t="s">
        <v>169</v>
      </c>
    </row>
    <row r="145" spans="1:51" s="15" customFormat="1" ht="12">
      <c r="A145" s="15"/>
      <c r="B145" s="264"/>
      <c r="C145" s="265"/>
      <c r="D145" s="244" t="s">
        <v>178</v>
      </c>
      <c r="E145" s="266" t="s">
        <v>19</v>
      </c>
      <c r="F145" s="267" t="s">
        <v>183</v>
      </c>
      <c r="G145" s="265"/>
      <c r="H145" s="268">
        <v>33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4" t="s">
        <v>178</v>
      </c>
      <c r="AU145" s="274" t="s">
        <v>83</v>
      </c>
      <c r="AV145" s="15" t="s">
        <v>176</v>
      </c>
      <c r="AW145" s="15" t="s">
        <v>35</v>
      </c>
      <c r="AX145" s="15" t="s">
        <v>81</v>
      </c>
      <c r="AY145" s="274" t="s">
        <v>169</v>
      </c>
    </row>
    <row r="146" spans="1:65" s="2" customFormat="1" ht="21.75" customHeight="1">
      <c r="A146" s="41"/>
      <c r="B146" s="42"/>
      <c r="C146" s="229" t="s">
        <v>251</v>
      </c>
      <c r="D146" s="229" t="s">
        <v>171</v>
      </c>
      <c r="E146" s="230" t="s">
        <v>2506</v>
      </c>
      <c r="F146" s="231" t="s">
        <v>2507</v>
      </c>
      <c r="G146" s="232" t="s">
        <v>445</v>
      </c>
      <c r="H146" s="233">
        <v>124</v>
      </c>
      <c r="I146" s="234"/>
      <c r="J146" s="235">
        <f>ROUND(I146*H146,2)</f>
        <v>0</v>
      </c>
      <c r="K146" s="231" t="s">
        <v>175</v>
      </c>
      <c r="L146" s="47"/>
      <c r="M146" s="236" t="s">
        <v>19</v>
      </c>
      <c r="N146" s="237" t="s">
        <v>45</v>
      </c>
      <c r="O146" s="87"/>
      <c r="P146" s="238">
        <f>O146*H146</f>
        <v>0</v>
      </c>
      <c r="Q146" s="238">
        <v>0</v>
      </c>
      <c r="R146" s="238">
        <f>Q146*H146</f>
        <v>0</v>
      </c>
      <c r="S146" s="238">
        <v>0.00248</v>
      </c>
      <c r="T146" s="239">
        <f>S146*H146</f>
        <v>0.30752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0" t="s">
        <v>176</v>
      </c>
      <c r="AT146" s="240" t="s">
        <v>171</v>
      </c>
      <c r="AU146" s="240" t="s">
        <v>83</v>
      </c>
      <c r="AY146" s="20" t="s">
        <v>169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20" t="s">
        <v>81</v>
      </c>
      <c r="BK146" s="241">
        <f>ROUND(I146*H146,2)</f>
        <v>0</v>
      </c>
      <c r="BL146" s="20" t="s">
        <v>176</v>
      </c>
      <c r="BM146" s="240" t="s">
        <v>2508</v>
      </c>
    </row>
    <row r="147" spans="1:51" s="13" customFormat="1" ht="12">
      <c r="A147" s="13"/>
      <c r="B147" s="242"/>
      <c r="C147" s="243"/>
      <c r="D147" s="244" t="s">
        <v>178</v>
      </c>
      <c r="E147" s="245" t="s">
        <v>19</v>
      </c>
      <c r="F147" s="246" t="s">
        <v>2463</v>
      </c>
      <c r="G147" s="243"/>
      <c r="H147" s="245" t="s">
        <v>19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178</v>
      </c>
      <c r="AU147" s="252" t="s">
        <v>83</v>
      </c>
      <c r="AV147" s="13" t="s">
        <v>81</v>
      </c>
      <c r="AW147" s="13" t="s">
        <v>35</v>
      </c>
      <c r="AX147" s="13" t="s">
        <v>74</v>
      </c>
      <c r="AY147" s="252" t="s">
        <v>169</v>
      </c>
    </row>
    <row r="148" spans="1:51" s="13" customFormat="1" ht="12">
      <c r="A148" s="13"/>
      <c r="B148" s="242"/>
      <c r="C148" s="243"/>
      <c r="D148" s="244" t="s">
        <v>178</v>
      </c>
      <c r="E148" s="245" t="s">
        <v>19</v>
      </c>
      <c r="F148" s="246" t="s">
        <v>2464</v>
      </c>
      <c r="G148" s="243"/>
      <c r="H148" s="245" t="s">
        <v>19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2" t="s">
        <v>178</v>
      </c>
      <c r="AU148" s="252" t="s">
        <v>83</v>
      </c>
      <c r="AV148" s="13" t="s">
        <v>81</v>
      </c>
      <c r="AW148" s="13" t="s">
        <v>35</v>
      </c>
      <c r="AX148" s="13" t="s">
        <v>74</v>
      </c>
      <c r="AY148" s="252" t="s">
        <v>169</v>
      </c>
    </row>
    <row r="149" spans="1:51" s="14" customFormat="1" ht="12">
      <c r="A149" s="14"/>
      <c r="B149" s="253"/>
      <c r="C149" s="254"/>
      <c r="D149" s="244" t="s">
        <v>178</v>
      </c>
      <c r="E149" s="255" t="s">
        <v>19</v>
      </c>
      <c r="F149" s="256" t="s">
        <v>2509</v>
      </c>
      <c r="G149" s="254"/>
      <c r="H149" s="257">
        <v>36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3" t="s">
        <v>178</v>
      </c>
      <c r="AU149" s="263" t="s">
        <v>83</v>
      </c>
      <c r="AV149" s="14" t="s">
        <v>83</v>
      </c>
      <c r="AW149" s="14" t="s">
        <v>35</v>
      </c>
      <c r="AX149" s="14" t="s">
        <v>74</v>
      </c>
      <c r="AY149" s="263" t="s">
        <v>169</v>
      </c>
    </row>
    <row r="150" spans="1:51" s="14" customFormat="1" ht="12">
      <c r="A150" s="14"/>
      <c r="B150" s="253"/>
      <c r="C150" s="254"/>
      <c r="D150" s="244" t="s">
        <v>178</v>
      </c>
      <c r="E150" s="255" t="s">
        <v>19</v>
      </c>
      <c r="F150" s="256" t="s">
        <v>2510</v>
      </c>
      <c r="G150" s="254"/>
      <c r="H150" s="257">
        <v>88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178</v>
      </c>
      <c r="AU150" s="263" t="s">
        <v>83</v>
      </c>
      <c r="AV150" s="14" t="s">
        <v>83</v>
      </c>
      <c r="AW150" s="14" t="s">
        <v>35</v>
      </c>
      <c r="AX150" s="14" t="s">
        <v>74</v>
      </c>
      <c r="AY150" s="263" t="s">
        <v>169</v>
      </c>
    </row>
    <row r="151" spans="1:51" s="15" customFormat="1" ht="12">
      <c r="A151" s="15"/>
      <c r="B151" s="264"/>
      <c r="C151" s="265"/>
      <c r="D151" s="244" t="s">
        <v>178</v>
      </c>
      <c r="E151" s="266" t="s">
        <v>19</v>
      </c>
      <c r="F151" s="267" t="s">
        <v>183</v>
      </c>
      <c r="G151" s="265"/>
      <c r="H151" s="268">
        <v>124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4" t="s">
        <v>178</v>
      </c>
      <c r="AU151" s="274" t="s">
        <v>83</v>
      </c>
      <c r="AV151" s="15" t="s">
        <v>176</v>
      </c>
      <c r="AW151" s="15" t="s">
        <v>35</v>
      </c>
      <c r="AX151" s="15" t="s">
        <v>81</v>
      </c>
      <c r="AY151" s="274" t="s">
        <v>169</v>
      </c>
    </row>
    <row r="152" spans="1:65" s="2" customFormat="1" ht="21.75" customHeight="1">
      <c r="A152" s="41"/>
      <c r="B152" s="42"/>
      <c r="C152" s="229" t="s">
        <v>8</v>
      </c>
      <c r="D152" s="229" t="s">
        <v>171</v>
      </c>
      <c r="E152" s="230" t="s">
        <v>2511</v>
      </c>
      <c r="F152" s="231" t="s">
        <v>2512</v>
      </c>
      <c r="G152" s="232" t="s">
        <v>186</v>
      </c>
      <c r="H152" s="233">
        <v>15</v>
      </c>
      <c r="I152" s="234"/>
      <c r="J152" s="235">
        <f>ROUND(I152*H152,2)</f>
        <v>0</v>
      </c>
      <c r="K152" s="231" t="s">
        <v>175</v>
      </c>
      <c r="L152" s="47"/>
      <c r="M152" s="236" t="s">
        <v>19</v>
      </c>
      <c r="N152" s="237" t="s">
        <v>45</v>
      </c>
      <c r="O152" s="87"/>
      <c r="P152" s="238">
        <f>O152*H152</f>
        <v>0</v>
      </c>
      <c r="Q152" s="238">
        <v>0</v>
      </c>
      <c r="R152" s="238">
        <f>Q152*H152</f>
        <v>0</v>
      </c>
      <c r="S152" s="238">
        <v>0.0657</v>
      </c>
      <c r="T152" s="239">
        <f>S152*H152</f>
        <v>0.9854999999999999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0" t="s">
        <v>176</v>
      </c>
      <c r="AT152" s="240" t="s">
        <v>171</v>
      </c>
      <c r="AU152" s="240" t="s">
        <v>83</v>
      </c>
      <c r="AY152" s="20" t="s">
        <v>169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20" t="s">
        <v>81</v>
      </c>
      <c r="BK152" s="241">
        <f>ROUND(I152*H152,2)</f>
        <v>0</v>
      </c>
      <c r="BL152" s="20" t="s">
        <v>176</v>
      </c>
      <c r="BM152" s="240" t="s">
        <v>2513</v>
      </c>
    </row>
    <row r="153" spans="1:51" s="13" customFormat="1" ht="12">
      <c r="A153" s="13"/>
      <c r="B153" s="242"/>
      <c r="C153" s="243"/>
      <c r="D153" s="244" t="s">
        <v>178</v>
      </c>
      <c r="E153" s="245" t="s">
        <v>19</v>
      </c>
      <c r="F153" s="246" t="s">
        <v>2463</v>
      </c>
      <c r="G153" s="243"/>
      <c r="H153" s="245" t="s">
        <v>19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2" t="s">
        <v>178</v>
      </c>
      <c r="AU153" s="252" t="s">
        <v>83</v>
      </c>
      <c r="AV153" s="13" t="s">
        <v>81</v>
      </c>
      <c r="AW153" s="13" t="s">
        <v>35</v>
      </c>
      <c r="AX153" s="13" t="s">
        <v>74</v>
      </c>
      <c r="AY153" s="252" t="s">
        <v>169</v>
      </c>
    </row>
    <row r="154" spans="1:51" s="13" customFormat="1" ht="12">
      <c r="A154" s="13"/>
      <c r="B154" s="242"/>
      <c r="C154" s="243"/>
      <c r="D154" s="244" t="s">
        <v>178</v>
      </c>
      <c r="E154" s="245" t="s">
        <v>19</v>
      </c>
      <c r="F154" s="246" t="s">
        <v>2464</v>
      </c>
      <c r="G154" s="243"/>
      <c r="H154" s="245" t="s">
        <v>19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178</v>
      </c>
      <c r="AU154" s="252" t="s">
        <v>83</v>
      </c>
      <c r="AV154" s="13" t="s">
        <v>81</v>
      </c>
      <c r="AW154" s="13" t="s">
        <v>35</v>
      </c>
      <c r="AX154" s="13" t="s">
        <v>74</v>
      </c>
      <c r="AY154" s="252" t="s">
        <v>169</v>
      </c>
    </row>
    <row r="155" spans="1:51" s="14" customFormat="1" ht="12">
      <c r="A155" s="14"/>
      <c r="B155" s="253"/>
      <c r="C155" s="254"/>
      <c r="D155" s="244" t="s">
        <v>178</v>
      </c>
      <c r="E155" s="255" t="s">
        <v>19</v>
      </c>
      <c r="F155" s="256" t="s">
        <v>2514</v>
      </c>
      <c r="G155" s="254"/>
      <c r="H155" s="257">
        <v>15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178</v>
      </c>
      <c r="AU155" s="263" t="s">
        <v>83</v>
      </c>
      <c r="AV155" s="14" t="s">
        <v>83</v>
      </c>
      <c r="AW155" s="14" t="s">
        <v>35</v>
      </c>
      <c r="AX155" s="14" t="s">
        <v>81</v>
      </c>
      <c r="AY155" s="263" t="s">
        <v>169</v>
      </c>
    </row>
    <row r="156" spans="1:65" s="2" customFormat="1" ht="33" customHeight="1">
      <c r="A156" s="41"/>
      <c r="B156" s="42"/>
      <c r="C156" s="229" t="s">
        <v>227</v>
      </c>
      <c r="D156" s="229" t="s">
        <v>171</v>
      </c>
      <c r="E156" s="230" t="s">
        <v>2515</v>
      </c>
      <c r="F156" s="231" t="s">
        <v>2516</v>
      </c>
      <c r="G156" s="232" t="s">
        <v>445</v>
      </c>
      <c r="H156" s="233">
        <v>20</v>
      </c>
      <c r="I156" s="234"/>
      <c r="J156" s="235">
        <f>ROUND(I156*H156,2)</f>
        <v>0</v>
      </c>
      <c r="K156" s="231" t="s">
        <v>19</v>
      </c>
      <c r="L156" s="47"/>
      <c r="M156" s="236" t="s">
        <v>19</v>
      </c>
      <c r="N156" s="237" t="s">
        <v>45</v>
      </c>
      <c r="O156" s="87"/>
      <c r="P156" s="238">
        <f>O156*H156</f>
        <v>0</v>
      </c>
      <c r="Q156" s="238">
        <v>0</v>
      </c>
      <c r="R156" s="238">
        <f>Q156*H156</f>
        <v>0</v>
      </c>
      <c r="S156" s="238">
        <v>0.00925</v>
      </c>
      <c r="T156" s="239">
        <f>S156*H156</f>
        <v>0.185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40" t="s">
        <v>176</v>
      </c>
      <c r="AT156" s="240" t="s">
        <v>171</v>
      </c>
      <c r="AU156" s="240" t="s">
        <v>83</v>
      </c>
      <c r="AY156" s="20" t="s">
        <v>169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20" t="s">
        <v>81</v>
      </c>
      <c r="BK156" s="241">
        <f>ROUND(I156*H156,2)</f>
        <v>0</v>
      </c>
      <c r="BL156" s="20" t="s">
        <v>176</v>
      </c>
      <c r="BM156" s="240" t="s">
        <v>2517</v>
      </c>
    </row>
    <row r="157" spans="1:51" s="13" customFormat="1" ht="12">
      <c r="A157" s="13"/>
      <c r="B157" s="242"/>
      <c r="C157" s="243"/>
      <c r="D157" s="244" t="s">
        <v>178</v>
      </c>
      <c r="E157" s="245" t="s">
        <v>19</v>
      </c>
      <c r="F157" s="246" t="s">
        <v>2463</v>
      </c>
      <c r="G157" s="243"/>
      <c r="H157" s="245" t="s">
        <v>19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178</v>
      </c>
      <c r="AU157" s="252" t="s">
        <v>83</v>
      </c>
      <c r="AV157" s="13" t="s">
        <v>81</v>
      </c>
      <c r="AW157" s="13" t="s">
        <v>35</v>
      </c>
      <c r="AX157" s="13" t="s">
        <v>74</v>
      </c>
      <c r="AY157" s="252" t="s">
        <v>169</v>
      </c>
    </row>
    <row r="158" spans="1:51" s="13" customFormat="1" ht="12">
      <c r="A158" s="13"/>
      <c r="B158" s="242"/>
      <c r="C158" s="243"/>
      <c r="D158" s="244" t="s">
        <v>178</v>
      </c>
      <c r="E158" s="245" t="s">
        <v>19</v>
      </c>
      <c r="F158" s="246" t="s">
        <v>2464</v>
      </c>
      <c r="G158" s="243"/>
      <c r="H158" s="245" t="s">
        <v>19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178</v>
      </c>
      <c r="AU158" s="252" t="s">
        <v>83</v>
      </c>
      <c r="AV158" s="13" t="s">
        <v>81</v>
      </c>
      <c r="AW158" s="13" t="s">
        <v>35</v>
      </c>
      <c r="AX158" s="13" t="s">
        <v>74</v>
      </c>
      <c r="AY158" s="252" t="s">
        <v>169</v>
      </c>
    </row>
    <row r="159" spans="1:51" s="14" customFormat="1" ht="12">
      <c r="A159" s="14"/>
      <c r="B159" s="253"/>
      <c r="C159" s="254"/>
      <c r="D159" s="244" t="s">
        <v>178</v>
      </c>
      <c r="E159" s="255" t="s">
        <v>19</v>
      </c>
      <c r="F159" s="256" t="s">
        <v>2518</v>
      </c>
      <c r="G159" s="254"/>
      <c r="H159" s="257">
        <v>20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178</v>
      </c>
      <c r="AU159" s="263" t="s">
        <v>83</v>
      </c>
      <c r="AV159" s="14" t="s">
        <v>83</v>
      </c>
      <c r="AW159" s="14" t="s">
        <v>35</v>
      </c>
      <c r="AX159" s="14" t="s">
        <v>81</v>
      </c>
      <c r="AY159" s="263" t="s">
        <v>169</v>
      </c>
    </row>
    <row r="160" spans="1:65" s="2" customFormat="1" ht="21.75" customHeight="1">
      <c r="A160" s="41"/>
      <c r="B160" s="42"/>
      <c r="C160" s="229" t="s">
        <v>424</v>
      </c>
      <c r="D160" s="229" t="s">
        <v>171</v>
      </c>
      <c r="E160" s="230" t="s">
        <v>2519</v>
      </c>
      <c r="F160" s="231" t="s">
        <v>2520</v>
      </c>
      <c r="G160" s="232" t="s">
        <v>186</v>
      </c>
      <c r="H160" s="233">
        <v>2</v>
      </c>
      <c r="I160" s="234"/>
      <c r="J160" s="235">
        <f>ROUND(I160*H160,2)</f>
        <v>0</v>
      </c>
      <c r="K160" s="231" t="s">
        <v>175</v>
      </c>
      <c r="L160" s="47"/>
      <c r="M160" s="236" t="s">
        <v>19</v>
      </c>
      <c r="N160" s="237" t="s">
        <v>45</v>
      </c>
      <c r="O160" s="87"/>
      <c r="P160" s="238">
        <f>O160*H160</f>
        <v>0</v>
      </c>
      <c r="Q160" s="238">
        <v>0</v>
      </c>
      <c r="R160" s="238">
        <f>Q160*H160</f>
        <v>0</v>
      </c>
      <c r="S160" s="238">
        <v>0.4</v>
      </c>
      <c r="T160" s="239">
        <f>S160*H160</f>
        <v>0.8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0" t="s">
        <v>176</v>
      </c>
      <c r="AT160" s="240" t="s">
        <v>171</v>
      </c>
      <c r="AU160" s="240" t="s">
        <v>83</v>
      </c>
      <c r="AY160" s="20" t="s">
        <v>169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20" t="s">
        <v>81</v>
      </c>
      <c r="BK160" s="241">
        <f>ROUND(I160*H160,2)</f>
        <v>0</v>
      </c>
      <c r="BL160" s="20" t="s">
        <v>176</v>
      </c>
      <c r="BM160" s="240" t="s">
        <v>2521</v>
      </c>
    </row>
    <row r="161" spans="1:51" s="13" customFormat="1" ht="12">
      <c r="A161" s="13"/>
      <c r="B161" s="242"/>
      <c r="C161" s="243"/>
      <c r="D161" s="244" t="s">
        <v>178</v>
      </c>
      <c r="E161" s="245" t="s">
        <v>19</v>
      </c>
      <c r="F161" s="246" t="s">
        <v>2463</v>
      </c>
      <c r="G161" s="243"/>
      <c r="H161" s="245" t="s">
        <v>19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178</v>
      </c>
      <c r="AU161" s="252" t="s">
        <v>83</v>
      </c>
      <c r="AV161" s="13" t="s">
        <v>81</v>
      </c>
      <c r="AW161" s="13" t="s">
        <v>35</v>
      </c>
      <c r="AX161" s="13" t="s">
        <v>74</v>
      </c>
      <c r="AY161" s="252" t="s">
        <v>169</v>
      </c>
    </row>
    <row r="162" spans="1:51" s="13" customFormat="1" ht="12">
      <c r="A162" s="13"/>
      <c r="B162" s="242"/>
      <c r="C162" s="243"/>
      <c r="D162" s="244" t="s">
        <v>178</v>
      </c>
      <c r="E162" s="245" t="s">
        <v>19</v>
      </c>
      <c r="F162" s="246" t="s">
        <v>2464</v>
      </c>
      <c r="G162" s="243"/>
      <c r="H162" s="245" t="s">
        <v>19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2" t="s">
        <v>178</v>
      </c>
      <c r="AU162" s="252" t="s">
        <v>83</v>
      </c>
      <c r="AV162" s="13" t="s">
        <v>81</v>
      </c>
      <c r="AW162" s="13" t="s">
        <v>35</v>
      </c>
      <c r="AX162" s="13" t="s">
        <v>74</v>
      </c>
      <c r="AY162" s="252" t="s">
        <v>169</v>
      </c>
    </row>
    <row r="163" spans="1:51" s="14" customFormat="1" ht="12">
      <c r="A163" s="14"/>
      <c r="B163" s="253"/>
      <c r="C163" s="254"/>
      <c r="D163" s="244" t="s">
        <v>178</v>
      </c>
      <c r="E163" s="255" t="s">
        <v>19</v>
      </c>
      <c r="F163" s="256" t="s">
        <v>2522</v>
      </c>
      <c r="G163" s="254"/>
      <c r="H163" s="257">
        <v>2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3" t="s">
        <v>178</v>
      </c>
      <c r="AU163" s="263" t="s">
        <v>83</v>
      </c>
      <c r="AV163" s="14" t="s">
        <v>83</v>
      </c>
      <c r="AW163" s="14" t="s">
        <v>35</v>
      </c>
      <c r="AX163" s="14" t="s">
        <v>81</v>
      </c>
      <c r="AY163" s="263" t="s">
        <v>169</v>
      </c>
    </row>
    <row r="164" spans="1:63" s="12" customFormat="1" ht="22.8" customHeight="1">
      <c r="A164" s="12"/>
      <c r="B164" s="213"/>
      <c r="C164" s="214"/>
      <c r="D164" s="215" t="s">
        <v>73</v>
      </c>
      <c r="E164" s="227" t="s">
        <v>245</v>
      </c>
      <c r="F164" s="227" t="s">
        <v>246</v>
      </c>
      <c r="G164" s="214"/>
      <c r="H164" s="214"/>
      <c r="I164" s="217"/>
      <c r="J164" s="228">
        <f>BK164</f>
        <v>0</v>
      </c>
      <c r="K164" s="214"/>
      <c r="L164" s="219"/>
      <c r="M164" s="220"/>
      <c r="N164" s="221"/>
      <c r="O164" s="221"/>
      <c r="P164" s="222">
        <f>SUM(P165:P174)</f>
        <v>0</v>
      </c>
      <c r="Q164" s="221"/>
      <c r="R164" s="222">
        <f>SUM(R165:R174)</f>
        <v>0</v>
      </c>
      <c r="S164" s="221"/>
      <c r="T164" s="223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4" t="s">
        <v>81</v>
      </c>
      <c r="AT164" s="225" t="s">
        <v>73</v>
      </c>
      <c r="AU164" s="225" t="s">
        <v>81</v>
      </c>
      <c r="AY164" s="224" t="s">
        <v>169</v>
      </c>
      <c r="BK164" s="226">
        <f>SUM(BK165:BK174)</f>
        <v>0</v>
      </c>
    </row>
    <row r="165" spans="1:65" s="2" customFormat="1" ht="21.75" customHeight="1">
      <c r="A165" s="41"/>
      <c r="B165" s="42"/>
      <c r="C165" s="229" t="s">
        <v>429</v>
      </c>
      <c r="D165" s="229" t="s">
        <v>171</v>
      </c>
      <c r="E165" s="230" t="s">
        <v>248</v>
      </c>
      <c r="F165" s="231" t="s">
        <v>249</v>
      </c>
      <c r="G165" s="232" t="s">
        <v>234</v>
      </c>
      <c r="H165" s="233">
        <v>43.791</v>
      </c>
      <c r="I165" s="234"/>
      <c r="J165" s="235">
        <f>ROUND(I165*H165,2)</f>
        <v>0</v>
      </c>
      <c r="K165" s="231" t="s">
        <v>175</v>
      </c>
      <c r="L165" s="47"/>
      <c r="M165" s="236" t="s">
        <v>19</v>
      </c>
      <c r="N165" s="237" t="s">
        <v>45</v>
      </c>
      <c r="O165" s="87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0" t="s">
        <v>176</v>
      </c>
      <c r="AT165" s="240" t="s">
        <v>171</v>
      </c>
      <c r="AU165" s="240" t="s">
        <v>83</v>
      </c>
      <c r="AY165" s="20" t="s">
        <v>169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20" t="s">
        <v>81</v>
      </c>
      <c r="BK165" s="241">
        <f>ROUND(I165*H165,2)</f>
        <v>0</v>
      </c>
      <c r="BL165" s="20" t="s">
        <v>176</v>
      </c>
      <c r="BM165" s="240" t="s">
        <v>2523</v>
      </c>
    </row>
    <row r="166" spans="1:65" s="2" customFormat="1" ht="33" customHeight="1">
      <c r="A166" s="41"/>
      <c r="B166" s="42"/>
      <c r="C166" s="229" t="s">
        <v>436</v>
      </c>
      <c r="D166" s="229" t="s">
        <v>171</v>
      </c>
      <c r="E166" s="230" t="s">
        <v>252</v>
      </c>
      <c r="F166" s="231" t="s">
        <v>253</v>
      </c>
      <c r="G166" s="232" t="s">
        <v>234</v>
      </c>
      <c r="H166" s="233">
        <v>437.91</v>
      </c>
      <c r="I166" s="234"/>
      <c r="J166" s="235">
        <f>ROUND(I166*H166,2)</f>
        <v>0</v>
      </c>
      <c r="K166" s="231" t="s">
        <v>175</v>
      </c>
      <c r="L166" s="47"/>
      <c r="M166" s="236" t="s">
        <v>19</v>
      </c>
      <c r="N166" s="237" t="s">
        <v>45</v>
      </c>
      <c r="O166" s="87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0" t="s">
        <v>176</v>
      </c>
      <c r="AT166" s="240" t="s">
        <v>171</v>
      </c>
      <c r="AU166" s="240" t="s">
        <v>83</v>
      </c>
      <c r="AY166" s="20" t="s">
        <v>169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20" t="s">
        <v>81</v>
      </c>
      <c r="BK166" s="241">
        <f>ROUND(I166*H166,2)</f>
        <v>0</v>
      </c>
      <c r="BL166" s="20" t="s">
        <v>176</v>
      </c>
      <c r="BM166" s="240" t="s">
        <v>2524</v>
      </c>
    </row>
    <row r="167" spans="1:51" s="14" customFormat="1" ht="12">
      <c r="A167" s="14"/>
      <c r="B167" s="253"/>
      <c r="C167" s="254"/>
      <c r="D167" s="244" t="s">
        <v>178</v>
      </c>
      <c r="E167" s="254"/>
      <c r="F167" s="256" t="s">
        <v>2525</v>
      </c>
      <c r="G167" s="254"/>
      <c r="H167" s="257">
        <v>437.91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178</v>
      </c>
      <c r="AU167" s="263" t="s">
        <v>83</v>
      </c>
      <c r="AV167" s="14" t="s">
        <v>83</v>
      </c>
      <c r="AW167" s="14" t="s">
        <v>4</v>
      </c>
      <c r="AX167" s="14" t="s">
        <v>81</v>
      </c>
      <c r="AY167" s="263" t="s">
        <v>169</v>
      </c>
    </row>
    <row r="168" spans="1:65" s="2" customFormat="1" ht="33" customHeight="1">
      <c r="A168" s="41"/>
      <c r="B168" s="42"/>
      <c r="C168" s="229" t="s">
        <v>442</v>
      </c>
      <c r="D168" s="229" t="s">
        <v>171</v>
      </c>
      <c r="E168" s="230" t="s">
        <v>502</v>
      </c>
      <c r="F168" s="231" t="s">
        <v>503</v>
      </c>
      <c r="G168" s="232" t="s">
        <v>234</v>
      </c>
      <c r="H168" s="233">
        <v>20.427</v>
      </c>
      <c r="I168" s="234"/>
      <c r="J168" s="235">
        <f>ROUND(I168*H168,2)</f>
        <v>0</v>
      </c>
      <c r="K168" s="231" t="s">
        <v>175</v>
      </c>
      <c r="L168" s="47"/>
      <c r="M168" s="236" t="s">
        <v>19</v>
      </c>
      <c r="N168" s="237" t="s">
        <v>45</v>
      </c>
      <c r="O168" s="87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0" t="s">
        <v>176</v>
      </c>
      <c r="AT168" s="240" t="s">
        <v>171</v>
      </c>
      <c r="AU168" s="240" t="s">
        <v>83</v>
      </c>
      <c r="AY168" s="20" t="s">
        <v>169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20" t="s">
        <v>81</v>
      </c>
      <c r="BK168" s="241">
        <f>ROUND(I168*H168,2)</f>
        <v>0</v>
      </c>
      <c r="BL168" s="20" t="s">
        <v>176</v>
      </c>
      <c r="BM168" s="240" t="s">
        <v>2526</v>
      </c>
    </row>
    <row r="169" spans="1:51" s="14" customFormat="1" ht="12">
      <c r="A169" s="14"/>
      <c r="B169" s="253"/>
      <c r="C169" s="254"/>
      <c r="D169" s="244" t="s">
        <v>178</v>
      </c>
      <c r="E169" s="255" t="s">
        <v>19</v>
      </c>
      <c r="F169" s="256" t="s">
        <v>2527</v>
      </c>
      <c r="G169" s="254"/>
      <c r="H169" s="257">
        <v>43.641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178</v>
      </c>
      <c r="AU169" s="263" t="s">
        <v>83</v>
      </c>
      <c r="AV169" s="14" t="s">
        <v>83</v>
      </c>
      <c r="AW169" s="14" t="s">
        <v>35</v>
      </c>
      <c r="AX169" s="14" t="s">
        <v>74</v>
      </c>
      <c r="AY169" s="263" t="s">
        <v>169</v>
      </c>
    </row>
    <row r="170" spans="1:51" s="14" customFormat="1" ht="12">
      <c r="A170" s="14"/>
      <c r="B170" s="253"/>
      <c r="C170" s="254"/>
      <c r="D170" s="244" t="s">
        <v>178</v>
      </c>
      <c r="E170" s="255" t="s">
        <v>19</v>
      </c>
      <c r="F170" s="256" t="s">
        <v>2528</v>
      </c>
      <c r="G170" s="254"/>
      <c r="H170" s="257">
        <v>-23.214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3" t="s">
        <v>178</v>
      </c>
      <c r="AU170" s="263" t="s">
        <v>83</v>
      </c>
      <c r="AV170" s="14" t="s">
        <v>83</v>
      </c>
      <c r="AW170" s="14" t="s">
        <v>35</v>
      </c>
      <c r="AX170" s="14" t="s">
        <v>74</v>
      </c>
      <c r="AY170" s="263" t="s">
        <v>169</v>
      </c>
    </row>
    <row r="171" spans="1:51" s="15" customFormat="1" ht="12">
      <c r="A171" s="15"/>
      <c r="B171" s="264"/>
      <c r="C171" s="265"/>
      <c r="D171" s="244" t="s">
        <v>178</v>
      </c>
      <c r="E171" s="266" t="s">
        <v>19</v>
      </c>
      <c r="F171" s="267" t="s">
        <v>183</v>
      </c>
      <c r="G171" s="265"/>
      <c r="H171" s="268">
        <v>20.427</v>
      </c>
      <c r="I171" s="269"/>
      <c r="J171" s="265"/>
      <c r="K171" s="265"/>
      <c r="L171" s="270"/>
      <c r="M171" s="271"/>
      <c r="N171" s="272"/>
      <c r="O171" s="272"/>
      <c r="P171" s="272"/>
      <c r="Q171" s="272"/>
      <c r="R171" s="272"/>
      <c r="S171" s="272"/>
      <c r="T171" s="27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4" t="s">
        <v>178</v>
      </c>
      <c r="AU171" s="274" t="s">
        <v>83</v>
      </c>
      <c r="AV171" s="15" t="s">
        <v>176</v>
      </c>
      <c r="AW171" s="15" t="s">
        <v>35</v>
      </c>
      <c r="AX171" s="15" t="s">
        <v>81</v>
      </c>
      <c r="AY171" s="274" t="s">
        <v>169</v>
      </c>
    </row>
    <row r="172" spans="1:65" s="2" customFormat="1" ht="16.5" customHeight="1">
      <c r="A172" s="41"/>
      <c r="B172" s="42"/>
      <c r="C172" s="229" t="s">
        <v>7</v>
      </c>
      <c r="D172" s="229" t="s">
        <v>171</v>
      </c>
      <c r="E172" s="230" t="s">
        <v>507</v>
      </c>
      <c r="F172" s="231" t="s">
        <v>508</v>
      </c>
      <c r="G172" s="232" t="s">
        <v>234</v>
      </c>
      <c r="H172" s="233">
        <v>23.214</v>
      </c>
      <c r="I172" s="234"/>
      <c r="J172" s="235">
        <f>ROUND(I172*H172,2)</f>
        <v>0</v>
      </c>
      <c r="K172" s="231" t="s">
        <v>19</v>
      </c>
      <c r="L172" s="47"/>
      <c r="M172" s="236" t="s">
        <v>19</v>
      </c>
      <c r="N172" s="237" t="s">
        <v>45</v>
      </c>
      <c r="O172" s="87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0" t="s">
        <v>176</v>
      </c>
      <c r="AT172" s="240" t="s">
        <v>171</v>
      </c>
      <c r="AU172" s="240" t="s">
        <v>83</v>
      </c>
      <c r="AY172" s="20" t="s">
        <v>169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20" t="s">
        <v>81</v>
      </c>
      <c r="BK172" s="241">
        <f>ROUND(I172*H172,2)</f>
        <v>0</v>
      </c>
      <c r="BL172" s="20" t="s">
        <v>176</v>
      </c>
      <c r="BM172" s="240" t="s">
        <v>2529</v>
      </c>
    </row>
    <row r="173" spans="1:51" s="13" customFormat="1" ht="12">
      <c r="A173" s="13"/>
      <c r="B173" s="242"/>
      <c r="C173" s="243"/>
      <c r="D173" s="244" t="s">
        <v>178</v>
      </c>
      <c r="E173" s="245" t="s">
        <v>19</v>
      </c>
      <c r="F173" s="246" t="s">
        <v>510</v>
      </c>
      <c r="G173" s="243"/>
      <c r="H173" s="245" t="s">
        <v>19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2" t="s">
        <v>178</v>
      </c>
      <c r="AU173" s="252" t="s">
        <v>83</v>
      </c>
      <c r="AV173" s="13" t="s">
        <v>81</v>
      </c>
      <c r="AW173" s="13" t="s">
        <v>35</v>
      </c>
      <c r="AX173" s="13" t="s">
        <v>74</v>
      </c>
      <c r="AY173" s="252" t="s">
        <v>169</v>
      </c>
    </row>
    <row r="174" spans="1:51" s="14" customFormat="1" ht="12">
      <c r="A174" s="14"/>
      <c r="B174" s="253"/>
      <c r="C174" s="254"/>
      <c r="D174" s="244" t="s">
        <v>178</v>
      </c>
      <c r="E174" s="255" t="s">
        <v>19</v>
      </c>
      <c r="F174" s="256" t="s">
        <v>2530</v>
      </c>
      <c r="G174" s="254"/>
      <c r="H174" s="257">
        <v>23.214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178</v>
      </c>
      <c r="AU174" s="263" t="s">
        <v>83</v>
      </c>
      <c r="AV174" s="14" t="s">
        <v>83</v>
      </c>
      <c r="AW174" s="14" t="s">
        <v>35</v>
      </c>
      <c r="AX174" s="14" t="s">
        <v>81</v>
      </c>
      <c r="AY174" s="263" t="s">
        <v>169</v>
      </c>
    </row>
    <row r="175" spans="1:63" s="12" customFormat="1" ht="22.8" customHeight="1">
      <c r="A175" s="12"/>
      <c r="B175" s="213"/>
      <c r="C175" s="214"/>
      <c r="D175" s="215" t="s">
        <v>73</v>
      </c>
      <c r="E175" s="227" t="s">
        <v>991</v>
      </c>
      <c r="F175" s="227" t="s">
        <v>244</v>
      </c>
      <c r="G175" s="214"/>
      <c r="H175" s="214"/>
      <c r="I175" s="217"/>
      <c r="J175" s="228">
        <f>BK175</f>
        <v>0</v>
      </c>
      <c r="K175" s="214"/>
      <c r="L175" s="219"/>
      <c r="M175" s="220"/>
      <c r="N175" s="221"/>
      <c r="O175" s="221"/>
      <c r="P175" s="222">
        <f>P176</f>
        <v>0</v>
      </c>
      <c r="Q175" s="221"/>
      <c r="R175" s="222">
        <f>R176</f>
        <v>0</v>
      </c>
      <c r="S175" s="221"/>
      <c r="T175" s="22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4" t="s">
        <v>81</v>
      </c>
      <c r="AT175" s="225" t="s">
        <v>73</v>
      </c>
      <c r="AU175" s="225" t="s">
        <v>81</v>
      </c>
      <c r="AY175" s="224" t="s">
        <v>169</v>
      </c>
      <c r="BK175" s="226">
        <f>BK176</f>
        <v>0</v>
      </c>
    </row>
    <row r="176" spans="1:65" s="2" customFormat="1" ht="44.25" customHeight="1">
      <c r="A176" s="41"/>
      <c r="B176" s="42"/>
      <c r="C176" s="229" t="s">
        <v>450</v>
      </c>
      <c r="D176" s="229" t="s">
        <v>171</v>
      </c>
      <c r="E176" s="230" t="s">
        <v>2531</v>
      </c>
      <c r="F176" s="231" t="s">
        <v>2532</v>
      </c>
      <c r="G176" s="232" t="s">
        <v>234</v>
      </c>
      <c r="H176" s="233">
        <v>2.862</v>
      </c>
      <c r="I176" s="234"/>
      <c r="J176" s="235">
        <f>ROUND(I176*H176,2)</f>
        <v>0</v>
      </c>
      <c r="K176" s="231" t="s">
        <v>175</v>
      </c>
      <c r="L176" s="47"/>
      <c r="M176" s="236" t="s">
        <v>19</v>
      </c>
      <c r="N176" s="237" t="s">
        <v>45</v>
      </c>
      <c r="O176" s="87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0" t="s">
        <v>176</v>
      </c>
      <c r="AT176" s="240" t="s">
        <v>171</v>
      </c>
      <c r="AU176" s="240" t="s">
        <v>83</v>
      </c>
      <c r="AY176" s="20" t="s">
        <v>169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20" t="s">
        <v>81</v>
      </c>
      <c r="BK176" s="241">
        <f>ROUND(I176*H176,2)</f>
        <v>0</v>
      </c>
      <c r="BL176" s="20" t="s">
        <v>176</v>
      </c>
      <c r="BM176" s="240" t="s">
        <v>2533</v>
      </c>
    </row>
    <row r="177" spans="1:63" s="12" customFormat="1" ht="25.9" customHeight="1">
      <c r="A177" s="12"/>
      <c r="B177" s="213"/>
      <c r="C177" s="214"/>
      <c r="D177" s="215" t="s">
        <v>73</v>
      </c>
      <c r="E177" s="216" t="s">
        <v>263</v>
      </c>
      <c r="F177" s="216" t="s">
        <v>264</v>
      </c>
      <c r="G177" s="214"/>
      <c r="H177" s="214"/>
      <c r="I177" s="217"/>
      <c r="J177" s="218">
        <f>BK177</f>
        <v>0</v>
      </c>
      <c r="K177" s="214"/>
      <c r="L177" s="219"/>
      <c r="M177" s="220"/>
      <c r="N177" s="221"/>
      <c r="O177" s="221"/>
      <c r="P177" s="222">
        <f>P178+P188</f>
        <v>0</v>
      </c>
      <c r="Q177" s="221"/>
      <c r="R177" s="222">
        <f>R178+R188</f>
        <v>0.0083324</v>
      </c>
      <c r="S177" s="221"/>
      <c r="T177" s="223">
        <f>T178+T188</f>
        <v>22.069625000000002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4" t="s">
        <v>83</v>
      </c>
      <c r="AT177" s="225" t="s">
        <v>73</v>
      </c>
      <c r="AU177" s="225" t="s">
        <v>74</v>
      </c>
      <c r="AY177" s="224" t="s">
        <v>169</v>
      </c>
      <c r="BK177" s="226">
        <f>BK178+BK188</f>
        <v>0</v>
      </c>
    </row>
    <row r="178" spans="1:63" s="12" customFormat="1" ht="22.8" customHeight="1">
      <c r="A178" s="12"/>
      <c r="B178" s="213"/>
      <c r="C178" s="214"/>
      <c r="D178" s="215" t="s">
        <v>73</v>
      </c>
      <c r="E178" s="227" t="s">
        <v>567</v>
      </c>
      <c r="F178" s="227" t="s">
        <v>568</v>
      </c>
      <c r="G178" s="214"/>
      <c r="H178" s="214"/>
      <c r="I178" s="217"/>
      <c r="J178" s="228">
        <f>BK178</f>
        <v>0</v>
      </c>
      <c r="K178" s="214"/>
      <c r="L178" s="219"/>
      <c r="M178" s="220"/>
      <c r="N178" s="221"/>
      <c r="O178" s="221"/>
      <c r="P178" s="222">
        <f>SUM(P179:P187)</f>
        <v>0</v>
      </c>
      <c r="Q178" s="221"/>
      <c r="R178" s="222">
        <f>SUM(R179:R187)</f>
        <v>0</v>
      </c>
      <c r="S178" s="221"/>
      <c r="T178" s="223">
        <f>SUM(T179:T187)</f>
        <v>22.069625000000002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4" t="s">
        <v>83</v>
      </c>
      <c r="AT178" s="225" t="s">
        <v>73</v>
      </c>
      <c r="AU178" s="225" t="s">
        <v>81</v>
      </c>
      <c r="AY178" s="224" t="s">
        <v>169</v>
      </c>
      <c r="BK178" s="226">
        <f>SUM(BK179:BK187)</f>
        <v>0</v>
      </c>
    </row>
    <row r="179" spans="1:65" s="2" customFormat="1" ht="33" customHeight="1">
      <c r="A179" s="41"/>
      <c r="B179" s="42"/>
      <c r="C179" s="229" t="s">
        <v>454</v>
      </c>
      <c r="D179" s="229" t="s">
        <v>171</v>
      </c>
      <c r="E179" s="230" t="s">
        <v>2534</v>
      </c>
      <c r="F179" s="231" t="s">
        <v>2535</v>
      </c>
      <c r="G179" s="232" t="s">
        <v>174</v>
      </c>
      <c r="H179" s="233">
        <v>7.875</v>
      </c>
      <c r="I179" s="234"/>
      <c r="J179" s="235">
        <f>ROUND(I179*H179,2)</f>
        <v>0</v>
      </c>
      <c r="K179" s="231" t="s">
        <v>19</v>
      </c>
      <c r="L179" s="47"/>
      <c r="M179" s="236" t="s">
        <v>19</v>
      </c>
      <c r="N179" s="237" t="s">
        <v>45</v>
      </c>
      <c r="O179" s="87"/>
      <c r="P179" s="238">
        <f>O179*H179</f>
        <v>0</v>
      </c>
      <c r="Q179" s="238">
        <v>0</v>
      </c>
      <c r="R179" s="238">
        <f>Q179*H179</f>
        <v>0</v>
      </c>
      <c r="S179" s="238">
        <v>0.019</v>
      </c>
      <c r="T179" s="239">
        <f>S179*H179</f>
        <v>0.149625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0" t="s">
        <v>227</v>
      </c>
      <c r="AT179" s="240" t="s">
        <v>171</v>
      </c>
      <c r="AU179" s="240" t="s">
        <v>83</v>
      </c>
      <c r="AY179" s="20" t="s">
        <v>169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20" t="s">
        <v>81</v>
      </c>
      <c r="BK179" s="241">
        <f>ROUND(I179*H179,2)</f>
        <v>0</v>
      </c>
      <c r="BL179" s="20" t="s">
        <v>227</v>
      </c>
      <c r="BM179" s="240" t="s">
        <v>2536</v>
      </c>
    </row>
    <row r="180" spans="1:51" s="13" customFormat="1" ht="12">
      <c r="A180" s="13"/>
      <c r="B180" s="242"/>
      <c r="C180" s="243"/>
      <c r="D180" s="244" t="s">
        <v>178</v>
      </c>
      <c r="E180" s="245" t="s">
        <v>19</v>
      </c>
      <c r="F180" s="246" t="s">
        <v>2463</v>
      </c>
      <c r="G180" s="243"/>
      <c r="H180" s="245" t="s">
        <v>19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178</v>
      </c>
      <c r="AU180" s="252" t="s">
        <v>83</v>
      </c>
      <c r="AV180" s="13" t="s">
        <v>81</v>
      </c>
      <c r="AW180" s="13" t="s">
        <v>35</v>
      </c>
      <c r="AX180" s="13" t="s">
        <v>74</v>
      </c>
      <c r="AY180" s="252" t="s">
        <v>169</v>
      </c>
    </row>
    <row r="181" spans="1:51" s="13" customFormat="1" ht="12">
      <c r="A181" s="13"/>
      <c r="B181" s="242"/>
      <c r="C181" s="243"/>
      <c r="D181" s="244" t="s">
        <v>178</v>
      </c>
      <c r="E181" s="245" t="s">
        <v>19</v>
      </c>
      <c r="F181" s="246" t="s">
        <v>2464</v>
      </c>
      <c r="G181" s="243"/>
      <c r="H181" s="245" t="s">
        <v>19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178</v>
      </c>
      <c r="AU181" s="252" t="s">
        <v>83</v>
      </c>
      <c r="AV181" s="13" t="s">
        <v>81</v>
      </c>
      <c r="AW181" s="13" t="s">
        <v>35</v>
      </c>
      <c r="AX181" s="13" t="s">
        <v>74</v>
      </c>
      <c r="AY181" s="252" t="s">
        <v>169</v>
      </c>
    </row>
    <row r="182" spans="1:51" s="14" customFormat="1" ht="12">
      <c r="A182" s="14"/>
      <c r="B182" s="253"/>
      <c r="C182" s="254"/>
      <c r="D182" s="244" t="s">
        <v>178</v>
      </c>
      <c r="E182" s="255" t="s">
        <v>19</v>
      </c>
      <c r="F182" s="256" t="s">
        <v>2537</v>
      </c>
      <c r="G182" s="254"/>
      <c r="H182" s="257">
        <v>7.875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178</v>
      </c>
      <c r="AU182" s="263" t="s">
        <v>83</v>
      </c>
      <c r="AV182" s="14" t="s">
        <v>83</v>
      </c>
      <c r="AW182" s="14" t="s">
        <v>35</v>
      </c>
      <c r="AX182" s="14" t="s">
        <v>81</v>
      </c>
      <c r="AY182" s="263" t="s">
        <v>169</v>
      </c>
    </row>
    <row r="183" spans="1:65" s="2" customFormat="1" ht="21.75" customHeight="1">
      <c r="A183" s="41"/>
      <c r="B183" s="42"/>
      <c r="C183" s="229" t="s">
        <v>460</v>
      </c>
      <c r="D183" s="229" t="s">
        <v>171</v>
      </c>
      <c r="E183" s="230" t="s">
        <v>2538</v>
      </c>
      <c r="F183" s="231" t="s">
        <v>2539</v>
      </c>
      <c r="G183" s="232" t="s">
        <v>2341</v>
      </c>
      <c r="H183" s="233">
        <v>21920</v>
      </c>
      <c r="I183" s="234"/>
      <c r="J183" s="235">
        <f>ROUND(I183*H183,2)</f>
        <v>0</v>
      </c>
      <c r="K183" s="231" t="s">
        <v>175</v>
      </c>
      <c r="L183" s="47"/>
      <c r="M183" s="236" t="s">
        <v>19</v>
      </c>
      <c r="N183" s="237" t="s">
        <v>45</v>
      </c>
      <c r="O183" s="87"/>
      <c r="P183" s="238">
        <f>O183*H183</f>
        <v>0</v>
      </c>
      <c r="Q183" s="238">
        <v>0</v>
      </c>
      <c r="R183" s="238">
        <f>Q183*H183</f>
        <v>0</v>
      </c>
      <c r="S183" s="238">
        <v>0.001</v>
      </c>
      <c r="T183" s="239">
        <f>S183*H183</f>
        <v>21.92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0" t="s">
        <v>227</v>
      </c>
      <c r="AT183" s="240" t="s">
        <v>171</v>
      </c>
      <c r="AU183" s="240" t="s">
        <v>83</v>
      </c>
      <c r="AY183" s="20" t="s">
        <v>169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20" t="s">
        <v>81</v>
      </c>
      <c r="BK183" s="241">
        <f>ROUND(I183*H183,2)</f>
        <v>0</v>
      </c>
      <c r="BL183" s="20" t="s">
        <v>227</v>
      </c>
      <c r="BM183" s="240" t="s">
        <v>2540</v>
      </c>
    </row>
    <row r="184" spans="1:51" s="13" customFormat="1" ht="12">
      <c r="A184" s="13"/>
      <c r="B184" s="242"/>
      <c r="C184" s="243"/>
      <c r="D184" s="244" t="s">
        <v>178</v>
      </c>
      <c r="E184" s="245" t="s">
        <v>19</v>
      </c>
      <c r="F184" s="246" t="s">
        <v>2463</v>
      </c>
      <c r="G184" s="243"/>
      <c r="H184" s="245" t="s">
        <v>19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178</v>
      </c>
      <c r="AU184" s="252" t="s">
        <v>83</v>
      </c>
      <c r="AV184" s="13" t="s">
        <v>81</v>
      </c>
      <c r="AW184" s="13" t="s">
        <v>35</v>
      </c>
      <c r="AX184" s="13" t="s">
        <v>74</v>
      </c>
      <c r="AY184" s="252" t="s">
        <v>169</v>
      </c>
    </row>
    <row r="185" spans="1:51" s="13" customFormat="1" ht="12">
      <c r="A185" s="13"/>
      <c r="B185" s="242"/>
      <c r="C185" s="243"/>
      <c r="D185" s="244" t="s">
        <v>178</v>
      </c>
      <c r="E185" s="245" t="s">
        <v>19</v>
      </c>
      <c r="F185" s="246" t="s">
        <v>2464</v>
      </c>
      <c r="G185" s="243"/>
      <c r="H185" s="245" t="s">
        <v>19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2" t="s">
        <v>178</v>
      </c>
      <c r="AU185" s="252" t="s">
        <v>83</v>
      </c>
      <c r="AV185" s="13" t="s">
        <v>81</v>
      </c>
      <c r="AW185" s="13" t="s">
        <v>35</v>
      </c>
      <c r="AX185" s="13" t="s">
        <v>74</v>
      </c>
      <c r="AY185" s="252" t="s">
        <v>169</v>
      </c>
    </row>
    <row r="186" spans="1:51" s="14" customFormat="1" ht="12">
      <c r="A186" s="14"/>
      <c r="B186" s="253"/>
      <c r="C186" s="254"/>
      <c r="D186" s="244" t="s">
        <v>178</v>
      </c>
      <c r="E186" s="255" t="s">
        <v>19</v>
      </c>
      <c r="F186" s="256" t="s">
        <v>2541</v>
      </c>
      <c r="G186" s="254"/>
      <c r="H186" s="257">
        <v>21920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178</v>
      </c>
      <c r="AU186" s="263" t="s">
        <v>83</v>
      </c>
      <c r="AV186" s="14" t="s">
        <v>83</v>
      </c>
      <c r="AW186" s="14" t="s">
        <v>35</v>
      </c>
      <c r="AX186" s="14" t="s">
        <v>81</v>
      </c>
      <c r="AY186" s="263" t="s">
        <v>169</v>
      </c>
    </row>
    <row r="187" spans="1:65" s="2" customFormat="1" ht="33" customHeight="1">
      <c r="A187" s="41"/>
      <c r="B187" s="42"/>
      <c r="C187" s="229" t="s">
        <v>465</v>
      </c>
      <c r="D187" s="229" t="s">
        <v>171</v>
      </c>
      <c r="E187" s="230" t="s">
        <v>2542</v>
      </c>
      <c r="F187" s="231" t="s">
        <v>2543</v>
      </c>
      <c r="G187" s="232" t="s">
        <v>1012</v>
      </c>
      <c r="H187" s="317"/>
      <c r="I187" s="234"/>
      <c r="J187" s="235">
        <f>ROUND(I187*H187,2)</f>
        <v>0</v>
      </c>
      <c r="K187" s="231" t="s">
        <v>175</v>
      </c>
      <c r="L187" s="47"/>
      <c r="M187" s="236" t="s">
        <v>19</v>
      </c>
      <c r="N187" s="237" t="s">
        <v>45</v>
      </c>
      <c r="O187" s="87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40" t="s">
        <v>227</v>
      </c>
      <c r="AT187" s="240" t="s">
        <v>171</v>
      </c>
      <c r="AU187" s="240" t="s">
        <v>83</v>
      </c>
      <c r="AY187" s="20" t="s">
        <v>169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20" t="s">
        <v>81</v>
      </c>
      <c r="BK187" s="241">
        <f>ROUND(I187*H187,2)</f>
        <v>0</v>
      </c>
      <c r="BL187" s="20" t="s">
        <v>227</v>
      </c>
      <c r="BM187" s="240" t="s">
        <v>2544</v>
      </c>
    </row>
    <row r="188" spans="1:63" s="12" customFormat="1" ht="22.8" customHeight="1">
      <c r="A188" s="12"/>
      <c r="B188" s="213"/>
      <c r="C188" s="214"/>
      <c r="D188" s="215" t="s">
        <v>73</v>
      </c>
      <c r="E188" s="227" t="s">
        <v>2545</v>
      </c>
      <c r="F188" s="227" t="s">
        <v>2546</v>
      </c>
      <c r="G188" s="214"/>
      <c r="H188" s="214"/>
      <c r="I188" s="217"/>
      <c r="J188" s="228">
        <f>BK188</f>
        <v>0</v>
      </c>
      <c r="K188" s="214"/>
      <c r="L188" s="219"/>
      <c r="M188" s="220"/>
      <c r="N188" s="221"/>
      <c r="O188" s="221"/>
      <c r="P188" s="222">
        <f>SUM(P189:P198)</f>
        <v>0</v>
      </c>
      <c r="Q188" s="221"/>
      <c r="R188" s="222">
        <f>SUM(R189:R198)</f>
        <v>0.0083324</v>
      </c>
      <c r="S188" s="221"/>
      <c r="T188" s="223">
        <f>SUM(T189:T198)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4" t="s">
        <v>83</v>
      </c>
      <c r="AT188" s="225" t="s">
        <v>73</v>
      </c>
      <c r="AU188" s="225" t="s">
        <v>81</v>
      </c>
      <c r="AY188" s="224" t="s">
        <v>169</v>
      </c>
      <c r="BK188" s="226">
        <f>SUM(BK189:BK198)</f>
        <v>0</v>
      </c>
    </row>
    <row r="189" spans="1:65" s="2" customFormat="1" ht="33" customHeight="1">
      <c r="A189" s="41"/>
      <c r="B189" s="42"/>
      <c r="C189" s="229" t="s">
        <v>483</v>
      </c>
      <c r="D189" s="229" t="s">
        <v>171</v>
      </c>
      <c r="E189" s="230" t="s">
        <v>2547</v>
      </c>
      <c r="F189" s="231" t="s">
        <v>2548</v>
      </c>
      <c r="G189" s="232" t="s">
        <v>174</v>
      </c>
      <c r="H189" s="233">
        <v>11.26</v>
      </c>
      <c r="I189" s="234"/>
      <c r="J189" s="235">
        <f>ROUND(I189*H189,2)</f>
        <v>0</v>
      </c>
      <c r="K189" s="231" t="s">
        <v>175</v>
      </c>
      <c r="L189" s="47"/>
      <c r="M189" s="236" t="s">
        <v>19</v>
      </c>
      <c r="N189" s="237" t="s">
        <v>45</v>
      </c>
      <c r="O189" s="87"/>
      <c r="P189" s="238">
        <f>O189*H189</f>
        <v>0</v>
      </c>
      <c r="Q189" s="238">
        <v>3E-05</v>
      </c>
      <c r="R189" s="238">
        <f>Q189*H189</f>
        <v>0.0003378</v>
      </c>
      <c r="S189" s="238">
        <v>0</v>
      </c>
      <c r="T189" s="239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0" t="s">
        <v>227</v>
      </c>
      <c r="AT189" s="240" t="s">
        <v>171</v>
      </c>
      <c r="AU189" s="240" t="s">
        <v>83</v>
      </c>
      <c r="AY189" s="20" t="s">
        <v>169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20" t="s">
        <v>81</v>
      </c>
      <c r="BK189" s="241">
        <f>ROUND(I189*H189,2)</f>
        <v>0</v>
      </c>
      <c r="BL189" s="20" t="s">
        <v>227</v>
      </c>
      <c r="BM189" s="240" t="s">
        <v>2549</v>
      </c>
    </row>
    <row r="190" spans="1:65" s="2" customFormat="1" ht="21.75" customHeight="1">
      <c r="A190" s="41"/>
      <c r="B190" s="42"/>
      <c r="C190" s="229" t="s">
        <v>485</v>
      </c>
      <c r="D190" s="229" t="s">
        <v>171</v>
      </c>
      <c r="E190" s="230" t="s">
        <v>2550</v>
      </c>
      <c r="F190" s="231" t="s">
        <v>2551</v>
      </c>
      <c r="G190" s="232" t="s">
        <v>174</v>
      </c>
      <c r="H190" s="233">
        <v>11.26</v>
      </c>
      <c r="I190" s="234"/>
      <c r="J190" s="235">
        <f>ROUND(I190*H190,2)</f>
        <v>0</v>
      </c>
      <c r="K190" s="231" t="s">
        <v>175</v>
      </c>
      <c r="L190" s="47"/>
      <c r="M190" s="236" t="s">
        <v>19</v>
      </c>
      <c r="N190" s="237" t="s">
        <v>45</v>
      </c>
      <c r="O190" s="87"/>
      <c r="P190" s="238">
        <f>O190*H190</f>
        <v>0</v>
      </c>
      <c r="Q190" s="238">
        <v>0.00011</v>
      </c>
      <c r="R190" s="238">
        <f>Q190*H190</f>
        <v>0.0012386</v>
      </c>
      <c r="S190" s="238">
        <v>0</v>
      </c>
      <c r="T190" s="239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0" t="s">
        <v>227</v>
      </c>
      <c r="AT190" s="240" t="s">
        <v>171</v>
      </c>
      <c r="AU190" s="240" t="s">
        <v>83</v>
      </c>
      <c r="AY190" s="20" t="s">
        <v>169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20" t="s">
        <v>81</v>
      </c>
      <c r="BK190" s="241">
        <f>ROUND(I190*H190,2)</f>
        <v>0</v>
      </c>
      <c r="BL190" s="20" t="s">
        <v>227</v>
      </c>
      <c r="BM190" s="240" t="s">
        <v>2552</v>
      </c>
    </row>
    <row r="191" spans="1:51" s="13" customFormat="1" ht="12">
      <c r="A191" s="13"/>
      <c r="B191" s="242"/>
      <c r="C191" s="243"/>
      <c r="D191" s="244" t="s">
        <v>178</v>
      </c>
      <c r="E191" s="245" t="s">
        <v>19</v>
      </c>
      <c r="F191" s="246" t="s">
        <v>2463</v>
      </c>
      <c r="G191" s="243"/>
      <c r="H191" s="245" t="s">
        <v>19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178</v>
      </c>
      <c r="AU191" s="252" t="s">
        <v>83</v>
      </c>
      <c r="AV191" s="13" t="s">
        <v>81</v>
      </c>
      <c r="AW191" s="13" t="s">
        <v>35</v>
      </c>
      <c r="AX191" s="13" t="s">
        <v>74</v>
      </c>
      <c r="AY191" s="252" t="s">
        <v>169</v>
      </c>
    </row>
    <row r="192" spans="1:51" s="13" customFormat="1" ht="12">
      <c r="A192" s="13"/>
      <c r="B192" s="242"/>
      <c r="C192" s="243"/>
      <c r="D192" s="244" t="s">
        <v>178</v>
      </c>
      <c r="E192" s="245" t="s">
        <v>19</v>
      </c>
      <c r="F192" s="246" t="s">
        <v>2464</v>
      </c>
      <c r="G192" s="243"/>
      <c r="H192" s="245" t="s">
        <v>19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178</v>
      </c>
      <c r="AU192" s="252" t="s">
        <v>83</v>
      </c>
      <c r="AV192" s="13" t="s">
        <v>81</v>
      </c>
      <c r="AW192" s="13" t="s">
        <v>35</v>
      </c>
      <c r="AX192" s="13" t="s">
        <v>74</v>
      </c>
      <c r="AY192" s="252" t="s">
        <v>169</v>
      </c>
    </row>
    <row r="193" spans="1:51" s="14" customFormat="1" ht="12">
      <c r="A193" s="14"/>
      <c r="B193" s="253"/>
      <c r="C193" s="254"/>
      <c r="D193" s="244" t="s">
        <v>178</v>
      </c>
      <c r="E193" s="255" t="s">
        <v>19</v>
      </c>
      <c r="F193" s="256" t="s">
        <v>2553</v>
      </c>
      <c r="G193" s="254"/>
      <c r="H193" s="257">
        <v>3.21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3" t="s">
        <v>178</v>
      </c>
      <c r="AU193" s="263" t="s">
        <v>83</v>
      </c>
      <c r="AV193" s="14" t="s">
        <v>83</v>
      </c>
      <c r="AW193" s="14" t="s">
        <v>35</v>
      </c>
      <c r="AX193" s="14" t="s">
        <v>74</v>
      </c>
      <c r="AY193" s="263" t="s">
        <v>169</v>
      </c>
    </row>
    <row r="194" spans="1:51" s="14" customFormat="1" ht="12">
      <c r="A194" s="14"/>
      <c r="B194" s="253"/>
      <c r="C194" s="254"/>
      <c r="D194" s="244" t="s">
        <v>178</v>
      </c>
      <c r="E194" s="255" t="s">
        <v>19</v>
      </c>
      <c r="F194" s="256" t="s">
        <v>2554</v>
      </c>
      <c r="G194" s="254"/>
      <c r="H194" s="257">
        <v>8.05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178</v>
      </c>
      <c r="AU194" s="263" t="s">
        <v>83</v>
      </c>
      <c r="AV194" s="14" t="s">
        <v>83</v>
      </c>
      <c r="AW194" s="14" t="s">
        <v>35</v>
      </c>
      <c r="AX194" s="14" t="s">
        <v>74</v>
      </c>
      <c r="AY194" s="263" t="s">
        <v>169</v>
      </c>
    </row>
    <row r="195" spans="1:51" s="15" customFormat="1" ht="12">
      <c r="A195" s="15"/>
      <c r="B195" s="264"/>
      <c r="C195" s="265"/>
      <c r="D195" s="244" t="s">
        <v>178</v>
      </c>
      <c r="E195" s="266" t="s">
        <v>19</v>
      </c>
      <c r="F195" s="267" t="s">
        <v>183</v>
      </c>
      <c r="G195" s="265"/>
      <c r="H195" s="268">
        <v>11.260000000000002</v>
      </c>
      <c r="I195" s="269"/>
      <c r="J195" s="265"/>
      <c r="K195" s="265"/>
      <c r="L195" s="270"/>
      <c r="M195" s="271"/>
      <c r="N195" s="272"/>
      <c r="O195" s="272"/>
      <c r="P195" s="272"/>
      <c r="Q195" s="272"/>
      <c r="R195" s="272"/>
      <c r="S195" s="272"/>
      <c r="T195" s="27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4" t="s">
        <v>178</v>
      </c>
      <c r="AU195" s="274" t="s">
        <v>83</v>
      </c>
      <c r="AV195" s="15" t="s">
        <v>176</v>
      </c>
      <c r="AW195" s="15" t="s">
        <v>35</v>
      </c>
      <c r="AX195" s="15" t="s">
        <v>81</v>
      </c>
      <c r="AY195" s="274" t="s">
        <v>169</v>
      </c>
    </row>
    <row r="196" spans="1:65" s="2" customFormat="1" ht="21.75" customHeight="1">
      <c r="A196" s="41"/>
      <c r="B196" s="42"/>
      <c r="C196" s="229" t="s">
        <v>489</v>
      </c>
      <c r="D196" s="229" t="s">
        <v>171</v>
      </c>
      <c r="E196" s="230" t="s">
        <v>2555</v>
      </c>
      <c r="F196" s="231" t="s">
        <v>2556</v>
      </c>
      <c r="G196" s="232" t="s">
        <v>174</v>
      </c>
      <c r="H196" s="233">
        <v>11.26</v>
      </c>
      <c r="I196" s="234"/>
      <c r="J196" s="235">
        <f>ROUND(I196*H196,2)</f>
        <v>0</v>
      </c>
      <c r="K196" s="231" t="s">
        <v>175</v>
      </c>
      <c r="L196" s="47"/>
      <c r="M196" s="236" t="s">
        <v>19</v>
      </c>
      <c r="N196" s="237" t="s">
        <v>45</v>
      </c>
      <c r="O196" s="87"/>
      <c r="P196" s="238">
        <f>O196*H196</f>
        <v>0</v>
      </c>
      <c r="Q196" s="238">
        <v>0.00014</v>
      </c>
      <c r="R196" s="238">
        <f>Q196*H196</f>
        <v>0.0015764</v>
      </c>
      <c r="S196" s="238">
        <v>0</v>
      </c>
      <c r="T196" s="239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0" t="s">
        <v>227</v>
      </c>
      <c r="AT196" s="240" t="s">
        <v>171</v>
      </c>
      <c r="AU196" s="240" t="s">
        <v>83</v>
      </c>
      <c r="AY196" s="20" t="s">
        <v>169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20" t="s">
        <v>81</v>
      </c>
      <c r="BK196" s="241">
        <f>ROUND(I196*H196,2)</f>
        <v>0</v>
      </c>
      <c r="BL196" s="20" t="s">
        <v>227</v>
      </c>
      <c r="BM196" s="240" t="s">
        <v>2557</v>
      </c>
    </row>
    <row r="197" spans="1:65" s="2" customFormat="1" ht="21.75" customHeight="1">
      <c r="A197" s="41"/>
      <c r="B197" s="42"/>
      <c r="C197" s="229" t="s">
        <v>493</v>
      </c>
      <c r="D197" s="229" t="s">
        <v>171</v>
      </c>
      <c r="E197" s="230" t="s">
        <v>2558</v>
      </c>
      <c r="F197" s="231" t="s">
        <v>2559</v>
      </c>
      <c r="G197" s="232" t="s">
        <v>174</v>
      </c>
      <c r="H197" s="233">
        <v>11.26</v>
      </c>
      <c r="I197" s="234"/>
      <c r="J197" s="235">
        <f>ROUND(I197*H197,2)</f>
        <v>0</v>
      </c>
      <c r="K197" s="231" t="s">
        <v>175</v>
      </c>
      <c r="L197" s="47"/>
      <c r="M197" s="236" t="s">
        <v>19</v>
      </c>
      <c r="N197" s="237" t="s">
        <v>45</v>
      </c>
      <c r="O197" s="87"/>
      <c r="P197" s="238">
        <f>O197*H197</f>
        <v>0</v>
      </c>
      <c r="Q197" s="238">
        <v>0.00023</v>
      </c>
      <c r="R197" s="238">
        <f>Q197*H197</f>
        <v>0.0025898</v>
      </c>
      <c r="S197" s="238">
        <v>0</v>
      </c>
      <c r="T197" s="239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0" t="s">
        <v>227</v>
      </c>
      <c r="AT197" s="240" t="s">
        <v>171</v>
      </c>
      <c r="AU197" s="240" t="s">
        <v>83</v>
      </c>
      <c r="AY197" s="20" t="s">
        <v>169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20" t="s">
        <v>81</v>
      </c>
      <c r="BK197" s="241">
        <f>ROUND(I197*H197,2)</f>
        <v>0</v>
      </c>
      <c r="BL197" s="20" t="s">
        <v>227</v>
      </c>
      <c r="BM197" s="240" t="s">
        <v>2560</v>
      </c>
    </row>
    <row r="198" spans="1:65" s="2" customFormat="1" ht="21.75" customHeight="1">
      <c r="A198" s="41"/>
      <c r="B198" s="42"/>
      <c r="C198" s="229" t="s">
        <v>497</v>
      </c>
      <c r="D198" s="229" t="s">
        <v>171</v>
      </c>
      <c r="E198" s="230" t="s">
        <v>2561</v>
      </c>
      <c r="F198" s="231" t="s">
        <v>2562</v>
      </c>
      <c r="G198" s="232" t="s">
        <v>174</v>
      </c>
      <c r="H198" s="233">
        <v>11.26</v>
      </c>
      <c r="I198" s="234"/>
      <c r="J198" s="235">
        <f>ROUND(I198*H198,2)</f>
        <v>0</v>
      </c>
      <c r="K198" s="231" t="s">
        <v>175</v>
      </c>
      <c r="L198" s="47"/>
      <c r="M198" s="288" t="s">
        <v>19</v>
      </c>
      <c r="N198" s="289" t="s">
        <v>45</v>
      </c>
      <c r="O198" s="290"/>
      <c r="P198" s="291">
        <f>O198*H198</f>
        <v>0</v>
      </c>
      <c r="Q198" s="291">
        <v>0.00023</v>
      </c>
      <c r="R198" s="291">
        <f>Q198*H198</f>
        <v>0.0025898</v>
      </c>
      <c r="S198" s="291">
        <v>0</v>
      </c>
      <c r="T198" s="292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40" t="s">
        <v>227</v>
      </c>
      <c r="AT198" s="240" t="s">
        <v>171</v>
      </c>
      <c r="AU198" s="240" t="s">
        <v>83</v>
      </c>
      <c r="AY198" s="20" t="s">
        <v>169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20" t="s">
        <v>81</v>
      </c>
      <c r="BK198" s="241">
        <f>ROUND(I198*H198,2)</f>
        <v>0</v>
      </c>
      <c r="BL198" s="20" t="s">
        <v>227</v>
      </c>
      <c r="BM198" s="240" t="s">
        <v>2563</v>
      </c>
    </row>
    <row r="199" spans="1:31" s="2" customFormat="1" ht="6.95" customHeight="1">
      <c r="A199" s="41"/>
      <c r="B199" s="62"/>
      <c r="C199" s="63"/>
      <c r="D199" s="63"/>
      <c r="E199" s="63"/>
      <c r="F199" s="63"/>
      <c r="G199" s="63"/>
      <c r="H199" s="63"/>
      <c r="I199" s="178"/>
      <c r="J199" s="63"/>
      <c r="K199" s="63"/>
      <c r="L199" s="47"/>
      <c r="M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</row>
  </sheetData>
  <sheetProtection password="DD5F" sheet="1" objects="1" scenarios="1" formatColumns="0" formatRows="0" autoFilter="0"/>
  <autoFilter ref="C94:K1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139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1:31" s="2" customFormat="1" ht="12" customHeight="1">
      <c r="A8" s="41"/>
      <c r="B8" s="47"/>
      <c r="C8" s="41"/>
      <c r="D8" s="147" t="s">
        <v>141</v>
      </c>
      <c r="E8" s="41"/>
      <c r="F8" s="41"/>
      <c r="G8" s="41"/>
      <c r="H8" s="41"/>
      <c r="I8" s="149"/>
      <c r="J8" s="41"/>
      <c r="K8" s="41"/>
      <c r="L8" s="15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51" t="s">
        <v>2564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7" t="s">
        <v>18</v>
      </c>
      <c r="E11" s="41"/>
      <c r="F11" s="136" t="s">
        <v>19</v>
      </c>
      <c r="G11" s="41"/>
      <c r="H11" s="41"/>
      <c r="I11" s="152" t="s">
        <v>20</v>
      </c>
      <c r="J11" s="136" t="s">
        <v>19</v>
      </c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</v>
      </c>
      <c r="E12" s="41"/>
      <c r="F12" s="136" t="s">
        <v>22</v>
      </c>
      <c r="G12" s="41"/>
      <c r="H12" s="41"/>
      <c r="I12" s="152" t="s">
        <v>23</v>
      </c>
      <c r="J12" s="153" t="str">
        <f>'Rekapitulace stavby'!AN8</f>
        <v>18. 3. 2020</v>
      </c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49"/>
      <c r="J13" s="41"/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52" t="s">
        <v>26</v>
      </c>
      <c r="J14" s="136" t="s">
        <v>19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52" t="s">
        <v>28</v>
      </c>
      <c r="J15" s="136" t="s">
        <v>19</v>
      </c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149"/>
      <c r="J16" s="41"/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52" t="s">
        <v>26</v>
      </c>
      <c r="J17" s="36" t="str">
        <f>'Rekapitulace stavby'!AN13</f>
        <v>Vyplň údaj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52" t="s">
        <v>28</v>
      </c>
      <c r="J18" s="36" t="str">
        <f>'Rekapitulace stavby'!AN14</f>
        <v>Vyplň údaj</v>
      </c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149"/>
      <c r="J19" s="41"/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52" t="s">
        <v>26</v>
      </c>
      <c r="J20" s="136" t="s">
        <v>32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33</v>
      </c>
      <c r="F21" s="41"/>
      <c r="G21" s="41"/>
      <c r="H21" s="41"/>
      <c r="I21" s="152" t="s">
        <v>28</v>
      </c>
      <c r="J21" s="136" t="s">
        <v>34</v>
      </c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149"/>
      <c r="J22" s="41"/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36</v>
      </c>
      <c r="E23" s="41"/>
      <c r="F23" s="41"/>
      <c r="G23" s="41"/>
      <c r="H23" s="41"/>
      <c r="I23" s="152" t="s">
        <v>26</v>
      </c>
      <c r="J23" s="136" t="s">
        <v>19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37</v>
      </c>
      <c r="F24" s="41"/>
      <c r="G24" s="41"/>
      <c r="H24" s="41"/>
      <c r="I24" s="152" t="s">
        <v>28</v>
      </c>
      <c r="J24" s="136" t="s">
        <v>19</v>
      </c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149"/>
      <c r="J25" s="41"/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38</v>
      </c>
      <c r="E26" s="41"/>
      <c r="F26" s="41"/>
      <c r="G26" s="41"/>
      <c r="H26" s="41"/>
      <c r="I26" s="149"/>
      <c r="J26" s="41"/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4"/>
      <c r="B27" s="155"/>
      <c r="C27" s="154"/>
      <c r="D27" s="154"/>
      <c r="E27" s="156" t="s">
        <v>19</v>
      </c>
      <c r="F27" s="156"/>
      <c r="G27" s="156"/>
      <c r="H27" s="156"/>
      <c r="I27" s="157"/>
      <c r="J27" s="154"/>
      <c r="K27" s="154"/>
      <c r="L27" s="15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9"/>
      <c r="E29" s="159"/>
      <c r="F29" s="159"/>
      <c r="G29" s="159"/>
      <c r="H29" s="159"/>
      <c r="I29" s="160"/>
      <c r="J29" s="159"/>
      <c r="K29" s="159"/>
      <c r="L29" s="15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61" t="s">
        <v>40</v>
      </c>
      <c r="E30" s="41"/>
      <c r="F30" s="41"/>
      <c r="G30" s="41"/>
      <c r="H30" s="41"/>
      <c r="I30" s="149"/>
      <c r="J30" s="162">
        <f>ROUND(J84,2)</f>
        <v>0</v>
      </c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63" t="s">
        <v>42</v>
      </c>
      <c r="G32" s="41"/>
      <c r="H32" s="41"/>
      <c r="I32" s="164" t="s">
        <v>41</v>
      </c>
      <c r="J32" s="163" t="s">
        <v>43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5" t="s">
        <v>44</v>
      </c>
      <c r="E33" s="147" t="s">
        <v>45</v>
      </c>
      <c r="F33" s="166">
        <f>ROUND((SUM(BE84:BE104)),2)</f>
        <v>0</v>
      </c>
      <c r="G33" s="41"/>
      <c r="H33" s="41"/>
      <c r="I33" s="167">
        <v>0.21</v>
      </c>
      <c r="J33" s="166">
        <f>ROUND(((SUM(BE84:BE104))*I33),2)</f>
        <v>0</v>
      </c>
      <c r="K33" s="41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46</v>
      </c>
      <c r="F34" s="166">
        <f>ROUND((SUM(BF84:BF104)),2)</f>
        <v>0</v>
      </c>
      <c r="G34" s="41"/>
      <c r="H34" s="41"/>
      <c r="I34" s="167">
        <v>0.15</v>
      </c>
      <c r="J34" s="166">
        <f>ROUND(((SUM(BF84:BF104))*I34),2)</f>
        <v>0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47</v>
      </c>
      <c r="F35" s="166">
        <f>ROUND((SUM(BG84:BG104)),2)</f>
        <v>0</v>
      </c>
      <c r="G35" s="41"/>
      <c r="H35" s="41"/>
      <c r="I35" s="167">
        <v>0.21</v>
      </c>
      <c r="J35" s="166">
        <f>0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48</v>
      </c>
      <c r="F36" s="166">
        <f>ROUND((SUM(BH84:BH104)),2)</f>
        <v>0</v>
      </c>
      <c r="G36" s="41"/>
      <c r="H36" s="41"/>
      <c r="I36" s="167">
        <v>0.15</v>
      </c>
      <c r="J36" s="166">
        <f>0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49</v>
      </c>
      <c r="F37" s="166">
        <f>ROUND((SUM(BI84:BI104)),2)</f>
        <v>0</v>
      </c>
      <c r="G37" s="41"/>
      <c r="H37" s="41"/>
      <c r="I37" s="167">
        <v>0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149"/>
      <c r="J38" s="41"/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8"/>
      <c r="D39" s="169" t="s">
        <v>50</v>
      </c>
      <c r="E39" s="170"/>
      <c r="F39" s="170"/>
      <c r="G39" s="171" t="s">
        <v>51</v>
      </c>
      <c r="H39" s="172" t="s">
        <v>52</v>
      </c>
      <c r="I39" s="173"/>
      <c r="J39" s="174">
        <f>SUM(J30:J37)</f>
        <v>0</v>
      </c>
      <c r="K39" s="175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6"/>
      <c r="C40" s="177"/>
      <c r="D40" s="177"/>
      <c r="E40" s="177"/>
      <c r="F40" s="177"/>
      <c r="G40" s="177"/>
      <c r="H40" s="177"/>
      <c r="I40" s="178"/>
      <c r="J40" s="177"/>
      <c r="K40" s="177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9"/>
      <c r="C44" s="180"/>
      <c r="D44" s="180"/>
      <c r="E44" s="180"/>
      <c r="F44" s="180"/>
      <c r="G44" s="180"/>
      <c r="H44" s="180"/>
      <c r="I44" s="181"/>
      <c r="J44" s="180"/>
      <c r="K44" s="180"/>
      <c r="L44" s="15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145</v>
      </c>
      <c r="D45" s="43"/>
      <c r="E45" s="43"/>
      <c r="F45" s="43"/>
      <c r="G45" s="43"/>
      <c r="H45" s="43"/>
      <c r="I45" s="149"/>
      <c r="J45" s="43"/>
      <c r="K45" s="43"/>
      <c r="L45" s="15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149"/>
      <c r="J46" s="43"/>
      <c r="K46" s="43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82" t="str">
        <f>E7</f>
        <v>KRÁLŮV DVŮR - OBCHVAT - II. část - PDPS</v>
      </c>
      <c r="F48" s="35"/>
      <c r="G48" s="35"/>
      <c r="H48" s="35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141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VRN - Vedlejší a ostatní náklady stavby</v>
      </c>
      <c r="F50" s="43"/>
      <c r="G50" s="43"/>
      <c r="H50" s="43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149"/>
      <c r="J51" s="43"/>
      <c r="K51" s="43"/>
      <c r="L51" s="15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Králův Dvůr</v>
      </c>
      <c r="G52" s="43"/>
      <c r="H52" s="43"/>
      <c r="I52" s="152" t="s">
        <v>23</v>
      </c>
      <c r="J52" s="75" t="str">
        <f>IF(J12="","",J12)</f>
        <v>18. 3. 2020</v>
      </c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Město Králův Dvůr,Nám.Míru 139,26701 Králův Dvůr</v>
      </c>
      <c r="G54" s="43"/>
      <c r="H54" s="43"/>
      <c r="I54" s="152" t="s">
        <v>31</v>
      </c>
      <c r="J54" s="39" t="str">
        <f>E21</f>
        <v>SPEKTRA s.r.o.,V Hlinkách 1548,26601 Beroun</v>
      </c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152" t="s">
        <v>36</v>
      </c>
      <c r="J55" s="39" t="str">
        <f>E24</f>
        <v>p. Lenka Dejdarová</v>
      </c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149"/>
      <c r="J56" s="43"/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83" t="s">
        <v>146</v>
      </c>
      <c r="D57" s="184"/>
      <c r="E57" s="184"/>
      <c r="F57" s="184"/>
      <c r="G57" s="184"/>
      <c r="H57" s="184"/>
      <c r="I57" s="185"/>
      <c r="J57" s="186" t="s">
        <v>147</v>
      </c>
      <c r="K57" s="184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149"/>
      <c r="J58" s="43"/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87" t="s">
        <v>72</v>
      </c>
      <c r="D59" s="43"/>
      <c r="E59" s="43"/>
      <c r="F59" s="43"/>
      <c r="G59" s="43"/>
      <c r="H59" s="43"/>
      <c r="I59" s="149"/>
      <c r="J59" s="105">
        <f>J84</f>
        <v>0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148</v>
      </c>
    </row>
    <row r="60" spans="1:31" s="9" customFormat="1" ht="24.95" customHeight="1">
      <c r="A60" s="9"/>
      <c r="B60" s="188"/>
      <c r="C60" s="189"/>
      <c r="D60" s="190" t="s">
        <v>1478</v>
      </c>
      <c r="E60" s="191"/>
      <c r="F60" s="191"/>
      <c r="G60" s="191"/>
      <c r="H60" s="191"/>
      <c r="I60" s="192"/>
      <c r="J60" s="193">
        <f>J85</f>
        <v>0</v>
      </c>
      <c r="K60" s="189"/>
      <c r="L60" s="19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5"/>
      <c r="C61" s="128"/>
      <c r="D61" s="196" t="s">
        <v>2565</v>
      </c>
      <c r="E61" s="197"/>
      <c r="F61" s="197"/>
      <c r="G61" s="197"/>
      <c r="H61" s="197"/>
      <c r="I61" s="198"/>
      <c r="J61" s="199">
        <f>J86</f>
        <v>0</v>
      </c>
      <c r="K61" s="128"/>
      <c r="L61" s="20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5"/>
      <c r="C62" s="128"/>
      <c r="D62" s="196" t="s">
        <v>1479</v>
      </c>
      <c r="E62" s="197"/>
      <c r="F62" s="197"/>
      <c r="G62" s="197"/>
      <c r="H62" s="197"/>
      <c r="I62" s="198"/>
      <c r="J62" s="199">
        <f>J91</f>
        <v>0</v>
      </c>
      <c r="K62" s="128"/>
      <c r="L62" s="20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5"/>
      <c r="C63" s="128"/>
      <c r="D63" s="196" t="s">
        <v>2566</v>
      </c>
      <c r="E63" s="197"/>
      <c r="F63" s="197"/>
      <c r="G63" s="197"/>
      <c r="H63" s="197"/>
      <c r="I63" s="198"/>
      <c r="J63" s="199">
        <f>J99</f>
        <v>0</v>
      </c>
      <c r="K63" s="128"/>
      <c r="L63" s="20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5"/>
      <c r="C64" s="128"/>
      <c r="D64" s="196" t="s">
        <v>2567</v>
      </c>
      <c r="E64" s="197"/>
      <c r="F64" s="197"/>
      <c r="G64" s="197"/>
      <c r="H64" s="197"/>
      <c r="I64" s="198"/>
      <c r="J64" s="199">
        <f>J103</f>
        <v>0</v>
      </c>
      <c r="K64" s="128"/>
      <c r="L64" s="20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149"/>
      <c r="J65" s="43"/>
      <c r="K65" s="43"/>
      <c r="L65" s="15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178"/>
      <c r="J66" s="63"/>
      <c r="K66" s="63"/>
      <c r="L66" s="15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181"/>
      <c r="J70" s="65"/>
      <c r="K70" s="65"/>
      <c r="L70" s="15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154</v>
      </c>
      <c r="D71" s="43"/>
      <c r="E71" s="43"/>
      <c r="F71" s="43"/>
      <c r="G71" s="43"/>
      <c r="H71" s="43"/>
      <c r="I71" s="149"/>
      <c r="J71" s="43"/>
      <c r="K71" s="43"/>
      <c r="L71" s="15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149"/>
      <c r="J72" s="43"/>
      <c r="K72" s="43"/>
      <c r="L72" s="15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149"/>
      <c r="J73" s="43"/>
      <c r="K73" s="43"/>
      <c r="L73" s="15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82" t="str">
        <f>E7</f>
        <v>KRÁLŮV DVŮR - OBCHVAT - II. část - PDPS</v>
      </c>
      <c r="F74" s="35"/>
      <c r="G74" s="35"/>
      <c r="H74" s="35"/>
      <c r="I74" s="149"/>
      <c r="J74" s="43"/>
      <c r="K74" s="43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141</v>
      </c>
      <c r="D75" s="43"/>
      <c r="E75" s="43"/>
      <c r="F75" s="43"/>
      <c r="G75" s="43"/>
      <c r="H75" s="43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VRN - Vedlejší a ostatní náklady stavby</v>
      </c>
      <c r="F76" s="43"/>
      <c r="G76" s="43"/>
      <c r="H76" s="43"/>
      <c r="I76" s="149"/>
      <c r="J76" s="43"/>
      <c r="K76" s="4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149"/>
      <c r="J77" s="43"/>
      <c r="K77" s="43"/>
      <c r="L77" s="15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>Králův Dvůr</v>
      </c>
      <c r="G78" s="43"/>
      <c r="H78" s="43"/>
      <c r="I78" s="152" t="s">
        <v>23</v>
      </c>
      <c r="J78" s="75" t="str">
        <f>IF(J12="","",J12)</f>
        <v>18. 3. 2020</v>
      </c>
      <c r="K78" s="4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149"/>
      <c r="J79" s="43"/>
      <c r="K79" s="43"/>
      <c r="L79" s="15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40.05" customHeight="1">
      <c r="A80" s="41"/>
      <c r="B80" s="42"/>
      <c r="C80" s="35" t="s">
        <v>25</v>
      </c>
      <c r="D80" s="43"/>
      <c r="E80" s="43"/>
      <c r="F80" s="30" t="str">
        <f>E15</f>
        <v>Město Králův Dvůr,Nám.Míru 139,26701 Králův Dvůr</v>
      </c>
      <c r="G80" s="43"/>
      <c r="H80" s="43"/>
      <c r="I80" s="152" t="s">
        <v>31</v>
      </c>
      <c r="J80" s="39" t="str">
        <f>E21</f>
        <v>SPEKTRA s.r.o.,V Hlinkách 1548,26601 Beroun</v>
      </c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152" t="s">
        <v>36</v>
      </c>
      <c r="J81" s="39" t="str">
        <f>E24</f>
        <v>p. Lenka Dejdarová</v>
      </c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201"/>
      <c r="B83" s="202"/>
      <c r="C83" s="203" t="s">
        <v>155</v>
      </c>
      <c r="D83" s="204" t="s">
        <v>59</v>
      </c>
      <c r="E83" s="204" t="s">
        <v>55</v>
      </c>
      <c r="F83" s="204" t="s">
        <v>56</v>
      </c>
      <c r="G83" s="204" t="s">
        <v>156</v>
      </c>
      <c r="H83" s="204" t="s">
        <v>157</v>
      </c>
      <c r="I83" s="205" t="s">
        <v>158</v>
      </c>
      <c r="J83" s="204" t="s">
        <v>147</v>
      </c>
      <c r="K83" s="206" t="s">
        <v>159</v>
      </c>
      <c r="L83" s="207"/>
      <c r="M83" s="95" t="s">
        <v>19</v>
      </c>
      <c r="N83" s="96" t="s">
        <v>44</v>
      </c>
      <c r="O83" s="96" t="s">
        <v>160</v>
      </c>
      <c r="P83" s="96" t="s">
        <v>161</v>
      </c>
      <c r="Q83" s="96" t="s">
        <v>162</v>
      </c>
      <c r="R83" s="96" t="s">
        <v>163</v>
      </c>
      <c r="S83" s="96" t="s">
        <v>164</v>
      </c>
      <c r="T83" s="97" t="s">
        <v>165</v>
      </c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</row>
    <row r="84" spans="1:63" s="2" customFormat="1" ht="22.8" customHeight="1">
      <c r="A84" s="41"/>
      <c r="B84" s="42"/>
      <c r="C84" s="102" t="s">
        <v>166</v>
      </c>
      <c r="D84" s="43"/>
      <c r="E84" s="43"/>
      <c r="F84" s="43"/>
      <c r="G84" s="43"/>
      <c r="H84" s="43"/>
      <c r="I84" s="149"/>
      <c r="J84" s="208">
        <f>BK84</f>
        <v>0</v>
      </c>
      <c r="K84" s="43"/>
      <c r="L84" s="47"/>
      <c r="M84" s="98"/>
      <c r="N84" s="209"/>
      <c r="O84" s="99"/>
      <c r="P84" s="210">
        <f>P85</f>
        <v>0</v>
      </c>
      <c r="Q84" s="99"/>
      <c r="R84" s="210">
        <f>R85</f>
        <v>0</v>
      </c>
      <c r="S84" s="99"/>
      <c r="T84" s="211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73</v>
      </c>
      <c r="AU84" s="20" t="s">
        <v>148</v>
      </c>
      <c r="BK84" s="212">
        <f>BK85</f>
        <v>0</v>
      </c>
    </row>
    <row r="85" spans="1:63" s="12" customFormat="1" ht="25.9" customHeight="1">
      <c r="A85" s="12"/>
      <c r="B85" s="213"/>
      <c r="C85" s="214"/>
      <c r="D85" s="215" t="s">
        <v>73</v>
      </c>
      <c r="E85" s="216" t="s">
        <v>137</v>
      </c>
      <c r="F85" s="216" t="s">
        <v>1996</v>
      </c>
      <c r="G85" s="214"/>
      <c r="H85" s="214"/>
      <c r="I85" s="217"/>
      <c r="J85" s="218">
        <f>BK85</f>
        <v>0</v>
      </c>
      <c r="K85" s="214"/>
      <c r="L85" s="219"/>
      <c r="M85" s="220"/>
      <c r="N85" s="221"/>
      <c r="O85" s="221"/>
      <c r="P85" s="222">
        <f>P86+P91+P99+P103</f>
        <v>0</v>
      </c>
      <c r="Q85" s="221"/>
      <c r="R85" s="222">
        <f>R86+R91+R99+R103</f>
        <v>0</v>
      </c>
      <c r="S85" s="221"/>
      <c r="T85" s="223">
        <f>T86+T91+T99+T103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24" t="s">
        <v>196</v>
      </c>
      <c r="AT85" s="225" t="s">
        <v>73</v>
      </c>
      <c r="AU85" s="225" t="s">
        <v>74</v>
      </c>
      <c r="AY85" s="224" t="s">
        <v>169</v>
      </c>
      <c r="BK85" s="226">
        <f>BK86+BK91+BK99+BK103</f>
        <v>0</v>
      </c>
    </row>
    <row r="86" spans="1:63" s="12" customFormat="1" ht="22.8" customHeight="1">
      <c r="A86" s="12"/>
      <c r="B86" s="213"/>
      <c r="C86" s="214"/>
      <c r="D86" s="215" t="s">
        <v>73</v>
      </c>
      <c r="E86" s="227" t="s">
        <v>2568</v>
      </c>
      <c r="F86" s="227" t="s">
        <v>2569</v>
      </c>
      <c r="G86" s="214"/>
      <c r="H86" s="214"/>
      <c r="I86" s="217"/>
      <c r="J86" s="228">
        <f>BK86</f>
        <v>0</v>
      </c>
      <c r="K86" s="214"/>
      <c r="L86" s="219"/>
      <c r="M86" s="220"/>
      <c r="N86" s="221"/>
      <c r="O86" s="221"/>
      <c r="P86" s="222">
        <f>SUM(P87:P90)</f>
        <v>0</v>
      </c>
      <c r="Q86" s="221"/>
      <c r="R86" s="222">
        <f>SUM(R87:R90)</f>
        <v>0</v>
      </c>
      <c r="S86" s="221"/>
      <c r="T86" s="223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4" t="s">
        <v>196</v>
      </c>
      <c r="AT86" s="225" t="s">
        <v>73</v>
      </c>
      <c r="AU86" s="225" t="s">
        <v>81</v>
      </c>
      <c r="AY86" s="224" t="s">
        <v>169</v>
      </c>
      <c r="BK86" s="226">
        <f>SUM(BK87:BK90)</f>
        <v>0</v>
      </c>
    </row>
    <row r="87" spans="1:65" s="2" customFormat="1" ht="16.5" customHeight="1">
      <c r="A87" s="41"/>
      <c r="B87" s="42"/>
      <c r="C87" s="229" t="s">
        <v>81</v>
      </c>
      <c r="D87" s="229" t="s">
        <v>171</v>
      </c>
      <c r="E87" s="230" t="s">
        <v>2570</v>
      </c>
      <c r="F87" s="231" t="s">
        <v>2571</v>
      </c>
      <c r="G87" s="232" t="s">
        <v>284</v>
      </c>
      <c r="H87" s="233">
        <v>1</v>
      </c>
      <c r="I87" s="234"/>
      <c r="J87" s="235">
        <f>ROUND(I87*H87,2)</f>
        <v>0</v>
      </c>
      <c r="K87" s="231" t="s">
        <v>19</v>
      </c>
      <c r="L87" s="47"/>
      <c r="M87" s="236" t="s">
        <v>19</v>
      </c>
      <c r="N87" s="237" t="s">
        <v>45</v>
      </c>
      <c r="O87" s="87"/>
      <c r="P87" s="238">
        <f>O87*H87</f>
        <v>0</v>
      </c>
      <c r="Q87" s="238">
        <v>0</v>
      </c>
      <c r="R87" s="238">
        <f>Q87*H87</f>
        <v>0</v>
      </c>
      <c r="S87" s="238">
        <v>0</v>
      </c>
      <c r="T87" s="239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40" t="s">
        <v>2008</v>
      </c>
      <c r="AT87" s="240" t="s">
        <v>171</v>
      </c>
      <c r="AU87" s="240" t="s">
        <v>83</v>
      </c>
      <c r="AY87" s="20" t="s">
        <v>169</v>
      </c>
      <c r="BE87" s="241">
        <f>IF(N87="základní",J87,0)</f>
        <v>0</v>
      </c>
      <c r="BF87" s="241">
        <f>IF(N87="snížená",J87,0)</f>
        <v>0</v>
      </c>
      <c r="BG87" s="241">
        <f>IF(N87="zákl. přenesená",J87,0)</f>
        <v>0</v>
      </c>
      <c r="BH87" s="241">
        <f>IF(N87="sníž. přenesená",J87,0)</f>
        <v>0</v>
      </c>
      <c r="BI87" s="241">
        <f>IF(N87="nulová",J87,0)</f>
        <v>0</v>
      </c>
      <c r="BJ87" s="20" t="s">
        <v>81</v>
      </c>
      <c r="BK87" s="241">
        <f>ROUND(I87*H87,2)</f>
        <v>0</v>
      </c>
      <c r="BL87" s="20" t="s">
        <v>2008</v>
      </c>
      <c r="BM87" s="240" t="s">
        <v>2572</v>
      </c>
    </row>
    <row r="88" spans="1:65" s="2" customFormat="1" ht="66.75" customHeight="1">
      <c r="A88" s="41"/>
      <c r="B88" s="42"/>
      <c r="C88" s="229" t="s">
        <v>83</v>
      </c>
      <c r="D88" s="229" t="s">
        <v>171</v>
      </c>
      <c r="E88" s="230" t="s">
        <v>2573</v>
      </c>
      <c r="F88" s="231" t="s">
        <v>2574</v>
      </c>
      <c r="G88" s="232" t="s">
        <v>284</v>
      </c>
      <c r="H88" s="233">
        <v>1</v>
      </c>
      <c r="I88" s="234"/>
      <c r="J88" s="235">
        <f>ROUND(I88*H88,2)</f>
        <v>0</v>
      </c>
      <c r="K88" s="231" t="s">
        <v>175</v>
      </c>
      <c r="L88" s="47"/>
      <c r="M88" s="236" t="s">
        <v>19</v>
      </c>
      <c r="N88" s="237" t="s">
        <v>45</v>
      </c>
      <c r="O88" s="87"/>
      <c r="P88" s="238">
        <f>O88*H88</f>
        <v>0</v>
      </c>
      <c r="Q88" s="238">
        <v>0</v>
      </c>
      <c r="R88" s="238">
        <f>Q88*H88</f>
        <v>0</v>
      </c>
      <c r="S88" s="238">
        <v>0</v>
      </c>
      <c r="T88" s="239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40" t="s">
        <v>2008</v>
      </c>
      <c r="AT88" s="240" t="s">
        <v>171</v>
      </c>
      <c r="AU88" s="240" t="s">
        <v>83</v>
      </c>
      <c r="AY88" s="20" t="s">
        <v>169</v>
      </c>
      <c r="BE88" s="241">
        <f>IF(N88="základní",J88,0)</f>
        <v>0</v>
      </c>
      <c r="BF88" s="241">
        <f>IF(N88="snížená",J88,0)</f>
        <v>0</v>
      </c>
      <c r="BG88" s="241">
        <f>IF(N88="zákl. přenesená",J88,0)</f>
        <v>0</v>
      </c>
      <c r="BH88" s="241">
        <f>IF(N88="sníž. přenesená",J88,0)</f>
        <v>0</v>
      </c>
      <c r="BI88" s="241">
        <f>IF(N88="nulová",J88,0)</f>
        <v>0</v>
      </c>
      <c r="BJ88" s="20" t="s">
        <v>81</v>
      </c>
      <c r="BK88" s="241">
        <f>ROUND(I88*H88,2)</f>
        <v>0</v>
      </c>
      <c r="BL88" s="20" t="s">
        <v>2008</v>
      </c>
      <c r="BM88" s="240" t="s">
        <v>2575</v>
      </c>
    </row>
    <row r="89" spans="1:65" s="2" customFormat="1" ht="16.5" customHeight="1">
      <c r="A89" s="41"/>
      <c r="B89" s="42"/>
      <c r="C89" s="229" t="s">
        <v>189</v>
      </c>
      <c r="D89" s="229" t="s">
        <v>171</v>
      </c>
      <c r="E89" s="230" t="s">
        <v>2576</v>
      </c>
      <c r="F89" s="231" t="s">
        <v>2577</v>
      </c>
      <c r="G89" s="232" t="s">
        <v>284</v>
      </c>
      <c r="H89" s="233">
        <v>1</v>
      </c>
      <c r="I89" s="234"/>
      <c r="J89" s="235">
        <f>ROUND(I89*H89,2)</f>
        <v>0</v>
      </c>
      <c r="K89" s="231" t="s">
        <v>19</v>
      </c>
      <c r="L89" s="47"/>
      <c r="M89" s="236" t="s">
        <v>19</v>
      </c>
      <c r="N89" s="237" t="s">
        <v>45</v>
      </c>
      <c r="O89" s="87"/>
      <c r="P89" s="238">
        <f>O89*H89</f>
        <v>0</v>
      </c>
      <c r="Q89" s="238">
        <v>0</v>
      </c>
      <c r="R89" s="238">
        <f>Q89*H89</f>
        <v>0</v>
      </c>
      <c r="S89" s="238">
        <v>0</v>
      </c>
      <c r="T89" s="239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40" t="s">
        <v>2008</v>
      </c>
      <c r="AT89" s="240" t="s">
        <v>171</v>
      </c>
      <c r="AU89" s="240" t="s">
        <v>83</v>
      </c>
      <c r="AY89" s="20" t="s">
        <v>169</v>
      </c>
      <c r="BE89" s="241">
        <f>IF(N89="základní",J89,0)</f>
        <v>0</v>
      </c>
      <c r="BF89" s="241">
        <f>IF(N89="snížená",J89,0)</f>
        <v>0</v>
      </c>
      <c r="BG89" s="241">
        <f>IF(N89="zákl. přenesená",J89,0)</f>
        <v>0</v>
      </c>
      <c r="BH89" s="241">
        <f>IF(N89="sníž. přenesená",J89,0)</f>
        <v>0</v>
      </c>
      <c r="BI89" s="241">
        <f>IF(N89="nulová",J89,0)</f>
        <v>0</v>
      </c>
      <c r="BJ89" s="20" t="s">
        <v>81</v>
      </c>
      <c r="BK89" s="241">
        <f>ROUND(I89*H89,2)</f>
        <v>0</v>
      </c>
      <c r="BL89" s="20" t="s">
        <v>2008</v>
      </c>
      <c r="BM89" s="240" t="s">
        <v>2578</v>
      </c>
    </row>
    <row r="90" spans="1:65" s="2" customFormat="1" ht="16.5" customHeight="1">
      <c r="A90" s="41"/>
      <c r="B90" s="42"/>
      <c r="C90" s="229" t="s">
        <v>176</v>
      </c>
      <c r="D90" s="229" t="s">
        <v>171</v>
      </c>
      <c r="E90" s="230" t="s">
        <v>2579</v>
      </c>
      <c r="F90" s="231" t="s">
        <v>2580</v>
      </c>
      <c r="G90" s="232" t="s">
        <v>284</v>
      </c>
      <c r="H90" s="233">
        <v>1</v>
      </c>
      <c r="I90" s="234"/>
      <c r="J90" s="235">
        <f>ROUND(I90*H90,2)</f>
        <v>0</v>
      </c>
      <c r="K90" s="231" t="s">
        <v>19</v>
      </c>
      <c r="L90" s="47"/>
      <c r="M90" s="236" t="s">
        <v>19</v>
      </c>
      <c r="N90" s="237" t="s">
        <v>45</v>
      </c>
      <c r="O90" s="87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40" t="s">
        <v>2008</v>
      </c>
      <c r="AT90" s="240" t="s">
        <v>171</v>
      </c>
      <c r="AU90" s="240" t="s">
        <v>83</v>
      </c>
      <c r="AY90" s="20" t="s">
        <v>169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20" t="s">
        <v>81</v>
      </c>
      <c r="BK90" s="241">
        <f>ROUND(I90*H90,2)</f>
        <v>0</v>
      </c>
      <c r="BL90" s="20" t="s">
        <v>2008</v>
      </c>
      <c r="BM90" s="240" t="s">
        <v>2581</v>
      </c>
    </row>
    <row r="91" spans="1:63" s="12" customFormat="1" ht="22.8" customHeight="1">
      <c r="A91" s="12"/>
      <c r="B91" s="213"/>
      <c r="C91" s="214"/>
      <c r="D91" s="215" t="s">
        <v>73</v>
      </c>
      <c r="E91" s="227" t="s">
        <v>1997</v>
      </c>
      <c r="F91" s="227" t="s">
        <v>1998</v>
      </c>
      <c r="G91" s="214"/>
      <c r="H91" s="214"/>
      <c r="I91" s="217"/>
      <c r="J91" s="228">
        <f>BK91</f>
        <v>0</v>
      </c>
      <c r="K91" s="214"/>
      <c r="L91" s="219"/>
      <c r="M91" s="220"/>
      <c r="N91" s="221"/>
      <c r="O91" s="221"/>
      <c r="P91" s="222">
        <f>SUM(P92:P98)</f>
        <v>0</v>
      </c>
      <c r="Q91" s="221"/>
      <c r="R91" s="222">
        <f>SUM(R92:R98)</f>
        <v>0</v>
      </c>
      <c r="S91" s="221"/>
      <c r="T91" s="223">
        <f>SUM(T92:T98)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4" t="s">
        <v>196</v>
      </c>
      <c r="AT91" s="225" t="s">
        <v>73</v>
      </c>
      <c r="AU91" s="225" t="s">
        <v>81</v>
      </c>
      <c r="AY91" s="224" t="s">
        <v>169</v>
      </c>
      <c r="BK91" s="226">
        <f>SUM(BK92:BK98)</f>
        <v>0</v>
      </c>
    </row>
    <row r="92" spans="1:65" s="2" customFormat="1" ht="21.75" customHeight="1">
      <c r="A92" s="41"/>
      <c r="B92" s="42"/>
      <c r="C92" s="229" t="s">
        <v>196</v>
      </c>
      <c r="D92" s="229" t="s">
        <v>171</v>
      </c>
      <c r="E92" s="230" t="s">
        <v>2582</v>
      </c>
      <c r="F92" s="231" t="s">
        <v>2583</v>
      </c>
      <c r="G92" s="232" t="s">
        <v>284</v>
      </c>
      <c r="H92" s="233">
        <v>1</v>
      </c>
      <c r="I92" s="234"/>
      <c r="J92" s="235">
        <f>ROUND(I92*H92,2)</f>
        <v>0</v>
      </c>
      <c r="K92" s="231" t="s">
        <v>175</v>
      </c>
      <c r="L92" s="47"/>
      <c r="M92" s="236" t="s">
        <v>19</v>
      </c>
      <c r="N92" s="237" t="s">
        <v>45</v>
      </c>
      <c r="O92" s="87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0" t="s">
        <v>2008</v>
      </c>
      <c r="AT92" s="240" t="s">
        <v>171</v>
      </c>
      <c r="AU92" s="240" t="s">
        <v>83</v>
      </c>
      <c r="AY92" s="20" t="s">
        <v>169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20" t="s">
        <v>81</v>
      </c>
      <c r="BK92" s="241">
        <f>ROUND(I92*H92,2)</f>
        <v>0</v>
      </c>
      <c r="BL92" s="20" t="s">
        <v>2008</v>
      </c>
      <c r="BM92" s="240" t="s">
        <v>2584</v>
      </c>
    </row>
    <row r="93" spans="1:65" s="2" customFormat="1" ht="21.75" customHeight="1">
      <c r="A93" s="41"/>
      <c r="B93" s="42"/>
      <c r="C93" s="229" t="s">
        <v>200</v>
      </c>
      <c r="D93" s="229" t="s">
        <v>171</v>
      </c>
      <c r="E93" s="230" t="s">
        <v>2585</v>
      </c>
      <c r="F93" s="231" t="s">
        <v>2586</v>
      </c>
      <c r="G93" s="232" t="s">
        <v>284</v>
      </c>
      <c r="H93" s="233">
        <v>1</v>
      </c>
      <c r="I93" s="234"/>
      <c r="J93" s="235">
        <f>ROUND(I93*H93,2)</f>
        <v>0</v>
      </c>
      <c r="K93" s="231" t="s">
        <v>175</v>
      </c>
      <c r="L93" s="47"/>
      <c r="M93" s="236" t="s">
        <v>19</v>
      </c>
      <c r="N93" s="237" t="s">
        <v>45</v>
      </c>
      <c r="O93" s="87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0" t="s">
        <v>2008</v>
      </c>
      <c r="AT93" s="240" t="s">
        <v>171</v>
      </c>
      <c r="AU93" s="240" t="s">
        <v>83</v>
      </c>
      <c r="AY93" s="20" t="s">
        <v>169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20" t="s">
        <v>81</v>
      </c>
      <c r="BK93" s="241">
        <f>ROUND(I93*H93,2)</f>
        <v>0</v>
      </c>
      <c r="BL93" s="20" t="s">
        <v>2008</v>
      </c>
      <c r="BM93" s="240" t="s">
        <v>2587</v>
      </c>
    </row>
    <row r="94" spans="1:65" s="2" customFormat="1" ht="16.5" customHeight="1">
      <c r="A94" s="41"/>
      <c r="B94" s="42"/>
      <c r="C94" s="229" t="s">
        <v>204</v>
      </c>
      <c r="D94" s="229" t="s">
        <v>171</v>
      </c>
      <c r="E94" s="230" t="s">
        <v>2588</v>
      </c>
      <c r="F94" s="231" t="s">
        <v>2589</v>
      </c>
      <c r="G94" s="232" t="s">
        <v>280</v>
      </c>
      <c r="H94" s="233">
        <v>224</v>
      </c>
      <c r="I94" s="234"/>
      <c r="J94" s="235">
        <f>ROUND(I94*H94,2)</f>
        <v>0</v>
      </c>
      <c r="K94" s="231" t="s">
        <v>175</v>
      </c>
      <c r="L94" s="47"/>
      <c r="M94" s="236" t="s">
        <v>19</v>
      </c>
      <c r="N94" s="237" t="s">
        <v>45</v>
      </c>
      <c r="O94" s="87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0" t="s">
        <v>2008</v>
      </c>
      <c r="AT94" s="240" t="s">
        <v>171</v>
      </c>
      <c r="AU94" s="240" t="s">
        <v>83</v>
      </c>
      <c r="AY94" s="20" t="s">
        <v>169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20" t="s">
        <v>81</v>
      </c>
      <c r="BK94" s="241">
        <f>ROUND(I94*H94,2)</f>
        <v>0</v>
      </c>
      <c r="BL94" s="20" t="s">
        <v>2008</v>
      </c>
      <c r="BM94" s="240" t="s">
        <v>2590</v>
      </c>
    </row>
    <row r="95" spans="1:51" s="13" customFormat="1" ht="12">
      <c r="A95" s="13"/>
      <c r="B95" s="242"/>
      <c r="C95" s="243"/>
      <c r="D95" s="244" t="s">
        <v>178</v>
      </c>
      <c r="E95" s="245" t="s">
        <v>19</v>
      </c>
      <c r="F95" s="246" t="s">
        <v>2591</v>
      </c>
      <c r="G95" s="243"/>
      <c r="H95" s="245" t="s">
        <v>19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2" t="s">
        <v>178</v>
      </c>
      <c r="AU95" s="252" t="s">
        <v>83</v>
      </c>
      <c r="AV95" s="13" t="s">
        <v>81</v>
      </c>
      <c r="AW95" s="13" t="s">
        <v>35</v>
      </c>
      <c r="AX95" s="13" t="s">
        <v>74</v>
      </c>
      <c r="AY95" s="252" t="s">
        <v>169</v>
      </c>
    </row>
    <row r="96" spans="1:51" s="14" customFormat="1" ht="12">
      <c r="A96" s="14"/>
      <c r="B96" s="253"/>
      <c r="C96" s="254"/>
      <c r="D96" s="244" t="s">
        <v>178</v>
      </c>
      <c r="E96" s="255" t="s">
        <v>19</v>
      </c>
      <c r="F96" s="256" t="s">
        <v>2592</v>
      </c>
      <c r="G96" s="254"/>
      <c r="H96" s="257">
        <v>224</v>
      </c>
      <c r="I96" s="258"/>
      <c r="J96" s="254"/>
      <c r="K96" s="254"/>
      <c r="L96" s="259"/>
      <c r="M96" s="260"/>
      <c r="N96" s="261"/>
      <c r="O96" s="261"/>
      <c r="P96" s="261"/>
      <c r="Q96" s="261"/>
      <c r="R96" s="261"/>
      <c r="S96" s="261"/>
      <c r="T96" s="26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3" t="s">
        <v>178</v>
      </c>
      <c r="AU96" s="263" t="s">
        <v>83</v>
      </c>
      <c r="AV96" s="14" t="s">
        <v>83</v>
      </c>
      <c r="AW96" s="14" t="s">
        <v>35</v>
      </c>
      <c r="AX96" s="14" t="s">
        <v>81</v>
      </c>
      <c r="AY96" s="263" t="s">
        <v>169</v>
      </c>
    </row>
    <row r="97" spans="1:65" s="2" customFormat="1" ht="16.5" customHeight="1">
      <c r="A97" s="41"/>
      <c r="B97" s="42"/>
      <c r="C97" s="229" t="s">
        <v>210</v>
      </c>
      <c r="D97" s="229" t="s">
        <v>171</v>
      </c>
      <c r="E97" s="230" t="s">
        <v>2593</v>
      </c>
      <c r="F97" s="231" t="s">
        <v>2594</v>
      </c>
      <c r="G97" s="232" t="s">
        <v>284</v>
      </c>
      <c r="H97" s="233">
        <v>1</v>
      </c>
      <c r="I97" s="234"/>
      <c r="J97" s="235">
        <f>ROUND(I97*H97,2)</f>
        <v>0</v>
      </c>
      <c r="K97" s="231" t="s">
        <v>175</v>
      </c>
      <c r="L97" s="47"/>
      <c r="M97" s="236" t="s">
        <v>19</v>
      </c>
      <c r="N97" s="237" t="s">
        <v>45</v>
      </c>
      <c r="O97" s="8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0" t="s">
        <v>2008</v>
      </c>
      <c r="AT97" s="240" t="s">
        <v>171</v>
      </c>
      <c r="AU97" s="240" t="s">
        <v>83</v>
      </c>
      <c r="AY97" s="20" t="s">
        <v>169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20" t="s">
        <v>81</v>
      </c>
      <c r="BK97" s="241">
        <f>ROUND(I97*H97,2)</f>
        <v>0</v>
      </c>
      <c r="BL97" s="20" t="s">
        <v>2008</v>
      </c>
      <c r="BM97" s="240" t="s">
        <v>2595</v>
      </c>
    </row>
    <row r="98" spans="1:65" s="2" customFormat="1" ht="21.75" customHeight="1">
      <c r="A98" s="41"/>
      <c r="B98" s="42"/>
      <c r="C98" s="229" t="s">
        <v>216</v>
      </c>
      <c r="D98" s="229" t="s">
        <v>171</v>
      </c>
      <c r="E98" s="230" t="s">
        <v>2596</v>
      </c>
      <c r="F98" s="231" t="s">
        <v>2597</v>
      </c>
      <c r="G98" s="232" t="s">
        <v>280</v>
      </c>
      <c r="H98" s="233">
        <v>1580</v>
      </c>
      <c r="I98" s="234"/>
      <c r="J98" s="235">
        <f>ROUND(I98*H98,2)</f>
        <v>0</v>
      </c>
      <c r="K98" s="231" t="s">
        <v>19</v>
      </c>
      <c r="L98" s="47"/>
      <c r="M98" s="236" t="s">
        <v>19</v>
      </c>
      <c r="N98" s="237" t="s">
        <v>45</v>
      </c>
      <c r="O98" s="87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0" t="s">
        <v>2008</v>
      </c>
      <c r="AT98" s="240" t="s">
        <v>171</v>
      </c>
      <c r="AU98" s="240" t="s">
        <v>83</v>
      </c>
      <c r="AY98" s="20" t="s">
        <v>169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20" t="s">
        <v>81</v>
      </c>
      <c r="BK98" s="241">
        <f>ROUND(I98*H98,2)</f>
        <v>0</v>
      </c>
      <c r="BL98" s="20" t="s">
        <v>2008</v>
      </c>
      <c r="BM98" s="240" t="s">
        <v>2598</v>
      </c>
    </row>
    <row r="99" spans="1:63" s="12" customFormat="1" ht="22.8" customHeight="1">
      <c r="A99" s="12"/>
      <c r="B99" s="213"/>
      <c r="C99" s="214"/>
      <c r="D99" s="215" t="s">
        <v>73</v>
      </c>
      <c r="E99" s="227" t="s">
        <v>2599</v>
      </c>
      <c r="F99" s="227" t="s">
        <v>2600</v>
      </c>
      <c r="G99" s="214"/>
      <c r="H99" s="214"/>
      <c r="I99" s="217"/>
      <c r="J99" s="228">
        <f>BK99</f>
        <v>0</v>
      </c>
      <c r="K99" s="214"/>
      <c r="L99" s="219"/>
      <c r="M99" s="220"/>
      <c r="N99" s="221"/>
      <c r="O99" s="221"/>
      <c r="P99" s="222">
        <f>SUM(P100:P102)</f>
        <v>0</v>
      </c>
      <c r="Q99" s="221"/>
      <c r="R99" s="222">
        <f>SUM(R100:R102)</f>
        <v>0</v>
      </c>
      <c r="S99" s="221"/>
      <c r="T99" s="223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4" t="s">
        <v>196</v>
      </c>
      <c r="AT99" s="225" t="s">
        <v>73</v>
      </c>
      <c r="AU99" s="225" t="s">
        <v>81</v>
      </c>
      <c r="AY99" s="224" t="s">
        <v>169</v>
      </c>
      <c r="BK99" s="226">
        <f>SUM(BK100:BK102)</f>
        <v>0</v>
      </c>
    </row>
    <row r="100" spans="1:65" s="2" customFormat="1" ht="21.75" customHeight="1">
      <c r="A100" s="41"/>
      <c r="B100" s="42"/>
      <c r="C100" s="229" t="s">
        <v>222</v>
      </c>
      <c r="D100" s="229" t="s">
        <v>171</v>
      </c>
      <c r="E100" s="230" t="s">
        <v>2601</v>
      </c>
      <c r="F100" s="231" t="s">
        <v>2602</v>
      </c>
      <c r="G100" s="232" t="s">
        <v>284</v>
      </c>
      <c r="H100" s="233">
        <v>1</v>
      </c>
      <c r="I100" s="234"/>
      <c r="J100" s="235">
        <f>ROUND(I100*H100,2)</f>
        <v>0</v>
      </c>
      <c r="K100" s="231" t="s">
        <v>175</v>
      </c>
      <c r="L100" s="47"/>
      <c r="M100" s="236" t="s">
        <v>19</v>
      </c>
      <c r="N100" s="237" t="s">
        <v>45</v>
      </c>
      <c r="O100" s="87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0" t="s">
        <v>2008</v>
      </c>
      <c r="AT100" s="240" t="s">
        <v>171</v>
      </c>
      <c r="AU100" s="240" t="s">
        <v>83</v>
      </c>
      <c r="AY100" s="20" t="s">
        <v>169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20" t="s">
        <v>81</v>
      </c>
      <c r="BK100" s="241">
        <f>ROUND(I100*H100,2)</f>
        <v>0</v>
      </c>
      <c r="BL100" s="20" t="s">
        <v>2008</v>
      </c>
      <c r="BM100" s="240" t="s">
        <v>2603</v>
      </c>
    </row>
    <row r="101" spans="1:65" s="2" customFormat="1" ht="16.5" customHeight="1">
      <c r="A101" s="41"/>
      <c r="B101" s="42"/>
      <c r="C101" s="229" t="s">
        <v>231</v>
      </c>
      <c r="D101" s="229" t="s">
        <v>171</v>
      </c>
      <c r="E101" s="230" t="s">
        <v>2604</v>
      </c>
      <c r="F101" s="231" t="s">
        <v>2605</v>
      </c>
      <c r="G101" s="232" t="s">
        <v>284</v>
      </c>
      <c r="H101" s="233">
        <v>1</v>
      </c>
      <c r="I101" s="234"/>
      <c r="J101" s="235">
        <f>ROUND(I101*H101,2)</f>
        <v>0</v>
      </c>
      <c r="K101" s="231" t="s">
        <v>175</v>
      </c>
      <c r="L101" s="47"/>
      <c r="M101" s="236" t="s">
        <v>19</v>
      </c>
      <c r="N101" s="237" t="s">
        <v>45</v>
      </c>
      <c r="O101" s="87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0" t="s">
        <v>2008</v>
      </c>
      <c r="AT101" s="240" t="s">
        <v>171</v>
      </c>
      <c r="AU101" s="240" t="s">
        <v>83</v>
      </c>
      <c r="AY101" s="20" t="s">
        <v>169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20" t="s">
        <v>81</v>
      </c>
      <c r="BK101" s="241">
        <f>ROUND(I101*H101,2)</f>
        <v>0</v>
      </c>
      <c r="BL101" s="20" t="s">
        <v>2008</v>
      </c>
      <c r="BM101" s="240" t="s">
        <v>2606</v>
      </c>
    </row>
    <row r="102" spans="1:65" s="2" customFormat="1" ht="16.5" customHeight="1">
      <c r="A102" s="41"/>
      <c r="B102" s="42"/>
      <c r="C102" s="229" t="s">
        <v>237</v>
      </c>
      <c r="D102" s="229" t="s">
        <v>171</v>
      </c>
      <c r="E102" s="230" t="s">
        <v>2607</v>
      </c>
      <c r="F102" s="231" t="s">
        <v>2608</v>
      </c>
      <c r="G102" s="232" t="s">
        <v>284</v>
      </c>
      <c r="H102" s="233">
        <v>1</v>
      </c>
      <c r="I102" s="234"/>
      <c r="J102" s="235">
        <f>ROUND(I102*H102,2)</f>
        <v>0</v>
      </c>
      <c r="K102" s="231" t="s">
        <v>19</v>
      </c>
      <c r="L102" s="47"/>
      <c r="M102" s="236" t="s">
        <v>19</v>
      </c>
      <c r="N102" s="237" t="s">
        <v>45</v>
      </c>
      <c r="O102" s="87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0" t="s">
        <v>2008</v>
      </c>
      <c r="AT102" s="240" t="s">
        <v>171</v>
      </c>
      <c r="AU102" s="240" t="s">
        <v>83</v>
      </c>
      <c r="AY102" s="20" t="s">
        <v>169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20" t="s">
        <v>81</v>
      </c>
      <c r="BK102" s="241">
        <f>ROUND(I102*H102,2)</f>
        <v>0</v>
      </c>
      <c r="BL102" s="20" t="s">
        <v>2008</v>
      </c>
      <c r="BM102" s="240" t="s">
        <v>2609</v>
      </c>
    </row>
    <row r="103" spans="1:63" s="12" customFormat="1" ht="22.8" customHeight="1">
      <c r="A103" s="12"/>
      <c r="B103" s="213"/>
      <c r="C103" s="214"/>
      <c r="D103" s="215" t="s">
        <v>73</v>
      </c>
      <c r="E103" s="227" t="s">
        <v>2610</v>
      </c>
      <c r="F103" s="227" t="s">
        <v>287</v>
      </c>
      <c r="G103" s="214"/>
      <c r="H103" s="214"/>
      <c r="I103" s="217"/>
      <c r="J103" s="228">
        <f>BK103</f>
        <v>0</v>
      </c>
      <c r="K103" s="214"/>
      <c r="L103" s="219"/>
      <c r="M103" s="220"/>
      <c r="N103" s="221"/>
      <c r="O103" s="221"/>
      <c r="P103" s="222">
        <f>P104</f>
        <v>0</v>
      </c>
      <c r="Q103" s="221"/>
      <c r="R103" s="222">
        <f>R104</f>
        <v>0</v>
      </c>
      <c r="S103" s="221"/>
      <c r="T103" s="223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24" t="s">
        <v>196</v>
      </c>
      <c r="AT103" s="225" t="s">
        <v>73</v>
      </c>
      <c r="AU103" s="225" t="s">
        <v>81</v>
      </c>
      <c r="AY103" s="224" t="s">
        <v>169</v>
      </c>
      <c r="BK103" s="226">
        <f>BK104</f>
        <v>0</v>
      </c>
    </row>
    <row r="104" spans="1:65" s="2" customFormat="1" ht="21.75" customHeight="1">
      <c r="A104" s="41"/>
      <c r="B104" s="42"/>
      <c r="C104" s="229" t="s">
        <v>247</v>
      </c>
      <c r="D104" s="229" t="s">
        <v>171</v>
      </c>
      <c r="E104" s="230" t="s">
        <v>2611</v>
      </c>
      <c r="F104" s="231" t="s">
        <v>2612</v>
      </c>
      <c r="G104" s="232" t="s">
        <v>284</v>
      </c>
      <c r="H104" s="233">
        <v>1</v>
      </c>
      <c r="I104" s="234"/>
      <c r="J104" s="235">
        <f>ROUND(I104*H104,2)</f>
        <v>0</v>
      </c>
      <c r="K104" s="231" t="s">
        <v>175</v>
      </c>
      <c r="L104" s="47"/>
      <c r="M104" s="288" t="s">
        <v>19</v>
      </c>
      <c r="N104" s="289" t="s">
        <v>45</v>
      </c>
      <c r="O104" s="290"/>
      <c r="P104" s="291">
        <f>O104*H104</f>
        <v>0</v>
      </c>
      <c r="Q104" s="291">
        <v>0</v>
      </c>
      <c r="R104" s="291">
        <f>Q104*H104</f>
        <v>0</v>
      </c>
      <c r="S104" s="291">
        <v>0</v>
      </c>
      <c r="T104" s="292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0" t="s">
        <v>2008</v>
      </c>
      <c r="AT104" s="240" t="s">
        <v>171</v>
      </c>
      <c r="AU104" s="240" t="s">
        <v>83</v>
      </c>
      <c r="AY104" s="20" t="s">
        <v>169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20" t="s">
        <v>81</v>
      </c>
      <c r="BK104" s="241">
        <f>ROUND(I104*H104,2)</f>
        <v>0</v>
      </c>
      <c r="BL104" s="20" t="s">
        <v>2008</v>
      </c>
      <c r="BM104" s="240" t="s">
        <v>2613</v>
      </c>
    </row>
    <row r="105" spans="1:31" s="2" customFormat="1" ht="6.95" customHeight="1">
      <c r="A105" s="41"/>
      <c r="B105" s="62"/>
      <c r="C105" s="63"/>
      <c r="D105" s="63"/>
      <c r="E105" s="63"/>
      <c r="F105" s="63"/>
      <c r="G105" s="63"/>
      <c r="H105" s="63"/>
      <c r="I105" s="178"/>
      <c r="J105" s="63"/>
      <c r="K105" s="63"/>
      <c r="L105" s="47"/>
      <c r="M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</sheetData>
  <sheetProtection password="DD5F" sheet="1" objects="1" scenarios="1" formatColumns="0" formatRows="0" autoFilter="0"/>
  <autoFilter ref="C83:K1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21" customWidth="1"/>
    <col min="2" max="2" width="1.7109375" style="321" customWidth="1"/>
    <col min="3" max="4" width="5.00390625" style="321" customWidth="1"/>
    <col min="5" max="5" width="11.7109375" style="321" customWidth="1"/>
    <col min="6" max="6" width="9.140625" style="321" customWidth="1"/>
    <col min="7" max="7" width="5.00390625" style="321" customWidth="1"/>
    <col min="8" max="8" width="77.8515625" style="321" customWidth="1"/>
    <col min="9" max="10" width="20.00390625" style="321" customWidth="1"/>
    <col min="11" max="11" width="1.7109375" style="321" customWidth="1"/>
  </cols>
  <sheetData>
    <row r="1" s="1" customFormat="1" ht="37.5" customHeight="1"/>
    <row r="2" spans="2:11" s="1" customFormat="1" ht="7.5" customHeight="1">
      <c r="B2" s="322"/>
      <c r="C2" s="323"/>
      <c r="D2" s="323"/>
      <c r="E2" s="323"/>
      <c r="F2" s="323"/>
      <c r="G2" s="323"/>
      <c r="H2" s="323"/>
      <c r="I2" s="323"/>
      <c r="J2" s="323"/>
      <c r="K2" s="324"/>
    </row>
    <row r="3" spans="2:11" s="18" customFormat="1" ht="45" customHeight="1">
      <c r="B3" s="325"/>
      <c r="C3" s="326" t="s">
        <v>2614</v>
      </c>
      <c r="D3" s="326"/>
      <c r="E3" s="326"/>
      <c r="F3" s="326"/>
      <c r="G3" s="326"/>
      <c r="H3" s="326"/>
      <c r="I3" s="326"/>
      <c r="J3" s="326"/>
      <c r="K3" s="327"/>
    </row>
    <row r="4" spans="2:11" s="1" customFormat="1" ht="25.5" customHeight="1">
      <c r="B4" s="328"/>
      <c r="C4" s="329" t="s">
        <v>2615</v>
      </c>
      <c r="D4" s="329"/>
      <c r="E4" s="329"/>
      <c r="F4" s="329"/>
      <c r="G4" s="329"/>
      <c r="H4" s="329"/>
      <c r="I4" s="329"/>
      <c r="J4" s="329"/>
      <c r="K4" s="330"/>
    </row>
    <row r="5" spans="2:11" s="1" customFormat="1" ht="5.25" customHeight="1">
      <c r="B5" s="328"/>
      <c r="C5" s="331"/>
      <c r="D5" s="331"/>
      <c r="E5" s="331"/>
      <c r="F5" s="331"/>
      <c r="G5" s="331"/>
      <c r="H5" s="331"/>
      <c r="I5" s="331"/>
      <c r="J5" s="331"/>
      <c r="K5" s="330"/>
    </row>
    <row r="6" spans="2:11" s="1" customFormat="1" ht="15" customHeight="1">
      <c r="B6" s="328"/>
      <c r="C6" s="332" t="s">
        <v>2616</v>
      </c>
      <c r="D6" s="332"/>
      <c r="E6" s="332"/>
      <c r="F6" s="332"/>
      <c r="G6" s="332"/>
      <c r="H6" s="332"/>
      <c r="I6" s="332"/>
      <c r="J6" s="332"/>
      <c r="K6" s="330"/>
    </row>
    <row r="7" spans="2:11" s="1" customFormat="1" ht="15" customHeight="1">
      <c r="B7" s="333"/>
      <c r="C7" s="332" t="s">
        <v>2617</v>
      </c>
      <c r="D7" s="332"/>
      <c r="E7" s="332"/>
      <c r="F7" s="332"/>
      <c r="G7" s="332"/>
      <c r="H7" s="332"/>
      <c r="I7" s="332"/>
      <c r="J7" s="332"/>
      <c r="K7" s="330"/>
    </row>
    <row r="8" spans="2:11" s="1" customFormat="1" ht="12.75" customHeight="1">
      <c r="B8" s="333"/>
      <c r="C8" s="332"/>
      <c r="D8" s="332"/>
      <c r="E8" s="332"/>
      <c r="F8" s="332"/>
      <c r="G8" s="332"/>
      <c r="H8" s="332"/>
      <c r="I8" s="332"/>
      <c r="J8" s="332"/>
      <c r="K8" s="330"/>
    </row>
    <row r="9" spans="2:11" s="1" customFormat="1" ht="15" customHeight="1">
      <c r="B9" s="333"/>
      <c r="C9" s="332" t="s">
        <v>2618</v>
      </c>
      <c r="D9" s="332"/>
      <c r="E9" s="332"/>
      <c r="F9" s="332"/>
      <c r="G9" s="332"/>
      <c r="H9" s="332"/>
      <c r="I9" s="332"/>
      <c r="J9" s="332"/>
      <c r="K9" s="330"/>
    </row>
    <row r="10" spans="2:11" s="1" customFormat="1" ht="15" customHeight="1">
      <c r="B10" s="333"/>
      <c r="C10" s="332"/>
      <c r="D10" s="332" t="s">
        <v>2619</v>
      </c>
      <c r="E10" s="332"/>
      <c r="F10" s="332"/>
      <c r="G10" s="332"/>
      <c r="H10" s="332"/>
      <c r="I10" s="332"/>
      <c r="J10" s="332"/>
      <c r="K10" s="330"/>
    </row>
    <row r="11" spans="2:11" s="1" customFormat="1" ht="15" customHeight="1">
      <c r="B11" s="333"/>
      <c r="C11" s="334"/>
      <c r="D11" s="332" t="s">
        <v>2620</v>
      </c>
      <c r="E11" s="332"/>
      <c r="F11" s="332"/>
      <c r="G11" s="332"/>
      <c r="H11" s="332"/>
      <c r="I11" s="332"/>
      <c r="J11" s="332"/>
      <c r="K11" s="330"/>
    </row>
    <row r="12" spans="2:11" s="1" customFormat="1" ht="15" customHeight="1">
      <c r="B12" s="333"/>
      <c r="C12" s="334"/>
      <c r="D12" s="332"/>
      <c r="E12" s="332"/>
      <c r="F12" s="332"/>
      <c r="G12" s="332"/>
      <c r="H12" s="332"/>
      <c r="I12" s="332"/>
      <c r="J12" s="332"/>
      <c r="K12" s="330"/>
    </row>
    <row r="13" spans="2:11" s="1" customFormat="1" ht="15" customHeight="1">
      <c r="B13" s="333"/>
      <c r="C13" s="334"/>
      <c r="D13" s="335" t="s">
        <v>2621</v>
      </c>
      <c r="E13" s="332"/>
      <c r="F13" s="332"/>
      <c r="G13" s="332"/>
      <c r="H13" s="332"/>
      <c r="I13" s="332"/>
      <c r="J13" s="332"/>
      <c r="K13" s="330"/>
    </row>
    <row r="14" spans="2:11" s="1" customFormat="1" ht="12.75" customHeight="1">
      <c r="B14" s="333"/>
      <c r="C14" s="334"/>
      <c r="D14" s="334"/>
      <c r="E14" s="334"/>
      <c r="F14" s="334"/>
      <c r="G14" s="334"/>
      <c r="H14" s="334"/>
      <c r="I14" s="334"/>
      <c r="J14" s="334"/>
      <c r="K14" s="330"/>
    </row>
    <row r="15" spans="2:11" s="1" customFormat="1" ht="15" customHeight="1">
      <c r="B15" s="333"/>
      <c r="C15" s="334"/>
      <c r="D15" s="332" t="s">
        <v>2622</v>
      </c>
      <c r="E15" s="332"/>
      <c r="F15" s="332"/>
      <c r="G15" s="332"/>
      <c r="H15" s="332"/>
      <c r="I15" s="332"/>
      <c r="J15" s="332"/>
      <c r="K15" s="330"/>
    </row>
    <row r="16" spans="2:11" s="1" customFormat="1" ht="15" customHeight="1">
      <c r="B16" s="333"/>
      <c r="C16" s="334"/>
      <c r="D16" s="332" t="s">
        <v>2623</v>
      </c>
      <c r="E16" s="332"/>
      <c r="F16" s="332"/>
      <c r="G16" s="332"/>
      <c r="H16" s="332"/>
      <c r="I16" s="332"/>
      <c r="J16" s="332"/>
      <c r="K16" s="330"/>
    </row>
    <row r="17" spans="2:11" s="1" customFormat="1" ht="15" customHeight="1">
      <c r="B17" s="333"/>
      <c r="C17" s="334"/>
      <c r="D17" s="332" t="s">
        <v>2624</v>
      </c>
      <c r="E17" s="332"/>
      <c r="F17" s="332"/>
      <c r="G17" s="332"/>
      <c r="H17" s="332"/>
      <c r="I17" s="332"/>
      <c r="J17" s="332"/>
      <c r="K17" s="330"/>
    </row>
    <row r="18" spans="2:11" s="1" customFormat="1" ht="15" customHeight="1">
      <c r="B18" s="333"/>
      <c r="C18" s="334"/>
      <c r="D18" s="334"/>
      <c r="E18" s="336" t="s">
        <v>80</v>
      </c>
      <c r="F18" s="332" t="s">
        <v>2625</v>
      </c>
      <c r="G18" s="332"/>
      <c r="H18" s="332"/>
      <c r="I18" s="332"/>
      <c r="J18" s="332"/>
      <c r="K18" s="330"/>
    </row>
    <row r="19" spans="2:11" s="1" customFormat="1" ht="15" customHeight="1">
      <c r="B19" s="333"/>
      <c r="C19" s="334"/>
      <c r="D19" s="334"/>
      <c r="E19" s="336" t="s">
        <v>2626</v>
      </c>
      <c r="F19" s="332" t="s">
        <v>2627</v>
      </c>
      <c r="G19" s="332"/>
      <c r="H19" s="332"/>
      <c r="I19" s="332"/>
      <c r="J19" s="332"/>
      <c r="K19" s="330"/>
    </row>
    <row r="20" spans="2:11" s="1" customFormat="1" ht="15" customHeight="1">
      <c r="B20" s="333"/>
      <c r="C20" s="334"/>
      <c r="D20" s="334"/>
      <c r="E20" s="336" t="s">
        <v>2628</v>
      </c>
      <c r="F20" s="332" t="s">
        <v>2629</v>
      </c>
      <c r="G20" s="332"/>
      <c r="H20" s="332"/>
      <c r="I20" s="332"/>
      <c r="J20" s="332"/>
      <c r="K20" s="330"/>
    </row>
    <row r="21" spans="2:11" s="1" customFormat="1" ht="15" customHeight="1">
      <c r="B21" s="333"/>
      <c r="C21" s="334"/>
      <c r="D21" s="334"/>
      <c r="E21" s="336" t="s">
        <v>2630</v>
      </c>
      <c r="F21" s="332" t="s">
        <v>2631</v>
      </c>
      <c r="G21" s="332"/>
      <c r="H21" s="332"/>
      <c r="I21" s="332"/>
      <c r="J21" s="332"/>
      <c r="K21" s="330"/>
    </row>
    <row r="22" spans="2:11" s="1" customFormat="1" ht="15" customHeight="1">
      <c r="B22" s="333"/>
      <c r="C22" s="334"/>
      <c r="D22" s="334"/>
      <c r="E22" s="336" t="s">
        <v>2632</v>
      </c>
      <c r="F22" s="332" t="s">
        <v>2633</v>
      </c>
      <c r="G22" s="332"/>
      <c r="H22" s="332"/>
      <c r="I22" s="332"/>
      <c r="J22" s="332"/>
      <c r="K22" s="330"/>
    </row>
    <row r="23" spans="2:11" s="1" customFormat="1" ht="15" customHeight="1">
      <c r="B23" s="333"/>
      <c r="C23" s="334"/>
      <c r="D23" s="334"/>
      <c r="E23" s="336" t="s">
        <v>87</v>
      </c>
      <c r="F23" s="332" t="s">
        <v>2634</v>
      </c>
      <c r="G23" s="332"/>
      <c r="H23" s="332"/>
      <c r="I23" s="332"/>
      <c r="J23" s="332"/>
      <c r="K23" s="330"/>
    </row>
    <row r="24" spans="2:11" s="1" customFormat="1" ht="12.75" customHeight="1">
      <c r="B24" s="333"/>
      <c r="C24" s="334"/>
      <c r="D24" s="334"/>
      <c r="E24" s="334"/>
      <c r="F24" s="334"/>
      <c r="G24" s="334"/>
      <c r="H24" s="334"/>
      <c r="I24" s="334"/>
      <c r="J24" s="334"/>
      <c r="K24" s="330"/>
    </row>
    <row r="25" spans="2:11" s="1" customFormat="1" ht="15" customHeight="1">
      <c r="B25" s="333"/>
      <c r="C25" s="332" t="s">
        <v>2635</v>
      </c>
      <c r="D25" s="332"/>
      <c r="E25" s="332"/>
      <c r="F25" s="332"/>
      <c r="G25" s="332"/>
      <c r="H25" s="332"/>
      <c r="I25" s="332"/>
      <c r="J25" s="332"/>
      <c r="K25" s="330"/>
    </row>
    <row r="26" spans="2:11" s="1" customFormat="1" ht="15" customHeight="1">
      <c r="B26" s="333"/>
      <c r="C26" s="332" t="s">
        <v>2636</v>
      </c>
      <c r="D26" s="332"/>
      <c r="E26" s="332"/>
      <c r="F26" s="332"/>
      <c r="G26" s="332"/>
      <c r="H26" s="332"/>
      <c r="I26" s="332"/>
      <c r="J26" s="332"/>
      <c r="K26" s="330"/>
    </row>
    <row r="27" spans="2:11" s="1" customFormat="1" ht="15" customHeight="1">
      <c r="B27" s="333"/>
      <c r="C27" s="332"/>
      <c r="D27" s="332" t="s">
        <v>2637</v>
      </c>
      <c r="E27" s="332"/>
      <c r="F27" s="332"/>
      <c r="G27" s="332"/>
      <c r="H27" s="332"/>
      <c r="I27" s="332"/>
      <c r="J27" s="332"/>
      <c r="K27" s="330"/>
    </row>
    <row r="28" spans="2:11" s="1" customFormat="1" ht="15" customHeight="1">
      <c r="B28" s="333"/>
      <c r="C28" s="334"/>
      <c r="D28" s="332" t="s">
        <v>2638</v>
      </c>
      <c r="E28" s="332"/>
      <c r="F28" s="332"/>
      <c r="G28" s="332"/>
      <c r="H28" s="332"/>
      <c r="I28" s="332"/>
      <c r="J28" s="332"/>
      <c r="K28" s="330"/>
    </row>
    <row r="29" spans="2:11" s="1" customFormat="1" ht="12.75" customHeight="1">
      <c r="B29" s="333"/>
      <c r="C29" s="334"/>
      <c r="D29" s="334"/>
      <c r="E29" s="334"/>
      <c r="F29" s="334"/>
      <c r="G29" s="334"/>
      <c r="H29" s="334"/>
      <c r="I29" s="334"/>
      <c r="J29" s="334"/>
      <c r="K29" s="330"/>
    </row>
    <row r="30" spans="2:11" s="1" customFormat="1" ht="15" customHeight="1">
      <c r="B30" s="333"/>
      <c r="C30" s="334"/>
      <c r="D30" s="332" t="s">
        <v>2639</v>
      </c>
      <c r="E30" s="332"/>
      <c r="F30" s="332"/>
      <c r="G30" s="332"/>
      <c r="H30" s="332"/>
      <c r="I30" s="332"/>
      <c r="J30" s="332"/>
      <c r="K30" s="330"/>
    </row>
    <row r="31" spans="2:11" s="1" customFormat="1" ht="15" customHeight="1">
      <c r="B31" s="333"/>
      <c r="C31" s="334"/>
      <c r="D31" s="332" t="s">
        <v>2640</v>
      </c>
      <c r="E31" s="332"/>
      <c r="F31" s="332"/>
      <c r="G31" s="332"/>
      <c r="H31" s="332"/>
      <c r="I31" s="332"/>
      <c r="J31" s="332"/>
      <c r="K31" s="330"/>
    </row>
    <row r="32" spans="2:11" s="1" customFormat="1" ht="12.75" customHeight="1">
      <c r="B32" s="333"/>
      <c r="C32" s="334"/>
      <c r="D32" s="334"/>
      <c r="E32" s="334"/>
      <c r="F32" s="334"/>
      <c r="G32" s="334"/>
      <c r="H32" s="334"/>
      <c r="I32" s="334"/>
      <c r="J32" s="334"/>
      <c r="K32" s="330"/>
    </row>
    <row r="33" spans="2:11" s="1" customFormat="1" ht="15" customHeight="1">
      <c r="B33" s="333"/>
      <c r="C33" s="334"/>
      <c r="D33" s="332" t="s">
        <v>2641</v>
      </c>
      <c r="E33" s="332"/>
      <c r="F33" s="332"/>
      <c r="G33" s="332"/>
      <c r="H33" s="332"/>
      <c r="I33" s="332"/>
      <c r="J33" s="332"/>
      <c r="K33" s="330"/>
    </row>
    <row r="34" spans="2:11" s="1" customFormat="1" ht="15" customHeight="1">
      <c r="B34" s="333"/>
      <c r="C34" s="334"/>
      <c r="D34" s="332" t="s">
        <v>2642</v>
      </c>
      <c r="E34" s="332"/>
      <c r="F34" s="332"/>
      <c r="G34" s="332"/>
      <c r="H34" s="332"/>
      <c r="I34" s="332"/>
      <c r="J34" s="332"/>
      <c r="K34" s="330"/>
    </row>
    <row r="35" spans="2:11" s="1" customFormat="1" ht="15" customHeight="1">
      <c r="B35" s="333"/>
      <c r="C35" s="334"/>
      <c r="D35" s="332" t="s">
        <v>2643</v>
      </c>
      <c r="E35" s="332"/>
      <c r="F35" s="332"/>
      <c r="G35" s="332"/>
      <c r="H35" s="332"/>
      <c r="I35" s="332"/>
      <c r="J35" s="332"/>
      <c r="K35" s="330"/>
    </row>
    <row r="36" spans="2:11" s="1" customFormat="1" ht="15" customHeight="1">
      <c r="B36" s="333"/>
      <c r="C36" s="334"/>
      <c r="D36" s="332"/>
      <c r="E36" s="335" t="s">
        <v>155</v>
      </c>
      <c r="F36" s="332"/>
      <c r="G36" s="332" t="s">
        <v>2644</v>
      </c>
      <c r="H36" s="332"/>
      <c r="I36" s="332"/>
      <c r="J36" s="332"/>
      <c r="K36" s="330"/>
    </row>
    <row r="37" spans="2:11" s="1" customFormat="1" ht="30.75" customHeight="1">
      <c r="B37" s="333"/>
      <c r="C37" s="334"/>
      <c r="D37" s="332"/>
      <c r="E37" s="335" t="s">
        <v>2645</v>
      </c>
      <c r="F37" s="332"/>
      <c r="G37" s="332" t="s">
        <v>2646</v>
      </c>
      <c r="H37" s="332"/>
      <c r="I37" s="332"/>
      <c r="J37" s="332"/>
      <c r="K37" s="330"/>
    </row>
    <row r="38" spans="2:11" s="1" customFormat="1" ht="15" customHeight="1">
      <c r="B38" s="333"/>
      <c r="C38" s="334"/>
      <c r="D38" s="332"/>
      <c r="E38" s="335" t="s">
        <v>55</v>
      </c>
      <c r="F38" s="332"/>
      <c r="G38" s="332" t="s">
        <v>2647</v>
      </c>
      <c r="H38" s="332"/>
      <c r="I38" s="332"/>
      <c r="J38" s="332"/>
      <c r="K38" s="330"/>
    </row>
    <row r="39" spans="2:11" s="1" customFormat="1" ht="15" customHeight="1">
      <c r="B39" s="333"/>
      <c r="C39" s="334"/>
      <c r="D39" s="332"/>
      <c r="E39" s="335" t="s">
        <v>56</v>
      </c>
      <c r="F39" s="332"/>
      <c r="G39" s="332" t="s">
        <v>2648</v>
      </c>
      <c r="H39" s="332"/>
      <c r="I39" s="332"/>
      <c r="J39" s="332"/>
      <c r="K39" s="330"/>
    </row>
    <row r="40" spans="2:11" s="1" customFormat="1" ht="15" customHeight="1">
      <c r="B40" s="333"/>
      <c r="C40" s="334"/>
      <c r="D40" s="332"/>
      <c r="E40" s="335" t="s">
        <v>156</v>
      </c>
      <c r="F40" s="332"/>
      <c r="G40" s="332" t="s">
        <v>2649</v>
      </c>
      <c r="H40" s="332"/>
      <c r="I40" s="332"/>
      <c r="J40" s="332"/>
      <c r="K40" s="330"/>
    </row>
    <row r="41" spans="2:11" s="1" customFormat="1" ht="15" customHeight="1">
      <c r="B41" s="333"/>
      <c r="C41" s="334"/>
      <c r="D41" s="332"/>
      <c r="E41" s="335" t="s">
        <v>157</v>
      </c>
      <c r="F41" s="332"/>
      <c r="G41" s="332" t="s">
        <v>2650</v>
      </c>
      <c r="H41" s="332"/>
      <c r="I41" s="332"/>
      <c r="J41" s="332"/>
      <c r="K41" s="330"/>
    </row>
    <row r="42" spans="2:11" s="1" customFormat="1" ht="15" customHeight="1">
      <c r="B42" s="333"/>
      <c r="C42" s="334"/>
      <c r="D42" s="332"/>
      <c r="E42" s="335" t="s">
        <v>2651</v>
      </c>
      <c r="F42" s="332"/>
      <c r="G42" s="332" t="s">
        <v>2652</v>
      </c>
      <c r="H42" s="332"/>
      <c r="I42" s="332"/>
      <c r="J42" s="332"/>
      <c r="K42" s="330"/>
    </row>
    <row r="43" spans="2:11" s="1" customFormat="1" ht="15" customHeight="1">
      <c r="B43" s="333"/>
      <c r="C43" s="334"/>
      <c r="D43" s="332"/>
      <c r="E43" s="335"/>
      <c r="F43" s="332"/>
      <c r="G43" s="332" t="s">
        <v>2653</v>
      </c>
      <c r="H43" s="332"/>
      <c r="I43" s="332"/>
      <c r="J43" s="332"/>
      <c r="K43" s="330"/>
    </row>
    <row r="44" spans="2:11" s="1" customFormat="1" ht="15" customHeight="1">
      <c r="B44" s="333"/>
      <c r="C44" s="334"/>
      <c r="D44" s="332"/>
      <c r="E44" s="335" t="s">
        <v>2654</v>
      </c>
      <c r="F44" s="332"/>
      <c r="G44" s="332" t="s">
        <v>2655</v>
      </c>
      <c r="H44" s="332"/>
      <c r="I44" s="332"/>
      <c r="J44" s="332"/>
      <c r="K44" s="330"/>
    </row>
    <row r="45" spans="2:11" s="1" customFormat="1" ht="15" customHeight="1">
      <c r="B45" s="333"/>
      <c r="C45" s="334"/>
      <c r="D45" s="332"/>
      <c r="E45" s="335" t="s">
        <v>159</v>
      </c>
      <c r="F45" s="332"/>
      <c r="G45" s="332" t="s">
        <v>2656</v>
      </c>
      <c r="H45" s="332"/>
      <c r="I45" s="332"/>
      <c r="J45" s="332"/>
      <c r="K45" s="330"/>
    </row>
    <row r="46" spans="2:11" s="1" customFormat="1" ht="12.75" customHeight="1">
      <c r="B46" s="333"/>
      <c r="C46" s="334"/>
      <c r="D46" s="332"/>
      <c r="E46" s="332"/>
      <c r="F46" s="332"/>
      <c r="G46" s="332"/>
      <c r="H46" s="332"/>
      <c r="I46" s="332"/>
      <c r="J46" s="332"/>
      <c r="K46" s="330"/>
    </row>
    <row r="47" spans="2:11" s="1" customFormat="1" ht="15" customHeight="1">
      <c r="B47" s="333"/>
      <c r="C47" s="334"/>
      <c r="D47" s="332" t="s">
        <v>2657</v>
      </c>
      <c r="E47" s="332"/>
      <c r="F47" s="332"/>
      <c r="G47" s="332"/>
      <c r="H47" s="332"/>
      <c r="I47" s="332"/>
      <c r="J47" s="332"/>
      <c r="K47" s="330"/>
    </row>
    <row r="48" spans="2:11" s="1" customFormat="1" ht="15" customHeight="1">
      <c r="B48" s="333"/>
      <c r="C48" s="334"/>
      <c r="D48" s="334"/>
      <c r="E48" s="332" t="s">
        <v>2658</v>
      </c>
      <c r="F48" s="332"/>
      <c r="G48" s="332"/>
      <c r="H48" s="332"/>
      <c r="I48" s="332"/>
      <c r="J48" s="332"/>
      <c r="K48" s="330"/>
    </row>
    <row r="49" spans="2:11" s="1" customFormat="1" ht="15" customHeight="1">
      <c r="B49" s="333"/>
      <c r="C49" s="334"/>
      <c r="D49" s="334"/>
      <c r="E49" s="332" t="s">
        <v>2659</v>
      </c>
      <c r="F49" s="332"/>
      <c r="G49" s="332"/>
      <c r="H49" s="332"/>
      <c r="I49" s="332"/>
      <c r="J49" s="332"/>
      <c r="K49" s="330"/>
    </row>
    <row r="50" spans="2:11" s="1" customFormat="1" ht="15" customHeight="1">
      <c r="B50" s="333"/>
      <c r="C50" s="334"/>
      <c r="D50" s="334"/>
      <c r="E50" s="332" t="s">
        <v>2660</v>
      </c>
      <c r="F50" s="332"/>
      <c r="G50" s="332"/>
      <c r="H50" s="332"/>
      <c r="I50" s="332"/>
      <c r="J50" s="332"/>
      <c r="K50" s="330"/>
    </row>
    <row r="51" spans="2:11" s="1" customFormat="1" ht="15" customHeight="1">
      <c r="B51" s="333"/>
      <c r="C51" s="334"/>
      <c r="D51" s="332" t="s">
        <v>2661</v>
      </c>
      <c r="E51" s="332"/>
      <c r="F51" s="332"/>
      <c r="G51" s="332"/>
      <c r="H51" s="332"/>
      <c r="I51" s="332"/>
      <c r="J51" s="332"/>
      <c r="K51" s="330"/>
    </row>
    <row r="52" spans="2:11" s="1" customFormat="1" ht="25.5" customHeight="1">
      <c r="B52" s="328"/>
      <c r="C52" s="329" t="s">
        <v>2662</v>
      </c>
      <c r="D52" s="329"/>
      <c r="E52" s="329"/>
      <c r="F52" s="329"/>
      <c r="G52" s="329"/>
      <c r="H52" s="329"/>
      <c r="I52" s="329"/>
      <c r="J52" s="329"/>
      <c r="K52" s="330"/>
    </row>
    <row r="53" spans="2:11" s="1" customFormat="1" ht="5.25" customHeight="1">
      <c r="B53" s="328"/>
      <c r="C53" s="331"/>
      <c r="D53" s="331"/>
      <c r="E53" s="331"/>
      <c r="F53" s="331"/>
      <c r="G53" s="331"/>
      <c r="H53" s="331"/>
      <c r="I53" s="331"/>
      <c r="J53" s="331"/>
      <c r="K53" s="330"/>
    </row>
    <row r="54" spans="2:11" s="1" customFormat="1" ht="15" customHeight="1">
      <c r="B54" s="328"/>
      <c r="C54" s="332" t="s">
        <v>2663</v>
      </c>
      <c r="D54" s="332"/>
      <c r="E54" s="332"/>
      <c r="F54" s="332"/>
      <c r="G54" s="332"/>
      <c r="H54" s="332"/>
      <c r="I54" s="332"/>
      <c r="J54" s="332"/>
      <c r="K54" s="330"/>
    </row>
    <row r="55" spans="2:11" s="1" customFormat="1" ht="15" customHeight="1">
      <c r="B55" s="328"/>
      <c r="C55" s="332" t="s">
        <v>2664</v>
      </c>
      <c r="D55" s="332"/>
      <c r="E55" s="332"/>
      <c r="F55" s="332"/>
      <c r="G55" s="332"/>
      <c r="H55" s="332"/>
      <c r="I55" s="332"/>
      <c r="J55" s="332"/>
      <c r="K55" s="330"/>
    </row>
    <row r="56" spans="2:11" s="1" customFormat="1" ht="12.75" customHeight="1">
      <c r="B56" s="328"/>
      <c r="C56" s="332"/>
      <c r="D56" s="332"/>
      <c r="E56" s="332"/>
      <c r="F56" s="332"/>
      <c r="G56" s="332"/>
      <c r="H56" s="332"/>
      <c r="I56" s="332"/>
      <c r="J56" s="332"/>
      <c r="K56" s="330"/>
    </row>
    <row r="57" spans="2:11" s="1" customFormat="1" ht="15" customHeight="1">
      <c r="B57" s="328"/>
      <c r="C57" s="332" t="s">
        <v>2665</v>
      </c>
      <c r="D57" s="332"/>
      <c r="E57" s="332"/>
      <c r="F57" s="332"/>
      <c r="G57" s="332"/>
      <c r="H57" s="332"/>
      <c r="I57" s="332"/>
      <c r="J57" s="332"/>
      <c r="K57" s="330"/>
    </row>
    <row r="58" spans="2:11" s="1" customFormat="1" ht="15" customHeight="1">
      <c r="B58" s="328"/>
      <c r="C58" s="334"/>
      <c r="D58" s="332" t="s">
        <v>2666</v>
      </c>
      <c r="E58" s="332"/>
      <c r="F58" s="332"/>
      <c r="G58" s="332"/>
      <c r="H58" s="332"/>
      <c r="I58" s="332"/>
      <c r="J58" s="332"/>
      <c r="K58" s="330"/>
    </row>
    <row r="59" spans="2:11" s="1" customFormat="1" ht="15" customHeight="1">
      <c r="B59" s="328"/>
      <c r="C59" s="334"/>
      <c r="D59" s="332" t="s">
        <v>2667</v>
      </c>
      <c r="E59" s="332"/>
      <c r="F59" s="332"/>
      <c r="G59" s="332"/>
      <c r="H59" s="332"/>
      <c r="I59" s="332"/>
      <c r="J59" s="332"/>
      <c r="K59" s="330"/>
    </row>
    <row r="60" spans="2:11" s="1" customFormat="1" ht="15" customHeight="1">
      <c r="B60" s="328"/>
      <c r="C60" s="334"/>
      <c r="D60" s="332" t="s">
        <v>2668</v>
      </c>
      <c r="E60" s="332"/>
      <c r="F60" s="332"/>
      <c r="G60" s="332"/>
      <c r="H60" s="332"/>
      <c r="I60" s="332"/>
      <c r="J60" s="332"/>
      <c r="K60" s="330"/>
    </row>
    <row r="61" spans="2:11" s="1" customFormat="1" ht="15" customHeight="1">
      <c r="B61" s="328"/>
      <c r="C61" s="334"/>
      <c r="D61" s="332" t="s">
        <v>2669</v>
      </c>
      <c r="E61" s="332"/>
      <c r="F61" s="332"/>
      <c r="G61" s="332"/>
      <c r="H61" s="332"/>
      <c r="I61" s="332"/>
      <c r="J61" s="332"/>
      <c r="K61" s="330"/>
    </row>
    <row r="62" spans="2:11" s="1" customFormat="1" ht="15" customHeight="1">
      <c r="B62" s="328"/>
      <c r="C62" s="334"/>
      <c r="D62" s="337" t="s">
        <v>2670</v>
      </c>
      <c r="E62" s="337"/>
      <c r="F62" s="337"/>
      <c r="G62" s="337"/>
      <c r="H62" s="337"/>
      <c r="I62" s="337"/>
      <c r="J62" s="337"/>
      <c r="K62" s="330"/>
    </row>
    <row r="63" spans="2:11" s="1" customFormat="1" ht="15" customHeight="1">
      <c r="B63" s="328"/>
      <c r="C63" s="334"/>
      <c r="D63" s="332" t="s">
        <v>2671</v>
      </c>
      <c r="E63" s="332"/>
      <c r="F63" s="332"/>
      <c r="G63" s="332"/>
      <c r="H63" s="332"/>
      <c r="I63" s="332"/>
      <c r="J63" s="332"/>
      <c r="K63" s="330"/>
    </row>
    <row r="64" spans="2:11" s="1" customFormat="1" ht="12.75" customHeight="1">
      <c r="B64" s="328"/>
      <c r="C64" s="334"/>
      <c r="D64" s="334"/>
      <c r="E64" s="338"/>
      <c r="F64" s="334"/>
      <c r="G64" s="334"/>
      <c r="H64" s="334"/>
      <c r="I64" s="334"/>
      <c r="J64" s="334"/>
      <c r="K64" s="330"/>
    </row>
    <row r="65" spans="2:11" s="1" customFormat="1" ht="15" customHeight="1">
      <c r="B65" s="328"/>
      <c r="C65" s="334"/>
      <c r="D65" s="332" t="s">
        <v>2672</v>
      </c>
      <c r="E65" s="332"/>
      <c r="F65" s="332"/>
      <c r="G65" s="332"/>
      <c r="H65" s="332"/>
      <c r="I65" s="332"/>
      <c r="J65" s="332"/>
      <c r="K65" s="330"/>
    </row>
    <row r="66" spans="2:11" s="1" customFormat="1" ht="15" customHeight="1">
      <c r="B66" s="328"/>
      <c r="C66" s="334"/>
      <c r="D66" s="337" t="s">
        <v>2673</v>
      </c>
      <c r="E66" s="337"/>
      <c r="F66" s="337"/>
      <c r="G66" s="337"/>
      <c r="H66" s="337"/>
      <c r="I66" s="337"/>
      <c r="J66" s="337"/>
      <c r="K66" s="330"/>
    </row>
    <row r="67" spans="2:11" s="1" customFormat="1" ht="15" customHeight="1">
      <c r="B67" s="328"/>
      <c r="C67" s="334"/>
      <c r="D67" s="332" t="s">
        <v>2674</v>
      </c>
      <c r="E67" s="332"/>
      <c r="F67" s="332"/>
      <c r="G67" s="332"/>
      <c r="H67" s="332"/>
      <c r="I67" s="332"/>
      <c r="J67" s="332"/>
      <c r="K67" s="330"/>
    </row>
    <row r="68" spans="2:11" s="1" customFormat="1" ht="15" customHeight="1">
      <c r="B68" s="328"/>
      <c r="C68" s="334"/>
      <c r="D68" s="332" t="s">
        <v>2675</v>
      </c>
      <c r="E68" s="332"/>
      <c r="F68" s="332"/>
      <c r="G68" s="332"/>
      <c r="H68" s="332"/>
      <c r="I68" s="332"/>
      <c r="J68" s="332"/>
      <c r="K68" s="330"/>
    </row>
    <row r="69" spans="2:11" s="1" customFormat="1" ht="15" customHeight="1">
      <c r="B69" s="328"/>
      <c r="C69" s="334"/>
      <c r="D69" s="332" t="s">
        <v>2676</v>
      </c>
      <c r="E69" s="332"/>
      <c r="F69" s="332"/>
      <c r="G69" s="332"/>
      <c r="H69" s="332"/>
      <c r="I69" s="332"/>
      <c r="J69" s="332"/>
      <c r="K69" s="330"/>
    </row>
    <row r="70" spans="2:11" s="1" customFormat="1" ht="15" customHeight="1">
      <c r="B70" s="328"/>
      <c r="C70" s="334"/>
      <c r="D70" s="332" t="s">
        <v>2677</v>
      </c>
      <c r="E70" s="332"/>
      <c r="F70" s="332"/>
      <c r="G70" s="332"/>
      <c r="H70" s="332"/>
      <c r="I70" s="332"/>
      <c r="J70" s="332"/>
      <c r="K70" s="330"/>
    </row>
    <row r="71" spans="2:11" s="1" customFormat="1" ht="12.75" customHeight="1">
      <c r="B71" s="339"/>
      <c r="C71" s="340"/>
      <c r="D71" s="340"/>
      <c r="E71" s="340"/>
      <c r="F71" s="340"/>
      <c r="G71" s="340"/>
      <c r="H71" s="340"/>
      <c r="I71" s="340"/>
      <c r="J71" s="340"/>
      <c r="K71" s="341"/>
    </row>
    <row r="72" spans="2:11" s="1" customFormat="1" ht="18.7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3"/>
    </row>
    <row r="73" spans="2:11" s="1" customFormat="1" ht="18.75" customHeight="1">
      <c r="B73" s="343"/>
      <c r="C73" s="343"/>
      <c r="D73" s="343"/>
      <c r="E73" s="343"/>
      <c r="F73" s="343"/>
      <c r="G73" s="343"/>
      <c r="H73" s="343"/>
      <c r="I73" s="343"/>
      <c r="J73" s="343"/>
      <c r="K73" s="343"/>
    </row>
    <row r="74" spans="2:11" s="1" customFormat="1" ht="7.5" customHeight="1">
      <c r="B74" s="344"/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1" customFormat="1" ht="45" customHeight="1">
      <c r="B75" s="347"/>
      <c r="C75" s="348" t="s">
        <v>2678</v>
      </c>
      <c r="D75" s="348"/>
      <c r="E75" s="348"/>
      <c r="F75" s="348"/>
      <c r="G75" s="348"/>
      <c r="H75" s="348"/>
      <c r="I75" s="348"/>
      <c r="J75" s="348"/>
      <c r="K75" s="349"/>
    </row>
    <row r="76" spans="2:11" s="1" customFormat="1" ht="17.25" customHeight="1">
      <c r="B76" s="347"/>
      <c r="C76" s="350" t="s">
        <v>2679</v>
      </c>
      <c r="D76" s="350"/>
      <c r="E76" s="350"/>
      <c r="F76" s="350" t="s">
        <v>2680</v>
      </c>
      <c r="G76" s="351"/>
      <c r="H76" s="350" t="s">
        <v>56</v>
      </c>
      <c r="I76" s="350" t="s">
        <v>59</v>
      </c>
      <c r="J76" s="350" t="s">
        <v>2681</v>
      </c>
      <c r="K76" s="349"/>
    </row>
    <row r="77" spans="2:11" s="1" customFormat="1" ht="17.25" customHeight="1">
      <c r="B77" s="347"/>
      <c r="C77" s="352" t="s">
        <v>2682</v>
      </c>
      <c r="D77" s="352"/>
      <c r="E77" s="352"/>
      <c r="F77" s="353" t="s">
        <v>2683</v>
      </c>
      <c r="G77" s="354"/>
      <c r="H77" s="352"/>
      <c r="I77" s="352"/>
      <c r="J77" s="352" t="s">
        <v>2684</v>
      </c>
      <c r="K77" s="349"/>
    </row>
    <row r="78" spans="2:11" s="1" customFormat="1" ht="5.25" customHeight="1">
      <c r="B78" s="347"/>
      <c r="C78" s="355"/>
      <c r="D78" s="355"/>
      <c r="E78" s="355"/>
      <c r="F78" s="355"/>
      <c r="G78" s="356"/>
      <c r="H78" s="355"/>
      <c r="I78" s="355"/>
      <c r="J78" s="355"/>
      <c r="K78" s="349"/>
    </row>
    <row r="79" spans="2:11" s="1" customFormat="1" ht="15" customHeight="1">
      <c r="B79" s="347"/>
      <c r="C79" s="335" t="s">
        <v>55</v>
      </c>
      <c r="D79" s="355"/>
      <c r="E79" s="355"/>
      <c r="F79" s="357" t="s">
        <v>2685</v>
      </c>
      <c r="G79" s="356"/>
      <c r="H79" s="335" t="s">
        <v>2686</v>
      </c>
      <c r="I79" s="335" t="s">
        <v>2687</v>
      </c>
      <c r="J79" s="335">
        <v>20</v>
      </c>
      <c r="K79" s="349"/>
    </row>
    <row r="80" spans="2:11" s="1" customFormat="1" ht="15" customHeight="1">
      <c r="B80" s="347"/>
      <c r="C80" s="335" t="s">
        <v>2688</v>
      </c>
      <c r="D80" s="335"/>
      <c r="E80" s="335"/>
      <c r="F80" s="357" t="s">
        <v>2685</v>
      </c>
      <c r="G80" s="356"/>
      <c r="H80" s="335" t="s">
        <v>2689</v>
      </c>
      <c r="I80" s="335" t="s">
        <v>2687</v>
      </c>
      <c r="J80" s="335">
        <v>120</v>
      </c>
      <c r="K80" s="349"/>
    </row>
    <row r="81" spans="2:11" s="1" customFormat="1" ht="15" customHeight="1">
      <c r="B81" s="358"/>
      <c r="C81" s="335" t="s">
        <v>2690</v>
      </c>
      <c r="D81" s="335"/>
      <c r="E81" s="335"/>
      <c r="F81" s="357" t="s">
        <v>2691</v>
      </c>
      <c r="G81" s="356"/>
      <c r="H81" s="335" t="s">
        <v>2692</v>
      </c>
      <c r="I81" s="335" t="s">
        <v>2687</v>
      </c>
      <c r="J81" s="335">
        <v>50</v>
      </c>
      <c r="K81" s="349"/>
    </row>
    <row r="82" spans="2:11" s="1" customFormat="1" ht="15" customHeight="1">
      <c r="B82" s="358"/>
      <c r="C82" s="335" t="s">
        <v>2693</v>
      </c>
      <c r="D82" s="335"/>
      <c r="E82" s="335"/>
      <c r="F82" s="357" t="s">
        <v>2685</v>
      </c>
      <c r="G82" s="356"/>
      <c r="H82" s="335" t="s">
        <v>2694</v>
      </c>
      <c r="I82" s="335" t="s">
        <v>2695</v>
      </c>
      <c r="J82" s="335"/>
      <c r="K82" s="349"/>
    </row>
    <row r="83" spans="2:11" s="1" customFormat="1" ht="15" customHeight="1">
      <c r="B83" s="358"/>
      <c r="C83" s="359" t="s">
        <v>2696</v>
      </c>
      <c r="D83" s="359"/>
      <c r="E83" s="359"/>
      <c r="F83" s="360" t="s">
        <v>2691</v>
      </c>
      <c r="G83" s="359"/>
      <c r="H83" s="359" t="s">
        <v>2697</v>
      </c>
      <c r="I83" s="359" t="s">
        <v>2687</v>
      </c>
      <c r="J83" s="359">
        <v>15</v>
      </c>
      <c r="K83" s="349"/>
    </row>
    <row r="84" spans="2:11" s="1" customFormat="1" ht="15" customHeight="1">
      <c r="B84" s="358"/>
      <c r="C84" s="359" t="s">
        <v>2698</v>
      </c>
      <c r="D84" s="359"/>
      <c r="E84" s="359"/>
      <c r="F84" s="360" t="s">
        <v>2691</v>
      </c>
      <c r="G84" s="359"/>
      <c r="H84" s="359" t="s">
        <v>2699</v>
      </c>
      <c r="I84" s="359" t="s">
        <v>2687</v>
      </c>
      <c r="J84" s="359">
        <v>15</v>
      </c>
      <c r="K84" s="349"/>
    </row>
    <row r="85" spans="2:11" s="1" customFormat="1" ht="15" customHeight="1">
      <c r="B85" s="358"/>
      <c r="C85" s="359" t="s">
        <v>2700</v>
      </c>
      <c r="D85" s="359"/>
      <c r="E85" s="359"/>
      <c r="F85" s="360" t="s">
        <v>2691</v>
      </c>
      <c r="G85" s="359"/>
      <c r="H85" s="359" t="s">
        <v>2701</v>
      </c>
      <c r="I85" s="359" t="s">
        <v>2687</v>
      </c>
      <c r="J85" s="359">
        <v>20</v>
      </c>
      <c r="K85" s="349"/>
    </row>
    <row r="86" spans="2:11" s="1" customFormat="1" ht="15" customHeight="1">
      <c r="B86" s="358"/>
      <c r="C86" s="359" t="s">
        <v>2702</v>
      </c>
      <c r="D86" s="359"/>
      <c r="E86" s="359"/>
      <c r="F86" s="360" t="s">
        <v>2691</v>
      </c>
      <c r="G86" s="359"/>
      <c r="H86" s="359" t="s">
        <v>2703</v>
      </c>
      <c r="I86" s="359" t="s">
        <v>2687</v>
      </c>
      <c r="J86" s="359">
        <v>20</v>
      </c>
      <c r="K86" s="349"/>
    </row>
    <row r="87" spans="2:11" s="1" customFormat="1" ht="15" customHeight="1">
      <c r="B87" s="358"/>
      <c r="C87" s="335" t="s">
        <v>2704</v>
      </c>
      <c r="D87" s="335"/>
      <c r="E87" s="335"/>
      <c r="F87" s="357" t="s">
        <v>2691</v>
      </c>
      <c r="G87" s="356"/>
      <c r="H87" s="335" t="s">
        <v>2705</v>
      </c>
      <c r="I87" s="335" t="s">
        <v>2687</v>
      </c>
      <c r="J87" s="335">
        <v>50</v>
      </c>
      <c r="K87" s="349"/>
    </row>
    <row r="88" spans="2:11" s="1" customFormat="1" ht="15" customHeight="1">
      <c r="B88" s="358"/>
      <c r="C88" s="335" t="s">
        <v>2706</v>
      </c>
      <c r="D88" s="335"/>
      <c r="E88" s="335"/>
      <c r="F88" s="357" t="s">
        <v>2691</v>
      </c>
      <c r="G88" s="356"/>
      <c r="H88" s="335" t="s">
        <v>2707</v>
      </c>
      <c r="I88" s="335" t="s">
        <v>2687</v>
      </c>
      <c r="J88" s="335">
        <v>20</v>
      </c>
      <c r="K88" s="349"/>
    </row>
    <row r="89" spans="2:11" s="1" customFormat="1" ht="15" customHeight="1">
      <c r="B89" s="358"/>
      <c r="C89" s="335" t="s">
        <v>2708</v>
      </c>
      <c r="D89" s="335"/>
      <c r="E89" s="335"/>
      <c r="F89" s="357" t="s">
        <v>2691</v>
      </c>
      <c r="G89" s="356"/>
      <c r="H89" s="335" t="s">
        <v>2709</v>
      </c>
      <c r="I89" s="335" t="s">
        <v>2687</v>
      </c>
      <c r="J89" s="335">
        <v>20</v>
      </c>
      <c r="K89" s="349"/>
    </row>
    <row r="90" spans="2:11" s="1" customFormat="1" ht="15" customHeight="1">
      <c r="B90" s="358"/>
      <c r="C90" s="335" t="s">
        <v>2710</v>
      </c>
      <c r="D90" s="335"/>
      <c r="E90" s="335"/>
      <c r="F90" s="357" t="s">
        <v>2691</v>
      </c>
      <c r="G90" s="356"/>
      <c r="H90" s="335" t="s">
        <v>2711</v>
      </c>
      <c r="I90" s="335" t="s">
        <v>2687</v>
      </c>
      <c r="J90" s="335">
        <v>50</v>
      </c>
      <c r="K90" s="349"/>
    </row>
    <row r="91" spans="2:11" s="1" customFormat="1" ht="15" customHeight="1">
      <c r="B91" s="358"/>
      <c r="C91" s="335" t="s">
        <v>2712</v>
      </c>
      <c r="D91" s="335"/>
      <c r="E91" s="335"/>
      <c r="F91" s="357" t="s">
        <v>2691</v>
      </c>
      <c r="G91" s="356"/>
      <c r="H91" s="335" t="s">
        <v>2712</v>
      </c>
      <c r="I91" s="335" t="s">
        <v>2687</v>
      </c>
      <c r="J91" s="335">
        <v>50</v>
      </c>
      <c r="K91" s="349"/>
    </row>
    <row r="92" spans="2:11" s="1" customFormat="1" ht="15" customHeight="1">
      <c r="B92" s="358"/>
      <c r="C92" s="335" t="s">
        <v>2713</v>
      </c>
      <c r="D92" s="335"/>
      <c r="E92" s="335"/>
      <c r="F92" s="357" t="s">
        <v>2691</v>
      </c>
      <c r="G92" s="356"/>
      <c r="H92" s="335" t="s">
        <v>2714</v>
      </c>
      <c r="I92" s="335" t="s">
        <v>2687</v>
      </c>
      <c r="J92" s="335">
        <v>255</v>
      </c>
      <c r="K92" s="349"/>
    </row>
    <row r="93" spans="2:11" s="1" customFormat="1" ht="15" customHeight="1">
      <c r="B93" s="358"/>
      <c r="C93" s="335" t="s">
        <v>2715</v>
      </c>
      <c r="D93" s="335"/>
      <c r="E93" s="335"/>
      <c r="F93" s="357" t="s">
        <v>2685</v>
      </c>
      <c r="G93" s="356"/>
      <c r="H93" s="335" t="s">
        <v>2716</v>
      </c>
      <c r="I93" s="335" t="s">
        <v>2717</v>
      </c>
      <c r="J93" s="335"/>
      <c r="K93" s="349"/>
    </row>
    <row r="94" spans="2:11" s="1" customFormat="1" ht="15" customHeight="1">
      <c r="B94" s="358"/>
      <c r="C94" s="335" t="s">
        <v>2718</v>
      </c>
      <c r="D94" s="335"/>
      <c r="E94" s="335"/>
      <c r="F94" s="357" t="s">
        <v>2685</v>
      </c>
      <c r="G94" s="356"/>
      <c r="H94" s="335" t="s">
        <v>2719</v>
      </c>
      <c r="I94" s="335" t="s">
        <v>2720</v>
      </c>
      <c r="J94" s="335"/>
      <c r="K94" s="349"/>
    </row>
    <row r="95" spans="2:11" s="1" customFormat="1" ht="15" customHeight="1">
      <c r="B95" s="358"/>
      <c r="C95" s="335" t="s">
        <v>2721</v>
      </c>
      <c r="D95" s="335"/>
      <c r="E95" s="335"/>
      <c r="F95" s="357" t="s">
        <v>2685</v>
      </c>
      <c r="G95" s="356"/>
      <c r="H95" s="335" t="s">
        <v>2721</v>
      </c>
      <c r="I95" s="335" t="s">
        <v>2720</v>
      </c>
      <c r="J95" s="335"/>
      <c r="K95" s="349"/>
    </row>
    <row r="96" spans="2:11" s="1" customFormat="1" ht="15" customHeight="1">
      <c r="B96" s="358"/>
      <c r="C96" s="335" t="s">
        <v>40</v>
      </c>
      <c r="D96" s="335"/>
      <c r="E96" s="335"/>
      <c r="F96" s="357" t="s">
        <v>2685</v>
      </c>
      <c r="G96" s="356"/>
      <c r="H96" s="335" t="s">
        <v>2722</v>
      </c>
      <c r="I96" s="335" t="s">
        <v>2720</v>
      </c>
      <c r="J96" s="335"/>
      <c r="K96" s="349"/>
    </row>
    <row r="97" spans="2:11" s="1" customFormat="1" ht="15" customHeight="1">
      <c r="B97" s="358"/>
      <c r="C97" s="335" t="s">
        <v>50</v>
      </c>
      <c r="D97" s="335"/>
      <c r="E97" s="335"/>
      <c r="F97" s="357" t="s">
        <v>2685</v>
      </c>
      <c r="G97" s="356"/>
      <c r="H97" s="335" t="s">
        <v>2723</v>
      </c>
      <c r="I97" s="335" t="s">
        <v>2720</v>
      </c>
      <c r="J97" s="335"/>
      <c r="K97" s="349"/>
    </row>
    <row r="98" spans="2:11" s="1" customFormat="1" ht="15" customHeight="1">
      <c r="B98" s="361"/>
      <c r="C98" s="362"/>
      <c r="D98" s="362"/>
      <c r="E98" s="362"/>
      <c r="F98" s="362"/>
      <c r="G98" s="362"/>
      <c r="H98" s="362"/>
      <c r="I98" s="362"/>
      <c r="J98" s="362"/>
      <c r="K98" s="363"/>
    </row>
    <row r="99" spans="2:11" s="1" customFormat="1" ht="18.75" customHeight="1">
      <c r="B99" s="364"/>
      <c r="C99" s="365"/>
      <c r="D99" s="365"/>
      <c r="E99" s="365"/>
      <c r="F99" s="365"/>
      <c r="G99" s="365"/>
      <c r="H99" s="365"/>
      <c r="I99" s="365"/>
      <c r="J99" s="365"/>
      <c r="K99" s="364"/>
    </row>
    <row r="100" spans="2:11" s="1" customFormat="1" ht="18.75" customHeight="1"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</row>
    <row r="101" spans="2:11" s="1" customFormat="1" ht="7.5" customHeight="1">
      <c r="B101" s="344"/>
      <c r="C101" s="345"/>
      <c r="D101" s="345"/>
      <c r="E101" s="345"/>
      <c r="F101" s="345"/>
      <c r="G101" s="345"/>
      <c r="H101" s="345"/>
      <c r="I101" s="345"/>
      <c r="J101" s="345"/>
      <c r="K101" s="346"/>
    </row>
    <row r="102" spans="2:11" s="1" customFormat="1" ht="45" customHeight="1">
      <c r="B102" s="347"/>
      <c r="C102" s="348" t="s">
        <v>2724</v>
      </c>
      <c r="D102" s="348"/>
      <c r="E102" s="348"/>
      <c r="F102" s="348"/>
      <c r="G102" s="348"/>
      <c r="H102" s="348"/>
      <c r="I102" s="348"/>
      <c r="J102" s="348"/>
      <c r="K102" s="349"/>
    </row>
    <row r="103" spans="2:11" s="1" customFormat="1" ht="17.25" customHeight="1">
      <c r="B103" s="347"/>
      <c r="C103" s="350" t="s">
        <v>2679</v>
      </c>
      <c r="D103" s="350"/>
      <c r="E103" s="350"/>
      <c r="F103" s="350" t="s">
        <v>2680</v>
      </c>
      <c r="G103" s="351"/>
      <c r="H103" s="350" t="s">
        <v>56</v>
      </c>
      <c r="I103" s="350" t="s">
        <v>59</v>
      </c>
      <c r="J103" s="350" t="s">
        <v>2681</v>
      </c>
      <c r="K103" s="349"/>
    </row>
    <row r="104" spans="2:11" s="1" customFormat="1" ht="17.25" customHeight="1">
      <c r="B104" s="347"/>
      <c r="C104" s="352" t="s">
        <v>2682</v>
      </c>
      <c r="D104" s="352"/>
      <c r="E104" s="352"/>
      <c r="F104" s="353" t="s">
        <v>2683</v>
      </c>
      <c r="G104" s="354"/>
      <c r="H104" s="352"/>
      <c r="I104" s="352"/>
      <c r="J104" s="352" t="s">
        <v>2684</v>
      </c>
      <c r="K104" s="349"/>
    </row>
    <row r="105" spans="2:11" s="1" customFormat="1" ht="5.25" customHeight="1">
      <c r="B105" s="347"/>
      <c r="C105" s="350"/>
      <c r="D105" s="350"/>
      <c r="E105" s="350"/>
      <c r="F105" s="350"/>
      <c r="G105" s="366"/>
      <c r="H105" s="350"/>
      <c r="I105" s="350"/>
      <c r="J105" s="350"/>
      <c r="K105" s="349"/>
    </row>
    <row r="106" spans="2:11" s="1" customFormat="1" ht="15" customHeight="1">
      <c r="B106" s="347"/>
      <c r="C106" s="335" t="s">
        <v>55</v>
      </c>
      <c r="D106" s="355"/>
      <c r="E106" s="355"/>
      <c r="F106" s="357" t="s">
        <v>2685</v>
      </c>
      <c r="G106" s="366"/>
      <c r="H106" s="335" t="s">
        <v>2725</v>
      </c>
      <c r="I106" s="335" t="s">
        <v>2687</v>
      </c>
      <c r="J106" s="335">
        <v>20</v>
      </c>
      <c r="K106" s="349"/>
    </row>
    <row r="107" spans="2:11" s="1" customFormat="1" ht="15" customHeight="1">
      <c r="B107" s="347"/>
      <c r="C107" s="335" t="s">
        <v>2688</v>
      </c>
      <c r="D107" s="335"/>
      <c r="E107" s="335"/>
      <c r="F107" s="357" t="s">
        <v>2685</v>
      </c>
      <c r="G107" s="335"/>
      <c r="H107" s="335" t="s">
        <v>2725</v>
      </c>
      <c r="I107" s="335" t="s">
        <v>2687</v>
      </c>
      <c r="J107" s="335">
        <v>120</v>
      </c>
      <c r="K107" s="349"/>
    </row>
    <row r="108" spans="2:11" s="1" customFormat="1" ht="15" customHeight="1">
      <c r="B108" s="358"/>
      <c r="C108" s="335" t="s">
        <v>2690</v>
      </c>
      <c r="D108" s="335"/>
      <c r="E108" s="335"/>
      <c r="F108" s="357" t="s">
        <v>2691</v>
      </c>
      <c r="G108" s="335"/>
      <c r="H108" s="335" t="s">
        <v>2725</v>
      </c>
      <c r="I108" s="335" t="s">
        <v>2687</v>
      </c>
      <c r="J108" s="335">
        <v>50</v>
      </c>
      <c r="K108" s="349"/>
    </row>
    <row r="109" spans="2:11" s="1" customFormat="1" ht="15" customHeight="1">
      <c r="B109" s="358"/>
      <c r="C109" s="335" t="s">
        <v>2693</v>
      </c>
      <c r="D109" s="335"/>
      <c r="E109" s="335"/>
      <c r="F109" s="357" t="s">
        <v>2685</v>
      </c>
      <c r="G109" s="335"/>
      <c r="H109" s="335" t="s">
        <v>2725</v>
      </c>
      <c r="I109" s="335" t="s">
        <v>2695</v>
      </c>
      <c r="J109" s="335"/>
      <c r="K109" s="349"/>
    </row>
    <row r="110" spans="2:11" s="1" customFormat="1" ht="15" customHeight="1">
      <c r="B110" s="358"/>
      <c r="C110" s="335" t="s">
        <v>2704</v>
      </c>
      <c r="D110" s="335"/>
      <c r="E110" s="335"/>
      <c r="F110" s="357" t="s">
        <v>2691</v>
      </c>
      <c r="G110" s="335"/>
      <c r="H110" s="335" t="s">
        <v>2725</v>
      </c>
      <c r="I110" s="335" t="s">
        <v>2687</v>
      </c>
      <c r="J110" s="335">
        <v>50</v>
      </c>
      <c r="K110" s="349"/>
    </row>
    <row r="111" spans="2:11" s="1" customFormat="1" ht="15" customHeight="1">
      <c r="B111" s="358"/>
      <c r="C111" s="335" t="s">
        <v>2712</v>
      </c>
      <c r="D111" s="335"/>
      <c r="E111" s="335"/>
      <c r="F111" s="357" t="s">
        <v>2691</v>
      </c>
      <c r="G111" s="335"/>
      <c r="H111" s="335" t="s">
        <v>2725</v>
      </c>
      <c r="I111" s="335" t="s">
        <v>2687</v>
      </c>
      <c r="J111" s="335">
        <v>50</v>
      </c>
      <c r="K111" s="349"/>
    </row>
    <row r="112" spans="2:11" s="1" customFormat="1" ht="15" customHeight="1">
      <c r="B112" s="358"/>
      <c r="C112" s="335" t="s">
        <v>2710</v>
      </c>
      <c r="D112" s="335"/>
      <c r="E112" s="335"/>
      <c r="F112" s="357" t="s">
        <v>2691</v>
      </c>
      <c r="G112" s="335"/>
      <c r="H112" s="335" t="s">
        <v>2725</v>
      </c>
      <c r="I112" s="335" t="s">
        <v>2687</v>
      </c>
      <c r="J112" s="335">
        <v>50</v>
      </c>
      <c r="K112" s="349"/>
    </row>
    <row r="113" spans="2:11" s="1" customFormat="1" ht="15" customHeight="1">
      <c r="B113" s="358"/>
      <c r="C113" s="335" t="s">
        <v>55</v>
      </c>
      <c r="D113" s="335"/>
      <c r="E113" s="335"/>
      <c r="F113" s="357" t="s">
        <v>2685</v>
      </c>
      <c r="G113" s="335"/>
      <c r="H113" s="335" t="s">
        <v>2726</v>
      </c>
      <c r="I113" s="335" t="s">
        <v>2687</v>
      </c>
      <c r="J113" s="335">
        <v>20</v>
      </c>
      <c r="K113" s="349"/>
    </row>
    <row r="114" spans="2:11" s="1" customFormat="1" ht="15" customHeight="1">
      <c r="B114" s="358"/>
      <c r="C114" s="335" t="s">
        <v>2727</v>
      </c>
      <c r="D114" s="335"/>
      <c r="E114" s="335"/>
      <c r="F114" s="357" t="s">
        <v>2685</v>
      </c>
      <c r="G114" s="335"/>
      <c r="H114" s="335" t="s">
        <v>2728</v>
      </c>
      <c r="I114" s="335" t="s">
        <v>2687</v>
      </c>
      <c r="J114" s="335">
        <v>120</v>
      </c>
      <c r="K114" s="349"/>
    </row>
    <row r="115" spans="2:11" s="1" customFormat="1" ht="15" customHeight="1">
      <c r="B115" s="358"/>
      <c r="C115" s="335" t="s">
        <v>40</v>
      </c>
      <c r="D115" s="335"/>
      <c r="E115" s="335"/>
      <c r="F115" s="357" t="s">
        <v>2685</v>
      </c>
      <c r="G115" s="335"/>
      <c r="H115" s="335" t="s">
        <v>2729</v>
      </c>
      <c r="I115" s="335" t="s">
        <v>2720</v>
      </c>
      <c r="J115" s="335"/>
      <c r="K115" s="349"/>
    </row>
    <row r="116" spans="2:11" s="1" customFormat="1" ht="15" customHeight="1">
      <c r="B116" s="358"/>
      <c r="C116" s="335" t="s">
        <v>50</v>
      </c>
      <c r="D116" s="335"/>
      <c r="E116" s="335"/>
      <c r="F116" s="357" t="s">
        <v>2685</v>
      </c>
      <c r="G116" s="335"/>
      <c r="H116" s="335" t="s">
        <v>2730</v>
      </c>
      <c r="I116" s="335" t="s">
        <v>2720</v>
      </c>
      <c r="J116" s="335"/>
      <c r="K116" s="349"/>
    </row>
    <row r="117" spans="2:11" s="1" customFormat="1" ht="15" customHeight="1">
      <c r="B117" s="358"/>
      <c r="C117" s="335" t="s">
        <v>59</v>
      </c>
      <c r="D117" s="335"/>
      <c r="E117" s="335"/>
      <c r="F117" s="357" t="s">
        <v>2685</v>
      </c>
      <c r="G117" s="335"/>
      <c r="H117" s="335" t="s">
        <v>2731</v>
      </c>
      <c r="I117" s="335" t="s">
        <v>2732</v>
      </c>
      <c r="J117" s="335"/>
      <c r="K117" s="349"/>
    </row>
    <row r="118" spans="2:11" s="1" customFormat="1" ht="15" customHeight="1">
      <c r="B118" s="361"/>
      <c r="C118" s="367"/>
      <c r="D118" s="367"/>
      <c r="E118" s="367"/>
      <c r="F118" s="367"/>
      <c r="G118" s="367"/>
      <c r="H118" s="367"/>
      <c r="I118" s="367"/>
      <c r="J118" s="367"/>
      <c r="K118" s="363"/>
    </row>
    <row r="119" spans="2:11" s="1" customFormat="1" ht="18.75" customHeight="1">
      <c r="B119" s="368"/>
      <c r="C119" s="332"/>
      <c r="D119" s="332"/>
      <c r="E119" s="332"/>
      <c r="F119" s="369"/>
      <c r="G119" s="332"/>
      <c r="H119" s="332"/>
      <c r="I119" s="332"/>
      <c r="J119" s="332"/>
      <c r="K119" s="368"/>
    </row>
    <row r="120" spans="2:11" s="1" customFormat="1" ht="18.75" customHeight="1"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</row>
    <row r="121" spans="2:11" s="1" customFormat="1" ht="7.5" customHeight="1">
      <c r="B121" s="370"/>
      <c r="C121" s="371"/>
      <c r="D121" s="371"/>
      <c r="E121" s="371"/>
      <c r="F121" s="371"/>
      <c r="G121" s="371"/>
      <c r="H121" s="371"/>
      <c r="I121" s="371"/>
      <c r="J121" s="371"/>
      <c r="K121" s="372"/>
    </row>
    <row r="122" spans="2:11" s="1" customFormat="1" ht="45" customHeight="1">
      <c r="B122" s="373"/>
      <c r="C122" s="326" t="s">
        <v>2733</v>
      </c>
      <c r="D122" s="326"/>
      <c r="E122" s="326"/>
      <c r="F122" s="326"/>
      <c r="G122" s="326"/>
      <c r="H122" s="326"/>
      <c r="I122" s="326"/>
      <c r="J122" s="326"/>
      <c r="K122" s="374"/>
    </row>
    <row r="123" spans="2:11" s="1" customFormat="1" ht="17.25" customHeight="1">
      <c r="B123" s="375"/>
      <c r="C123" s="350" t="s">
        <v>2679</v>
      </c>
      <c r="D123" s="350"/>
      <c r="E123" s="350"/>
      <c r="F123" s="350" t="s">
        <v>2680</v>
      </c>
      <c r="G123" s="351"/>
      <c r="H123" s="350" t="s">
        <v>56</v>
      </c>
      <c r="I123" s="350" t="s">
        <v>59</v>
      </c>
      <c r="J123" s="350" t="s">
        <v>2681</v>
      </c>
      <c r="K123" s="376"/>
    </row>
    <row r="124" spans="2:11" s="1" customFormat="1" ht="17.25" customHeight="1">
      <c r="B124" s="375"/>
      <c r="C124" s="352" t="s">
        <v>2682</v>
      </c>
      <c r="D124" s="352"/>
      <c r="E124" s="352"/>
      <c r="F124" s="353" t="s">
        <v>2683</v>
      </c>
      <c r="G124" s="354"/>
      <c r="H124" s="352"/>
      <c r="I124" s="352"/>
      <c r="J124" s="352" t="s">
        <v>2684</v>
      </c>
      <c r="K124" s="376"/>
    </row>
    <row r="125" spans="2:11" s="1" customFormat="1" ht="5.25" customHeight="1">
      <c r="B125" s="377"/>
      <c r="C125" s="355"/>
      <c r="D125" s="355"/>
      <c r="E125" s="355"/>
      <c r="F125" s="355"/>
      <c r="G125" s="335"/>
      <c r="H125" s="355"/>
      <c r="I125" s="355"/>
      <c r="J125" s="355"/>
      <c r="K125" s="378"/>
    </row>
    <row r="126" spans="2:11" s="1" customFormat="1" ht="15" customHeight="1">
      <c r="B126" s="377"/>
      <c r="C126" s="335" t="s">
        <v>2688</v>
      </c>
      <c r="D126" s="355"/>
      <c r="E126" s="355"/>
      <c r="F126" s="357" t="s">
        <v>2685</v>
      </c>
      <c r="G126" s="335"/>
      <c r="H126" s="335" t="s">
        <v>2725</v>
      </c>
      <c r="I126" s="335" t="s">
        <v>2687</v>
      </c>
      <c r="J126" s="335">
        <v>120</v>
      </c>
      <c r="K126" s="379"/>
    </row>
    <row r="127" spans="2:11" s="1" customFormat="1" ht="15" customHeight="1">
      <c r="B127" s="377"/>
      <c r="C127" s="335" t="s">
        <v>2734</v>
      </c>
      <c r="D127" s="335"/>
      <c r="E127" s="335"/>
      <c r="F127" s="357" t="s">
        <v>2685</v>
      </c>
      <c r="G127" s="335"/>
      <c r="H127" s="335" t="s">
        <v>2735</v>
      </c>
      <c r="I127" s="335" t="s">
        <v>2687</v>
      </c>
      <c r="J127" s="335" t="s">
        <v>2736</v>
      </c>
      <c r="K127" s="379"/>
    </row>
    <row r="128" spans="2:11" s="1" customFormat="1" ht="15" customHeight="1">
      <c r="B128" s="377"/>
      <c r="C128" s="335" t="s">
        <v>87</v>
      </c>
      <c r="D128" s="335"/>
      <c r="E128" s="335"/>
      <c r="F128" s="357" t="s">
        <v>2685</v>
      </c>
      <c r="G128" s="335"/>
      <c r="H128" s="335" t="s">
        <v>2737</v>
      </c>
      <c r="I128" s="335" t="s">
        <v>2687</v>
      </c>
      <c r="J128" s="335" t="s">
        <v>2736</v>
      </c>
      <c r="K128" s="379"/>
    </row>
    <row r="129" spans="2:11" s="1" customFormat="1" ht="15" customHeight="1">
      <c r="B129" s="377"/>
      <c r="C129" s="335" t="s">
        <v>2696</v>
      </c>
      <c r="D129" s="335"/>
      <c r="E129" s="335"/>
      <c r="F129" s="357" t="s">
        <v>2691</v>
      </c>
      <c r="G129" s="335"/>
      <c r="H129" s="335" t="s">
        <v>2697</v>
      </c>
      <c r="I129" s="335" t="s">
        <v>2687</v>
      </c>
      <c r="J129" s="335">
        <v>15</v>
      </c>
      <c r="K129" s="379"/>
    </row>
    <row r="130" spans="2:11" s="1" customFormat="1" ht="15" customHeight="1">
      <c r="B130" s="377"/>
      <c r="C130" s="359" t="s">
        <v>2698</v>
      </c>
      <c r="D130" s="359"/>
      <c r="E130" s="359"/>
      <c r="F130" s="360" t="s">
        <v>2691</v>
      </c>
      <c r="G130" s="359"/>
      <c r="H130" s="359" t="s">
        <v>2699</v>
      </c>
      <c r="I130" s="359" t="s">
        <v>2687</v>
      </c>
      <c r="J130" s="359">
        <v>15</v>
      </c>
      <c r="K130" s="379"/>
    </row>
    <row r="131" spans="2:11" s="1" customFormat="1" ht="15" customHeight="1">
      <c r="B131" s="377"/>
      <c r="C131" s="359" t="s">
        <v>2700</v>
      </c>
      <c r="D131" s="359"/>
      <c r="E131" s="359"/>
      <c r="F131" s="360" t="s">
        <v>2691</v>
      </c>
      <c r="G131" s="359"/>
      <c r="H131" s="359" t="s">
        <v>2701</v>
      </c>
      <c r="I131" s="359" t="s">
        <v>2687</v>
      </c>
      <c r="J131" s="359">
        <v>20</v>
      </c>
      <c r="K131" s="379"/>
    </row>
    <row r="132" spans="2:11" s="1" customFormat="1" ht="15" customHeight="1">
      <c r="B132" s="377"/>
      <c r="C132" s="359" t="s">
        <v>2702</v>
      </c>
      <c r="D132" s="359"/>
      <c r="E132" s="359"/>
      <c r="F132" s="360" t="s">
        <v>2691</v>
      </c>
      <c r="G132" s="359"/>
      <c r="H132" s="359" t="s">
        <v>2703</v>
      </c>
      <c r="I132" s="359" t="s">
        <v>2687</v>
      </c>
      <c r="J132" s="359">
        <v>20</v>
      </c>
      <c r="K132" s="379"/>
    </row>
    <row r="133" spans="2:11" s="1" customFormat="1" ht="15" customHeight="1">
      <c r="B133" s="377"/>
      <c r="C133" s="335" t="s">
        <v>2690</v>
      </c>
      <c r="D133" s="335"/>
      <c r="E133" s="335"/>
      <c r="F133" s="357" t="s">
        <v>2691</v>
      </c>
      <c r="G133" s="335"/>
      <c r="H133" s="335" t="s">
        <v>2725</v>
      </c>
      <c r="I133" s="335" t="s">
        <v>2687</v>
      </c>
      <c r="J133" s="335">
        <v>50</v>
      </c>
      <c r="K133" s="379"/>
    </row>
    <row r="134" spans="2:11" s="1" customFormat="1" ht="15" customHeight="1">
      <c r="B134" s="377"/>
      <c r="C134" s="335" t="s">
        <v>2704</v>
      </c>
      <c r="D134" s="335"/>
      <c r="E134" s="335"/>
      <c r="F134" s="357" t="s">
        <v>2691</v>
      </c>
      <c r="G134" s="335"/>
      <c r="H134" s="335" t="s">
        <v>2725</v>
      </c>
      <c r="I134" s="335" t="s">
        <v>2687</v>
      </c>
      <c r="J134" s="335">
        <v>50</v>
      </c>
      <c r="K134" s="379"/>
    </row>
    <row r="135" spans="2:11" s="1" customFormat="1" ht="15" customHeight="1">
      <c r="B135" s="377"/>
      <c r="C135" s="335" t="s">
        <v>2710</v>
      </c>
      <c r="D135" s="335"/>
      <c r="E135" s="335"/>
      <c r="F135" s="357" t="s">
        <v>2691</v>
      </c>
      <c r="G135" s="335"/>
      <c r="H135" s="335" t="s">
        <v>2725</v>
      </c>
      <c r="I135" s="335" t="s">
        <v>2687</v>
      </c>
      <c r="J135" s="335">
        <v>50</v>
      </c>
      <c r="K135" s="379"/>
    </row>
    <row r="136" spans="2:11" s="1" customFormat="1" ht="15" customHeight="1">
      <c r="B136" s="377"/>
      <c r="C136" s="335" t="s">
        <v>2712</v>
      </c>
      <c r="D136" s="335"/>
      <c r="E136" s="335"/>
      <c r="F136" s="357" t="s">
        <v>2691</v>
      </c>
      <c r="G136" s="335"/>
      <c r="H136" s="335" t="s">
        <v>2725</v>
      </c>
      <c r="I136" s="335" t="s">
        <v>2687</v>
      </c>
      <c r="J136" s="335">
        <v>50</v>
      </c>
      <c r="K136" s="379"/>
    </row>
    <row r="137" spans="2:11" s="1" customFormat="1" ht="15" customHeight="1">
      <c r="B137" s="377"/>
      <c r="C137" s="335" t="s">
        <v>2713</v>
      </c>
      <c r="D137" s="335"/>
      <c r="E137" s="335"/>
      <c r="F137" s="357" t="s">
        <v>2691</v>
      </c>
      <c r="G137" s="335"/>
      <c r="H137" s="335" t="s">
        <v>2738</v>
      </c>
      <c r="I137" s="335" t="s">
        <v>2687</v>
      </c>
      <c r="J137" s="335">
        <v>255</v>
      </c>
      <c r="K137" s="379"/>
    </row>
    <row r="138" spans="2:11" s="1" customFormat="1" ht="15" customHeight="1">
      <c r="B138" s="377"/>
      <c r="C138" s="335" t="s">
        <v>2715</v>
      </c>
      <c r="D138" s="335"/>
      <c r="E138" s="335"/>
      <c r="F138" s="357" t="s">
        <v>2685</v>
      </c>
      <c r="G138" s="335"/>
      <c r="H138" s="335" t="s">
        <v>2739</v>
      </c>
      <c r="I138" s="335" t="s">
        <v>2717</v>
      </c>
      <c r="J138" s="335"/>
      <c r="K138" s="379"/>
    </row>
    <row r="139" spans="2:11" s="1" customFormat="1" ht="15" customHeight="1">
      <c r="B139" s="377"/>
      <c r="C139" s="335" t="s">
        <v>2718</v>
      </c>
      <c r="D139" s="335"/>
      <c r="E139" s="335"/>
      <c r="F139" s="357" t="s">
        <v>2685</v>
      </c>
      <c r="G139" s="335"/>
      <c r="H139" s="335" t="s">
        <v>2740</v>
      </c>
      <c r="I139" s="335" t="s">
        <v>2720</v>
      </c>
      <c r="J139" s="335"/>
      <c r="K139" s="379"/>
    </row>
    <row r="140" spans="2:11" s="1" customFormat="1" ht="15" customHeight="1">
      <c r="B140" s="377"/>
      <c r="C140" s="335" t="s">
        <v>2721</v>
      </c>
      <c r="D140" s="335"/>
      <c r="E140" s="335"/>
      <c r="F140" s="357" t="s">
        <v>2685</v>
      </c>
      <c r="G140" s="335"/>
      <c r="H140" s="335" t="s">
        <v>2721</v>
      </c>
      <c r="I140" s="335" t="s">
        <v>2720</v>
      </c>
      <c r="J140" s="335"/>
      <c r="K140" s="379"/>
    </row>
    <row r="141" spans="2:11" s="1" customFormat="1" ht="15" customHeight="1">
      <c r="B141" s="377"/>
      <c r="C141" s="335" t="s">
        <v>40</v>
      </c>
      <c r="D141" s="335"/>
      <c r="E141" s="335"/>
      <c r="F141" s="357" t="s">
        <v>2685</v>
      </c>
      <c r="G141" s="335"/>
      <c r="H141" s="335" t="s">
        <v>2741</v>
      </c>
      <c r="I141" s="335" t="s">
        <v>2720</v>
      </c>
      <c r="J141" s="335"/>
      <c r="K141" s="379"/>
    </row>
    <row r="142" spans="2:11" s="1" customFormat="1" ht="15" customHeight="1">
      <c r="B142" s="377"/>
      <c r="C142" s="335" t="s">
        <v>2742</v>
      </c>
      <c r="D142" s="335"/>
      <c r="E142" s="335"/>
      <c r="F142" s="357" t="s">
        <v>2685</v>
      </c>
      <c r="G142" s="335"/>
      <c r="H142" s="335" t="s">
        <v>2743</v>
      </c>
      <c r="I142" s="335" t="s">
        <v>2720</v>
      </c>
      <c r="J142" s="335"/>
      <c r="K142" s="379"/>
    </row>
    <row r="143" spans="2:11" s="1" customFormat="1" ht="15" customHeight="1">
      <c r="B143" s="380"/>
      <c r="C143" s="381"/>
      <c r="D143" s="381"/>
      <c r="E143" s="381"/>
      <c r="F143" s="381"/>
      <c r="G143" s="381"/>
      <c r="H143" s="381"/>
      <c r="I143" s="381"/>
      <c r="J143" s="381"/>
      <c r="K143" s="382"/>
    </row>
    <row r="144" spans="2:11" s="1" customFormat="1" ht="18.75" customHeight="1">
      <c r="B144" s="332"/>
      <c r="C144" s="332"/>
      <c r="D144" s="332"/>
      <c r="E144" s="332"/>
      <c r="F144" s="369"/>
      <c r="G144" s="332"/>
      <c r="H144" s="332"/>
      <c r="I144" s="332"/>
      <c r="J144" s="332"/>
      <c r="K144" s="332"/>
    </row>
    <row r="145" spans="2:11" s="1" customFormat="1" ht="18.75" customHeight="1"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</row>
    <row r="146" spans="2:11" s="1" customFormat="1" ht="7.5" customHeight="1">
      <c r="B146" s="344"/>
      <c r="C146" s="345"/>
      <c r="D146" s="345"/>
      <c r="E146" s="345"/>
      <c r="F146" s="345"/>
      <c r="G146" s="345"/>
      <c r="H146" s="345"/>
      <c r="I146" s="345"/>
      <c r="J146" s="345"/>
      <c r="K146" s="346"/>
    </row>
    <row r="147" spans="2:11" s="1" customFormat="1" ht="45" customHeight="1">
      <c r="B147" s="347"/>
      <c r="C147" s="348" t="s">
        <v>2744</v>
      </c>
      <c r="D147" s="348"/>
      <c r="E147" s="348"/>
      <c r="F147" s="348"/>
      <c r="G147" s="348"/>
      <c r="H147" s="348"/>
      <c r="I147" s="348"/>
      <c r="J147" s="348"/>
      <c r="K147" s="349"/>
    </row>
    <row r="148" spans="2:11" s="1" customFormat="1" ht="17.25" customHeight="1">
      <c r="B148" s="347"/>
      <c r="C148" s="350" t="s">
        <v>2679</v>
      </c>
      <c r="D148" s="350"/>
      <c r="E148" s="350"/>
      <c r="F148" s="350" t="s">
        <v>2680</v>
      </c>
      <c r="G148" s="351"/>
      <c r="H148" s="350" t="s">
        <v>56</v>
      </c>
      <c r="I148" s="350" t="s">
        <v>59</v>
      </c>
      <c r="J148" s="350" t="s">
        <v>2681</v>
      </c>
      <c r="K148" s="349"/>
    </row>
    <row r="149" spans="2:11" s="1" customFormat="1" ht="17.25" customHeight="1">
      <c r="B149" s="347"/>
      <c r="C149" s="352" t="s">
        <v>2682</v>
      </c>
      <c r="D149" s="352"/>
      <c r="E149" s="352"/>
      <c r="F149" s="353" t="s">
        <v>2683</v>
      </c>
      <c r="G149" s="354"/>
      <c r="H149" s="352"/>
      <c r="I149" s="352"/>
      <c r="J149" s="352" t="s">
        <v>2684</v>
      </c>
      <c r="K149" s="349"/>
    </row>
    <row r="150" spans="2:11" s="1" customFormat="1" ht="5.25" customHeight="1">
      <c r="B150" s="358"/>
      <c r="C150" s="355"/>
      <c r="D150" s="355"/>
      <c r="E150" s="355"/>
      <c r="F150" s="355"/>
      <c r="G150" s="356"/>
      <c r="H150" s="355"/>
      <c r="I150" s="355"/>
      <c r="J150" s="355"/>
      <c r="K150" s="379"/>
    </row>
    <row r="151" spans="2:11" s="1" customFormat="1" ht="15" customHeight="1">
      <c r="B151" s="358"/>
      <c r="C151" s="383" t="s">
        <v>2688</v>
      </c>
      <c r="D151" s="335"/>
      <c r="E151" s="335"/>
      <c r="F151" s="384" t="s">
        <v>2685</v>
      </c>
      <c r="G151" s="335"/>
      <c r="H151" s="383" t="s">
        <v>2725</v>
      </c>
      <c r="I151" s="383" t="s">
        <v>2687</v>
      </c>
      <c r="J151" s="383">
        <v>120</v>
      </c>
      <c r="K151" s="379"/>
    </row>
    <row r="152" spans="2:11" s="1" customFormat="1" ht="15" customHeight="1">
      <c r="B152" s="358"/>
      <c r="C152" s="383" t="s">
        <v>2734</v>
      </c>
      <c r="D152" s="335"/>
      <c r="E152" s="335"/>
      <c r="F152" s="384" t="s">
        <v>2685</v>
      </c>
      <c r="G152" s="335"/>
      <c r="H152" s="383" t="s">
        <v>2745</v>
      </c>
      <c r="I152" s="383" t="s">
        <v>2687</v>
      </c>
      <c r="J152" s="383" t="s">
        <v>2736</v>
      </c>
      <c r="K152" s="379"/>
    </row>
    <row r="153" spans="2:11" s="1" customFormat="1" ht="15" customHeight="1">
      <c r="B153" s="358"/>
      <c r="C153" s="383" t="s">
        <v>87</v>
      </c>
      <c r="D153" s="335"/>
      <c r="E153" s="335"/>
      <c r="F153" s="384" t="s">
        <v>2685</v>
      </c>
      <c r="G153" s="335"/>
      <c r="H153" s="383" t="s">
        <v>2746</v>
      </c>
      <c r="I153" s="383" t="s">
        <v>2687</v>
      </c>
      <c r="J153" s="383" t="s">
        <v>2736</v>
      </c>
      <c r="K153" s="379"/>
    </row>
    <row r="154" spans="2:11" s="1" customFormat="1" ht="15" customHeight="1">
      <c r="B154" s="358"/>
      <c r="C154" s="383" t="s">
        <v>2690</v>
      </c>
      <c r="D154" s="335"/>
      <c r="E154" s="335"/>
      <c r="F154" s="384" t="s">
        <v>2691</v>
      </c>
      <c r="G154" s="335"/>
      <c r="H154" s="383" t="s">
        <v>2725</v>
      </c>
      <c r="I154" s="383" t="s">
        <v>2687</v>
      </c>
      <c r="J154" s="383">
        <v>50</v>
      </c>
      <c r="K154" s="379"/>
    </row>
    <row r="155" spans="2:11" s="1" customFormat="1" ht="15" customHeight="1">
      <c r="B155" s="358"/>
      <c r="C155" s="383" t="s">
        <v>2693</v>
      </c>
      <c r="D155" s="335"/>
      <c r="E155" s="335"/>
      <c r="F155" s="384" t="s">
        <v>2685</v>
      </c>
      <c r="G155" s="335"/>
      <c r="H155" s="383" t="s">
        <v>2725</v>
      </c>
      <c r="I155" s="383" t="s">
        <v>2695</v>
      </c>
      <c r="J155" s="383"/>
      <c r="K155" s="379"/>
    </row>
    <row r="156" spans="2:11" s="1" customFormat="1" ht="15" customHeight="1">
      <c r="B156" s="358"/>
      <c r="C156" s="383" t="s">
        <v>2704</v>
      </c>
      <c r="D156" s="335"/>
      <c r="E156" s="335"/>
      <c r="F156" s="384" t="s">
        <v>2691</v>
      </c>
      <c r="G156" s="335"/>
      <c r="H156" s="383" t="s">
        <v>2725</v>
      </c>
      <c r="I156" s="383" t="s">
        <v>2687</v>
      </c>
      <c r="J156" s="383">
        <v>50</v>
      </c>
      <c r="K156" s="379"/>
    </row>
    <row r="157" spans="2:11" s="1" customFormat="1" ht="15" customHeight="1">
      <c r="B157" s="358"/>
      <c r="C157" s="383" t="s">
        <v>2712</v>
      </c>
      <c r="D157" s="335"/>
      <c r="E157" s="335"/>
      <c r="F157" s="384" t="s">
        <v>2691</v>
      </c>
      <c r="G157" s="335"/>
      <c r="H157" s="383" t="s">
        <v>2725</v>
      </c>
      <c r="I157" s="383" t="s">
        <v>2687</v>
      </c>
      <c r="J157" s="383">
        <v>50</v>
      </c>
      <c r="K157" s="379"/>
    </row>
    <row r="158" spans="2:11" s="1" customFormat="1" ht="15" customHeight="1">
      <c r="B158" s="358"/>
      <c r="C158" s="383" t="s">
        <v>2710</v>
      </c>
      <c r="D158" s="335"/>
      <c r="E158" s="335"/>
      <c r="F158" s="384" t="s">
        <v>2691</v>
      </c>
      <c r="G158" s="335"/>
      <c r="H158" s="383" t="s">
        <v>2725</v>
      </c>
      <c r="I158" s="383" t="s">
        <v>2687</v>
      </c>
      <c r="J158" s="383">
        <v>50</v>
      </c>
      <c r="K158" s="379"/>
    </row>
    <row r="159" spans="2:11" s="1" customFormat="1" ht="15" customHeight="1">
      <c r="B159" s="358"/>
      <c r="C159" s="383" t="s">
        <v>146</v>
      </c>
      <c r="D159" s="335"/>
      <c r="E159" s="335"/>
      <c r="F159" s="384" t="s">
        <v>2685</v>
      </c>
      <c r="G159" s="335"/>
      <c r="H159" s="383" t="s">
        <v>2747</v>
      </c>
      <c r="I159" s="383" t="s">
        <v>2687</v>
      </c>
      <c r="J159" s="383" t="s">
        <v>2748</v>
      </c>
      <c r="K159" s="379"/>
    </row>
    <row r="160" spans="2:11" s="1" customFormat="1" ht="15" customHeight="1">
      <c r="B160" s="358"/>
      <c r="C160" s="383" t="s">
        <v>2749</v>
      </c>
      <c r="D160" s="335"/>
      <c r="E160" s="335"/>
      <c r="F160" s="384" t="s">
        <v>2685</v>
      </c>
      <c r="G160" s="335"/>
      <c r="H160" s="383" t="s">
        <v>2750</v>
      </c>
      <c r="I160" s="383" t="s">
        <v>2720</v>
      </c>
      <c r="J160" s="383"/>
      <c r="K160" s="379"/>
    </row>
    <row r="161" spans="2:11" s="1" customFormat="1" ht="15" customHeight="1">
      <c r="B161" s="385"/>
      <c r="C161" s="367"/>
      <c r="D161" s="367"/>
      <c r="E161" s="367"/>
      <c r="F161" s="367"/>
      <c r="G161" s="367"/>
      <c r="H161" s="367"/>
      <c r="I161" s="367"/>
      <c r="J161" s="367"/>
      <c r="K161" s="386"/>
    </row>
    <row r="162" spans="2:11" s="1" customFormat="1" ht="18.75" customHeight="1">
      <c r="B162" s="332"/>
      <c r="C162" s="335"/>
      <c r="D162" s="335"/>
      <c r="E162" s="335"/>
      <c r="F162" s="357"/>
      <c r="G162" s="335"/>
      <c r="H162" s="335"/>
      <c r="I162" s="335"/>
      <c r="J162" s="335"/>
      <c r="K162" s="332"/>
    </row>
    <row r="163" spans="2:11" s="1" customFormat="1" ht="18.75" customHeight="1"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</row>
    <row r="164" spans="2:11" s="1" customFormat="1" ht="7.5" customHeight="1">
      <c r="B164" s="322"/>
      <c r="C164" s="323"/>
      <c r="D164" s="323"/>
      <c r="E164" s="323"/>
      <c r="F164" s="323"/>
      <c r="G164" s="323"/>
      <c r="H164" s="323"/>
      <c r="I164" s="323"/>
      <c r="J164" s="323"/>
      <c r="K164" s="324"/>
    </row>
    <row r="165" spans="2:11" s="1" customFormat="1" ht="45" customHeight="1">
      <c r="B165" s="325"/>
      <c r="C165" s="326" t="s">
        <v>2751</v>
      </c>
      <c r="D165" s="326"/>
      <c r="E165" s="326"/>
      <c r="F165" s="326"/>
      <c r="G165" s="326"/>
      <c r="H165" s="326"/>
      <c r="I165" s="326"/>
      <c r="J165" s="326"/>
      <c r="K165" s="327"/>
    </row>
    <row r="166" spans="2:11" s="1" customFormat="1" ht="17.25" customHeight="1">
      <c r="B166" s="325"/>
      <c r="C166" s="350" t="s">
        <v>2679</v>
      </c>
      <c r="D166" s="350"/>
      <c r="E166" s="350"/>
      <c r="F166" s="350" t="s">
        <v>2680</v>
      </c>
      <c r="G166" s="387"/>
      <c r="H166" s="388" t="s">
        <v>56</v>
      </c>
      <c r="I166" s="388" t="s">
        <v>59</v>
      </c>
      <c r="J166" s="350" t="s">
        <v>2681</v>
      </c>
      <c r="K166" s="327"/>
    </row>
    <row r="167" spans="2:11" s="1" customFormat="1" ht="17.25" customHeight="1">
      <c r="B167" s="328"/>
      <c r="C167" s="352" t="s">
        <v>2682</v>
      </c>
      <c r="D167" s="352"/>
      <c r="E167" s="352"/>
      <c r="F167" s="353" t="s">
        <v>2683</v>
      </c>
      <c r="G167" s="389"/>
      <c r="H167" s="390"/>
      <c r="I167" s="390"/>
      <c r="J167" s="352" t="s">
        <v>2684</v>
      </c>
      <c r="K167" s="330"/>
    </row>
    <row r="168" spans="2:11" s="1" customFormat="1" ht="5.25" customHeight="1">
      <c r="B168" s="358"/>
      <c r="C168" s="355"/>
      <c r="D168" s="355"/>
      <c r="E168" s="355"/>
      <c r="F168" s="355"/>
      <c r="G168" s="356"/>
      <c r="H168" s="355"/>
      <c r="I168" s="355"/>
      <c r="J168" s="355"/>
      <c r="K168" s="379"/>
    </row>
    <row r="169" spans="2:11" s="1" customFormat="1" ht="15" customHeight="1">
      <c r="B169" s="358"/>
      <c r="C169" s="335" t="s">
        <v>2688</v>
      </c>
      <c r="D169" s="335"/>
      <c r="E169" s="335"/>
      <c r="F169" s="357" t="s">
        <v>2685</v>
      </c>
      <c r="G169" s="335"/>
      <c r="H169" s="335" t="s">
        <v>2725</v>
      </c>
      <c r="I169" s="335" t="s">
        <v>2687</v>
      </c>
      <c r="J169" s="335">
        <v>120</v>
      </c>
      <c r="K169" s="379"/>
    </row>
    <row r="170" spans="2:11" s="1" customFormat="1" ht="15" customHeight="1">
      <c r="B170" s="358"/>
      <c r="C170" s="335" t="s">
        <v>2734</v>
      </c>
      <c r="D170" s="335"/>
      <c r="E170" s="335"/>
      <c r="F170" s="357" t="s">
        <v>2685</v>
      </c>
      <c r="G170" s="335"/>
      <c r="H170" s="335" t="s">
        <v>2735</v>
      </c>
      <c r="I170" s="335" t="s">
        <v>2687</v>
      </c>
      <c r="J170" s="335" t="s">
        <v>2736</v>
      </c>
      <c r="K170" s="379"/>
    </row>
    <row r="171" spans="2:11" s="1" customFormat="1" ht="15" customHeight="1">
      <c r="B171" s="358"/>
      <c r="C171" s="335" t="s">
        <v>87</v>
      </c>
      <c r="D171" s="335"/>
      <c r="E171" s="335"/>
      <c r="F171" s="357" t="s">
        <v>2685</v>
      </c>
      <c r="G171" s="335"/>
      <c r="H171" s="335" t="s">
        <v>2752</v>
      </c>
      <c r="I171" s="335" t="s">
        <v>2687</v>
      </c>
      <c r="J171" s="335" t="s">
        <v>2736</v>
      </c>
      <c r="K171" s="379"/>
    </row>
    <row r="172" spans="2:11" s="1" customFormat="1" ht="15" customHeight="1">
      <c r="B172" s="358"/>
      <c r="C172" s="335" t="s">
        <v>2690</v>
      </c>
      <c r="D172" s="335"/>
      <c r="E172" s="335"/>
      <c r="F172" s="357" t="s">
        <v>2691</v>
      </c>
      <c r="G172" s="335"/>
      <c r="H172" s="335" t="s">
        <v>2752</v>
      </c>
      <c r="I172" s="335" t="s">
        <v>2687</v>
      </c>
      <c r="J172" s="335">
        <v>50</v>
      </c>
      <c r="K172" s="379"/>
    </row>
    <row r="173" spans="2:11" s="1" customFormat="1" ht="15" customHeight="1">
      <c r="B173" s="358"/>
      <c r="C173" s="335" t="s">
        <v>2693</v>
      </c>
      <c r="D173" s="335"/>
      <c r="E173" s="335"/>
      <c r="F173" s="357" t="s">
        <v>2685</v>
      </c>
      <c r="G173" s="335"/>
      <c r="H173" s="335" t="s">
        <v>2752</v>
      </c>
      <c r="I173" s="335" t="s">
        <v>2695</v>
      </c>
      <c r="J173" s="335"/>
      <c r="K173" s="379"/>
    </row>
    <row r="174" spans="2:11" s="1" customFormat="1" ht="15" customHeight="1">
      <c r="B174" s="358"/>
      <c r="C174" s="335" t="s">
        <v>2704</v>
      </c>
      <c r="D174" s="335"/>
      <c r="E174" s="335"/>
      <c r="F174" s="357" t="s">
        <v>2691</v>
      </c>
      <c r="G174" s="335"/>
      <c r="H174" s="335" t="s">
        <v>2752</v>
      </c>
      <c r="I174" s="335" t="s">
        <v>2687</v>
      </c>
      <c r="J174" s="335">
        <v>50</v>
      </c>
      <c r="K174" s="379"/>
    </row>
    <row r="175" spans="2:11" s="1" customFormat="1" ht="15" customHeight="1">
      <c r="B175" s="358"/>
      <c r="C175" s="335" t="s">
        <v>2712</v>
      </c>
      <c r="D175" s="335"/>
      <c r="E175" s="335"/>
      <c r="F175" s="357" t="s">
        <v>2691</v>
      </c>
      <c r="G175" s="335"/>
      <c r="H175" s="335" t="s">
        <v>2752</v>
      </c>
      <c r="I175" s="335" t="s">
        <v>2687</v>
      </c>
      <c r="J175" s="335">
        <v>50</v>
      </c>
      <c r="K175" s="379"/>
    </row>
    <row r="176" spans="2:11" s="1" customFormat="1" ht="15" customHeight="1">
      <c r="B176" s="358"/>
      <c r="C176" s="335" t="s">
        <v>2710</v>
      </c>
      <c r="D176" s="335"/>
      <c r="E176" s="335"/>
      <c r="F176" s="357" t="s">
        <v>2691</v>
      </c>
      <c r="G176" s="335"/>
      <c r="H176" s="335" t="s">
        <v>2752</v>
      </c>
      <c r="I176" s="335" t="s">
        <v>2687</v>
      </c>
      <c r="J176" s="335">
        <v>50</v>
      </c>
      <c r="K176" s="379"/>
    </row>
    <row r="177" spans="2:11" s="1" customFormat="1" ht="15" customHeight="1">
      <c r="B177" s="358"/>
      <c r="C177" s="335" t="s">
        <v>155</v>
      </c>
      <c r="D177" s="335"/>
      <c r="E177" s="335"/>
      <c r="F177" s="357" t="s">
        <v>2685</v>
      </c>
      <c r="G177" s="335"/>
      <c r="H177" s="335" t="s">
        <v>2753</v>
      </c>
      <c r="I177" s="335" t="s">
        <v>2754</v>
      </c>
      <c r="J177" s="335"/>
      <c r="K177" s="379"/>
    </row>
    <row r="178" spans="2:11" s="1" customFormat="1" ht="15" customHeight="1">
      <c r="B178" s="358"/>
      <c r="C178" s="335" t="s">
        <v>59</v>
      </c>
      <c r="D178" s="335"/>
      <c r="E178" s="335"/>
      <c r="F178" s="357" t="s">
        <v>2685</v>
      </c>
      <c r="G178" s="335"/>
      <c r="H178" s="335" t="s">
        <v>2755</v>
      </c>
      <c r="I178" s="335" t="s">
        <v>2756</v>
      </c>
      <c r="J178" s="335">
        <v>1</v>
      </c>
      <c r="K178" s="379"/>
    </row>
    <row r="179" spans="2:11" s="1" customFormat="1" ht="15" customHeight="1">
      <c r="B179" s="358"/>
      <c r="C179" s="335" t="s">
        <v>55</v>
      </c>
      <c r="D179" s="335"/>
      <c r="E179" s="335"/>
      <c r="F179" s="357" t="s">
        <v>2685</v>
      </c>
      <c r="G179" s="335"/>
      <c r="H179" s="335" t="s">
        <v>2757</v>
      </c>
      <c r="I179" s="335" t="s">
        <v>2687</v>
      </c>
      <c r="J179" s="335">
        <v>20</v>
      </c>
      <c r="K179" s="379"/>
    </row>
    <row r="180" spans="2:11" s="1" customFormat="1" ht="15" customHeight="1">
      <c r="B180" s="358"/>
      <c r="C180" s="335" t="s">
        <v>56</v>
      </c>
      <c r="D180" s="335"/>
      <c r="E180" s="335"/>
      <c r="F180" s="357" t="s">
        <v>2685</v>
      </c>
      <c r="G180" s="335"/>
      <c r="H180" s="335" t="s">
        <v>2758</v>
      </c>
      <c r="I180" s="335" t="s">
        <v>2687</v>
      </c>
      <c r="J180" s="335">
        <v>255</v>
      </c>
      <c r="K180" s="379"/>
    </row>
    <row r="181" spans="2:11" s="1" customFormat="1" ht="15" customHeight="1">
      <c r="B181" s="358"/>
      <c r="C181" s="335" t="s">
        <v>156</v>
      </c>
      <c r="D181" s="335"/>
      <c r="E181" s="335"/>
      <c r="F181" s="357" t="s">
        <v>2685</v>
      </c>
      <c r="G181" s="335"/>
      <c r="H181" s="335" t="s">
        <v>2649</v>
      </c>
      <c r="I181" s="335" t="s">
        <v>2687</v>
      </c>
      <c r="J181" s="335">
        <v>10</v>
      </c>
      <c r="K181" s="379"/>
    </row>
    <row r="182" spans="2:11" s="1" customFormat="1" ht="15" customHeight="1">
      <c r="B182" s="358"/>
      <c r="C182" s="335" t="s">
        <v>157</v>
      </c>
      <c r="D182" s="335"/>
      <c r="E182" s="335"/>
      <c r="F182" s="357" t="s">
        <v>2685</v>
      </c>
      <c r="G182" s="335"/>
      <c r="H182" s="335" t="s">
        <v>2759</v>
      </c>
      <c r="I182" s="335" t="s">
        <v>2720</v>
      </c>
      <c r="J182" s="335"/>
      <c r="K182" s="379"/>
    </row>
    <row r="183" spans="2:11" s="1" customFormat="1" ht="15" customHeight="1">
      <c r="B183" s="358"/>
      <c r="C183" s="335" t="s">
        <v>2760</v>
      </c>
      <c r="D183" s="335"/>
      <c r="E183" s="335"/>
      <c r="F183" s="357" t="s">
        <v>2685</v>
      </c>
      <c r="G183" s="335"/>
      <c r="H183" s="335" t="s">
        <v>2761</v>
      </c>
      <c r="I183" s="335" t="s">
        <v>2720</v>
      </c>
      <c r="J183" s="335"/>
      <c r="K183" s="379"/>
    </row>
    <row r="184" spans="2:11" s="1" customFormat="1" ht="15" customHeight="1">
      <c r="B184" s="358"/>
      <c r="C184" s="335" t="s">
        <v>2749</v>
      </c>
      <c r="D184" s="335"/>
      <c r="E184" s="335"/>
      <c r="F184" s="357" t="s">
        <v>2685</v>
      </c>
      <c r="G184" s="335"/>
      <c r="H184" s="335" t="s">
        <v>2762</v>
      </c>
      <c r="I184" s="335" t="s">
        <v>2720</v>
      </c>
      <c r="J184" s="335"/>
      <c r="K184" s="379"/>
    </row>
    <row r="185" spans="2:11" s="1" customFormat="1" ht="15" customHeight="1">
      <c r="B185" s="358"/>
      <c r="C185" s="335" t="s">
        <v>159</v>
      </c>
      <c r="D185" s="335"/>
      <c r="E185" s="335"/>
      <c r="F185" s="357" t="s">
        <v>2691</v>
      </c>
      <c r="G185" s="335"/>
      <c r="H185" s="335" t="s">
        <v>2763</v>
      </c>
      <c r="I185" s="335" t="s">
        <v>2687</v>
      </c>
      <c r="J185" s="335">
        <v>50</v>
      </c>
      <c r="K185" s="379"/>
    </row>
    <row r="186" spans="2:11" s="1" customFormat="1" ht="15" customHeight="1">
      <c r="B186" s="358"/>
      <c r="C186" s="335" t="s">
        <v>2764</v>
      </c>
      <c r="D186" s="335"/>
      <c r="E186" s="335"/>
      <c r="F186" s="357" t="s">
        <v>2691</v>
      </c>
      <c r="G186" s="335"/>
      <c r="H186" s="335" t="s">
        <v>2765</v>
      </c>
      <c r="I186" s="335" t="s">
        <v>2766</v>
      </c>
      <c r="J186" s="335"/>
      <c r="K186" s="379"/>
    </row>
    <row r="187" spans="2:11" s="1" customFormat="1" ht="15" customHeight="1">
      <c r="B187" s="358"/>
      <c r="C187" s="335" t="s">
        <v>2767</v>
      </c>
      <c r="D187" s="335"/>
      <c r="E187" s="335"/>
      <c r="F187" s="357" t="s">
        <v>2691</v>
      </c>
      <c r="G187" s="335"/>
      <c r="H187" s="335" t="s">
        <v>2768</v>
      </c>
      <c r="I187" s="335" t="s">
        <v>2766</v>
      </c>
      <c r="J187" s="335"/>
      <c r="K187" s="379"/>
    </row>
    <row r="188" spans="2:11" s="1" customFormat="1" ht="15" customHeight="1">
      <c r="B188" s="358"/>
      <c r="C188" s="335" t="s">
        <v>2769</v>
      </c>
      <c r="D188" s="335"/>
      <c r="E188" s="335"/>
      <c r="F188" s="357" t="s">
        <v>2691</v>
      </c>
      <c r="G188" s="335"/>
      <c r="H188" s="335" t="s">
        <v>2770</v>
      </c>
      <c r="I188" s="335" t="s">
        <v>2766</v>
      </c>
      <c r="J188" s="335"/>
      <c r="K188" s="379"/>
    </row>
    <row r="189" spans="2:11" s="1" customFormat="1" ht="15" customHeight="1">
      <c r="B189" s="358"/>
      <c r="C189" s="391" t="s">
        <v>2771</v>
      </c>
      <c r="D189" s="335"/>
      <c r="E189" s="335"/>
      <c r="F189" s="357" t="s">
        <v>2691</v>
      </c>
      <c r="G189" s="335"/>
      <c r="H189" s="335" t="s">
        <v>2772</v>
      </c>
      <c r="I189" s="335" t="s">
        <v>2773</v>
      </c>
      <c r="J189" s="392" t="s">
        <v>2774</v>
      </c>
      <c r="K189" s="379"/>
    </row>
    <row r="190" spans="2:11" s="1" customFormat="1" ht="15" customHeight="1">
      <c r="B190" s="358"/>
      <c r="C190" s="342" t="s">
        <v>44</v>
      </c>
      <c r="D190" s="335"/>
      <c r="E190" s="335"/>
      <c r="F190" s="357" t="s">
        <v>2685</v>
      </c>
      <c r="G190" s="335"/>
      <c r="H190" s="332" t="s">
        <v>2775</v>
      </c>
      <c r="I190" s="335" t="s">
        <v>2776</v>
      </c>
      <c r="J190" s="335"/>
      <c r="K190" s="379"/>
    </row>
    <row r="191" spans="2:11" s="1" customFormat="1" ht="15" customHeight="1">
      <c r="B191" s="358"/>
      <c r="C191" s="342" t="s">
        <v>2777</v>
      </c>
      <c r="D191" s="335"/>
      <c r="E191" s="335"/>
      <c r="F191" s="357" t="s">
        <v>2685</v>
      </c>
      <c r="G191" s="335"/>
      <c r="H191" s="335" t="s">
        <v>2778</v>
      </c>
      <c r="I191" s="335" t="s">
        <v>2720</v>
      </c>
      <c r="J191" s="335"/>
      <c r="K191" s="379"/>
    </row>
    <row r="192" spans="2:11" s="1" customFormat="1" ht="15" customHeight="1">
      <c r="B192" s="358"/>
      <c r="C192" s="342" t="s">
        <v>2779</v>
      </c>
      <c r="D192" s="335"/>
      <c r="E192" s="335"/>
      <c r="F192" s="357" t="s">
        <v>2685</v>
      </c>
      <c r="G192" s="335"/>
      <c r="H192" s="335" t="s">
        <v>2780</v>
      </c>
      <c r="I192" s="335" t="s">
        <v>2720</v>
      </c>
      <c r="J192" s="335"/>
      <c r="K192" s="379"/>
    </row>
    <row r="193" spans="2:11" s="1" customFormat="1" ht="15" customHeight="1">
      <c r="B193" s="358"/>
      <c r="C193" s="342" t="s">
        <v>2781</v>
      </c>
      <c r="D193" s="335"/>
      <c r="E193" s="335"/>
      <c r="F193" s="357" t="s">
        <v>2691</v>
      </c>
      <c r="G193" s="335"/>
      <c r="H193" s="335" t="s">
        <v>2782</v>
      </c>
      <c r="I193" s="335" t="s">
        <v>2720</v>
      </c>
      <c r="J193" s="335"/>
      <c r="K193" s="379"/>
    </row>
    <row r="194" spans="2:11" s="1" customFormat="1" ht="15" customHeight="1">
      <c r="B194" s="385"/>
      <c r="C194" s="393"/>
      <c r="D194" s="367"/>
      <c r="E194" s="367"/>
      <c r="F194" s="367"/>
      <c r="G194" s="367"/>
      <c r="H194" s="367"/>
      <c r="I194" s="367"/>
      <c r="J194" s="367"/>
      <c r="K194" s="386"/>
    </row>
    <row r="195" spans="2:11" s="1" customFormat="1" ht="18.75" customHeight="1">
      <c r="B195" s="332"/>
      <c r="C195" s="335"/>
      <c r="D195" s="335"/>
      <c r="E195" s="335"/>
      <c r="F195" s="357"/>
      <c r="G195" s="335"/>
      <c r="H195" s="335"/>
      <c r="I195" s="335"/>
      <c r="J195" s="335"/>
      <c r="K195" s="332"/>
    </row>
    <row r="196" spans="2:11" s="1" customFormat="1" ht="18.75" customHeight="1">
      <c r="B196" s="332"/>
      <c r="C196" s="335"/>
      <c r="D196" s="335"/>
      <c r="E196" s="335"/>
      <c r="F196" s="357"/>
      <c r="G196" s="335"/>
      <c r="H196" s="335"/>
      <c r="I196" s="335"/>
      <c r="J196" s="335"/>
      <c r="K196" s="332"/>
    </row>
    <row r="197" spans="2:11" s="1" customFormat="1" ht="18.75" customHeight="1"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</row>
    <row r="198" spans="2:11" s="1" customFormat="1" ht="13.5">
      <c r="B198" s="322"/>
      <c r="C198" s="323"/>
      <c r="D198" s="323"/>
      <c r="E198" s="323"/>
      <c r="F198" s="323"/>
      <c r="G198" s="323"/>
      <c r="H198" s="323"/>
      <c r="I198" s="323"/>
      <c r="J198" s="323"/>
      <c r="K198" s="324"/>
    </row>
    <row r="199" spans="2:11" s="1" customFormat="1" ht="21">
      <c r="B199" s="325"/>
      <c r="C199" s="326" t="s">
        <v>2783</v>
      </c>
      <c r="D199" s="326"/>
      <c r="E199" s="326"/>
      <c r="F199" s="326"/>
      <c r="G199" s="326"/>
      <c r="H199" s="326"/>
      <c r="I199" s="326"/>
      <c r="J199" s="326"/>
      <c r="K199" s="327"/>
    </row>
    <row r="200" spans="2:11" s="1" customFormat="1" ht="25.5" customHeight="1">
      <c r="B200" s="325"/>
      <c r="C200" s="394" t="s">
        <v>2784</v>
      </c>
      <c r="D200" s="394"/>
      <c r="E200" s="394"/>
      <c r="F200" s="394" t="s">
        <v>2785</v>
      </c>
      <c r="G200" s="395"/>
      <c r="H200" s="394" t="s">
        <v>2786</v>
      </c>
      <c r="I200" s="394"/>
      <c r="J200" s="394"/>
      <c r="K200" s="327"/>
    </row>
    <row r="201" spans="2:11" s="1" customFormat="1" ht="5.25" customHeight="1">
      <c r="B201" s="358"/>
      <c r="C201" s="355"/>
      <c r="D201" s="355"/>
      <c r="E201" s="355"/>
      <c r="F201" s="355"/>
      <c r="G201" s="335"/>
      <c r="H201" s="355"/>
      <c r="I201" s="355"/>
      <c r="J201" s="355"/>
      <c r="K201" s="379"/>
    </row>
    <row r="202" spans="2:11" s="1" customFormat="1" ht="15" customHeight="1">
      <c r="B202" s="358"/>
      <c r="C202" s="335" t="s">
        <v>2776</v>
      </c>
      <c r="D202" s="335"/>
      <c r="E202" s="335"/>
      <c r="F202" s="357" t="s">
        <v>45</v>
      </c>
      <c r="G202" s="335"/>
      <c r="H202" s="335" t="s">
        <v>2787</v>
      </c>
      <c r="I202" s="335"/>
      <c r="J202" s="335"/>
      <c r="K202" s="379"/>
    </row>
    <row r="203" spans="2:11" s="1" customFormat="1" ht="15" customHeight="1">
      <c r="B203" s="358"/>
      <c r="C203" s="364"/>
      <c r="D203" s="335"/>
      <c r="E203" s="335"/>
      <c r="F203" s="357" t="s">
        <v>46</v>
      </c>
      <c r="G203" s="335"/>
      <c r="H203" s="335" t="s">
        <v>2788</v>
      </c>
      <c r="I203" s="335"/>
      <c r="J203" s="335"/>
      <c r="K203" s="379"/>
    </row>
    <row r="204" spans="2:11" s="1" customFormat="1" ht="15" customHeight="1">
      <c r="B204" s="358"/>
      <c r="C204" s="364"/>
      <c r="D204" s="335"/>
      <c r="E204" s="335"/>
      <c r="F204" s="357" t="s">
        <v>49</v>
      </c>
      <c r="G204" s="335"/>
      <c r="H204" s="335" t="s">
        <v>2789</v>
      </c>
      <c r="I204" s="335"/>
      <c r="J204" s="335"/>
      <c r="K204" s="379"/>
    </row>
    <row r="205" spans="2:11" s="1" customFormat="1" ht="15" customHeight="1">
      <c r="B205" s="358"/>
      <c r="C205" s="335"/>
      <c r="D205" s="335"/>
      <c r="E205" s="335"/>
      <c r="F205" s="357" t="s">
        <v>47</v>
      </c>
      <c r="G205" s="335"/>
      <c r="H205" s="335" t="s">
        <v>2790</v>
      </c>
      <c r="I205" s="335"/>
      <c r="J205" s="335"/>
      <c r="K205" s="379"/>
    </row>
    <row r="206" spans="2:11" s="1" customFormat="1" ht="15" customHeight="1">
      <c r="B206" s="358"/>
      <c r="C206" s="335"/>
      <c r="D206" s="335"/>
      <c r="E206" s="335"/>
      <c r="F206" s="357" t="s">
        <v>48</v>
      </c>
      <c r="G206" s="335"/>
      <c r="H206" s="335" t="s">
        <v>2791</v>
      </c>
      <c r="I206" s="335"/>
      <c r="J206" s="335"/>
      <c r="K206" s="379"/>
    </row>
    <row r="207" spans="2:11" s="1" customFormat="1" ht="15" customHeight="1">
      <c r="B207" s="358"/>
      <c r="C207" s="335"/>
      <c r="D207" s="335"/>
      <c r="E207" s="335"/>
      <c r="F207" s="357"/>
      <c r="G207" s="335"/>
      <c r="H207" s="335"/>
      <c r="I207" s="335"/>
      <c r="J207" s="335"/>
      <c r="K207" s="379"/>
    </row>
    <row r="208" spans="2:11" s="1" customFormat="1" ht="15" customHeight="1">
      <c r="B208" s="358"/>
      <c r="C208" s="335" t="s">
        <v>2732</v>
      </c>
      <c r="D208" s="335"/>
      <c r="E208" s="335"/>
      <c r="F208" s="357" t="s">
        <v>80</v>
      </c>
      <c r="G208" s="335"/>
      <c r="H208" s="335" t="s">
        <v>2792</v>
      </c>
      <c r="I208" s="335"/>
      <c r="J208" s="335"/>
      <c r="K208" s="379"/>
    </row>
    <row r="209" spans="2:11" s="1" customFormat="1" ht="15" customHeight="1">
      <c r="B209" s="358"/>
      <c r="C209" s="364"/>
      <c r="D209" s="335"/>
      <c r="E209" s="335"/>
      <c r="F209" s="357" t="s">
        <v>2628</v>
      </c>
      <c r="G209" s="335"/>
      <c r="H209" s="335" t="s">
        <v>2629</v>
      </c>
      <c r="I209" s="335"/>
      <c r="J209" s="335"/>
      <c r="K209" s="379"/>
    </row>
    <row r="210" spans="2:11" s="1" customFormat="1" ht="15" customHeight="1">
      <c r="B210" s="358"/>
      <c r="C210" s="335"/>
      <c r="D210" s="335"/>
      <c r="E210" s="335"/>
      <c r="F210" s="357" t="s">
        <v>2626</v>
      </c>
      <c r="G210" s="335"/>
      <c r="H210" s="335" t="s">
        <v>2793</v>
      </c>
      <c r="I210" s="335"/>
      <c r="J210" s="335"/>
      <c r="K210" s="379"/>
    </row>
    <row r="211" spans="2:11" s="1" customFormat="1" ht="15" customHeight="1">
      <c r="B211" s="396"/>
      <c r="C211" s="364"/>
      <c r="D211" s="364"/>
      <c r="E211" s="364"/>
      <c r="F211" s="357" t="s">
        <v>2630</v>
      </c>
      <c r="G211" s="342"/>
      <c r="H211" s="383" t="s">
        <v>2631</v>
      </c>
      <c r="I211" s="383"/>
      <c r="J211" s="383"/>
      <c r="K211" s="397"/>
    </row>
    <row r="212" spans="2:11" s="1" customFormat="1" ht="15" customHeight="1">
      <c r="B212" s="396"/>
      <c r="C212" s="364"/>
      <c r="D212" s="364"/>
      <c r="E212" s="364"/>
      <c r="F212" s="357" t="s">
        <v>2632</v>
      </c>
      <c r="G212" s="342"/>
      <c r="H212" s="383" t="s">
        <v>287</v>
      </c>
      <c r="I212" s="383"/>
      <c r="J212" s="383"/>
      <c r="K212" s="397"/>
    </row>
    <row r="213" spans="2:11" s="1" customFormat="1" ht="15" customHeight="1">
      <c r="B213" s="396"/>
      <c r="C213" s="364"/>
      <c r="D213" s="364"/>
      <c r="E213" s="364"/>
      <c r="F213" s="398"/>
      <c r="G213" s="342"/>
      <c r="H213" s="399"/>
      <c r="I213" s="399"/>
      <c r="J213" s="399"/>
      <c r="K213" s="397"/>
    </row>
    <row r="214" spans="2:11" s="1" customFormat="1" ht="15" customHeight="1">
      <c r="B214" s="396"/>
      <c r="C214" s="335" t="s">
        <v>2756</v>
      </c>
      <c r="D214" s="364"/>
      <c r="E214" s="364"/>
      <c r="F214" s="357">
        <v>1</v>
      </c>
      <c r="G214" s="342"/>
      <c r="H214" s="383" t="s">
        <v>2794</v>
      </c>
      <c r="I214" s="383"/>
      <c r="J214" s="383"/>
      <c r="K214" s="397"/>
    </row>
    <row r="215" spans="2:11" s="1" customFormat="1" ht="15" customHeight="1">
      <c r="B215" s="396"/>
      <c r="C215" s="364"/>
      <c r="D215" s="364"/>
      <c r="E215" s="364"/>
      <c r="F215" s="357">
        <v>2</v>
      </c>
      <c r="G215" s="342"/>
      <c r="H215" s="383" t="s">
        <v>2795</v>
      </c>
      <c r="I215" s="383"/>
      <c r="J215" s="383"/>
      <c r="K215" s="397"/>
    </row>
    <row r="216" spans="2:11" s="1" customFormat="1" ht="15" customHeight="1">
      <c r="B216" s="396"/>
      <c r="C216" s="364"/>
      <c r="D216" s="364"/>
      <c r="E216" s="364"/>
      <c r="F216" s="357">
        <v>3</v>
      </c>
      <c r="G216" s="342"/>
      <c r="H216" s="383" t="s">
        <v>2796</v>
      </c>
      <c r="I216" s="383"/>
      <c r="J216" s="383"/>
      <c r="K216" s="397"/>
    </row>
    <row r="217" spans="2:11" s="1" customFormat="1" ht="15" customHeight="1">
      <c r="B217" s="396"/>
      <c r="C217" s="364"/>
      <c r="D217" s="364"/>
      <c r="E217" s="364"/>
      <c r="F217" s="357">
        <v>4</v>
      </c>
      <c r="G217" s="342"/>
      <c r="H217" s="383" t="s">
        <v>2797</v>
      </c>
      <c r="I217" s="383"/>
      <c r="J217" s="383"/>
      <c r="K217" s="397"/>
    </row>
    <row r="218" spans="2:11" s="1" customFormat="1" ht="12.75" customHeight="1">
      <c r="B218" s="400"/>
      <c r="C218" s="401"/>
      <c r="D218" s="401"/>
      <c r="E218" s="401"/>
      <c r="F218" s="401"/>
      <c r="G218" s="401"/>
      <c r="H218" s="401"/>
      <c r="I218" s="401"/>
      <c r="J218" s="401"/>
      <c r="K218" s="40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142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144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ROUND(J90,2)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ROUND((SUM(BE90:BE138)),2)</f>
        <v>0</v>
      </c>
      <c r="G35" s="41"/>
      <c r="H35" s="41"/>
      <c r="I35" s="167">
        <v>0.21</v>
      </c>
      <c r="J35" s="166">
        <f>ROUND(((SUM(BE90:BE138))*I35),2)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ROUND((SUM(BF90:BF138)),2)</f>
        <v>0</v>
      </c>
      <c r="G36" s="41"/>
      <c r="H36" s="41"/>
      <c r="I36" s="167">
        <v>0.15</v>
      </c>
      <c r="J36" s="166">
        <f>ROUND(((SUM(BF90:BF138))*I36),2)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ROUND((SUM(BG90:BG138)),2)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ROUND((SUM(BH90:BH138)),2)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ROUND((SUM(BI90:BI138)),2)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142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001 - Přípravy staveniště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J90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J91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J92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151</v>
      </c>
      <c r="E66" s="197"/>
      <c r="F66" s="197"/>
      <c r="G66" s="197"/>
      <c r="H66" s="197"/>
      <c r="I66" s="198"/>
      <c r="J66" s="199">
        <f>J132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95"/>
      <c r="C67" s="128"/>
      <c r="D67" s="196" t="s">
        <v>152</v>
      </c>
      <c r="E67" s="197"/>
      <c r="F67" s="197"/>
      <c r="G67" s="197"/>
      <c r="H67" s="197"/>
      <c r="I67" s="198"/>
      <c r="J67" s="199">
        <f>J133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21.8" customHeight="1">
      <c r="A68" s="10"/>
      <c r="B68" s="195"/>
      <c r="C68" s="128"/>
      <c r="D68" s="196" t="s">
        <v>153</v>
      </c>
      <c r="E68" s="197"/>
      <c r="F68" s="197"/>
      <c r="G68" s="197"/>
      <c r="H68" s="197"/>
      <c r="I68" s="198"/>
      <c r="J68" s="199">
        <f>J134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149"/>
      <c r="J69" s="43"/>
      <c r="K69" s="43"/>
      <c r="L69" s="15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178"/>
      <c r="J70" s="63"/>
      <c r="K70" s="63"/>
      <c r="L70" s="15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181"/>
      <c r="J74" s="65"/>
      <c r="K74" s="65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154</v>
      </c>
      <c r="D75" s="43"/>
      <c r="E75" s="43"/>
      <c r="F75" s="43"/>
      <c r="G75" s="43"/>
      <c r="H75" s="43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149"/>
      <c r="J76" s="43"/>
      <c r="K76" s="4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149"/>
      <c r="J77" s="43"/>
      <c r="K77" s="43"/>
      <c r="L77" s="15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82" t="str">
        <f>E7</f>
        <v>KRÁLŮV DVŮR - OBCHVAT - II. část - PDPS</v>
      </c>
      <c r="F78" s="35"/>
      <c r="G78" s="35"/>
      <c r="H78" s="35"/>
      <c r="I78" s="149"/>
      <c r="J78" s="43"/>
      <c r="K78" s="4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2:12" s="1" customFormat="1" ht="12" customHeight="1">
      <c r="B79" s="24"/>
      <c r="C79" s="35" t="s">
        <v>141</v>
      </c>
      <c r="D79" s="25"/>
      <c r="E79" s="25"/>
      <c r="F79" s="25"/>
      <c r="G79" s="25"/>
      <c r="H79" s="25"/>
      <c r="I79" s="141"/>
      <c r="J79" s="25"/>
      <c r="K79" s="25"/>
      <c r="L79" s="23"/>
    </row>
    <row r="80" spans="1:31" s="2" customFormat="1" ht="16.5" customHeight="1">
      <c r="A80" s="41"/>
      <c r="B80" s="42"/>
      <c r="C80" s="43"/>
      <c r="D80" s="43"/>
      <c r="E80" s="182" t="s">
        <v>142</v>
      </c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143</v>
      </c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72" t="str">
        <f>E11</f>
        <v>SO 001 - Přípravy staveniště</v>
      </c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21</v>
      </c>
      <c r="D84" s="43"/>
      <c r="E84" s="43"/>
      <c r="F84" s="30" t="str">
        <f>F14</f>
        <v>Králův Dvůr</v>
      </c>
      <c r="G84" s="43"/>
      <c r="H84" s="43"/>
      <c r="I84" s="152" t="s">
        <v>23</v>
      </c>
      <c r="J84" s="75" t="str">
        <f>IF(J14="","",J14)</f>
        <v>18. 3. 2020</v>
      </c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40.05" customHeight="1">
      <c r="A86" s="41"/>
      <c r="B86" s="42"/>
      <c r="C86" s="35" t="s">
        <v>25</v>
      </c>
      <c r="D86" s="43"/>
      <c r="E86" s="43"/>
      <c r="F86" s="30" t="str">
        <f>E17</f>
        <v>Město Králův Dvůr,Nám.Míru 139,26701 Králův Dvůr</v>
      </c>
      <c r="G86" s="43"/>
      <c r="H86" s="43"/>
      <c r="I86" s="152" t="s">
        <v>31</v>
      </c>
      <c r="J86" s="39" t="str">
        <f>E23</f>
        <v>SPEKTRA s.r.o.,V Hlinkách 1548,26601 Beroun</v>
      </c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29</v>
      </c>
      <c r="D87" s="43"/>
      <c r="E87" s="43"/>
      <c r="F87" s="30" t="str">
        <f>IF(E20="","",E20)</f>
        <v>Vyplň údaj</v>
      </c>
      <c r="G87" s="43"/>
      <c r="H87" s="43"/>
      <c r="I87" s="152" t="s">
        <v>36</v>
      </c>
      <c r="J87" s="39" t="str">
        <f>E26</f>
        <v>p. Lenka Dejdarová</v>
      </c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149"/>
      <c r="J88" s="43"/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201"/>
      <c r="B89" s="202"/>
      <c r="C89" s="203" t="s">
        <v>155</v>
      </c>
      <c r="D89" s="204" t="s">
        <v>59</v>
      </c>
      <c r="E89" s="204" t="s">
        <v>55</v>
      </c>
      <c r="F89" s="204" t="s">
        <v>56</v>
      </c>
      <c r="G89" s="204" t="s">
        <v>156</v>
      </c>
      <c r="H89" s="204" t="s">
        <v>157</v>
      </c>
      <c r="I89" s="205" t="s">
        <v>158</v>
      </c>
      <c r="J89" s="204" t="s">
        <v>147</v>
      </c>
      <c r="K89" s="206" t="s">
        <v>159</v>
      </c>
      <c r="L89" s="207"/>
      <c r="M89" s="95" t="s">
        <v>19</v>
      </c>
      <c r="N89" s="96" t="s">
        <v>44</v>
      </c>
      <c r="O89" s="96" t="s">
        <v>160</v>
      </c>
      <c r="P89" s="96" t="s">
        <v>161</v>
      </c>
      <c r="Q89" s="96" t="s">
        <v>162</v>
      </c>
      <c r="R89" s="96" t="s">
        <v>163</v>
      </c>
      <c r="S89" s="96" t="s">
        <v>164</v>
      </c>
      <c r="T89" s="97" t="s">
        <v>165</v>
      </c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63" s="2" customFormat="1" ht="22.8" customHeight="1">
      <c r="A90" s="41"/>
      <c r="B90" s="42"/>
      <c r="C90" s="102" t="s">
        <v>166</v>
      </c>
      <c r="D90" s="43"/>
      <c r="E90" s="43"/>
      <c r="F90" s="43"/>
      <c r="G90" s="43"/>
      <c r="H90" s="43"/>
      <c r="I90" s="149"/>
      <c r="J90" s="208">
        <f>BK90</f>
        <v>0</v>
      </c>
      <c r="K90" s="43"/>
      <c r="L90" s="47"/>
      <c r="M90" s="98"/>
      <c r="N90" s="209"/>
      <c r="O90" s="99"/>
      <c r="P90" s="210">
        <f>P91</f>
        <v>0</v>
      </c>
      <c r="Q90" s="99"/>
      <c r="R90" s="210">
        <f>R91</f>
        <v>0.12288</v>
      </c>
      <c r="S90" s="99"/>
      <c r="T90" s="211">
        <f>T91</f>
        <v>262.144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73</v>
      </c>
      <c r="AU90" s="20" t="s">
        <v>148</v>
      </c>
      <c r="BK90" s="212">
        <f>BK91</f>
        <v>0</v>
      </c>
    </row>
    <row r="91" spans="1:63" s="12" customFormat="1" ht="25.9" customHeight="1">
      <c r="A91" s="12"/>
      <c r="B91" s="213"/>
      <c r="C91" s="214"/>
      <c r="D91" s="215" t="s">
        <v>73</v>
      </c>
      <c r="E91" s="216" t="s">
        <v>167</v>
      </c>
      <c r="F91" s="216" t="s">
        <v>168</v>
      </c>
      <c r="G91" s="214"/>
      <c r="H91" s="214"/>
      <c r="I91" s="217"/>
      <c r="J91" s="218">
        <f>BK91</f>
        <v>0</v>
      </c>
      <c r="K91" s="214"/>
      <c r="L91" s="219"/>
      <c r="M91" s="220"/>
      <c r="N91" s="221"/>
      <c r="O91" s="221"/>
      <c r="P91" s="222">
        <f>P92+P132</f>
        <v>0</v>
      </c>
      <c r="Q91" s="221"/>
      <c r="R91" s="222">
        <f>R92+R132</f>
        <v>0.12288</v>
      </c>
      <c r="S91" s="221"/>
      <c r="T91" s="223">
        <f>T92+T132</f>
        <v>262.144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4" t="s">
        <v>81</v>
      </c>
      <c r="AT91" s="225" t="s">
        <v>73</v>
      </c>
      <c r="AU91" s="225" t="s">
        <v>74</v>
      </c>
      <c r="AY91" s="224" t="s">
        <v>169</v>
      </c>
      <c r="BK91" s="226">
        <f>BK92+BK132</f>
        <v>0</v>
      </c>
    </row>
    <row r="92" spans="1:63" s="12" customFormat="1" ht="22.8" customHeight="1">
      <c r="A92" s="12"/>
      <c r="B92" s="213"/>
      <c r="C92" s="214"/>
      <c r="D92" s="215" t="s">
        <v>73</v>
      </c>
      <c r="E92" s="227" t="s">
        <v>81</v>
      </c>
      <c r="F92" s="227" t="s">
        <v>170</v>
      </c>
      <c r="G92" s="214"/>
      <c r="H92" s="214"/>
      <c r="I92" s="217"/>
      <c r="J92" s="228">
        <f>BK92</f>
        <v>0</v>
      </c>
      <c r="K92" s="214"/>
      <c r="L92" s="219"/>
      <c r="M92" s="220"/>
      <c r="N92" s="221"/>
      <c r="O92" s="221"/>
      <c r="P92" s="222">
        <f>SUM(P93:P131)</f>
        <v>0</v>
      </c>
      <c r="Q92" s="221"/>
      <c r="R92" s="222">
        <f>SUM(R93:R131)</f>
        <v>0.12288</v>
      </c>
      <c r="S92" s="221"/>
      <c r="T92" s="223">
        <f>SUM(T93:T131)</f>
        <v>262.144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4" t="s">
        <v>81</v>
      </c>
      <c r="AT92" s="225" t="s">
        <v>73</v>
      </c>
      <c r="AU92" s="225" t="s">
        <v>81</v>
      </c>
      <c r="AY92" s="224" t="s">
        <v>169</v>
      </c>
      <c r="BK92" s="226">
        <f>SUM(BK93:BK131)</f>
        <v>0</v>
      </c>
    </row>
    <row r="93" spans="1:65" s="2" customFormat="1" ht="33" customHeight="1">
      <c r="A93" s="41"/>
      <c r="B93" s="42"/>
      <c r="C93" s="229" t="s">
        <v>81</v>
      </c>
      <c r="D93" s="229" t="s">
        <v>171</v>
      </c>
      <c r="E93" s="230" t="s">
        <v>172</v>
      </c>
      <c r="F93" s="231" t="s">
        <v>173</v>
      </c>
      <c r="G93" s="232" t="s">
        <v>174</v>
      </c>
      <c r="H93" s="233">
        <v>1152.35</v>
      </c>
      <c r="I93" s="234"/>
      <c r="J93" s="235">
        <f>ROUND(I93*H93,2)</f>
        <v>0</v>
      </c>
      <c r="K93" s="231" t="s">
        <v>175</v>
      </c>
      <c r="L93" s="47"/>
      <c r="M93" s="236" t="s">
        <v>19</v>
      </c>
      <c r="N93" s="237" t="s">
        <v>45</v>
      </c>
      <c r="O93" s="87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0" t="s">
        <v>176</v>
      </c>
      <c r="AT93" s="240" t="s">
        <v>171</v>
      </c>
      <c r="AU93" s="240" t="s">
        <v>83</v>
      </c>
      <c r="AY93" s="20" t="s">
        <v>169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20" t="s">
        <v>81</v>
      </c>
      <c r="BK93" s="241">
        <f>ROUND(I93*H93,2)</f>
        <v>0</v>
      </c>
      <c r="BL93" s="20" t="s">
        <v>176</v>
      </c>
      <c r="BM93" s="240" t="s">
        <v>177</v>
      </c>
    </row>
    <row r="94" spans="1:51" s="13" customFormat="1" ht="12">
      <c r="A94" s="13"/>
      <c r="B94" s="242"/>
      <c r="C94" s="243"/>
      <c r="D94" s="244" t="s">
        <v>178</v>
      </c>
      <c r="E94" s="245" t="s">
        <v>19</v>
      </c>
      <c r="F94" s="246" t="s">
        <v>179</v>
      </c>
      <c r="G94" s="243"/>
      <c r="H94" s="245" t="s">
        <v>19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2" t="s">
        <v>178</v>
      </c>
      <c r="AU94" s="252" t="s">
        <v>83</v>
      </c>
      <c r="AV94" s="13" t="s">
        <v>81</v>
      </c>
      <c r="AW94" s="13" t="s">
        <v>35</v>
      </c>
      <c r="AX94" s="13" t="s">
        <v>74</v>
      </c>
      <c r="AY94" s="252" t="s">
        <v>169</v>
      </c>
    </row>
    <row r="95" spans="1:51" s="14" customFormat="1" ht="12">
      <c r="A95" s="14"/>
      <c r="B95" s="253"/>
      <c r="C95" s="254"/>
      <c r="D95" s="244" t="s">
        <v>178</v>
      </c>
      <c r="E95" s="255" t="s">
        <v>19</v>
      </c>
      <c r="F95" s="256" t="s">
        <v>180</v>
      </c>
      <c r="G95" s="254"/>
      <c r="H95" s="257">
        <v>2317</v>
      </c>
      <c r="I95" s="258"/>
      <c r="J95" s="254"/>
      <c r="K95" s="254"/>
      <c r="L95" s="259"/>
      <c r="M95" s="260"/>
      <c r="N95" s="261"/>
      <c r="O95" s="261"/>
      <c r="P95" s="261"/>
      <c r="Q95" s="261"/>
      <c r="R95" s="261"/>
      <c r="S95" s="261"/>
      <c r="T95" s="26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3" t="s">
        <v>178</v>
      </c>
      <c r="AU95" s="263" t="s">
        <v>83</v>
      </c>
      <c r="AV95" s="14" t="s">
        <v>83</v>
      </c>
      <c r="AW95" s="14" t="s">
        <v>35</v>
      </c>
      <c r="AX95" s="14" t="s">
        <v>74</v>
      </c>
      <c r="AY95" s="263" t="s">
        <v>169</v>
      </c>
    </row>
    <row r="96" spans="1:51" s="14" customFormat="1" ht="12">
      <c r="A96" s="14"/>
      <c r="B96" s="253"/>
      <c r="C96" s="254"/>
      <c r="D96" s="244" t="s">
        <v>178</v>
      </c>
      <c r="E96" s="255" t="s">
        <v>19</v>
      </c>
      <c r="F96" s="256" t="s">
        <v>181</v>
      </c>
      <c r="G96" s="254"/>
      <c r="H96" s="257">
        <v>-512</v>
      </c>
      <c r="I96" s="258"/>
      <c r="J96" s="254"/>
      <c r="K96" s="254"/>
      <c r="L96" s="259"/>
      <c r="M96" s="260"/>
      <c r="N96" s="261"/>
      <c r="O96" s="261"/>
      <c r="P96" s="261"/>
      <c r="Q96" s="261"/>
      <c r="R96" s="261"/>
      <c r="S96" s="261"/>
      <c r="T96" s="26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3" t="s">
        <v>178</v>
      </c>
      <c r="AU96" s="263" t="s">
        <v>83</v>
      </c>
      <c r="AV96" s="14" t="s">
        <v>83</v>
      </c>
      <c r="AW96" s="14" t="s">
        <v>35</v>
      </c>
      <c r="AX96" s="14" t="s">
        <v>74</v>
      </c>
      <c r="AY96" s="263" t="s">
        <v>169</v>
      </c>
    </row>
    <row r="97" spans="1:51" s="14" customFormat="1" ht="12">
      <c r="A97" s="14"/>
      <c r="B97" s="253"/>
      <c r="C97" s="254"/>
      <c r="D97" s="244" t="s">
        <v>178</v>
      </c>
      <c r="E97" s="255" t="s">
        <v>19</v>
      </c>
      <c r="F97" s="256" t="s">
        <v>182</v>
      </c>
      <c r="G97" s="254"/>
      <c r="H97" s="257">
        <v>-652.65</v>
      </c>
      <c r="I97" s="258"/>
      <c r="J97" s="254"/>
      <c r="K97" s="254"/>
      <c r="L97" s="259"/>
      <c r="M97" s="260"/>
      <c r="N97" s="261"/>
      <c r="O97" s="261"/>
      <c r="P97" s="261"/>
      <c r="Q97" s="261"/>
      <c r="R97" s="261"/>
      <c r="S97" s="261"/>
      <c r="T97" s="26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3" t="s">
        <v>178</v>
      </c>
      <c r="AU97" s="263" t="s">
        <v>83</v>
      </c>
      <c r="AV97" s="14" t="s">
        <v>83</v>
      </c>
      <c r="AW97" s="14" t="s">
        <v>35</v>
      </c>
      <c r="AX97" s="14" t="s">
        <v>74</v>
      </c>
      <c r="AY97" s="263" t="s">
        <v>169</v>
      </c>
    </row>
    <row r="98" spans="1:51" s="15" customFormat="1" ht="12">
      <c r="A98" s="15"/>
      <c r="B98" s="264"/>
      <c r="C98" s="265"/>
      <c r="D98" s="244" t="s">
        <v>178</v>
      </c>
      <c r="E98" s="266" t="s">
        <v>19</v>
      </c>
      <c r="F98" s="267" t="s">
        <v>183</v>
      </c>
      <c r="G98" s="265"/>
      <c r="H98" s="268">
        <v>1152.35</v>
      </c>
      <c r="I98" s="269"/>
      <c r="J98" s="265"/>
      <c r="K98" s="265"/>
      <c r="L98" s="270"/>
      <c r="M98" s="271"/>
      <c r="N98" s="272"/>
      <c r="O98" s="272"/>
      <c r="P98" s="272"/>
      <c r="Q98" s="272"/>
      <c r="R98" s="272"/>
      <c r="S98" s="272"/>
      <c r="T98" s="27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4" t="s">
        <v>178</v>
      </c>
      <c r="AU98" s="274" t="s">
        <v>83</v>
      </c>
      <c r="AV98" s="15" t="s">
        <v>176</v>
      </c>
      <c r="AW98" s="15" t="s">
        <v>35</v>
      </c>
      <c r="AX98" s="15" t="s">
        <v>81</v>
      </c>
      <c r="AY98" s="274" t="s">
        <v>169</v>
      </c>
    </row>
    <row r="99" spans="1:65" s="2" customFormat="1" ht="33" customHeight="1">
      <c r="A99" s="41"/>
      <c r="B99" s="42"/>
      <c r="C99" s="229" t="s">
        <v>83</v>
      </c>
      <c r="D99" s="229" t="s">
        <v>171</v>
      </c>
      <c r="E99" s="230" t="s">
        <v>184</v>
      </c>
      <c r="F99" s="231" t="s">
        <v>185</v>
      </c>
      <c r="G99" s="232" t="s">
        <v>186</v>
      </c>
      <c r="H99" s="233">
        <v>1</v>
      </c>
      <c r="I99" s="234"/>
      <c r="J99" s="235">
        <f>ROUND(I99*H99,2)</f>
        <v>0</v>
      </c>
      <c r="K99" s="231" t="s">
        <v>175</v>
      </c>
      <c r="L99" s="47"/>
      <c r="M99" s="236" t="s">
        <v>19</v>
      </c>
      <c r="N99" s="237" t="s">
        <v>45</v>
      </c>
      <c r="O99" s="87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0" t="s">
        <v>176</v>
      </c>
      <c r="AT99" s="240" t="s">
        <v>171</v>
      </c>
      <c r="AU99" s="240" t="s">
        <v>83</v>
      </c>
      <c r="AY99" s="20" t="s">
        <v>169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20" t="s">
        <v>81</v>
      </c>
      <c r="BK99" s="241">
        <f>ROUND(I99*H99,2)</f>
        <v>0</v>
      </c>
      <c r="BL99" s="20" t="s">
        <v>176</v>
      </c>
      <c r="BM99" s="240" t="s">
        <v>187</v>
      </c>
    </row>
    <row r="100" spans="1:51" s="13" customFormat="1" ht="12">
      <c r="A100" s="13"/>
      <c r="B100" s="242"/>
      <c r="C100" s="243"/>
      <c r="D100" s="244" t="s">
        <v>178</v>
      </c>
      <c r="E100" s="245" t="s">
        <v>19</v>
      </c>
      <c r="F100" s="246" t="s">
        <v>179</v>
      </c>
      <c r="G100" s="243"/>
      <c r="H100" s="245" t="s">
        <v>19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2" t="s">
        <v>178</v>
      </c>
      <c r="AU100" s="252" t="s">
        <v>83</v>
      </c>
      <c r="AV100" s="13" t="s">
        <v>81</v>
      </c>
      <c r="AW100" s="13" t="s">
        <v>35</v>
      </c>
      <c r="AX100" s="13" t="s">
        <v>74</v>
      </c>
      <c r="AY100" s="252" t="s">
        <v>169</v>
      </c>
    </row>
    <row r="101" spans="1:51" s="14" customFormat="1" ht="12">
      <c r="A101" s="14"/>
      <c r="B101" s="253"/>
      <c r="C101" s="254"/>
      <c r="D101" s="244" t="s">
        <v>178</v>
      </c>
      <c r="E101" s="255" t="s">
        <v>19</v>
      </c>
      <c r="F101" s="256" t="s">
        <v>188</v>
      </c>
      <c r="G101" s="254"/>
      <c r="H101" s="257">
        <v>1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3" t="s">
        <v>178</v>
      </c>
      <c r="AU101" s="263" t="s">
        <v>83</v>
      </c>
      <c r="AV101" s="14" t="s">
        <v>83</v>
      </c>
      <c r="AW101" s="14" t="s">
        <v>35</v>
      </c>
      <c r="AX101" s="14" t="s">
        <v>81</v>
      </c>
      <c r="AY101" s="263" t="s">
        <v>169</v>
      </c>
    </row>
    <row r="102" spans="1:65" s="2" customFormat="1" ht="21.75" customHeight="1">
      <c r="A102" s="41"/>
      <c r="B102" s="42"/>
      <c r="C102" s="229" t="s">
        <v>189</v>
      </c>
      <c r="D102" s="229" t="s">
        <v>171</v>
      </c>
      <c r="E102" s="230" t="s">
        <v>190</v>
      </c>
      <c r="F102" s="231" t="s">
        <v>191</v>
      </c>
      <c r="G102" s="232" t="s">
        <v>186</v>
      </c>
      <c r="H102" s="233">
        <v>1</v>
      </c>
      <c r="I102" s="234"/>
      <c r="J102" s="235">
        <f>ROUND(I102*H102,2)</f>
        <v>0</v>
      </c>
      <c r="K102" s="231" t="s">
        <v>175</v>
      </c>
      <c r="L102" s="47"/>
      <c r="M102" s="236" t="s">
        <v>19</v>
      </c>
      <c r="N102" s="237" t="s">
        <v>45</v>
      </c>
      <c r="O102" s="87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0" t="s">
        <v>176</v>
      </c>
      <c r="AT102" s="240" t="s">
        <v>171</v>
      </c>
      <c r="AU102" s="240" t="s">
        <v>83</v>
      </c>
      <c r="AY102" s="20" t="s">
        <v>169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20" t="s">
        <v>81</v>
      </c>
      <c r="BK102" s="241">
        <f>ROUND(I102*H102,2)</f>
        <v>0</v>
      </c>
      <c r="BL102" s="20" t="s">
        <v>176</v>
      </c>
      <c r="BM102" s="240" t="s">
        <v>192</v>
      </c>
    </row>
    <row r="103" spans="1:65" s="2" customFormat="1" ht="44.25" customHeight="1">
      <c r="A103" s="41"/>
      <c r="B103" s="42"/>
      <c r="C103" s="229" t="s">
        <v>176</v>
      </c>
      <c r="D103" s="229" t="s">
        <v>171</v>
      </c>
      <c r="E103" s="230" t="s">
        <v>193</v>
      </c>
      <c r="F103" s="231" t="s">
        <v>194</v>
      </c>
      <c r="G103" s="232" t="s">
        <v>186</v>
      </c>
      <c r="H103" s="233">
        <v>1</v>
      </c>
      <c r="I103" s="234"/>
      <c r="J103" s="235">
        <f>ROUND(I103*H103,2)</f>
        <v>0</v>
      </c>
      <c r="K103" s="231" t="s">
        <v>175</v>
      </c>
      <c r="L103" s="47"/>
      <c r="M103" s="236" t="s">
        <v>19</v>
      </c>
      <c r="N103" s="237" t="s">
        <v>45</v>
      </c>
      <c r="O103" s="87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0" t="s">
        <v>176</v>
      </c>
      <c r="AT103" s="240" t="s">
        <v>171</v>
      </c>
      <c r="AU103" s="240" t="s">
        <v>83</v>
      </c>
      <c r="AY103" s="20" t="s">
        <v>169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20" t="s">
        <v>81</v>
      </c>
      <c r="BK103" s="241">
        <f>ROUND(I103*H103,2)</f>
        <v>0</v>
      </c>
      <c r="BL103" s="20" t="s">
        <v>176</v>
      </c>
      <c r="BM103" s="240" t="s">
        <v>195</v>
      </c>
    </row>
    <row r="104" spans="1:65" s="2" customFormat="1" ht="33" customHeight="1">
      <c r="A104" s="41"/>
      <c r="B104" s="42"/>
      <c r="C104" s="229" t="s">
        <v>196</v>
      </c>
      <c r="D104" s="229" t="s">
        <v>171</v>
      </c>
      <c r="E104" s="230" t="s">
        <v>197</v>
      </c>
      <c r="F104" s="231" t="s">
        <v>198</v>
      </c>
      <c r="G104" s="232" t="s">
        <v>186</v>
      </c>
      <c r="H104" s="233">
        <v>1</v>
      </c>
      <c r="I104" s="234"/>
      <c r="J104" s="235">
        <f>ROUND(I104*H104,2)</f>
        <v>0</v>
      </c>
      <c r="K104" s="231" t="s">
        <v>175</v>
      </c>
      <c r="L104" s="47"/>
      <c r="M104" s="236" t="s">
        <v>19</v>
      </c>
      <c r="N104" s="237" t="s">
        <v>45</v>
      </c>
      <c r="O104" s="87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0" t="s">
        <v>176</v>
      </c>
      <c r="AT104" s="240" t="s">
        <v>171</v>
      </c>
      <c r="AU104" s="240" t="s">
        <v>83</v>
      </c>
      <c r="AY104" s="20" t="s">
        <v>169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20" t="s">
        <v>81</v>
      </c>
      <c r="BK104" s="241">
        <f>ROUND(I104*H104,2)</f>
        <v>0</v>
      </c>
      <c r="BL104" s="20" t="s">
        <v>176</v>
      </c>
      <c r="BM104" s="240" t="s">
        <v>199</v>
      </c>
    </row>
    <row r="105" spans="1:65" s="2" customFormat="1" ht="21.75" customHeight="1">
      <c r="A105" s="41"/>
      <c r="B105" s="42"/>
      <c r="C105" s="229" t="s">
        <v>200</v>
      </c>
      <c r="D105" s="229" t="s">
        <v>171</v>
      </c>
      <c r="E105" s="230" t="s">
        <v>201</v>
      </c>
      <c r="F105" s="231" t="s">
        <v>202</v>
      </c>
      <c r="G105" s="232" t="s">
        <v>174</v>
      </c>
      <c r="H105" s="233">
        <v>1152.35</v>
      </c>
      <c r="I105" s="234"/>
      <c r="J105" s="235">
        <f>ROUND(I105*H105,2)</f>
        <v>0</v>
      </c>
      <c r="K105" s="231" t="s">
        <v>175</v>
      </c>
      <c r="L105" s="47"/>
      <c r="M105" s="236" t="s">
        <v>19</v>
      </c>
      <c r="N105" s="237" t="s">
        <v>45</v>
      </c>
      <c r="O105" s="87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0" t="s">
        <v>176</v>
      </c>
      <c r="AT105" s="240" t="s">
        <v>171</v>
      </c>
      <c r="AU105" s="240" t="s">
        <v>83</v>
      </c>
      <c r="AY105" s="20" t="s">
        <v>169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20" t="s">
        <v>81</v>
      </c>
      <c r="BK105" s="241">
        <f>ROUND(I105*H105,2)</f>
        <v>0</v>
      </c>
      <c r="BL105" s="20" t="s">
        <v>176</v>
      </c>
      <c r="BM105" s="240" t="s">
        <v>203</v>
      </c>
    </row>
    <row r="106" spans="1:51" s="13" customFormat="1" ht="12">
      <c r="A106" s="13"/>
      <c r="B106" s="242"/>
      <c r="C106" s="243"/>
      <c r="D106" s="244" t="s">
        <v>178</v>
      </c>
      <c r="E106" s="245" t="s">
        <v>19</v>
      </c>
      <c r="F106" s="246" t="s">
        <v>179</v>
      </c>
      <c r="G106" s="243"/>
      <c r="H106" s="245" t="s">
        <v>19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2" t="s">
        <v>178</v>
      </c>
      <c r="AU106" s="252" t="s">
        <v>83</v>
      </c>
      <c r="AV106" s="13" t="s">
        <v>81</v>
      </c>
      <c r="AW106" s="13" t="s">
        <v>35</v>
      </c>
      <c r="AX106" s="13" t="s">
        <v>74</v>
      </c>
      <c r="AY106" s="252" t="s">
        <v>169</v>
      </c>
    </row>
    <row r="107" spans="1:51" s="14" customFormat="1" ht="12">
      <c r="A107" s="14"/>
      <c r="B107" s="253"/>
      <c r="C107" s="254"/>
      <c r="D107" s="244" t="s">
        <v>178</v>
      </c>
      <c r="E107" s="255" t="s">
        <v>19</v>
      </c>
      <c r="F107" s="256" t="s">
        <v>180</v>
      </c>
      <c r="G107" s="254"/>
      <c r="H107" s="257">
        <v>2317</v>
      </c>
      <c r="I107" s="258"/>
      <c r="J107" s="254"/>
      <c r="K107" s="254"/>
      <c r="L107" s="259"/>
      <c r="M107" s="260"/>
      <c r="N107" s="261"/>
      <c r="O107" s="261"/>
      <c r="P107" s="261"/>
      <c r="Q107" s="261"/>
      <c r="R107" s="261"/>
      <c r="S107" s="261"/>
      <c r="T107" s="26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3" t="s">
        <v>178</v>
      </c>
      <c r="AU107" s="263" t="s">
        <v>83</v>
      </c>
      <c r="AV107" s="14" t="s">
        <v>83</v>
      </c>
      <c r="AW107" s="14" t="s">
        <v>35</v>
      </c>
      <c r="AX107" s="14" t="s">
        <v>74</v>
      </c>
      <c r="AY107" s="263" t="s">
        <v>169</v>
      </c>
    </row>
    <row r="108" spans="1:51" s="14" customFormat="1" ht="12">
      <c r="A108" s="14"/>
      <c r="B108" s="253"/>
      <c r="C108" s="254"/>
      <c r="D108" s="244" t="s">
        <v>178</v>
      </c>
      <c r="E108" s="255" t="s">
        <v>19</v>
      </c>
      <c r="F108" s="256" t="s">
        <v>181</v>
      </c>
      <c r="G108" s="254"/>
      <c r="H108" s="257">
        <v>-512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178</v>
      </c>
      <c r="AU108" s="263" t="s">
        <v>83</v>
      </c>
      <c r="AV108" s="14" t="s">
        <v>83</v>
      </c>
      <c r="AW108" s="14" t="s">
        <v>35</v>
      </c>
      <c r="AX108" s="14" t="s">
        <v>74</v>
      </c>
      <c r="AY108" s="263" t="s">
        <v>169</v>
      </c>
    </row>
    <row r="109" spans="1:51" s="14" customFormat="1" ht="12">
      <c r="A109" s="14"/>
      <c r="B109" s="253"/>
      <c r="C109" s="254"/>
      <c r="D109" s="244" t="s">
        <v>178</v>
      </c>
      <c r="E109" s="255" t="s">
        <v>19</v>
      </c>
      <c r="F109" s="256" t="s">
        <v>182</v>
      </c>
      <c r="G109" s="254"/>
      <c r="H109" s="257">
        <v>-652.65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3" t="s">
        <v>178</v>
      </c>
      <c r="AU109" s="263" t="s">
        <v>83</v>
      </c>
      <c r="AV109" s="14" t="s">
        <v>83</v>
      </c>
      <c r="AW109" s="14" t="s">
        <v>35</v>
      </c>
      <c r="AX109" s="14" t="s">
        <v>74</v>
      </c>
      <c r="AY109" s="263" t="s">
        <v>169</v>
      </c>
    </row>
    <row r="110" spans="1:51" s="15" customFormat="1" ht="12">
      <c r="A110" s="15"/>
      <c r="B110" s="264"/>
      <c r="C110" s="265"/>
      <c r="D110" s="244" t="s">
        <v>178</v>
      </c>
      <c r="E110" s="266" t="s">
        <v>19</v>
      </c>
      <c r="F110" s="267" t="s">
        <v>183</v>
      </c>
      <c r="G110" s="265"/>
      <c r="H110" s="268">
        <v>1152.35</v>
      </c>
      <c r="I110" s="269"/>
      <c r="J110" s="265"/>
      <c r="K110" s="265"/>
      <c r="L110" s="270"/>
      <c r="M110" s="271"/>
      <c r="N110" s="272"/>
      <c r="O110" s="272"/>
      <c r="P110" s="272"/>
      <c r="Q110" s="272"/>
      <c r="R110" s="272"/>
      <c r="S110" s="272"/>
      <c r="T110" s="27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74" t="s">
        <v>178</v>
      </c>
      <c r="AU110" s="274" t="s">
        <v>83</v>
      </c>
      <c r="AV110" s="15" t="s">
        <v>176</v>
      </c>
      <c r="AW110" s="15" t="s">
        <v>35</v>
      </c>
      <c r="AX110" s="15" t="s">
        <v>81</v>
      </c>
      <c r="AY110" s="274" t="s">
        <v>169</v>
      </c>
    </row>
    <row r="111" spans="1:65" s="2" customFormat="1" ht="33" customHeight="1">
      <c r="A111" s="41"/>
      <c r="B111" s="42"/>
      <c r="C111" s="229" t="s">
        <v>204</v>
      </c>
      <c r="D111" s="229" t="s">
        <v>171</v>
      </c>
      <c r="E111" s="230" t="s">
        <v>205</v>
      </c>
      <c r="F111" s="231" t="s">
        <v>206</v>
      </c>
      <c r="G111" s="232" t="s">
        <v>207</v>
      </c>
      <c r="H111" s="233">
        <v>57.618</v>
      </c>
      <c r="I111" s="234"/>
      <c r="J111" s="235">
        <f>ROUND(I111*H111,2)</f>
        <v>0</v>
      </c>
      <c r="K111" s="231" t="s">
        <v>175</v>
      </c>
      <c r="L111" s="47"/>
      <c r="M111" s="236" t="s">
        <v>19</v>
      </c>
      <c r="N111" s="237" t="s">
        <v>45</v>
      </c>
      <c r="O111" s="87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0" t="s">
        <v>176</v>
      </c>
      <c r="AT111" s="240" t="s">
        <v>171</v>
      </c>
      <c r="AU111" s="240" t="s">
        <v>83</v>
      </c>
      <c r="AY111" s="20" t="s">
        <v>169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20" t="s">
        <v>81</v>
      </c>
      <c r="BK111" s="241">
        <f>ROUND(I111*H111,2)</f>
        <v>0</v>
      </c>
      <c r="BL111" s="20" t="s">
        <v>176</v>
      </c>
      <c r="BM111" s="240" t="s">
        <v>208</v>
      </c>
    </row>
    <row r="112" spans="1:51" s="14" customFormat="1" ht="12">
      <c r="A112" s="14"/>
      <c r="B112" s="253"/>
      <c r="C112" s="254"/>
      <c r="D112" s="244" t="s">
        <v>178</v>
      </c>
      <c r="E112" s="255" t="s">
        <v>19</v>
      </c>
      <c r="F112" s="256" t="s">
        <v>209</v>
      </c>
      <c r="G112" s="254"/>
      <c r="H112" s="257">
        <v>57.618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178</v>
      </c>
      <c r="AU112" s="263" t="s">
        <v>83</v>
      </c>
      <c r="AV112" s="14" t="s">
        <v>83</v>
      </c>
      <c r="AW112" s="14" t="s">
        <v>35</v>
      </c>
      <c r="AX112" s="14" t="s">
        <v>81</v>
      </c>
      <c r="AY112" s="263" t="s">
        <v>169</v>
      </c>
    </row>
    <row r="113" spans="1:65" s="2" customFormat="1" ht="21.75" customHeight="1">
      <c r="A113" s="41"/>
      <c r="B113" s="42"/>
      <c r="C113" s="229" t="s">
        <v>210</v>
      </c>
      <c r="D113" s="229" t="s">
        <v>171</v>
      </c>
      <c r="E113" s="230" t="s">
        <v>211</v>
      </c>
      <c r="F113" s="231" t="s">
        <v>212</v>
      </c>
      <c r="G113" s="232" t="s">
        <v>207</v>
      </c>
      <c r="H113" s="233">
        <v>1649</v>
      </c>
      <c r="I113" s="234"/>
      <c r="J113" s="235">
        <f>ROUND(I113*H113,2)</f>
        <v>0</v>
      </c>
      <c r="K113" s="231" t="s">
        <v>19</v>
      </c>
      <c r="L113" s="47"/>
      <c r="M113" s="236" t="s">
        <v>19</v>
      </c>
      <c r="N113" s="237" t="s">
        <v>45</v>
      </c>
      <c r="O113" s="87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0" t="s">
        <v>176</v>
      </c>
      <c r="AT113" s="240" t="s">
        <v>171</v>
      </c>
      <c r="AU113" s="240" t="s">
        <v>83</v>
      </c>
      <c r="AY113" s="20" t="s">
        <v>169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20" t="s">
        <v>81</v>
      </c>
      <c r="BK113" s="241">
        <f>ROUND(I113*H113,2)</f>
        <v>0</v>
      </c>
      <c r="BL113" s="20" t="s">
        <v>176</v>
      </c>
      <c r="BM113" s="240" t="s">
        <v>213</v>
      </c>
    </row>
    <row r="114" spans="1:51" s="13" customFormat="1" ht="12">
      <c r="A114" s="13"/>
      <c r="B114" s="242"/>
      <c r="C114" s="243"/>
      <c r="D114" s="244" t="s">
        <v>178</v>
      </c>
      <c r="E114" s="245" t="s">
        <v>19</v>
      </c>
      <c r="F114" s="246" t="s">
        <v>179</v>
      </c>
      <c r="G114" s="243"/>
      <c r="H114" s="245" t="s">
        <v>19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2" t="s">
        <v>178</v>
      </c>
      <c r="AU114" s="252" t="s">
        <v>83</v>
      </c>
      <c r="AV114" s="13" t="s">
        <v>81</v>
      </c>
      <c r="AW114" s="13" t="s">
        <v>35</v>
      </c>
      <c r="AX114" s="13" t="s">
        <v>74</v>
      </c>
      <c r="AY114" s="252" t="s">
        <v>169</v>
      </c>
    </row>
    <row r="115" spans="1:51" s="13" customFormat="1" ht="12">
      <c r="A115" s="13"/>
      <c r="B115" s="242"/>
      <c r="C115" s="243"/>
      <c r="D115" s="244" t="s">
        <v>178</v>
      </c>
      <c r="E115" s="245" t="s">
        <v>19</v>
      </c>
      <c r="F115" s="246" t="s">
        <v>214</v>
      </c>
      <c r="G115" s="243"/>
      <c r="H115" s="245" t="s">
        <v>19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2" t="s">
        <v>178</v>
      </c>
      <c r="AU115" s="252" t="s">
        <v>83</v>
      </c>
      <c r="AV115" s="13" t="s">
        <v>81</v>
      </c>
      <c r="AW115" s="13" t="s">
        <v>35</v>
      </c>
      <c r="AX115" s="13" t="s">
        <v>74</v>
      </c>
      <c r="AY115" s="252" t="s">
        <v>169</v>
      </c>
    </row>
    <row r="116" spans="1:51" s="14" customFormat="1" ht="12">
      <c r="A116" s="14"/>
      <c r="B116" s="253"/>
      <c r="C116" s="254"/>
      <c r="D116" s="244" t="s">
        <v>178</v>
      </c>
      <c r="E116" s="255" t="s">
        <v>19</v>
      </c>
      <c r="F116" s="256" t="s">
        <v>215</v>
      </c>
      <c r="G116" s="254"/>
      <c r="H116" s="257">
        <v>1649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178</v>
      </c>
      <c r="AU116" s="263" t="s">
        <v>83</v>
      </c>
      <c r="AV116" s="14" t="s">
        <v>83</v>
      </c>
      <c r="AW116" s="14" t="s">
        <v>35</v>
      </c>
      <c r="AX116" s="14" t="s">
        <v>81</v>
      </c>
      <c r="AY116" s="263" t="s">
        <v>169</v>
      </c>
    </row>
    <row r="117" spans="1:65" s="2" customFormat="1" ht="33" customHeight="1">
      <c r="A117" s="41"/>
      <c r="B117" s="42"/>
      <c r="C117" s="229" t="s">
        <v>216</v>
      </c>
      <c r="D117" s="229" t="s">
        <v>171</v>
      </c>
      <c r="E117" s="230" t="s">
        <v>217</v>
      </c>
      <c r="F117" s="231" t="s">
        <v>218</v>
      </c>
      <c r="G117" s="232" t="s">
        <v>207</v>
      </c>
      <c r="H117" s="233">
        <v>824.5</v>
      </c>
      <c r="I117" s="234"/>
      <c r="J117" s="235">
        <f>ROUND(I117*H117,2)</f>
        <v>0</v>
      </c>
      <c r="K117" s="231" t="s">
        <v>175</v>
      </c>
      <c r="L117" s="47"/>
      <c r="M117" s="236" t="s">
        <v>19</v>
      </c>
      <c r="N117" s="237" t="s">
        <v>45</v>
      </c>
      <c r="O117" s="87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0" t="s">
        <v>176</v>
      </c>
      <c r="AT117" s="240" t="s">
        <v>171</v>
      </c>
      <c r="AU117" s="240" t="s">
        <v>83</v>
      </c>
      <c r="AY117" s="20" t="s">
        <v>169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20" t="s">
        <v>81</v>
      </c>
      <c r="BK117" s="241">
        <f>ROUND(I117*H117,2)</f>
        <v>0</v>
      </c>
      <c r="BL117" s="20" t="s">
        <v>176</v>
      </c>
      <c r="BM117" s="240" t="s">
        <v>219</v>
      </c>
    </row>
    <row r="118" spans="1:51" s="13" customFormat="1" ht="12">
      <c r="A118" s="13"/>
      <c r="B118" s="242"/>
      <c r="C118" s="243"/>
      <c r="D118" s="244" t="s">
        <v>178</v>
      </c>
      <c r="E118" s="245" t="s">
        <v>19</v>
      </c>
      <c r="F118" s="246" t="s">
        <v>220</v>
      </c>
      <c r="G118" s="243"/>
      <c r="H118" s="245" t="s">
        <v>19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178</v>
      </c>
      <c r="AU118" s="252" t="s">
        <v>83</v>
      </c>
      <c r="AV118" s="13" t="s">
        <v>81</v>
      </c>
      <c r="AW118" s="13" t="s">
        <v>35</v>
      </c>
      <c r="AX118" s="13" t="s">
        <v>74</v>
      </c>
      <c r="AY118" s="252" t="s">
        <v>169</v>
      </c>
    </row>
    <row r="119" spans="1:51" s="14" customFormat="1" ht="12">
      <c r="A119" s="14"/>
      <c r="B119" s="253"/>
      <c r="C119" s="254"/>
      <c r="D119" s="244" t="s">
        <v>178</v>
      </c>
      <c r="E119" s="255" t="s">
        <v>19</v>
      </c>
      <c r="F119" s="256" t="s">
        <v>221</v>
      </c>
      <c r="G119" s="254"/>
      <c r="H119" s="257">
        <v>824.5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178</v>
      </c>
      <c r="AU119" s="263" t="s">
        <v>83</v>
      </c>
      <c r="AV119" s="14" t="s">
        <v>83</v>
      </c>
      <c r="AW119" s="14" t="s">
        <v>35</v>
      </c>
      <c r="AX119" s="14" t="s">
        <v>81</v>
      </c>
      <c r="AY119" s="263" t="s">
        <v>169</v>
      </c>
    </row>
    <row r="120" spans="1:65" s="2" customFormat="1" ht="21.75" customHeight="1">
      <c r="A120" s="41"/>
      <c r="B120" s="42"/>
      <c r="C120" s="229" t="s">
        <v>222</v>
      </c>
      <c r="D120" s="229" t="s">
        <v>171</v>
      </c>
      <c r="E120" s="230" t="s">
        <v>223</v>
      </c>
      <c r="F120" s="231" t="s">
        <v>224</v>
      </c>
      <c r="G120" s="232" t="s">
        <v>207</v>
      </c>
      <c r="H120" s="233">
        <v>824.5</v>
      </c>
      <c r="I120" s="234"/>
      <c r="J120" s="235">
        <f>ROUND(I120*H120,2)</f>
        <v>0</v>
      </c>
      <c r="K120" s="231" t="s">
        <v>175</v>
      </c>
      <c r="L120" s="47"/>
      <c r="M120" s="236" t="s">
        <v>19</v>
      </c>
      <c r="N120" s="237" t="s">
        <v>45</v>
      </c>
      <c r="O120" s="87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0" t="s">
        <v>176</v>
      </c>
      <c r="AT120" s="240" t="s">
        <v>171</v>
      </c>
      <c r="AU120" s="240" t="s">
        <v>83</v>
      </c>
      <c r="AY120" s="20" t="s">
        <v>169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20" t="s">
        <v>81</v>
      </c>
      <c r="BK120" s="241">
        <f>ROUND(I120*H120,2)</f>
        <v>0</v>
      </c>
      <c r="BL120" s="20" t="s">
        <v>176</v>
      </c>
      <c r="BM120" s="240" t="s">
        <v>225</v>
      </c>
    </row>
    <row r="121" spans="1:51" s="13" customFormat="1" ht="12">
      <c r="A121" s="13"/>
      <c r="B121" s="242"/>
      <c r="C121" s="243"/>
      <c r="D121" s="244" t="s">
        <v>178</v>
      </c>
      <c r="E121" s="245" t="s">
        <v>19</v>
      </c>
      <c r="F121" s="246" t="s">
        <v>226</v>
      </c>
      <c r="G121" s="243"/>
      <c r="H121" s="245" t="s">
        <v>19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2" t="s">
        <v>178</v>
      </c>
      <c r="AU121" s="252" t="s">
        <v>83</v>
      </c>
      <c r="AV121" s="13" t="s">
        <v>81</v>
      </c>
      <c r="AW121" s="13" t="s">
        <v>35</v>
      </c>
      <c r="AX121" s="13" t="s">
        <v>74</v>
      </c>
      <c r="AY121" s="252" t="s">
        <v>169</v>
      </c>
    </row>
    <row r="122" spans="1:51" s="14" customFormat="1" ht="12">
      <c r="A122" s="14"/>
      <c r="B122" s="253"/>
      <c r="C122" s="254"/>
      <c r="D122" s="244" t="s">
        <v>178</v>
      </c>
      <c r="E122" s="255" t="s">
        <v>19</v>
      </c>
      <c r="F122" s="256" t="s">
        <v>221</v>
      </c>
      <c r="G122" s="254"/>
      <c r="H122" s="257">
        <v>824.5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178</v>
      </c>
      <c r="AU122" s="263" t="s">
        <v>83</v>
      </c>
      <c r="AV122" s="14" t="s">
        <v>83</v>
      </c>
      <c r="AW122" s="14" t="s">
        <v>35</v>
      </c>
      <c r="AX122" s="14" t="s">
        <v>81</v>
      </c>
      <c r="AY122" s="263" t="s">
        <v>169</v>
      </c>
    </row>
    <row r="123" spans="1:65" s="2" customFormat="1" ht="16.5" customHeight="1">
      <c r="A123" s="41"/>
      <c r="B123" s="42"/>
      <c r="C123" s="229" t="s">
        <v>227</v>
      </c>
      <c r="D123" s="229" t="s">
        <v>171</v>
      </c>
      <c r="E123" s="230" t="s">
        <v>228</v>
      </c>
      <c r="F123" s="231" t="s">
        <v>229</v>
      </c>
      <c r="G123" s="232" t="s">
        <v>207</v>
      </c>
      <c r="H123" s="233">
        <v>824.5</v>
      </c>
      <c r="I123" s="234"/>
      <c r="J123" s="235">
        <f>ROUND(I123*H123,2)</f>
        <v>0</v>
      </c>
      <c r="K123" s="231" t="s">
        <v>175</v>
      </c>
      <c r="L123" s="47"/>
      <c r="M123" s="236" t="s">
        <v>19</v>
      </c>
      <c r="N123" s="237" t="s">
        <v>45</v>
      </c>
      <c r="O123" s="87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0" t="s">
        <v>176</v>
      </c>
      <c r="AT123" s="240" t="s">
        <v>171</v>
      </c>
      <c r="AU123" s="240" t="s">
        <v>83</v>
      </c>
      <c r="AY123" s="20" t="s">
        <v>169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20" t="s">
        <v>81</v>
      </c>
      <c r="BK123" s="241">
        <f>ROUND(I123*H123,2)</f>
        <v>0</v>
      </c>
      <c r="BL123" s="20" t="s">
        <v>176</v>
      </c>
      <c r="BM123" s="240" t="s">
        <v>230</v>
      </c>
    </row>
    <row r="124" spans="1:65" s="2" customFormat="1" ht="33" customHeight="1">
      <c r="A124" s="41"/>
      <c r="B124" s="42"/>
      <c r="C124" s="229" t="s">
        <v>231</v>
      </c>
      <c r="D124" s="229" t="s">
        <v>171</v>
      </c>
      <c r="E124" s="230" t="s">
        <v>232</v>
      </c>
      <c r="F124" s="231" t="s">
        <v>233</v>
      </c>
      <c r="G124" s="232" t="s">
        <v>234</v>
      </c>
      <c r="H124" s="233">
        <v>1484.1</v>
      </c>
      <c r="I124" s="234"/>
      <c r="J124" s="235">
        <f>ROUND(I124*H124,2)</f>
        <v>0</v>
      </c>
      <c r="K124" s="231" t="s">
        <v>175</v>
      </c>
      <c r="L124" s="47"/>
      <c r="M124" s="236" t="s">
        <v>19</v>
      </c>
      <c r="N124" s="237" t="s">
        <v>45</v>
      </c>
      <c r="O124" s="87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0" t="s">
        <v>176</v>
      </c>
      <c r="AT124" s="240" t="s">
        <v>171</v>
      </c>
      <c r="AU124" s="240" t="s">
        <v>83</v>
      </c>
      <c r="AY124" s="20" t="s">
        <v>169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20" t="s">
        <v>81</v>
      </c>
      <c r="BK124" s="241">
        <f>ROUND(I124*H124,2)</f>
        <v>0</v>
      </c>
      <c r="BL124" s="20" t="s">
        <v>176</v>
      </c>
      <c r="BM124" s="240" t="s">
        <v>235</v>
      </c>
    </row>
    <row r="125" spans="1:51" s="13" customFormat="1" ht="12">
      <c r="A125" s="13"/>
      <c r="B125" s="242"/>
      <c r="C125" s="243"/>
      <c r="D125" s="244" t="s">
        <v>178</v>
      </c>
      <c r="E125" s="245" t="s">
        <v>19</v>
      </c>
      <c r="F125" s="246" t="s">
        <v>226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178</v>
      </c>
      <c r="AU125" s="252" t="s">
        <v>83</v>
      </c>
      <c r="AV125" s="13" t="s">
        <v>81</v>
      </c>
      <c r="AW125" s="13" t="s">
        <v>35</v>
      </c>
      <c r="AX125" s="13" t="s">
        <v>74</v>
      </c>
      <c r="AY125" s="252" t="s">
        <v>169</v>
      </c>
    </row>
    <row r="126" spans="1:51" s="14" customFormat="1" ht="12">
      <c r="A126" s="14"/>
      <c r="B126" s="253"/>
      <c r="C126" s="254"/>
      <c r="D126" s="244" t="s">
        <v>178</v>
      </c>
      <c r="E126" s="255" t="s">
        <v>19</v>
      </c>
      <c r="F126" s="256" t="s">
        <v>221</v>
      </c>
      <c r="G126" s="254"/>
      <c r="H126" s="257">
        <v>824.5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178</v>
      </c>
      <c r="AU126" s="263" t="s">
        <v>83</v>
      </c>
      <c r="AV126" s="14" t="s">
        <v>83</v>
      </c>
      <c r="AW126" s="14" t="s">
        <v>35</v>
      </c>
      <c r="AX126" s="14" t="s">
        <v>81</v>
      </c>
      <c r="AY126" s="263" t="s">
        <v>169</v>
      </c>
    </row>
    <row r="127" spans="1:51" s="14" customFormat="1" ht="12">
      <c r="A127" s="14"/>
      <c r="B127" s="253"/>
      <c r="C127" s="254"/>
      <c r="D127" s="244" t="s">
        <v>178</v>
      </c>
      <c r="E127" s="254"/>
      <c r="F127" s="256" t="s">
        <v>236</v>
      </c>
      <c r="G127" s="254"/>
      <c r="H127" s="257">
        <v>1484.1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3" t="s">
        <v>178</v>
      </c>
      <c r="AU127" s="263" t="s">
        <v>83</v>
      </c>
      <c r="AV127" s="14" t="s">
        <v>83</v>
      </c>
      <c r="AW127" s="14" t="s">
        <v>4</v>
      </c>
      <c r="AX127" s="14" t="s">
        <v>81</v>
      </c>
      <c r="AY127" s="263" t="s">
        <v>169</v>
      </c>
    </row>
    <row r="128" spans="1:65" s="2" customFormat="1" ht="44.25" customHeight="1">
      <c r="A128" s="41"/>
      <c r="B128" s="42"/>
      <c r="C128" s="229" t="s">
        <v>237</v>
      </c>
      <c r="D128" s="229" t="s">
        <v>171</v>
      </c>
      <c r="E128" s="230" t="s">
        <v>238</v>
      </c>
      <c r="F128" s="231" t="s">
        <v>239</v>
      </c>
      <c r="G128" s="232" t="s">
        <v>174</v>
      </c>
      <c r="H128" s="233">
        <v>512</v>
      </c>
      <c r="I128" s="234"/>
      <c r="J128" s="235">
        <f>ROUND(I128*H128,2)</f>
        <v>0</v>
      </c>
      <c r="K128" s="231" t="s">
        <v>175</v>
      </c>
      <c r="L128" s="47"/>
      <c r="M128" s="236" t="s">
        <v>19</v>
      </c>
      <c r="N128" s="237" t="s">
        <v>45</v>
      </c>
      <c r="O128" s="87"/>
      <c r="P128" s="238">
        <f>O128*H128</f>
        <v>0</v>
      </c>
      <c r="Q128" s="238">
        <v>0.00024</v>
      </c>
      <c r="R128" s="238">
        <f>Q128*H128</f>
        <v>0.12288</v>
      </c>
      <c r="S128" s="238">
        <v>0.512</v>
      </c>
      <c r="T128" s="239">
        <f>S128*H128</f>
        <v>262.144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0" t="s">
        <v>176</v>
      </c>
      <c r="AT128" s="240" t="s">
        <v>171</v>
      </c>
      <c r="AU128" s="240" t="s">
        <v>83</v>
      </c>
      <c r="AY128" s="20" t="s">
        <v>169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20" t="s">
        <v>81</v>
      </c>
      <c r="BK128" s="241">
        <f>ROUND(I128*H128,2)</f>
        <v>0</v>
      </c>
      <c r="BL128" s="20" t="s">
        <v>176</v>
      </c>
      <c r="BM128" s="240" t="s">
        <v>240</v>
      </c>
    </row>
    <row r="129" spans="1:51" s="13" customFormat="1" ht="12">
      <c r="A129" s="13"/>
      <c r="B129" s="242"/>
      <c r="C129" s="243"/>
      <c r="D129" s="244" t="s">
        <v>178</v>
      </c>
      <c r="E129" s="245" t="s">
        <v>19</v>
      </c>
      <c r="F129" s="246" t="s">
        <v>179</v>
      </c>
      <c r="G129" s="243"/>
      <c r="H129" s="245" t="s">
        <v>19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2" t="s">
        <v>178</v>
      </c>
      <c r="AU129" s="252" t="s">
        <v>83</v>
      </c>
      <c r="AV129" s="13" t="s">
        <v>81</v>
      </c>
      <c r="AW129" s="13" t="s">
        <v>35</v>
      </c>
      <c r="AX129" s="13" t="s">
        <v>74</v>
      </c>
      <c r="AY129" s="252" t="s">
        <v>169</v>
      </c>
    </row>
    <row r="130" spans="1:51" s="13" customFormat="1" ht="12">
      <c r="A130" s="13"/>
      <c r="B130" s="242"/>
      <c r="C130" s="243"/>
      <c r="D130" s="244" t="s">
        <v>178</v>
      </c>
      <c r="E130" s="245" t="s">
        <v>19</v>
      </c>
      <c r="F130" s="246" t="s">
        <v>214</v>
      </c>
      <c r="G130" s="243"/>
      <c r="H130" s="245" t="s">
        <v>19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2" t="s">
        <v>178</v>
      </c>
      <c r="AU130" s="252" t="s">
        <v>83</v>
      </c>
      <c r="AV130" s="13" t="s">
        <v>81</v>
      </c>
      <c r="AW130" s="13" t="s">
        <v>35</v>
      </c>
      <c r="AX130" s="13" t="s">
        <v>74</v>
      </c>
      <c r="AY130" s="252" t="s">
        <v>169</v>
      </c>
    </row>
    <row r="131" spans="1:51" s="14" customFormat="1" ht="12">
      <c r="A131" s="14"/>
      <c r="B131" s="253"/>
      <c r="C131" s="254"/>
      <c r="D131" s="244" t="s">
        <v>178</v>
      </c>
      <c r="E131" s="255" t="s">
        <v>19</v>
      </c>
      <c r="F131" s="256" t="s">
        <v>241</v>
      </c>
      <c r="G131" s="254"/>
      <c r="H131" s="257">
        <v>512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178</v>
      </c>
      <c r="AU131" s="263" t="s">
        <v>83</v>
      </c>
      <c r="AV131" s="14" t="s">
        <v>83</v>
      </c>
      <c r="AW131" s="14" t="s">
        <v>35</v>
      </c>
      <c r="AX131" s="14" t="s">
        <v>81</v>
      </c>
      <c r="AY131" s="263" t="s">
        <v>169</v>
      </c>
    </row>
    <row r="132" spans="1:63" s="12" customFormat="1" ht="22.8" customHeight="1">
      <c r="A132" s="12"/>
      <c r="B132" s="213"/>
      <c r="C132" s="214"/>
      <c r="D132" s="215" t="s">
        <v>73</v>
      </c>
      <c r="E132" s="227" t="s">
        <v>216</v>
      </c>
      <c r="F132" s="227" t="s">
        <v>242</v>
      </c>
      <c r="G132" s="214"/>
      <c r="H132" s="214"/>
      <c r="I132" s="217"/>
      <c r="J132" s="228">
        <f>BK132</f>
        <v>0</v>
      </c>
      <c r="K132" s="214"/>
      <c r="L132" s="219"/>
      <c r="M132" s="220"/>
      <c r="N132" s="221"/>
      <c r="O132" s="221"/>
      <c r="P132" s="222">
        <f>P133</f>
        <v>0</v>
      </c>
      <c r="Q132" s="221"/>
      <c r="R132" s="222">
        <f>R133</f>
        <v>0</v>
      </c>
      <c r="S132" s="221"/>
      <c r="T132" s="223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81</v>
      </c>
      <c r="AT132" s="225" t="s">
        <v>73</v>
      </c>
      <c r="AU132" s="225" t="s">
        <v>81</v>
      </c>
      <c r="AY132" s="224" t="s">
        <v>169</v>
      </c>
      <c r="BK132" s="226">
        <f>BK133</f>
        <v>0</v>
      </c>
    </row>
    <row r="133" spans="1:63" s="12" customFormat="1" ht="20.85" customHeight="1">
      <c r="A133" s="12"/>
      <c r="B133" s="213"/>
      <c r="C133" s="214"/>
      <c r="D133" s="215" t="s">
        <v>73</v>
      </c>
      <c r="E133" s="227" t="s">
        <v>243</v>
      </c>
      <c r="F133" s="227" t="s">
        <v>244</v>
      </c>
      <c r="G133" s="214"/>
      <c r="H133" s="214"/>
      <c r="I133" s="217"/>
      <c r="J133" s="228">
        <f>BK133</f>
        <v>0</v>
      </c>
      <c r="K133" s="214"/>
      <c r="L133" s="219"/>
      <c r="M133" s="220"/>
      <c r="N133" s="221"/>
      <c r="O133" s="221"/>
      <c r="P133" s="222">
        <f>P134</f>
        <v>0</v>
      </c>
      <c r="Q133" s="221"/>
      <c r="R133" s="222">
        <f>R134</f>
        <v>0</v>
      </c>
      <c r="S133" s="221"/>
      <c r="T133" s="22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81</v>
      </c>
      <c r="AT133" s="225" t="s">
        <v>73</v>
      </c>
      <c r="AU133" s="225" t="s">
        <v>83</v>
      </c>
      <c r="AY133" s="224" t="s">
        <v>169</v>
      </c>
      <c r="BK133" s="226">
        <f>BK134</f>
        <v>0</v>
      </c>
    </row>
    <row r="134" spans="1:63" s="16" customFormat="1" ht="20.85" customHeight="1">
      <c r="A134" s="16"/>
      <c r="B134" s="275"/>
      <c r="C134" s="276"/>
      <c r="D134" s="277" t="s">
        <v>73</v>
      </c>
      <c r="E134" s="277" t="s">
        <v>245</v>
      </c>
      <c r="F134" s="277" t="s">
        <v>246</v>
      </c>
      <c r="G134" s="276"/>
      <c r="H134" s="276"/>
      <c r="I134" s="278"/>
      <c r="J134" s="279">
        <f>BK134</f>
        <v>0</v>
      </c>
      <c r="K134" s="276"/>
      <c r="L134" s="280"/>
      <c r="M134" s="281"/>
      <c r="N134" s="282"/>
      <c r="O134" s="282"/>
      <c r="P134" s="283">
        <f>SUM(P135:P138)</f>
        <v>0</v>
      </c>
      <c r="Q134" s="282"/>
      <c r="R134" s="283">
        <f>SUM(R135:R138)</f>
        <v>0</v>
      </c>
      <c r="S134" s="282"/>
      <c r="T134" s="284">
        <f>SUM(T135:T138)</f>
        <v>0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R134" s="285" t="s">
        <v>81</v>
      </c>
      <c r="AT134" s="286" t="s">
        <v>73</v>
      </c>
      <c r="AU134" s="286" t="s">
        <v>189</v>
      </c>
      <c r="AY134" s="285" t="s">
        <v>169</v>
      </c>
      <c r="BK134" s="287">
        <f>SUM(BK135:BK138)</f>
        <v>0</v>
      </c>
    </row>
    <row r="135" spans="1:65" s="2" customFormat="1" ht="21.75" customHeight="1">
      <c r="A135" s="41"/>
      <c r="B135" s="42"/>
      <c r="C135" s="229" t="s">
        <v>247</v>
      </c>
      <c r="D135" s="229" t="s">
        <v>171</v>
      </c>
      <c r="E135" s="230" t="s">
        <v>248</v>
      </c>
      <c r="F135" s="231" t="s">
        <v>249</v>
      </c>
      <c r="G135" s="232" t="s">
        <v>234</v>
      </c>
      <c r="H135" s="233">
        <v>262.144</v>
      </c>
      <c r="I135" s="234"/>
      <c r="J135" s="235">
        <f>ROUND(I135*H135,2)</f>
        <v>0</v>
      </c>
      <c r="K135" s="231" t="s">
        <v>175</v>
      </c>
      <c r="L135" s="47"/>
      <c r="M135" s="236" t="s">
        <v>19</v>
      </c>
      <c r="N135" s="237" t="s">
        <v>45</v>
      </c>
      <c r="O135" s="87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0" t="s">
        <v>176</v>
      </c>
      <c r="AT135" s="240" t="s">
        <v>171</v>
      </c>
      <c r="AU135" s="240" t="s">
        <v>176</v>
      </c>
      <c r="AY135" s="20" t="s">
        <v>169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20" t="s">
        <v>81</v>
      </c>
      <c r="BK135" s="241">
        <f>ROUND(I135*H135,2)</f>
        <v>0</v>
      </c>
      <c r="BL135" s="20" t="s">
        <v>176</v>
      </c>
      <c r="BM135" s="240" t="s">
        <v>250</v>
      </c>
    </row>
    <row r="136" spans="1:65" s="2" customFormat="1" ht="33" customHeight="1">
      <c r="A136" s="41"/>
      <c r="B136" s="42"/>
      <c r="C136" s="229" t="s">
        <v>251</v>
      </c>
      <c r="D136" s="229" t="s">
        <v>171</v>
      </c>
      <c r="E136" s="230" t="s">
        <v>252</v>
      </c>
      <c r="F136" s="231" t="s">
        <v>253</v>
      </c>
      <c r="G136" s="232" t="s">
        <v>234</v>
      </c>
      <c r="H136" s="233">
        <v>2359.296</v>
      </c>
      <c r="I136" s="234"/>
      <c r="J136" s="235">
        <f>ROUND(I136*H136,2)</f>
        <v>0</v>
      </c>
      <c r="K136" s="231" t="s">
        <v>175</v>
      </c>
      <c r="L136" s="47"/>
      <c r="M136" s="236" t="s">
        <v>19</v>
      </c>
      <c r="N136" s="237" t="s">
        <v>45</v>
      </c>
      <c r="O136" s="87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0" t="s">
        <v>176</v>
      </c>
      <c r="AT136" s="240" t="s">
        <v>171</v>
      </c>
      <c r="AU136" s="240" t="s">
        <v>176</v>
      </c>
      <c r="AY136" s="20" t="s">
        <v>169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20" t="s">
        <v>81</v>
      </c>
      <c r="BK136" s="241">
        <f>ROUND(I136*H136,2)</f>
        <v>0</v>
      </c>
      <c r="BL136" s="20" t="s">
        <v>176</v>
      </c>
      <c r="BM136" s="240" t="s">
        <v>254</v>
      </c>
    </row>
    <row r="137" spans="1:51" s="14" customFormat="1" ht="12">
      <c r="A137" s="14"/>
      <c r="B137" s="253"/>
      <c r="C137" s="254"/>
      <c r="D137" s="244" t="s">
        <v>178</v>
      </c>
      <c r="E137" s="254"/>
      <c r="F137" s="256" t="s">
        <v>255</v>
      </c>
      <c r="G137" s="254"/>
      <c r="H137" s="257">
        <v>2359.296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3" t="s">
        <v>178</v>
      </c>
      <c r="AU137" s="263" t="s">
        <v>176</v>
      </c>
      <c r="AV137" s="14" t="s">
        <v>83</v>
      </c>
      <c r="AW137" s="14" t="s">
        <v>4</v>
      </c>
      <c r="AX137" s="14" t="s">
        <v>81</v>
      </c>
      <c r="AY137" s="263" t="s">
        <v>169</v>
      </c>
    </row>
    <row r="138" spans="1:65" s="2" customFormat="1" ht="33" customHeight="1">
      <c r="A138" s="41"/>
      <c r="B138" s="42"/>
      <c r="C138" s="229" t="s">
        <v>8</v>
      </c>
      <c r="D138" s="229" t="s">
        <v>171</v>
      </c>
      <c r="E138" s="230" t="s">
        <v>256</v>
      </c>
      <c r="F138" s="231" t="s">
        <v>257</v>
      </c>
      <c r="G138" s="232" t="s">
        <v>234</v>
      </c>
      <c r="H138" s="233">
        <v>262.144</v>
      </c>
      <c r="I138" s="234"/>
      <c r="J138" s="235">
        <f>ROUND(I138*H138,2)</f>
        <v>0</v>
      </c>
      <c r="K138" s="231" t="s">
        <v>175</v>
      </c>
      <c r="L138" s="47"/>
      <c r="M138" s="288" t="s">
        <v>19</v>
      </c>
      <c r="N138" s="289" t="s">
        <v>45</v>
      </c>
      <c r="O138" s="290"/>
      <c r="P138" s="291">
        <f>O138*H138</f>
        <v>0</v>
      </c>
      <c r="Q138" s="291">
        <v>0</v>
      </c>
      <c r="R138" s="291">
        <f>Q138*H138</f>
        <v>0</v>
      </c>
      <c r="S138" s="291">
        <v>0</v>
      </c>
      <c r="T138" s="292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0" t="s">
        <v>176</v>
      </c>
      <c r="AT138" s="240" t="s">
        <v>171</v>
      </c>
      <c r="AU138" s="240" t="s">
        <v>176</v>
      </c>
      <c r="AY138" s="20" t="s">
        <v>169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20" t="s">
        <v>81</v>
      </c>
      <c r="BK138" s="241">
        <f>ROUND(I138*H138,2)</f>
        <v>0</v>
      </c>
      <c r="BL138" s="20" t="s">
        <v>176</v>
      </c>
      <c r="BM138" s="240" t="s">
        <v>258</v>
      </c>
    </row>
    <row r="139" spans="1:31" s="2" customFormat="1" ht="6.95" customHeight="1">
      <c r="A139" s="41"/>
      <c r="B139" s="62"/>
      <c r="C139" s="63"/>
      <c r="D139" s="63"/>
      <c r="E139" s="63"/>
      <c r="F139" s="63"/>
      <c r="G139" s="63"/>
      <c r="H139" s="63"/>
      <c r="I139" s="178"/>
      <c r="J139" s="63"/>
      <c r="K139" s="63"/>
      <c r="L139" s="47"/>
      <c r="M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</sheetData>
  <sheetProtection password="DD5F" sheet="1" objects="1" scenarios="1" formatColumns="0" formatRows="0" autoFilter="0"/>
  <autoFilter ref="C89:K13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142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259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ROUND(J88,2)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ROUND((SUM(BE88:BE101)),2)</f>
        <v>0</v>
      </c>
      <c r="G35" s="41"/>
      <c r="H35" s="41"/>
      <c r="I35" s="167">
        <v>0.21</v>
      </c>
      <c r="J35" s="166">
        <f>ROUND(((SUM(BE88:BE101))*I35),2)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ROUND((SUM(BF88:BF101)),2)</f>
        <v>0</v>
      </c>
      <c r="G36" s="41"/>
      <c r="H36" s="41"/>
      <c r="I36" s="167">
        <v>0.15</v>
      </c>
      <c r="J36" s="166">
        <f>ROUND(((SUM(BF88:BF101))*I36),2)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ROUND((SUM(BG88:BG101)),2)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ROUND((SUM(BH88:BH101)),2)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ROUND((SUM(BI88:BI101)),2)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142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002 - Odstranění venkovního osvětlení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J88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260</v>
      </c>
      <c r="E64" s="191"/>
      <c r="F64" s="191"/>
      <c r="G64" s="191"/>
      <c r="H64" s="191"/>
      <c r="I64" s="192"/>
      <c r="J64" s="193">
        <f>J89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261</v>
      </c>
      <c r="E65" s="197"/>
      <c r="F65" s="197"/>
      <c r="G65" s="197"/>
      <c r="H65" s="197"/>
      <c r="I65" s="198"/>
      <c r="J65" s="199">
        <f>J90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95"/>
      <c r="C66" s="128"/>
      <c r="D66" s="196" t="s">
        <v>262</v>
      </c>
      <c r="E66" s="197"/>
      <c r="F66" s="197"/>
      <c r="G66" s="197"/>
      <c r="H66" s="197"/>
      <c r="I66" s="198"/>
      <c r="J66" s="199">
        <f>J99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149"/>
      <c r="J67" s="43"/>
      <c r="K67" s="43"/>
      <c r="L67" s="15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178"/>
      <c r="J68" s="63"/>
      <c r="K68" s="63"/>
      <c r="L68" s="15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181"/>
      <c r="J72" s="65"/>
      <c r="K72" s="65"/>
      <c r="L72" s="15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154</v>
      </c>
      <c r="D73" s="43"/>
      <c r="E73" s="43"/>
      <c r="F73" s="43"/>
      <c r="G73" s="43"/>
      <c r="H73" s="43"/>
      <c r="I73" s="149"/>
      <c r="J73" s="43"/>
      <c r="K73" s="43"/>
      <c r="L73" s="15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149"/>
      <c r="J74" s="43"/>
      <c r="K74" s="43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82" t="str">
        <f>E7</f>
        <v>KRÁLŮV DVŮR - OBCHVAT - II. část - PDPS</v>
      </c>
      <c r="F76" s="35"/>
      <c r="G76" s="35"/>
      <c r="H76" s="35"/>
      <c r="I76" s="149"/>
      <c r="J76" s="43"/>
      <c r="K76" s="4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2:12" s="1" customFormat="1" ht="12" customHeight="1">
      <c r="B77" s="24"/>
      <c r="C77" s="35" t="s">
        <v>141</v>
      </c>
      <c r="D77" s="25"/>
      <c r="E77" s="25"/>
      <c r="F77" s="25"/>
      <c r="G77" s="25"/>
      <c r="H77" s="25"/>
      <c r="I77" s="141"/>
      <c r="J77" s="25"/>
      <c r="K77" s="25"/>
      <c r="L77" s="23"/>
    </row>
    <row r="78" spans="1:31" s="2" customFormat="1" ht="16.5" customHeight="1">
      <c r="A78" s="41"/>
      <c r="B78" s="42"/>
      <c r="C78" s="43"/>
      <c r="D78" s="43"/>
      <c r="E78" s="182" t="s">
        <v>142</v>
      </c>
      <c r="F78" s="43"/>
      <c r="G78" s="43"/>
      <c r="H78" s="43"/>
      <c r="I78" s="149"/>
      <c r="J78" s="43"/>
      <c r="K78" s="4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143</v>
      </c>
      <c r="D79" s="43"/>
      <c r="E79" s="43"/>
      <c r="F79" s="43"/>
      <c r="G79" s="43"/>
      <c r="H79" s="43"/>
      <c r="I79" s="149"/>
      <c r="J79" s="43"/>
      <c r="K79" s="43"/>
      <c r="L79" s="15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E11</f>
        <v>SO 002 - Odstranění venkovního osvětlení</v>
      </c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21</v>
      </c>
      <c r="D82" s="43"/>
      <c r="E82" s="43"/>
      <c r="F82" s="30" t="str">
        <f>F14</f>
        <v>Králův Dvůr</v>
      </c>
      <c r="G82" s="43"/>
      <c r="H82" s="43"/>
      <c r="I82" s="152" t="s">
        <v>23</v>
      </c>
      <c r="J82" s="75" t="str">
        <f>IF(J14="","",J14)</f>
        <v>18. 3. 2020</v>
      </c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40.05" customHeight="1">
      <c r="A84" s="41"/>
      <c r="B84" s="42"/>
      <c r="C84" s="35" t="s">
        <v>25</v>
      </c>
      <c r="D84" s="43"/>
      <c r="E84" s="43"/>
      <c r="F84" s="30" t="str">
        <f>E17</f>
        <v>Město Králův Dvůr,Nám.Míru 139,26701 Králův Dvůr</v>
      </c>
      <c r="G84" s="43"/>
      <c r="H84" s="43"/>
      <c r="I84" s="152" t="s">
        <v>31</v>
      </c>
      <c r="J84" s="39" t="str">
        <f>E23</f>
        <v>SPEKTRA s.r.o.,V Hlinkách 1548,26601 Beroun</v>
      </c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29</v>
      </c>
      <c r="D85" s="43"/>
      <c r="E85" s="43"/>
      <c r="F85" s="30" t="str">
        <f>IF(E20="","",E20)</f>
        <v>Vyplň údaj</v>
      </c>
      <c r="G85" s="43"/>
      <c r="H85" s="43"/>
      <c r="I85" s="152" t="s">
        <v>36</v>
      </c>
      <c r="J85" s="39" t="str">
        <f>E26</f>
        <v>p. Lenka Dejdarová</v>
      </c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201"/>
      <c r="B87" s="202"/>
      <c r="C87" s="203" t="s">
        <v>155</v>
      </c>
      <c r="D87" s="204" t="s">
        <v>59</v>
      </c>
      <c r="E87" s="204" t="s">
        <v>55</v>
      </c>
      <c r="F87" s="204" t="s">
        <v>56</v>
      </c>
      <c r="G87" s="204" t="s">
        <v>156</v>
      </c>
      <c r="H87" s="204" t="s">
        <v>157</v>
      </c>
      <c r="I87" s="205" t="s">
        <v>158</v>
      </c>
      <c r="J87" s="204" t="s">
        <v>147</v>
      </c>
      <c r="K87" s="206" t="s">
        <v>159</v>
      </c>
      <c r="L87" s="207"/>
      <c r="M87" s="95" t="s">
        <v>19</v>
      </c>
      <c r="N87" s="96" t="s">
        <v>44</v>
      </c>
      <c r="O87" s="96" t="s">
        <v>160</v>
      </c>
      <c r="P87" s="96" t="s">
        <v>161</v>
      </c>
      <c r="Q87" s="96" t="s">
        <v>162</v>
      </c>
      <c r="R87" s="96" t="s">
        <v>163</v>
      </c>
      <c r="S87" s="96" t="s">
        <v>164</v>
      </c>
      <c r="T87" s="97" t="s">
        <v>165</v>
      </c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63" s="2" customFormat="1" ht="22.8" customHeight="1">
      <c r="A88" s="41"/>
      <c r="B88" s="42"/>
      <c r="C88" s="102" t="s">
        <v>166</v>
      </c>
      <c r="D88" s="43"/>
      <c r="E88" s="43"/>
      <c r="F88" s="43"/>
      <c r="G88" s="43"/>
      <c r="H88" s="43"/>
      <c r="I88" s="149"/>
      <c r="J88" s="208">
        <f>BK88</f>
        <v>0</v>
      </c>
      <c r="K88" s="43"/>
      <c r="L88" s="47"/>
      <c r="M88" s="98"/>
      <c r="N88" s="209"/>
      <c r="O88" s="99"/>
      <c r="P88" s="210">
        <f>P89</f>
        <v>0</v>
      </c>
      <c r="Q88" s="99"/>
      <c r="R88" s="210">
        <f>R89</f>
        <v>0</v>
      </c>
      <c r="S88" s="99"/>
      <c r="T88" s="211">
        <f>T89</f>
        <v>0.135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73</v>
      </c>
      <c r="AU88" s="20" t="s">
        <v>148</v>
      </c>
      <c r="BK88" s="212">
        <f>BK89</f>
        <v>0</v>
      </c>
    </row>
    <row r="89" spans="1:63" s="12" customFormat="1" ht="25.9" customHeight="1">
      <c r="A89" s="12"/>
      <c r="B89" s="213"/>
      <c r="C89" s="214"/>
      <c r="D89" s="215" t="s">
        <v>73</v>
      </c>
      <c r="E89" s="216" t="s">
        <v>263</v>
      </c>
      <c r="F89" s="216" t="s">
        <v>264</v>
      </c>
      <c r="G89" s="214"/>
      <c r="H89" s="214"/>
      <c r="I89" s="217"/>
      <c r="J89" s="218">
        <f>BK89</f>
        <v>0</v>
      </c>
      <c r="K89" s="214"/>
      <c r="L89" s="219"/>
      <c r="M89" s="220"/>
      <c r="N89" s="221"/>
      <c r="O89" s="221"/>
      <c r="P89" s="222">
        <f>P90</f>
        <v>0</v>
      </c>
      <c r="Q89" s="221"/>
      <c r="R89" s="222">
        <f>R90</f>
        <v>0</v>
      </c>
      <c r="S89" s="221"/>
      <c r="T89" s="223">
        <f>T90</f>
        <v>0.135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83</v>
      </c>
      <c r="AT89" s="225" t="s">
        <v>73</v>
      </c>
      <c r="AU89" s="225" t="s">
        <v>74</v>
      </c>
      <c r="AY89" s="224" t="s">
        <v>169</v>
      </c>
      <c r="BK89" s="226">
        <f>BK90</f>
        <v>0</v>
      </c>
    </row>
    <row r="90" spans="1:63" s="12" customFormat="1" ht="22.8" customHeight="1">
      <c r="A90" s="12"/>
      <c r="B90" s="213"/>
      <c r="C90" s="214"/>
      <c r="D90" s="215" t="s">
        <v>73</v>
      </c>
      <c r="E90" s="227" t="s">
        <v>265</v>
      </c>
      <c r="F90" s="227" t="s">
        <v>266</v>
      </c>
      <c r="G90" s="214"/>
      <c r="H90" s="214"/>
      <c r="I90" s="217"/>
      <c r="J90" s="228">
        <f>BK90</f>
        <v>0</v>
      </c>
      <c r="K90" s="214"/>
      <c r="L90" s="219"/>
      <c r="M90" s="220"/>
      <c r="N90" s="221"/>
      <c r="O90" s="221"/>
      <c r="P90" s="222">
        <f>P91+SUM(P92:P99)</f>
        <v>0</v>
      </c>
      <c r="Q90" s="221"/>
      <c r="R90" s="222">
        <f>R91+SUM(R92:R99)</f>
        <v>0</v>
      </c>
      <c r="S90" s="221"/>
      <c r="T90" s="223">
        <f>T91+SUM(T92:T99)</f>
        <v>0.135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83</v>
      </c>
      <c r="AT90" s="225" t="s">
        <v>73</v>
      </c>
      <c r="AU90" s="225" t="s">
        <v>81</v>
      </c>
      <c r="AY90" s="224" t="s">
        <v>169</v>
      </c>
      <c r="BK90" s="226">
        <f>BK91+SUM(BK92:BK99)</f>
        <v>0</v>
      </c>
    </row>
    <row r="91" spans="1:65" s="2" customFormat="1" ht="33" customHeight="1">
      <c r="A91" s="41"/>
      <c r="B91" s="42"/>
      <c r="C91" s="229" t="s">
        <v>81</v>
      </c>
      <c r="D91" s="229" t="s">
        <v>171</v>
      </c>
      <c r="E91" s="230" t="s">
        <v>267</v>
      </c>
      <c r="F91" s="231" t="s">
        <v>268</v>
      </c>
      <c r="G91" s="232" t="s">
        <v>186</v>
      </c>
      <c r="H91" s="233">
        <v>18</v>
      </c>
      <c r="I91" s="234"/>
      <c r="J91" s="235">
        <f>ROUND(I91*H91,2)</f>
        <v>0</v>
      </c>
      <c r="K91" s="231" t="s">
        <v>175</v>
      </c>
      <c r="L91" s="47"/>
      <c r="M91" s="236" t="s">
        <v>19</v>
      </c>
      <c r="N91" s="237" t="s">
        <v>45</v>
      </c>
      <c r="O91" s="87"/>
      <c r="P91" s="238">
        <f>O91*H91</f>
        <v>0</v>
      </c>
      <c r="Q91" s="238">
        <v>0</v>
      </c>
      <c r="R91" s="238">
        <f>Q91*H91</f>
        <v>0</v>
      </c>
      <c r="S91" s="238">
        <v>0.0075</v>
      </c>
      <c r="T91" s="239">
        <f>S91*H91</f>
        <v>0.135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0" t="s">
        <v>227</v>
      </c>
      <c r="AT91" s="240" t="s">
        <v>171</v>
      </c>
      <c r="AU91" s="240" t="s">
        <v>83</v>
      </c>
      <c r="AY91" s="20" t="s">
        <v>169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20" t="s">
        <v>81</v>
      </c>
      <c r="BK91" s="241">
        <f>ROUND(I91*H91,2)</f>
        <v>0</v>
      </c>
      <c r="BL91" s="20" t="s">
        <v>227</v>
      </c>
      <c r="BM91" s="240" t="s">
        <v>269</v>
      </c>
    </row>
    <row r="92" spans="1:51" s="13" customFormat="1" ht="12">
      <c r="A92" s="13"/>
      <c r="B92" s="242"/>
      <c r="C92" s="243"/>
      <c r="D92" s="244" t="s">
        <v>178</v>
      </c>
      <c r="E92" s="245" t="s">
        <v>19</v>
      </c>
      <c r="F92" s="246" t="s">
        <v>270</v>
      </c>
      <c r="G92" s="243"/>
      <c r="H92" s="245" t="s">
        <v>19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2" t="s">
        <v>178</v>
      </c>
      <c r="AU92" s="252" t="s">
        <v>83</v>
      </c>
      <c r="AV92" s="13" t="s">
        <v>81</v>
      </c>
      <c r="AW92" s="13" t="s">
        <v>35</v>
      </c>
      <c r="AX92" s="13" t="s">
        <v>74</v>
      </c>
      <c r="AY92" s="252" t="s">
        <v>169</v>
      </c>
    </row>
    <row r="93" spans="1:51" s="14" customFormat="1" ht="12">
      <c r="A93" s="14"/>
      <c r="B93" s="253"/>
      <c r="C93" s="254"/>
      <c r="D93" s="244" t="s">
        <v>178</v>
      </c>
      <c r="E93" s="255" t="s">
        <v>19</v>
      </c>
      <c r="F93" s="256" t="s">
        <v>271</v>
      </c>
      <c r="G93" s="254"/>
      <c r="H93" s="257">
        <v>8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3" t="s">
        <v>178</v>
      </c>
      <c r="AU93" s="263" t="s">
        <v>83</v>
      </c>
      <c r="AV93" s="14" t="s">
        <v>83</v>
      </c>
      <c r="AW93" s="14" t="s">
        <v>35</v>
      </c>
      <c r="AX93" s="14" t="s">
        <v>74</v>
      </c>
      <c r="AY93" s="263" t="s">
        <v>169</v>
      </c>
    </row>
    <row r="94" spans="1:51" s="14" customFormat="1" ht="12">
      <c r="A94" s="14"/>
      <c r="B94" s="253"/>
      <c r="C94" s="254"/>
      <c r="D94" s="244" t="s">
        <v>178</v>
      </c>
      <c r="E94" s="255" t="s">
        <v>19</v>
      </c>
      <c r="F94" s="256" t="s">
        <v>272</v>
      </c>
      <c r="G94" s="254"/>
      <c r="H94" s="257">
        <v>10</v>
      </c>
      <c r="I94" s="258"/>
      <c r="J94" s="254"/>
      <c r="K94" s="254"/>
      <c r="L94" s="259"/>
      <c r="M94" s="260"/>
      <c r="N94" s="261"/>
      <c r="O94" s="261"/>
      <c r="P94" s="261"/>
      <c r="Q94" s="261"/>
      <c r="R94" s="261"/>
      <c r="S94" s="261"/>
      <c r="T94" s="26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3" t="s">
        <v>178</v>
      </c>
      <c r="AU94" s="263" t="s">
        <v>83</v>
      </c>
      <c r="AV94" s="14" t="s">
        <v>83</v>
      </c>
      <c r="AW94" s="14" t="s">
        <v>35</v>
      </c>
      <c r="AX94" s="14" t="s">
        <v>74</v>
      </c>
      <c r="AY94" s="263" t="s">
        <v>169</v>
      </c>
    </row>
    <row r="95" spans="1:51" s="15" customFormat="1" ht="12">
      <c r="A95" s="15"/>
      <c r="B95" s="264"/>
      <c r="C95" s="265"/>
      <c r="D95" s="244" t="s">
        <v>178</v>
      </c>
      <c r="E95" s="266" t="s">
        <v>19</v>
      </c>
      <c r="F95" s="267" t="s">
        <v>183</v>
      </c>
      <c r="G95" s="265"/>
      <c r="H95" s="268">
        <v>18</v>
      </c>
      <c r="I95" s="269"/>
      <c r="J95" s="265"/>
      <c r="K95" s="265"/>
      <c r="L95" s="270"/>
      <c r="M95" s="271"/>
      <c r="N95" s="272"/>
      <c r="O95" s="272"/>
      <c r="P95" s="272"/>
      <c r="Q95" s="272"/>
      <c r="R95" s="272"/>
      <c r="S95" s="272"/>
      <c r="T95" s="273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74" t="s">
        <v>178</v>
      </c>
      <c r="AU95" s="274" t="s">
        <v>83</v>
      </c>
      <c r="AV95" s="15" t="s">
        <v>176</v>
      </c>
      <c r="AW95" s="15" t="s">
        <v>35</v>
      </c>
      <c r="AX95" s="15" t="s">
        <v>81</v>
      </c>
      <c r="AY95" s="274" t="s">
        <v>169</v>
      </c>
    </row>
    <row r="96" spans="1:65" s="2" customFormat="1" ht="33" customHeight="1">
      <c r="A96" s="41"/>
      <c r="B96" s="42"/>
      <c r="C96" s="229" t="s">
        <v>83</v>
      </c>
      <c r="D96" s="229" t="s">
        <v>171</v>
      </c>
      <c r="E96" s="230" t="s">
        <v>273</v>
      </c>
      <c r="F96" s="231" t="s">
        <v>274</v>
      </c>
      <c r="G96" s="232" t="s">
        <v>275</v>
      </c>
      <c r="H96" s="233">
        <v>18</v>
      </c>
      <c r="I96" s="234"/>
      <c r="J96" s="235">
        <f>ROUND(I96*H96,2)</f>
        <v>0</v>
      </c>
      <c r="K96" s="231" t="s">
        <v>19</v>
      </c>
      <c r="L96" s="47"/>
      <c r="M96" s="236" t="s">
        <v>19</v>
      </c>
      <c r="N96" s="237" t="s">
        <v>45</v>
      </c>
      <c r="O96" s="87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0" t="s">
        <v>276</v>
      </c>
      <c r="AT96" s="240" t="s">
        <v>171</v>
      </c>
      <c r="AU96" s="240" t="s">
        <v>83</v>
      </c>
      <c r="AY96" s="20" t="s">
        <v>169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20" t="s">
        <v>81</v>
      </c>
      <c r="BK96" s="241">
        <f>ROUND(I96*H96,2)</f>
        <v>0</v>
      </c>
      <c r="BL96" s="20" t="s">
        <v>276</v>
      </c>
      <c r="BM96" s="240" t="s">
        <v>277</v>
      </c>
    </row>
    <row r="97" spans="1:65" s="2" customFormat="1" ht="33" customHeight="1">
      <c r="A97" s="41"/>
      <c r="B97" s="42"/>
      <c r="C97" s="229" t="s">
        <v>189</v>
      </c>
      <c r="D97" s="229" t="s">
        <v>171</v>
      </c>
      <c r="E97" s="230" t="s">
        <v>278</v>
      </c>
      <c r="F97" s="231" t="s">
        <v>279</v>
      </c>
      <c r="G97" s="232" t="s">
        <v>280</v>
      </c>
      <c r="H97" s="233">
        <v>630</v>
      </c>
      <c r="I97" s="234"/>
      <c r="J97" s="235">
        <f>ROUND(I97*H97,2)</f>
        <v>0</v>
      </c>
      <c r="K97" s="231" t="s">
        <v>19</v>
      </c>
      <c r="L97" s="47"/>
      <c r="M97" s="236" t="s">
        <v>19</v>
      </c>
      <c r="N97" s="237" t="s">
        <v>45</v>
      </c>
      <c r="O97" s="8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0" t="s">
        <v>276</v>
      </c>
      <c r="AT97" s="240" t="s">
        <v>171</v>
      </c>
      <c r="AU97" s="240" t="s">
        <v>83</v>
      </c>
      <c r="AY97" s="20" t="s">
        <v>169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20" t="s">
        <v>81</v>
      </c>
      <c r="BK97" s="241">
        <f>ROUND(I97*H97,2)</f>
        <v>0</v>
      </c>
      <c r="BL97" s="20" t="s">
        <v>276</v>
      </c>
      <c r="BM97" s="240" t="s">
        <v>281</v>
      </c>
    </row>
    <row r="98" spans="1:65" s="2" customFormat="1" ht="21.75" customHeight="1">
      <c r="A98" s="41"/>
      <c r="B98" s="42"/>
      <c r="C98" s="229" t="s">
        <v>176</v>
      </c>
      <c r="D98" s="229" t="s">
        <v>171</v>
      </c>
      <c r="E98" s="230" t="s">
        <v>282</v>
      </c>
      <c r="F98" s="231" t="s">
        <v>283</v>
      </c>
      <c r="G98" s="232" t="s">
        <v>284</v>
      </c>
      <c r="H98" s="233">
        <v>1</v>
      </c>
      <c r="I98" s="234"/>
      <c r="J98" s="235">
        <f>ROUND(I98*H98,2)</f>
        <v>0</v>
      </c>
      <c r="K98" s="231" t="s">
        <v>19</v>
      </c>
      <c r="L98" s="47"/>
      <c r="M98" s="236" t="s">
        <v>19</v>
      </c>
      <c r="N98" s="237" t="s">
        <v>45</v>
      </c>
      <c r="O98" s="87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0" t="s">
        <v>276</v>
      </c>
      <c r="AT98" s="240" t="s">
        <v>171</v>
      </c>
      <c r="AU98" s="240" t="s">
        <v>83</v>
      </c>
      <c r="AY98" s="20" t="s">
        <v>169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20" t="s">
        <v>81</v>
      </c>
      <c r="BK98" s="241">
        <f>ROUND(I98*H98,2)</f>
        <v>0</v>
      </c>
      <c r="BL98" s="20" t="s">
        <v>276</v>
      </c>
      <c r="BM98" s="240" t="s">
        <v>285</v>
      </c>
    </row>
    <row r="99" spans="1:63" s="12" customFormat="1" ht="20.85" customHeight="1">
      <c r="A99" s="12"/>
      <c r="B99" s="213"/>
      <c r="C99" s="214"/>
      <c r="D99" s="215" t="s">
        <v>73</v>
      </c>
      <c r="E99" s="227" t="s">
        <v>286</v>
      </c>
      <c r="F99" s="227" t="s">
        <v>287</v>
      </c>
      <c r="G99" s="214"/>
      <c r="H99" s="214"/>
      <c r="I99" s="217"/>
      <c r="J99" s="228">
        <f>BK99</f>
        <v>0</v>
      </c>
      <c r="K99" s="214"/>
      <c r="L99" s="219"/>
      <c r="M99" s="220"/>
      <c r="N99" s="221"/>
      <c r="O99" s="221"/>
      <c r="P99" s="222">
        <f>SUM(P100:P101)</f>
        <v>0</v>
      </c>
      <c r="Q99" s="221"/>
      <c r="R99" s="222">
        <f>SUM(R100:R101)</f>
        <v>0</v>
      </c>
      <c r="S99" s="221"/>
      <c r="T99" s="223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4" t="s">
        <v>189</v>
      </c>
      <c r="AT99" s="225" t="s">
        <v>73</v>
      </c>
      <c r="AU99" s="225" t="s">
        <v>83</v>
      </c>
      <c r="AY99" s="224" t="s">
        <v>169</v>
      </c>
      <c r="BK99" s="226">
        <f>SUM(BK100:BK101)</f>
        <v>0</v>
      </c>
    </row>
    <row r="100" spans="1:65" s="2" customFormat="1" ht="16.5" customHeight="1">
      <c r="A100" s="41"/>
      <c r="B100" s="42"/>
      <c r="C100" s="229" t="s">
        <v>196</v>
      </c>
      <c r="D100" s="229" t="s">
        <v>171</v>
      </c>
      <c r="E100" s="230" t="s">
        <v>288</v>
      </c>
      <c r="F100" s="231" t="s">
        <v>289</v>
      </c>
      <c r="G100" s="232" t="s">
        <v>290</v>
      </c>
      <c r="H100" s="233">
        <v>0.63</v>
      </c>
      <c r="I100" s="234"/>
      <c r="J100" s="235">
        <f>ROUND(I100*H100,2)</f>
        <v>0</v>
      </c>
      <c r="K100" s="231" t="s">
        <v>19</v>
      </c>
      <c r="L100" s="47"/>
      <c r="M100" s="236" t="s">
        <v>19</v>
      </c>
      <c r="N100" s="237" t="s">
        <v>45</v>
      </c>
      <c r="O100" s="87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0" t="s">
        <v>276</v>
      </c>
      <c r="AT100" s="240" t="s">
        <v>171</v>
      </c>
      <c r="AU100" s="240" t="s">
        <v>189</v>
      </c>
      <c r="AY100" s="20" t="s">
        <v>169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20" t="s">
        <v>81</v>
      </c>
      <c r="BK100" s="241">
        <f>ROUND(I100*H100,2)</f>
        <v>0</v>
      </c>
      <c r="BL100" s="20" t="s">
        <v>276</v>
      </c>
      <c r="BM100" s="240" t="s">
        <v>291</v>
      </c>
    </row>
    <row r="101" spans="1:65" s="2" customFormat="1" ht="16.5" customHeight="1">
      <c r="A101" s="41"/>
      <c r="B101" s="42"/>
      <c r="C101" s="229" t="s">
        <v>200</v>
      </c>
      <c r="D101" s="229" t="s">
        <v>171</v>
      </c>
      <c r="E101" s="230" t="s">
        <v>292</v>
      </c>
      <c r="F101" s="231" t="s">
        <v>293</v>
      </c>
      <c r="G101" s="232" t="s">
        <v>294</v>
      </c>
      <c r="H101" s="233">
        <v>8</v>
      </c>
      <c r="I101" s="234"/>
      <c r="J101" s="235">
        <f>ROUND(I101*H101,2)</f>
        <v>0</v>
      </c>
      <c r="K101" s="231" t="s">
        <v>19</v>
      </c>
      <c r="L101" s="47"/>
      <c r="M101" s="288" t="s">
        <v>19</v>
      </c>
      <c r="N101" s="289" t="s">
        <v>45</v>
      </c>
      <c r="O101" s="290"/>
      <c r="P101" s="291">
        <f>O101*H101</f>
        <v>0</v>
      </c>
      <c r="Q101" s="291">
        <v>0</v>
      </c>
      <c r="R101" s="291">
        <f>Q101*H101</f>
        <v>0</v>
      </c>
      <c r="S101" s="291">
        <v>0</v>
      </c>
      <c r="T101" s="292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0" t="s">
        <v>276</v>
      </c>
      <c r="AT101" s="240" t="s">
        <v>171</v>
      </c>
      <c r="AU101" s="240" t="s">
        <v>189</v>
      </c>
      <c r="AY101" s="20" t="s">
        <v>169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20" t="s">
        <v>81</v>
      </c>
      <c r="BK101" s="241">
        <f>ROUND(I101*H101,2)</f>
        <v>0</v>
      </c>
      <c r="BL101" s="20" t="s">
        <v>276</v>
      </c>
      <c r="BM101" s="240" t="s">
        <v>295</v>
      </c>
    </row>
    <row r="102" spans="1:31" s="2" customFormat="1" ht="6.95" customHeight="1">
      <c r="A102" s="41"/>
      <c r="B102" s="62"/>
      <c r="C102" s="63"/>
      <c r="D102" s="63"/>
      <c r="E102" s="63"/>
      <c r="F102" s="63"/>
      <c r="G102" s="63"/>
      <c r="H102" s="63"/>
      <c r="I102" s="178"/>
      <c r="J102" s="63"/>
      <c r="K102" s="63"/>
      <c r="L102" s="47"/>
      <c r="M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</sheetData>
  <sheetProtection password="DD5F" sheet="1" objects="1" scenarios="1" formatColumns="0" formatRows="0" autoFilter="0"/>
  <autoFilter ref="C87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142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296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ROUND(J96,2)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ROUND((SUM(BE96:BE401)),2)</f>
        <v>0</v>
      </c>
      <c r="G35" s="41"/>
      <c r="H35" s="41"/>
      <c r="I35" s="167">
        <v>0.21</v>
      </c>
      <c r="J35" s="166">
        <f>ROUND(((SUM(BE96:BE401))*I35),2)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ROUND((SUM(BF96:BF401)),2)</f>
        <v>0</v>
      </c>
      <c r="G36" s="41"/>
      <c r="H36" s="41"/>
      <c r="I36" s="167">
        <v>0.15</v>
      </c>
      <c r="J36" s="166">
        <f>ROUND(((SUM(BF96:BF401))*I36),2)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ROUND((SUM(BG96:BG401)),2)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ROUND((SUM(BH96:BH401)),2)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ROUND((SUM(BI96:BI401)),2)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142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003 - Demolice hal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J96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J97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J98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151</v>
      </c>
      <c r="E66" s="197"/>
      <c r="F66" s="197"/>
      <c r="G66" s="197"/>
      <c r="H66" s="197"/>
      <c r="I66" s="198"/>
      <c r="J66" s="199">
        <f>J123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8"/>
      <c r="D67" s="196" t="s">
        <v>297</v>
      </c>
      <c r="E67" s="197"/>
      <c r="F67" s="197"/>
      <c r="G67" s="197"/>
      <c r="H67" s="197"/>
      <c r="I67" s="198"/>
      <c r="J67" s="199">
        <f>J276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88"/>
      <c r="C68" s="189"/>
      <c r="D68" s="190" t="s">
        <v>260</v>
      </c>
      <c r="E68" s="191"/>
      <c r="F68" s="191"/>
      <c r="G68" s="191"/>
      <c r="H68" s="191"/>
      <c r="I68" s="192"/>
      <c r="J68" s="193">
        <f>J323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8"/>
      <c r="D69" s="196" t="s">
        <v>298</v>
      </c>
      <c r="E69" s="197"/>
      <c r="F69" s="197"/>
      <c r="G69" s="197"/>
      <c r="H69" s="197"/>
      <c r="I69" s="198"/>
      <c r="J69" s="199">
        <f>J324</f>
        <v>0</v>
      </c>
      <c r="K69" s="128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8"/>
      <c r="D70" s="196" t="s">
        <v>299</v>
      </c>
      <c r="E70" s="197"/>
      <c r="F70" s="197"/>
      <c r="G70" s="197"/>
      <c r="H70" s="197"/>
      <c r="I70" s="198"/>
      <c r="J70" s="199">
        <f>J337</f>
        <v>0</v>
      </c>
      <c r="K70" s="128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8"/>
      <c r="D71" s="196" t="s">
        <v>300</v>
      </c>
      <c r="E71" s="197"/>
      <c r="F71" s="197"/>
      <c r="G71" s="197"/>
      <c r="H71" s="197"/>
      <c r="I71" s="198"/>
      <c r="J71" s="199">
        <f>J342</f>
        <v>0</v>
      </c>
      <c r="K71" s="128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8"/>
      <c r="D72" s="196" t="s">
        <v>301</v>
      </c>
      <c r="E72" s="197"/>
      <c r="F72" s="197"/>
      <c r="G72" s="197"/>
      <c r="H72" s="197"/>
      <c r="I72" s="198"/>
      <c r="J72" s="199">
        <f>J368</f>
        <v>0</v>
      </c>
      <c r="K72" s="128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8"/>
      <c r="D73" s="196" t="s">
        <v>302</v>
      </c>
      <c r="E73" s="197"/>
      <c r="F73" s="197"/>
      <c r="G73" s="197"/>
      <c r="H73" s="197"/>
      <c r="I73" s="198"/>
      <c r="J73" s="199">
        <f>J372</f>
        <v>0</v>
      </c>
      <c r="K73" s="128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8"/>
      <c r="D74" s="196" t="s">
        <v>303</v>
      </c>
      <c r="E74" s="197"/>
      <c r="F74" s="197"/>
      <c r="G74" s="197"/>
      <c r="H74" s="197"/>
      <c r="I74" s="198"/>
      <c r="J74" s="199">
        <f>J376</f>
        <v>0</v>
      </c>
      <c r="K74" s="128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178"/>
      <c r="J76" s="63"/>
      <c r="K76" s="6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181"/>
      <c r="J80" s="65"/>
      <c r="K80" s="65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6" t="s">
        <v>154</v>
      </c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16</v>
      </c>
      <c r="D83" s="43"/>
      <c r="E83" s="43"/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182" t="str">
        <f>E7</f>
        <v>KRÁLŮV DVŮR - OBCHVAT - II. část - PDPS</v>
      </c>
      <c r="F84" s="35"/>
      <c r="G84" s="35"/>
      <c r="H84" s="35"/>
      <c r="I84" s="149"/>
      <c r="J84" s="43"/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2:12" s="1" customFormat="1" ht="12" customHeight="1">
      <c r="B85" s="24"/>
      <c r="C85" s="35" t="s">
        <v>141</v>
      </c>
      <c r="D85" s="25"/>
      <c r="E85" s="25"/>
      <c r="F85" s="25"/>
      <c r="G85" s="25"/>
      <c r="H85" s="25"/>
      <c r="I85" s="141"/>
      <c r="J85" s="25"/>
      <c r="K85" s="25"/>
      <c r="L85" s="23"/>
    </row>
    <row r="86" spans="1:31" s="2" customFormat="1" ht="16.5" customHeight="1">
      <c r="A86" s="41"/>
      <c r="B86" s="42"/>
      <c r="C86" s="43"/>
      <c r="D86" s="43"/>
      <c r="E86" s="182" t="s">
        <v>142</v>
      </c>
      <c r="F86" s="43"/>
      <c r="G86" s="43"/>
      <c r="H86" s="43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143</v>
      </c>
      <c r="D87" s="43"/>
      <c r="E87" s="43"/>
      <c r="F87" s="43"/>
      <c r="G87" s="43"/>
      <c r="H87" s="43"/>
      <c r="I87" s="149"/>
      <c r="J87" s="43"/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6.5" customHeight="1">
      <c r="A88" s="41"/>
      <c r="B88" s="42"/>
      <c r="C88" s="43"/>
      <c r="D88" s="43"/>
      <c r="E88" s="72" t="str">
        <f>E11</f>
        <v>SO 003 - Demolice hal</v>
      </c>
      <c r="F88" s="43"/>
      <c r="G88" s="43"/>
      <c r="H88" s="43"/>
      <c r="I88" s="149"/>
      <c r="J88" s="43"/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149"/>
      <c r="J89" s="43"/>
      <c r="K89" s="43"/>
      <c r="L89" s="15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21</v>
      </c>
      <c r="D90" s="43"/>
      <c r="E90" s="43"/>
      <c r="F90" s="30" t="str">
        <f>F14</f>
        <v>Králův Dvůr</v>
      </c>
      <c r="G90" s="43"/>
      <c r="H90" s="43"/>
      <c r="I90" s="152" t="s">
        <v>23</v>
      </c>
      <c r="J90" s="75" t="str">
        <f>IF(J14="","",J14)</f>
        <v>18. 3. 2020</v>
      </c>
      <c r="K90" s="43"/>
      <c r="L90" s="15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149"/>
      <c r="J91" s="43"/>
      <c r="K91" s="43"/>
      <c r="L91" s="15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40.05" customHeight="1">
      <c r="A92" s="41"/>
      <c r="B92" s="42"/>
      <c r="C92" s="35" t="s">
        <v>25</v>
      </c>
      <c r="D92" s="43"/>
      <c r="E92" s="43"/>
      <c r="F92" s="30" t="str">
        <f>E17</f>
        <v>Město Králův Dvůr,Nám.Míru 139,26701 Králův Dvůr</v>
      </c>
      <c r="G92" s="43"/>
      <c r="H92" s="43"/>
      <c r="I92" s="152" t="s">
        <v>31</v>
      </c>
      <c r="J92" s="39" t="str">
        <f>E23</f>
        <v>SPEKTRA s.r.o.,V Hlinkách 1548,26601 Beroun</v>
      </c>
      <c r="K92" s="43"/>
      <c r="L92" s="15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29</v>
      </c>
      <c r="D93" s="43"/>
      <c r="E93" s="43"/>
      <c r="F93" s="30" t="str">
        <f>IF(E20="","",E20)</f>
        <v>Vyplň údaj</v>
      </c>
      <c r="G93" s="43"/>
      <c r="H93" s="43"/>
      <c r="I93" s="152" t="s">
        <v>36</v>
      </c>
      <c r="J93" s="39" t="str">
        <f>E26</f>
        <v>p. Lenka Dejdarová</v>
      </c>
      <c r="K93" s="43"/>
      <c r="L93" s="150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0.3" customHeight="1">
      <c r="A94" s="41"/>
      <c r="B94" s="42"/>
      <c r="C94" s="43"/>
      <c r="D94" s="43"/>
      <c r="E94" s="43"/>
      <c r="F94" s="43"/>
      <c r="G94" s="43"/>
      <c r="H94" s="43"/>
      <c r="I94" s="149"/>
      <c r="J94" s="43"/>
      <c r="K94" s="43"/>
      <c r="L94" s="150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11" customFormat="1" ht="29.25" customHeight="1">
      <c r="A95" s="201"/>
      <c r="B95" s="202"/>
      <c r="C95" s="203" t="s">
        <v>155</v>
      </c>
      <c r="D95" s="204" t="s">
        <v>59</v>
      </c>
      <c r="E95" s="204" t="s">
        <v>55</v>
      </c>
      <c r="F95" s="204" t="s">
        <v>56</v>
      </c>
      <c r="G95" s="204" t="s">
        <v>156</v>
      </c>
      <c r="H95" s="204" t="s">
        <v>157</v>
      </c>
      <c r="I95" s="205" t="s">
        <v>158</v>
      </c>
      <c r="J95" s="204" t="s">
        <v>147</v>
      </c>
      <c r="K95" s="206" t="s">
        <v>159</v>
      </c>
      <c r="L95" s="207"/>
      <c r="M95" s="95" t="s">
        <v>19</v>
      </c>
      <c r="N95" s="96" t="s">
        <v>44</v>
      </c>
      <c r="O95" s="96" t="s">
        <v>160</v>
      </c>
      <c r="P95" s="96" t="s">
        <v>161</v>
      </c>
      <c r="Q95" s="96" t="s">
        <v>162</v>
      </c>
      <c r="R95" s="96" t="s">
        <v>163</v>
      </c>
      <c r="S95" s="96" t="s">
        <v>164</v>
      </c>
      <c r="T95" s="97" t="s">
        <v>165</v>
      </c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</row>
    <row r="96" spans="1:63" s="2" customFormat="1" ht="22.8" customHeight="1">
      <c r="A96" s="41"/>
      <c r="B96" s="42"/>
      <c r="C96" s="102" t="s">
        <v>166</v>
      </c>
      <c r="D96" s="43"/>
      <c r="E96" s="43"/>
      <c r="F96" s="43"/>
      <c r="G96" s="43"/>
      <c r="H96" s="43"/>
      <c r="I96" s="149"/>
      <c r="J96" s="208">
        <f>BK96</f>
        <v>0</v>
      </c>
      <c r="K96" s="43"/>
      <c r="L96" s="47"/>
      <c r="M96" s="98"/>
      <c r="N96" s="209"/>
      <c r="O96" s="99"/>
      <c r="P96" s="210">
        <f>P97+P323</f>
        <v>0</v>
      </c>
      <c r="Q96" s="99"/>
      <c r="R96" s="210">
        <f>R97+R323</f>
        <v>0</v>
      </c>
      <c r="S96" s="99"/>
      <c r="T96" s="211">
        <f>T97+T323</f>
        <v>2133.2240839999995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73</v>
      </c>
      <c r="AU96" s="20" t="s">
        <v>148</v>
      </c>
      <c r="BK96" s="212">
        <f>BK97+BK323</f>
        <v>0</v>
      </c>
    </row>
    <row r="97" spans="1:63" s="12" customFormat="1" ht="25.9" customHeight="1">
      <c r="A97" s="12"/>
      <c r="B97" s="213"/>
      <c r="C97" s="214"/>
      <c r="D97" s="215" t="s">
        <v>73</v>
      </c>
      <c r="E97" s="216" t="s">
        <v>167</v>
      </c>
      <c r="F97" s="216" t="s">
        <v>168</v>
      </c>
      <c r="G97" s="214"/>
      <c r="H97" s="214"/>
      <c r="I97" s="217"/>
      <c r="J97" s="218">
        <f>BK97</f>
        <v>0</v>
      </c>
      <c r="K97" s="214"/>
      <c r="L97" s="219"/>
      <c r="M97" s="220"/>
      <c r="N97" s="221"/>
      <c r="O97" s="221"/>
      <c r="P97" s="222">
        <f>P98+P123+P276</f>
        <v>0</v>
      </c>
      <c r="Q97" s="221"/>
      <c r="R97" s="222">
        <f>R98+R123+R276</f>
        <v>0</v>
      </c>
      <c r="S97" s="221"/>
      <c r="T97" s="223">
        <f>T98+T123+T276</f>
        <v>2126.4048049999997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4" t="s">
        <v>81</v>
      </c>
      <c r="AT97" s="225" t="s">
        <v>73</v>
      </c>
      <c r="AU97" s="225" t="s">
        <v>74</v>
      </c>
      <c r="AY97" s="224" t="s">
        <v>169</v>
      </c>
      <c r="BK97" s="226">
        <f>BK98+BK123+BK276</f>
        <v>0</v>
      </c>
    </row>
    <row r="98" spans="1:63" s="12" customFormat="1" ht="22.8" customHeight="1">
      <c r="A98" s="12"/>
      <c r="B98" s="213"/>
      <c r="C98" s="214"/>
      <c r="D98" s="215" t="s">
        <v>73</v>
      </c>
      <c r="E98" s="227" t="s">
        <v>81</v>
      </c>
      <c r="F98" s="227" t="s">
        <v>170</v>
      </c>
      <c r="G98" s="214"/>
      <c r="H98" s="214"/>
      <c r="I98" s="217"/>
      <c r="J98" s="228">
        <f>BK98</f>
        <v>0</v>
      </c>
      <c r="K98" s="214"/>
      <c r="L98" s="219"/>
      <c r="M98" s="220"/>
      <c r="N98" s="221"/>
      <c r="O98" s="221"/>
      <c r="P98" s="222">
        <f>SUM(P99:P122)</f>
        <v>0</v>
      </c>
      <c r="Q98" s="221"/>
      <c r="R98" s="222">
        <f>SUM(R99:R122)</f>
        <v>0</v>
      </c>
      <c r="S98" s="221"/>
      <c r="T98" s="223">
        <f>SUM(T99:T122)</f>
        <v>244.543525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4" t="s">
        <v>81</v>
      </c>
      <c r="AT98" s="225" t="s">
        <v>73</v>
      </c>
      <c r="AU98" s="225" t="s">
        <v>81</v>
      </c>
      <c r="AY98" s="224" t="s">
        <v>169</v>
      </c>
      <c r="BK98" s="226">
        <f>SUM(BK99:BK122)</f>
        <v>0</v>
      </c>
    </row>
    <row r="99" spans="1:65" s="2" customFormat="1" ht="44.25" customHeight="1">
      <c r="A99" s="41"/>
      <c r="B99" s="42"/>
      <c r="C99" s="229" t="s">
        <v>81</v>
      </c>
      <c r="D99" s="229" t="s">
        <v>171</v>
      </c>
      <c r="E99" s="230" t="s">
        <v>304</v>
      </c>
      <c r="F99" s="231" t="s">
        <v>305</v>
      </c>
      <c r="G99" s="232" t="s">
        <v>174</v>
      </c>
      <c r="H99" s="233">
        <v>688.855</v>
      </c>
      <c r="I99" s="234"/>
      <c r="J99" s="235">
        <f>ROUND(I99*H99,2)</f>
        <v>0</v>
      </c>
      <c r="K99" s="231" t="s">
        <v>175</v>
      </c>
      <c r="L99" s="47"/>
      <c r="M99" s="236" t="s">
        <v>19</v>
      </c>
      <c r="N99" s="237" t="s">
        <v>45</v>
      </c>
      <c r="O99" s="87"/>
      <c r="P99" s="238">
        <f>O99*H99</f>
        <v>0</v>
      </c>
      <c r="Q99" s="238">
        <v>0</v>
      </c>
      <c r="R99" s="238">
        <f>Q99*H99</f>
        <v>0</v>
      </c>
      <c r="S99" s="238">
        <v>0.355</v>
      </c>
      <c r="T99" s="239">
        <f>S99*H99</f>
        <v>244.543525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0" t="s">
        <v>176</v>
      </c>
      <c r="AT99" s="240" t="s">
        <v>171</v>
      </c>
      <c r="AU99" s="240" t="s">
        <v>83</v>
      </c>
      <c r="AY99" s="20" t="s">
        <v>169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20" t="s">
        <v>81</v>
      </c>
      <c r="BK99" s="241">
        <f>ROUND(I99*H99,2)</f>
        <v>0</v>
      </c>
      <c r="BL99" s="20" t="s">
        <v>176</v>
      </c>
      <c r="BM99" s="240" t="s">
        <v>306</v>
      </c>
    </row>
    <row r="100" spans="1:51" s="14" customFormat="1" ht="12">
      <c r="A100" s="14"/>
      <c r="B100" s="253"/>
      <c r="C100" s="254"/>
      <c r="D100" s="244" t="s">
        <v>178</v>
      </c>
      <c r="E100" s="255" t="s">
        <v>19</v>
      </c>
      <c r="F100" s="256" t="s">
        <v>307</v>
      </c>
      <c r="G100" s="254"/>
      <c r="H100" s="257">
        <v>688.855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3" t="s">
        <v>178</v>
      </c>
      <c r="AU100" s="263" t="s">
        <v>83</v>
      </c>
      <c r="AV100" s="14" t="s">
        <v>83</v>
      </c>
      <c r="AW100" s="14" t="s">
        <v>35</v>
      </c>
      <c r="AX100" s="14" t="s">
        <v>81</v>
      </c>
      <c r="AY100" s="263" t="s">
        <v>169</v>
      </c>
    </row>
    <row r="101" spans="1:65" s="2" customFormat="1" ht="44.25" customHeight="1">
      <c r="A101" s="41"/>
      <c r="B101" s="42"/>
      <c r="C101" s="229" t="s">
        <v>83</v>
      </c>
      <c r="D101" s="229" t="s">
        <v>171</v>
      </c>
      <c r="E101" s="230" t="s">
        <v>308</v>
      </c>
      <c r="F101" s="231" t="s">
        <v>309</v>
      </c>
      <c r="G101" s="232" t="s">
        <v>207</v>
      </c>
      <c r="H101" s="233">
        <v>240</v>
      </c>
      <c r="I101" s="234"/>
      <c r="J101" s="235">
        <f>ROUND(I101*H101,2)</f>
        <v>0</v>
      </c>
      <c r="K101" s="231" t="s">
        <v>175</v>
      </c>
      <c r="L101" s="47"/>
      <c r="M101" s="236" t="s">
        <v>19</v>
      </c>
      <c r="N101" s="237" t="s">
        <v>45</v>
      </c>
      <c r="O101" s="87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0" t="s">
        <v>176</v>
      </c>
      <c r="AT101" s="240" t="s">
        <v>171</v>
      </c>
      <c r="AU101" s="240" t="s">
        <v>83</v>
      </c>
      <c r="AY101" s="20" t="s">
        <v>169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20" t="s">
        <v>81</v>
      </c>
      <c r="BK101" s="241">
        <f>ROUND(I101*H101,2)</f>
        <v>0</v>
      </c>
      <c r="BL101" s="20" t="s">
        <v>176</v>
      </c>
      <c r="BM101" s="240" t="s">
        <v>310</v>
      </c>
    </row>
    <row r="102" spans="1:51" s="14" customFormat="1" ht="12">
      <c r="A102" s="14"/>
      <c r="B102" s="253"/>
      <c r="C102" s="254"/>
      <c r="D102" s="244" t="s">
        <v>178</v>
      </c>
      <c r="E102" s="255" t="s">
        <v>19</v>
      </c>
      <c r="F102" s="256" t="s">
        <v>311</v>
      </c>
      <c r="G102" s="254"/>
      <c r="H102" s="257">
        <v>240</v>
      </c>
      <c r="I102" s="258"/>
      <c r="J102" s="254"/>
      <c r="K102" s="254"/>
      <c r="L102" s="259"/>
      <c r="M102" s="260"/>
      <c r="N102" s="261"/>
      <c r="O102" s="261"/>
      <c r="P102" s="261"/>
      <c r="Q102" s="261"/>
      <c r="R102" s="261"/>
      <c r="S102" s="261"/>
      <c r="T102" s="26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3" t="s">
        <v>178</v>
      </c>
      <c r="AU102" s="263" t="s">
        <v>83</v>
      </c>
      <c r="AV102" s="14" t="s">
        <v>83</v>
      </c>
      <c r="AW102" s="14" t="s">
        <v>35</v>
      </c>
      <c r="AX102" s="14" t="s">
        <v>81</v>
      </c>
      <c r="AY102" s="263" t="s">
        <v>169</v>
      </c>
    </row>
    <row r="103" spans="1:65" s="2" customFormat="1" ht="33" customHeight="1">
      <c r="A103" s="41"/>
      <c r="B103" s="42"/>
      <c r="C103" s="229" t="s">
        <v>189</v>
      </c>
      <c r="D103" s="229" t="s">
        <v>171</v>
      </c>
      <c r="E103" s="230" t="s">
        <v>312</v>
      </c>
      <c r="F103" s="231" t="s">
        <v>313</v>
      </c>
      <c r="G103" s="232" t="s">
        <v>207</v>
      </c>
      <c r="H103" s="233">
        <v>240</v>
      </c>
      <c r="I103" s="234"/>
      <c r="J103" s="235">
        <f>ROUND(I103*H103,2)</f>
        <v>0</v>
      </c>
      <c r="K103" s="231" t="s">
        <v>175</v>
      </c>
      <c r="L103" s="47"/>
      <c r="M103" s="236" t="s">
        <v>19</v>
      </c>
      <c r="N103" s="237" t="s">
        <v>45</v>
      </c>
      <c r="O103" s="87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0" t="s">
        <v>176</v>
      </c>
      <c r="AT103" s="240" t="s">
        <v>171</v>
      </c>
      <c r="AU103" s="240" t="s">
        <v>83</v>
      </c>
      <c r="AY103" s="20" t="s">
        <v>169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20" t="s">
        <v>81</v>
      </c>
      <c r="BK103" s="241">
        <f>ROUND(I103*H103,2)</f>
        <v>0</v>
      </c>
      <c r="BL103" s="20" t="s">
        <v>176</v>
      </c>
      <c r="BM103" s="240" t="s">
        <v>314</v>
      </c>
    </row>
    <row r="104" spans="1:65" s="2" customFormat="1" ht="16.5" customHeight="1">
      <c r="A104" s="41"/>
      <c r="B104" s="42"/>
      <c r="C104" s="229" t="s">
        <v>176</v>
      </c>
      <c r="D104" s="229" t="s">
        <v>171</v>
      </c>
      <c r="E104" s="230" t="s">
        <v>228</v>
      </c>
      <c r="F104" s="231" t="s">
        <v>315</v>
      </c>
      <c r="G104" s="232" t="s">
        <v>207</v>
      </c>
      <c r="H104" s="233">
        <v>240</v>
      </c>
      <c r="I104" s="234"/>
      <c r="J104" s="235">
        <f>ROUND(I104*H104,2)</f>
        <v>0</v>
      </c>
      <c r="K104" s="231" t="s">
        <v>175</v>
      </c>
      <c r="L104" s="47"/>
      <c r="M104" s="236" t="s">
        <v>19</v>
      </c>
      <c r="N104" s="237" t="s">
        <v>45</v>
      </c>
      <c r="O104" s="87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0" t="s">
        <v>176</v>
      </c>
      <c r="AT104" s="240" t="s">
        <v>171</v>
      </c>
      <c r="AU104" s="240" t="s">
        <v>83</v>
      </c>
      <c r="AY104" s="20" t="s">
        <v>169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20" t="s">
        <v>81</v>
      </c>
      <c r="BK104" s="241">
        <f>ROUND(I104*H104,2)</f>
        <v>0</v>
      </c>
      <c r="BL104" s="20" t="s">
        <v>176</v>
      </c>
      <c r="BM104" s="240" t="s">
        <v>316</v>
      </c>
    </row>
    <row r="105" spans="1:65" s="2" customFormat="1" ht="21.75" customHeight="1">
      <c r="A105" s="41"/>
      <c r="B105" s="42"/>
      <c r="C105" s="229" t="s">
        <v>196</v>
      </c>
      <c r="D105" s="229" t="s">
        <v>171</v>
      </c>
      <c r="E105" s="230" t="s">
        <v>317</v>
      </c>
      <c r="F105" s="231" t="s">
        <v>318</v>
      </c>
      <c r="G105" s="232" t="s">
        <v>207</v>
      </c>
      <c r="H105" s="233">
        <v>240</v>
      </c>
      <c r="I105" s="234"/>
      <c r="J105" s="235">
        <f>ROUND(I105*H105,2)</f>
        <v>0</v>
      </c>
      <c r="K105" s="231" t="s">
        <v>175</v>
      </c>
      <c r="L105" s="47"/>
      <c r="M105" s="236" t="s">
        <v>19</v>
      </c>
      <c r="N105" s="237" t="s">
        <v>45</v>
      </c>
      <c r="O105" s="87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0" t="s">
        <v>176</v>
      </c>
      <c r="AT105" s="240" t="s">
        <v>171</v>
      </c>
      <c r="AU105" s="240" t="s">
        <v>83</v>
      </c>
      <c r="AY105" s="20" t="s">
        <v>169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20" t="s">
        <v>81</v>
      </c>
      <c r="BK105" s="241">
        <f>ROUND(I105*H105,2)</f>
        <v>0</v>
      </c>
      <c r="BL105" s="20" t="s">
        <v>176</v>
      </c>
      <c r="BM105" s="240" t="s">
        <v>319</v>
      </c>
    </row>
    <row r="106" spans="1:65" s="2" customFormat="1" ht="44.25" customHeight="1">
      <c r="A106" s="41"/>
      <c r="B106" s="42"/>
      <c r="C106" s="229" t="s">
        <v>200</v>
      </c>
      <c r="D106" s="229" t="s">
        <v>171</v>
      </c>
      <c r="E106" s="230" t="s">
        <v>320</v>
      </c>
      <c r="F106" s="231" t="s">
        <v>321</v>
      </c>
      <c r="G106" s="232" t="s">
        <v>207</v>
      </c>
      <c r="H106" s="233">
        <v>653.596</v>
      </c>
      <c r="I106" s="234"/>
      <c r="J106" s="235">
        <f>ROUND(I106*H106,2)</f>
        <v>0</v>
      </c>
      <c r="K106" s="231" t="s">
        <v>175</v>
      </c>
      <c r="L106" s="47"/>
      <c r="M106" s="236" t="s">
        <v>19</v>
      </c>
      <c r="N106" s="237" t="s">
        <v>45</v>
      </c>
      <c r="O106" s="87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0" t="s">
        <v>176</v>
      </c>
      <c r="AT106" s="240" t="s">
        <v>171</v>
      </c>
      <c r="AU106" s="240" t="s">
        <v>83</v>
      </c>
      <c r="AY106" s="20" t="s">
        <v>169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20" t="s">
        <v>81</v>
      </c>
      <c r="BK106" s="241">
        <f>ROUND(I106*H106,2)</f>
        <v>0</v>
      </c>
      <c r="BL106" s="20" t="s">
        <v>176</v>
      </c>
      <c r="BM106" s="240" t="s">
        <v>322</v>
      </c>
    </row>
    <row r="107" spans="1:51" s="13" customFormat="1" ht="12">
      <c r="A107" s="13"/>
      <c r="B107" s="242"/>
      <c r="C107" s="243"/>
      <c r="D107" s="244" t="s">
        <v>178</v>
      </c>
      <c r="E107" s="245" t="s">
        <v>19</v>
      </c>
      <c r="F107" s="246" t="s">
        <v>323</v>
      </c>
      <c r="G107" s="243"/>
      <c r="H107" s="245" t="s">
        <v>19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2" t="s">
        <v>178</v>
      </c>
      <c r="AU107" s="252" t="s">
        <v>83</v>
      </c>
      <c r="AV107" s="13" t="s">
        <v>81</v>
      </c>
      <c r="AW107" s="13" t="s">
        <v>35</v>
      </c>
      <c r="AX107" s="13" t="s">
        <v>74</v>
      </c>
      <c r="AY107" s="252" t="s">
        <v>169</v>
      </c>
    </row>
    <row r="108" spans="1:51" s="14" customFormat="1" ht="12">
      <c r="A108" s="14"/>
      <c r="B108" s="253"/>
      <c r="C108" s="254"/>
      <c r="D108" s="244" t="s">
        <v>178</v>
      </c>
      <c r="E108" s="255" t="s">
        <v>19</v>
      </c>
      <c r="F108" s="256" t="s">
        <v>324</v>
      </c>
      <c r="G108" s="254"/>
      <c r="H108" s="257">
        <v>17.938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178</v>
      </c>
      <c r="AU108" s="263" t="s">
        <v>83</v>
      </c>
      <c r="AV108" s="14" t="s">
        <v>83</v>
      </c>
      <c r="AW108" s="14" t="s">
        <v>35</v>
      </c>
      <c r="AX108" s="14" t="s">
        <v>74</v>
      </c>
      <c r="AY108" s="263" t="s">
        <v>169</v>
      </c>
    </row>
    <row r="109" spans="1:51" s="14" customFormat="1" ht="12">
      <c r="A109" s="14"/>
      <c r="B109" s="253"/>
      <c r="C109" s="254"/>
      <c r="D109" s="244" t="s">
        <v>178</v>
      </c>
      <c r="E109" s="255" t="s">
        <v>19</v>
      </c>
      <c r="F109" s="256" t="s">
        <v>325</v>
      </c>
      <c r="G109" s="254"/>
      <c r="H109" s="257">
        <v>60.75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3" t="s">
        <v>178</v>
      </c>
      <c r="AU109" s="263" t="s">
        <v>83</v>
      </c>
      <c r="AV109" s="14" t="s">
        <v>83</v>
      </c>
      <c r="AW109" s="14" t="s">
        <v>35</v>
      </c>
      <c r="AX109" s="14" t="s">
        <v>74</v>
      </c>
      <c r="AY109" s="263" t="s">
        <v>169</v>
      </c>
    </row>
    <row r="110" spans="1:51" s="14" customFormat="1" ht="12">
      <c r="A110" s="14"/>
      <c r="B110" s="253"/>
      <c r="C110" s="254"/>
      <c r="D110" s="244" t="s">
        <v>178</v>
      </c>
      <c r="E110" s="255" t="s">
        <v>19</v>
      </c>
      <c r="F110" s="256" t="s">
        <v>326</v>
      </c>
      <c r="G110" s="254"/>
      <c r="H110" s="257">
        <v>67.104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3" t="s">
        <v>178</v>
      </c>
      <c r="AU110" s="263" t="s">
        <v>83</v>
      </c>
      <c r="AV110" s="14" t="s">
        <v>83</v>
      </c>
      <c r="AW110" s="14" t="s">
        <v>35</v>
      </c>
      <c r="AX110" s="14" t="s">
        <v>74</v>
      </c>
      <c r="AY110" s="263" t="s">
        <v>169</v>
      </c>
    </row>
    <row r="111" spans="1:51" s="17" customFormat="1" ht="12">
      <c r="A111" s="17"/>
      <c r="B111" s="293"/>
      <c r="C111" s="294"/>
      <c r="D111" s="244" t="s">
        <v>178</v>
      </c>
      <c r="E111" s="295" t="s">
        <v>19</v>
      </c>
      <c r="F111" s="296" t="s">
        <v>327</v>
      </c>
      <c r="G111" s="294"/>
      <c r="H111" s="297">
        <v>145.792</v>
      </c>
      <c r="I111" s="298"/>
      <c r="J111" s="294"/>
      <c r="K111" s="294"/>
      <c r="L111" s="299"/>
      <c r="M111" s="300"/>
      <c r="N111" s="301"/>
      <c r="O111" s="301"/>
      <c r="P111" s="301"/>
      <c r="Q111" s="301"/>
      <c r="R111" s="301"/>
      <c r="S111" s="301"/>
      <c r="T111" s="302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T111" s="303" t="s">
        <v>178</v>
      </c>
      <c r="AU111" s="303" t="s">
        <v>83</v>
      </c>
      <c r="AV111" s="17" t="s">
        <v>189</v>
      </c>
      <c r="AW111" s="17" t="s">
        <v>35</v>
      </c>
      <c r="AX111" s="17" t="s">
        <v>74</v>
      </c>
      <c r="AY111" s="303" t="s">
        <v>169</v>
      </c>
    </row>
    <row r="112" spans="1:51" s="13" customFormat="1" ht="12">
      <c r="A112" s="13"/>
      <c r="B112" s="242"/>
      <c r="C112" s="243"/>
      <c r="D112" s="244" t="s">
        <v>178</v>
      </c>
      <c r="E112" s="245" t="s">
        <v>19</v>
      </c>
      <c r="F112" s="246" t="s">
        <v>328</v>
      </c>
      <c r="G112" s="243"/>
      <c r="H112" s="245" t="s">
        <v>19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2" t="s">
        <v>178</v>
      </c>
      <c r="AU112" s="252" t="s">
        <v>83</v>
      </c>
      <c r="AV112" s="13" t="s">
        <v>81</v>
      </c>
      <c r="AW112" s="13" t="s">
        <v>35</v>
      </c>
      <c r="AX112" s="13" t="s">
        <v>74</v>
      </c>
      <c r="AY112" s="252" t="s">
        <v>169</v>
      </c>
    </row>
    <row r="113" spans="1:51" s="13" customFormat="1" ht="12">
      <c r="A113" s="13"/>
      <c r="B113" s="242"/>
      <c r="C113" s="243"/>
      <c r="D113" s="244" t="s">
        <v>178</v>
      </c>
      <c r="E113" s="245" t="s">
        <v>19</v>
      </c>
      <c r="F113" s="246" t="s">
        <v>329</v>
      </c>
      <c r="G113" s="243"/>
      <c r="H113" s="245" t="s">
        <v>19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2" t="s">
        <v>178</v>
      </c>
      <c r="AU113" s="252" t="s">
        <v>83</v>
      </c>
      <c r="AV113" s="13" t="s">
        <v>81</v>
      </c>
      <c r="AW113" s="13" t="s">
        <v>35</v>
      </c>
      <c r="AX113" s="13" t="s">
        <v>74</v>
      </c>
      <c r="AY113" s="252" t="s">
        <v>169</v>
      </c>
    </row>
    <row r="114" spans="1:51" s="14" customFormat="1" ht="12">
      <c r="A114" s="14"/>
      <c r="B114" s="253"/>
      <c r="C114" s="254"/>
      <c r="D114" s="244" t="s">
        <v>178</v>
      </c>
      <c r="E114" s="255" t="s">
        <v>19</v>
      </c>
      <c r="F114" s="256" t="s">
        <v>330</v>
      </c>
      <c r="G114" s="254"/>
      <c r="H114" s="257">
        <v>318.816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178</v>
      </c>
      <c r="AU114" s="263" t="s">
        <v>83</v>
      </c>
      <c r="AV114" s="14" t="s">
        <v>83</v>
      </c>
      <c r="AW114" s="14" t="s">
        <v>35</v>
      </c>
      <c r="AX114" s="14" t="s">
        <v>74</v>
      </c>
      <c r="AY114" s="263" t="s">
        <v>169</v>
      </c>
    </row>
    <row r="115" spans="1:51" s="14" customFormat="1" ht="12">
      <c r="A115" s="14"/>
      <c r="B115" s="253"/>
      <c r="C115" s="254"/>
      <c r="D115" s="244" t="s">
        <v>178</v>
      </c>
      <c r="E115" s="255" t="s">
        <v>19</v>
      </c>
      <c r="F115" s="256" t="s">
        <v>331</v>
      </c>
      <c r="G115" s="254"/>
      <c r="H115" s="257">
        <v>5.215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178</v>
      </c>
      <c r="AU115" s="263" t="s">
        <v>83</v>
      </c>
      <c r="AV115" s="14" t="s">
        <v>83</v>
      </c>
      <c r="AW115" s="14" t="s">
        <v>35</v>
      </c>
      <c r="AX115" s="14" t="s">
        <v>74</v>
      </c>
      <c r="AY115" s="263" t="s">
        <v>169</v>
      </c>
    </row>
    <row r="116" spans="1:51" s="14" customFormat="1" ht="12">
      <c r="A116" s="14"/>
      <c r="B116" s="253"/>
      <c r="C116" s="254"/>
      <c r="D116" s="244" t="s">
        <v>178</v>
      </c>
      <c r="E116" s="255" t="s">
        <v>19</v>
      </c>
      <c r="F116" s="256" t="s">
        <v>332</v>
      </c>
      <c r="G116" s="254"/>
      <c r="H116" s="257">
        <v>95.58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178</v>
      </c>
      <c r="AU116" s="263" t="s">
        <v>83</v>
      </c>
      <c r="AV116" s="14" t="s">
        <v>83</v>
      </c>
      <c r="AW116" s="14" t="s">
        <v>35</v>
      </c>
      <c r="AX116" s="14" t="s">
        <v>74</v>
      </c>
      <c r="AY116" s="263" t="s">
        <v>169</v>
      </c>
    </row>
    <row r="117" spans="1:51" s="17" customFormat="1" ht="12">
      <c r="A117" s="17"/>
      <c r="B117" s="293"/>
      <c r="C117" s="294"/>
      <c r="D117" s="244" t="s">
        <v>178</v>
      </c>
      <c r="E117" s="295" t="s">
        <v>19</v>
      </c>
      <c r="F117" s="296" t="s">
        <v>333</v>
      </c>
      <c r="G117" s="294"/>
      <c r="H117" s="297">
        <v>419.611</v>
      </c>
      <c r="I117" s="298"/>
      <c r="J117" s="294"/>
      <c r="K117" s="294"/>
      <c r="L117" s="299"/>
      <c r="M117" s="300"/>
      <c r="N117" s="301"/>
      <c r="O117" s="301"/>
      <c r="P117" s="301"/>
      <c r="Q117" s="301"/>
      <c r="R117" s="301"/>
      <c r="S117" s="301"/>
      <c r="T117" s="302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T117" s="303" t="s">
        <v>178</v>
      </c>
      <c r="AU117" s="303" t="s">
        <v>83</v>
      </c>
      <c r="AV117" s="17" t="s">
        <v>189</v>
      </c>
      <c r="AW117" s="17" t="s">
        <v>35</v>
      </c>
      <c r="AX117" s="17" t="s">
        <v>74</v>
      </c>
      <c r="AY117" s="303" t="s">
        <v>169</v>
      </c>
    </row>
    <row r="118" spans="1:51" s="13" customFormat="1" ht="12">
      <c r="A118" s="13"/>
      <c r="B118" s="242"/>
      <c r="C118" s="243"/>
      <c r="D118" s="244" t="s">
        <v>178</v>
      </c>
      <c r="E118" s="245" t="s">
        <v>19</v>
      </c>
      <c r="F118" s="246" t="s">
        <v>334</v>
      </c>
      <c r="G118" s="243"/>
      <c r="H118" s="245" t="s">
        <v>19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178</v>
      </c>
      <c r="AU118" s="252" t="s">
        <v>83</v>
      </c>
      <c r="AV118" s="13" t="s">
        <v>81</v>
      </c>
      <c r="AW118" s="13" t="s">
        <v>35</v>
      </c>
      <c r="AX118" s="13" t="s">
        <v>74</v>
      </c>
      <c r="AY118" s="252" t="s">
        <v>169</v>
      </c>
    </row>
    <row r="119" spans="1:51" s="14" customFormat="1" ht="12">
      <c r="A119" s="14"/>
      <c r="B119" s="253"/>
      <c r="C119" s="254"/>
      <c r="D119" s="244" t="s">
        <v>178</v>
      </c>
      <c r="E119" s="255" t="s">
        <v>19</v>
      </c>
      <c r="F119" s="256" t="s">
        <v>335</v>
      </c>
      <c r="G119" s="254"/>
      <c r="H119" s="257">
        <v>9.735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178</v>
      </c>
      <c r="AU119" s="263" t="s">
        <v>83</v>
      </c>
      <c r="AV119" s="14" t="s">
        <v>83</v>
      </c>
      <c r="AW119" s="14" t="s">
        <v>35</v>
      </c>
      <c r="AX119" s="14" t="s">
        <v>74</v>
      </c>
      <c r="AY119" s="263" t="s">
        <v>169</v>
      </c>
    </row>
    <row r="120" spans="1:51" s="14" customFormat="1" ht="12">
      <c r="A120" s="14"/>
      <c r="B120" s="253"/>
      <c r="C120" s="254"/>
      <c r="D120" s="244" t="s">
        <v>178</v>
      </c>
      <c r="E120" s="255" t="s">
        <v>19</v>
      </c>
      <c r="F120" s="256" t="s">
        <v>336</v>
      </c>
      <c r="G120" s="254"/>
      <c r="H120" s="257">
        <v>78.458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178</v>
      </c>
      <c r="AU120" s="263" t="s">
        <v>83</v>
      </c>
      <c r="AV120" s="14" t="s">
        <v>83</v>
      </c>
      <c r="AW120" s="14" t="s">
        <v>35</v>
      </c>
      <c r="AX120" s="14" t="s">
        <v>74</v>
      </c>
      <c r="AY120" s="263" t="s">
        <v>169</v>
      </c>
    </row>
    <row r="121" spans="1:51" s="17" customFormat="1" ht="12">
      <c r="A121" s="17"/>
      <c r="B121" s="293"/>
      <c r="C121" s="294"/>
      <c r="D121" s="244" t="s">
        <v>178</v>
      </c>
      <c r="E121" s="295" t="s">
        <v>19</v>
      </c>
      <c r="F121" s="296" t="s">
        <v>337</v>
      </c>
      <c r="G121" s="294"/>
      <c r="H121" s="297">
        <v>88.193</v>
      </c>
      <c r="I121" s="298"/>
      <c r="J121" s="294"/>
      <c r="K121" s="294"/>
      <c r="L121" s="299"/>
      <c r="M121" s="300"/>
      <c r="N121" s="301"/>
      <c r="O121" s="301"/>
      <c r="P121" s="301"/>
      <c r="Q121" s="301"/>
      <c r="R121" s="301"/>
      <c r="S121" s="301"/>
      <c r="T121" s="302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T121" s="303" t="s">
        <v>178</v>
      </c>
      <c r="AU121" s="303" t="s">
        <v>83</v>
      </c>
      <c r="AV121" s="17" t="s">
        <v>189</v>
      </c>
      <c r="AW121" s="17" t="s">
        <v>35</v>
      </c>
      <c r="AX121" s="17" t="s">
        <v>74</v>
      </c>
      <c r="AY121" s="303" t="s">
        <v>169</v>
      </c>
    </row>
    <row r="122" spans="1:51" s="15" customFormat="1" ht="12">
      <c r="A122" s="15"/>
      <c r="B122" s="264"/>
      <c r="C122" s="265"/>
      <c r="D122" s="244" t="s">
        <v>178</v>
      </c>
      <c r="E122" s="266" t="s">
        <v>19</v>
      </c>
      <c r="F122" s="267" t="s">
        <v>183</v>
      </c>
      <c r="G122" s="265"/>
      <c r="H122" s="268">
        <v>653.596</v>
      </c>
      <c r="I122" s="269"/>
      <c r="J122" s="265"/>
      <c r="K122" s="265"/>
      <c r="L122" s="270"/>
      <c r="M122" s="271"/>
      <c r="N122" s="272"/>
      <c r="O122" s="272"/>
      <c r="P122" s="272"/>
      <c r="Q122" s="272"/>
      <c r="R122" s="272"/>
      <c r="S122" s="272"/>
      <c r="T122" s="27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4" t="s">
        <v>178</v>
      </c>
      <c r="AU122" s="274" t="s">
        <v>83</v>
      </c>
      <c r="AV122" s="15" t="s">
        <v>176</v>
      </c>
      <c r="AW122" s="15" t="s">
        <v>35</v>
      </c>
      <c r="AX122" s="15" t="s">
        <v>81</v>
      </c>
      <c r="AY122" s="274" t="s">
        <v>169</v>
      </c>
    </row>
    <row r="123" spans="1:63" s="12" customFormat="1" ht="22.8" customHeight="1">
      <c r="A123" s="12"/>
      <c r="B123" s="213"/>
      <c r="C123" s="214"/>
      <c r="D123" s="215" t="s">
        <v>73</v>
      </c>
      <c r="E123" s="227" t="s">
        <v>216</v>
      </c>
      <c r="F123" s="227" t="s">
        <v>242</v>
      </c>
      <c r="G123" s="214"/>
      <c r="H123" s="214"/>
      <c r="I123" s="217"/>
      <c r="J123" s="228">
        <f>BK123</f>
        <v>0</v>
      </c>
      <c r="K123" s="214"/>
      <c r="L123" s="219"/>
      <c r="M123" s="220"/>
      <c r="N123" s="221"/>
      <c r="O123" s="221"/>
      <c r="P123" s="222">
        <f>SUM(P124:P275)</f>
        <v>0</v>
      </c>
      <c r="Q123" s="221"/>
      <c r="R123" s="222">
        <f>SUM(R124:R275)</f>
        <v>0</v>
      </c>
      <c r="S123" s="221"/>
      <c r="T123" s="223">
        <f>SUM(T124:T275)</f>
        <v>1881.8612799999996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81</v>
      </c>
      <c r="AT123" s="225" t="s">
        <v>73</v>
      </c>
      <c r="AU123" s="225" t="s">
        <v>81</v>
      </c>
      <c r="AY123" s="224" t="s">
        <v>169</v>
      </c>
      <c r="BK123" s="226">
        <f>SUM(BK124:BK275)</f>
        <v>0</v>
      </c>
    </row>
    <row r="124" spans="1:65" s="2" customFormat="1" ht="21.75" customHeight="1">
      <c r="A124" s="41"/>
      <c r="B124" s="42"/>
      <c r="C124" s="229" t="s">
        <v>204</v>
      </c>
      <c r="D124" s="229" t="s">
        <v>171</v>
      </c>
      <c r="E124" s="230" t="s">
        <v>338</v>
      </c>
      <c r="F124" s="231" t="s">
        <v>339</v>
      </c>
      <c r="G124" s="232" t="s">
        <v>207</v>
      </c>
      <c r="H124" s="233">
        <v>155.16</v>
      </c>
      <c r="I124" s="234"/>
      <c r="J124" s="235">
        <f>ROUND(I124*H124,2)</f>
        <v>0</v>
      </c>
      <c r="K124" s="231" t="s">
        <v>175</v>
      </c>
      <c r="L124" s="47"/>
      <c r="M124" s="236" t="s">
        <v>19</v>
      </c>
      <c r="N124" s="237" t="s">
        <v>45</v>
      </c>
      <c r="O124" s="87"/>
      <c r="P124" s="238">
        <f>O124*H124</f>
        <v>0</v>
      </c>
      <c r="Q124" s="238">
        <v>0</v>
      </c>
      <c r="R124" s="238">
        <f>Q124*H124</f>
        <v>0</v>
      </c>
      <c r="S124" s="238">
        <v>2</v>
      </c>
      <c r="T124" s="239">
        <f>S124*H124</f>
        <v>310.32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0" t="s">
        <v>176</v>
      </c>
      <c r="AT124" s="240" t="s">
        <v>171</v>
      </c>
      <c r="AU124" s="240" t="s">
        <v>83</v>
      </c>
      <c r="AY124" s="20" t="s">
        <v>169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20" t="s">
        <v>81</v>
      </c>
      <c r="BK124" s="241">
        <f>ROUND(I124*H124,2)</f>
        <v>0</v>
      </c>
      <c r="BL124" s="20" t="s">
        <v>176</v>
      </c>
      <c r="BM124" s="240" t="s">
        <v>340</v>
      </c>
    </row>
    <row r="125" spans="1:51" s="13" customFormat="1" ht="12">
      <c r="A125" s="13"/>
      <c r="B125" s="242"/>
      <c r="C125" s="243"/>
      <c r="D125" s="244" t="s">
        <v>178</v>
      </c>
      <c r="E125" s="245" t="s">
        <v>19</v>
      </c>
      <c r="F125" s="246" t="s">
        <v>323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178</v>
      </c>
      <c r="AU125" s="252" t="s">
        <v>83</v>
      </c>
      <c r="AV125" s="13" t="s">
        <v>81</v>
      </c>
      <c r="AW125" s="13" t="s">
        <v>35</v>
      </c>
      <c r="AX125" s="13" t="s">
        <v>74</v>
      </c>
      <c r="AY125" s="252" t="s">
        <v>169</v>
      </c>
    </row>
    <row r="126" spans="1:51" s="14" customFormat="1" ht="12">
      <c r="A126" s="14"/>
      <c r="B126" s="253"/>
      <c r="C126" s="254"/>
      <c r="D126" s="244" t="s">
        <v>178</v>
      </c>
      <c r="E126" s="255" t="s">
        <v>19</v>
      </c>
      <c r="F126" s="256" t="s">
        <v>341</v>
      </c>
      <c r="G126" s="254"/>
      <c r="H126" s="257">
        <v>21.6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178</v>
      </c>
      <c r="AU126" s="263" t="s">
        <v>83</v>
      </c>
      <c r="AV126" s="14" t="s">
        <v>83</v>
      </c>
      <c r="AW126" s="14" t="s">
        <v>35</v>
      </c>
      <c r="AX126" s="14" t="s">
        <v>74</v>
      </c>
      <c r="AY126" s="263" t="s">
        <v>169</v>
      </c>
    </row>
    <row r="127" spans="1:51" s="14" customFormat="1" ht="12">
      <c r="A127" s="14"/>
      <c r="B127" s="253"/>
      <c r="C127" s="254"/>
      <c r="D127" s="244" t="s">
        <v>178</v>
      </c>
      <c r="E127" s="255" t="s">
        <v>19</v>
      </c>
      <c r="F127" s="256" t="s">
        <v>342</v>
      </c>
      <c r="G127" s="254"/>
      <c r="H127" s="257">
        <v>58.227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3" t="s">
        <v>178</v>
      </c>
      <c r="AU127" s="263" t="s">
        <v>83</v>
      </c>
      <c r="AV127" s="14" t="s">
        <v>83</v>
      </c>
      <c r="AW127" s="14" t="s">
        <v>35</v>
      </c>
      <c r="AX127" s="14" t="s">
        <v>74</v>
      </c>
      <c r="AY127" s="263" t="s">
        <v>169</v>
      </c>
    </row>
    <row r="128" spans="1:51" s="17" customFormat="1" ht="12">
      <c r="A128" s="17"/>
      <c r="B128" s="293"/>
      <c r="C128" s="294"/>
      <c r="D128" s="244" t="s">
        <v>178</v>
      </c>
      <c r="E128" s="295" t="s">
        <v>19</v>
      </c>
      <c r="F128" s="296" t="s">
        <v>327</v>
      </c>
      <c r="G128" s="294"/>
      <c r="H128" s="297">
        <v>79.827</v>
      </c>
      <c r="I128" s="298"/>
      <c r="J128" s="294"/>
      <c r="K128" s="294"/>
      <c r="L128" s="299"/>
      <c r="M128" s="300"/>
      <c r="N128" s="301"/>
      <c r="O128" s="301"/>
      <c r="P128" s="301"/>
      <c r="Q128" s="301"/>
      <c r="R128" s="301"/>
      <c r="S128" s="301"/>
      <c r="T128" s="302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T128" s="303" t="s">
        <v>178</v>
      </c>
      <c r="AU128" s="303" t="s">
        <v>83</v>
      </c>
      <c r="AV128" s="17" t="s">
        <v>189</v>
      </c>
      <c r="AW128" s="17" t="s">
        <v>35</v>
      </c>
      <c r="AX128" s="17" t="s">
        <v>74</v>
      </c>
      <c r="AY128" s="303" t="s">
        <v>169</v>
      </c>
    </row>
    <row r="129" spans="1:51" s="13" customFormat="1" ht="12">
      <c r="A129" s="13"/>
      <c r="B129" s="242"/>
      <c r="C129" s="243"/>
      <c r="D129" s="244" t="s">
        <v>178</v>
      </c>
      <c r="E129" s="245" t="s">
        <v>19</v>
      </c>
      <c r="F129" s="246" t="s">
        <v>328</v>
      </c>
      <c r="G129" s="243"/>
      <c r="H129" s="245" t="s">
        <v>19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2" t="s">
        <v>178</v>
      </c>
      <c r="AU129" s="252" t="s">
        <v>83</v>
      </c>
      <c r="AV129" s="13" t="s">
        <v>81</v>
      </c>
      <c r="AW129" s="13" t="s">
        <v>35</v>
      </c>
      <c r="AX129" s="13" t="s">
        <v>74</v>
      </c>
      <c r="AY129" s="252" t="s">
        <v>169</v>
      </c>
    </row>
    <row r="130" spans="1:51" s="13" customFormat="1" ht="12">
      <c r="A130" s="13"/>
      <c r="B130" s="242"/>
      <c r="C130" s="243"/>
      <c r="D130" s="244" t="s">
        <v>178</v>
      </c>
      <c r="E130" s="245" t="s">
        <v>19</v>
      </c>
      <c r="F130" s="246" t="s">
        <v>329</v>
      </c>
      <c r="G130" s="243"/>
      <c r="H130" s="245" t="s">
        <v>19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2" t="s">
        <v>178</v>
      </c>
      <c r="AU130" s="252" t="s">
        <v>83</v>
      </c>
      <c r="AV130" s="13" t="s">
        <v>81</v>
      </c>
      <c r="AW130" s="13" t="s">
        <v>35</v>
      </c>
      <c r="AX130" s="13" t="s">
        <v>74</v>
      </c>
      <c r="AY130" s="252" t="s">
        <v>169</v>
      </c>
    </row>
    <row r="131" spans="1:51" s="14" customFormat="1" ht="12">
      <c r="A131" s="14"/>
      <c r="B131" s="253"/>
      <c r="C131" s="254"/>
      <c r="D131" s="244" t="s">
        <v>178</v>
      </c>
      <c r="E131" s="255" t="s">
        <v>19</v>
      </c>
      <c r="F131" s="256" t="s">
        <v>343</v>
      </c>
      <c r="G131" s="254"/>
      <c r="H131" s="257">
        <v>34.692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178</v>
      </c>
      <c r="AU131" s="263" t="s">
        <v>83</v>
      </c>
      <c r="AV131" s="14" t="s">
        <v>83</v>
      </c>
      <c r="AW131" s="14" t="s">
        <v>35</v>
      </c>
      <c r="AX131" s="14" t="s">
        <v>74</v>
      </c>
      <c r="AY131" s="263" t="s">
        <v>169</v>
      </c>
    </row>
    <row r="132" spans="1:51" s="14" customFormat="1" ht="12">
      <c r="A132" s="14"/>
      <c r="B132" s="253"/>
      <c r="C132" s="254"/>
      <c r="D132" s="244" t="s">
        <v>178</v>
      </c>
      <c r="E132" s="255" t="s">
        <v>19</v>
      </c>
      <c r="F132" s="256" t="s">
        <v>344</v>
      </c>
      <c r="G132" s="254"/>
      <c r="H132" s="257">
        <v>22.143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3" t="s">
        <v>178</v>
      </c>
      <c r="AU132" s="263" t="s">
        <v>83</v>
      </c>
      <c r="AV132" s="14" t="s">
        <v>83</v>
      </c>
      <c r="AW132" s="14" t="s">
        <v>35</v>
      </c>
      <c r="AX132" s="14" t="s">
        <v>74</v>
      </c>
      <c r="AY132" s="263" t="s">
        <v>169</v>
      </c>
    </row>
    <row r="133" spans="1:51" s="17" customFormat="1" ht="12">
      <c r="A133" s="17"/>
      <c r="B133" s="293"/>
      <c r="C133" s="294"/>
      <c r="D133" s="244" t="s">
        <v>178</v>
      </c>
      <c r="E133" s="295" t="s">
        <v>19</v>
      </c>
      <c r="F133" s="296" t="s">
        <v>333</v>
      </c>
      <c r="G133" s="294"/>
      <c r="H133" s="297">
        <v>56.835</v>
      </c>
      <c r="I133" s="298"/>
      <c r="J133" s="294"/>
      <c r="K133" s="294"/>
      <c r="L133" s="299"/>
      <c r="M133" s="300"/>
      <c r="N133" s="301"/>
      <c r="O133" s="301"/>
      <c r="P133" s="301"/>
      <c r="Q133" s="301"/>
      <c r="R133" s="301"/>
      <c r="S133" s="301"/>
      <c r="T133" s="302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T133" s="303" t="s">
        <v>178</v>
      </c>
      <c r="AU133" s="303" t="s">
        <v>83</v>
      </c>
      <c r="AV133" s="17" t="s">
        <v>189</v>
      </c>
      <c r="AW133" s="17" t="s">
        <v>35</v>
      </c>
      <c r="AX133" s="17" t="s">
        <v>74</v>
      </c>
      <c r="AY133" s="303" t="s">
        <v>169</v>
      </c>
    </row>
    <row r="134" spans="1:51" s="13" customFormat="1" ht="12">
      <c r="A134" s="13"/>
      <c r="B134" s="242"/>
      <c r="C134" s="243"/>
      <c r="D134" s="244" t="s">
        <v>178</v>
      </c>
      <c r="E134" s="245" t="s">
        <v>19</v>
      </c>
      <c r="F134" s="246" t="s">
        <v>334</v>
      </c>
      <c r="G134" s="243"/>
      <c r="H134" s="245" t="s">
        <v>19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178</v>
      </c>
      <c r="AU134" s="252" t="s">
        <v>83</v>
      </c>
      <c r="AV134" s="13" t="s">
        <v>81</v>
      </c>
      <c r="AW134" s="13" t="s">
        <v>35</v>
      </c>
      <c r="AX134" s="13" t="s">
        <v>74</v>
      </c>
      <c r="AY134" s="252" t="s">
        <v>169</v>
      </c>
    </row>
    <row r="135" spans="1:51" s="14" customFormat="1" ht="12">
      <c r="A135" s="14"/>
      <c r="B135" s="253"/>
      <c r="C135" s="254"/>
      <c r="D135" s="244" t="s">
        <v>178</v>
      </c>
      <c r="E135" s="255" t="s">
        <v>19</v>
      </c>
      <c r="F135" s="256" t="s">
        <v>345</v>
      </c>
      <c r="G135" s="254"/>
      <c r="H135" s="257">
        <v>17.484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178</v>
      </c>
      <c r="AU135" s="263" t="s">
        <v>83</v>
      </c>
      <c r="AV135" s="14" t="s">
        <v>83</v>
      </c>
      <c r="AW135" s="14" t="s">
        <v>35</v>
      </c>
      <c r="AX135" s="14" t="s">
        <v>74</v>
      </c>
      <c r="AY135" s="263" t="s">
        <v>169</v>
      </c>
    </row>
    <row r="136" spans="1:51" s="14" customFormat="1" ht="12">
      <c r="A136" s="14"/>
      <c r="B136" s="253"/>
      <c r="C136" s="254"/>
      <c r="D136" s="244" t="s">
        <v>178</v>
      </c>
      <c r="E136" s="255" t="s">
        <v>19</v>
      </c>
      <c r="F136" s="256" t="s">
        <v>346</v>
      </c>
      <c r="G136" s="254"/>
      <c r="H136" s="257">
        <v>1.014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178</v>
      </c>
      <c r="AU136" s="263" t="s">
        <v>83</v>
      </c>
      <c r="AV136" s="14" t="s">
        <v>83</v>
      </c>
      <c r="AW136" s="14" t="s">
        <v>35</v>
      </c>
      <c r="AX136" s="14" t="s">
        <v>74</v>
      </c>
      <c r="AY136" s="263" t="s">
        <v>169</v>
      </c>
    </row>
    <row r="137" spans="1:51" s="17" customFormat="1" ht="12">
      <c r="A137" s="17"/>
      <c r="B137" s="293"/>
      <c r="C137" s="294"/>
      <c r="D137" s="244" t="s">
        <v>178</v>
      </c>
      <c r="E137" s="295" t="s">
        <v>19</v>
      </c>
      <c r="F137" s="296" t="s">
        <v>337</v>
      </c>
      <c r="G137" s="294"/>
      <c r="H137" s="297">
        <v>18.498</v>
      </c>
      <c r="I137" s="298"/>
      <c r="J137" s="294"/>
      <c r="K137" s="294"/>
      <c r="L137" s="299"/>
      <c r="M137" s="300"/>
      <c r="N137" s="301"/>
      <c r="O137" s="301"/>
      <c r="P137" s="301"/>
      <c r="Q137" s="301"/>
      <c r="R137" s="301"/>
      <c r="S137" s="301"/>
      <c r="T137" s="302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T137" s="303" t="s">
        <v>178</v>
      </c>
      <c r="AU137" s="303" t="s">
        <v>83</v>
      </c>
      <c r="AV137" s="17" t="s">
        <v>189</v>
      </c>
      <c r="AW137" s="17" t="s">
        <v>35</v>
      </c>
      <c r="AX137" s="17" t="s">
        <v>74</v>
      </c>
      <c r="AY137" s="303" t="s">
        <v>169</v>
      </c>
    </row>
    <row r="138" spans="1:51" s="15" customFormat="1" ht="12">
      <c r="A138" s="15"/>
      <c r="B138" s="264"/>
      <c r="C138" s="265"/>
      <c r="D138" s="244" t="s">
        <v>178</v>
      </c>
      <c r="E138" s="266" t="s">
        <v>19</v>
      </c>
      <c r="F138" s="267" t="s">
        <v>183</v>
      </c>
      <c r="G138" s="265"/>
      <c r="H138" s="268">
        <v>155.16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4" t="s">
        <v>178</v>
      </c>
      <c r="AU138" s="274" t="s">
        <v>83</v>
      </c>
      <c r="AV138" s="15" t="s">
        <v>176</v>
      </c>
      <c r="AW138" s="15" t="s">
        <v>35</v>
      </c>
      <c r="AX138" s="15" t="s">
        <v>81</v>
      </c>
      <c r="AY138" s="274" t="s">
        <v>169</v>
      </c>
    </row>
    <row r="139" spans="1:65" s="2" customFormat="1" ht="33" customHeight="1">
      <c r="A139" s="41"/>
      <c r="B139" s="42"/>
      <c r="C139" s="229" t="s">
        <v>210</v>
      </c>
      <c r="D139" s="229" t="s">
        <v>171</v>
      </c>
      <c r="E139" s="230" t="s">
        <v>347</v>
      </c>
      <c r="F139" s="231" t="s">
        <v>348</v>
      </c>
      <c r="G139" s="232" t="s">
        <v>207</v>
      </c>
      <c r="H139" s="233">
        <v>371.695</v>
      </c>
      <c r="I139" s="234"/>
      <c r="J139" s="235">
        <f>ROUND(I139*H139,2)</f>
        <v>0</v>
      </c>
      <c r="K139" s="231" t="s">
        <v>175</v>
      </c>
      <c r="L139" s="47"/>
      <c r="M139" s="236" t="s">
        <v>19</v>
      </c>
      <c r="N139" s="237" t="s">
        <v>45</v>
      </c>
      <c r="O139" s="87"/>
      <c r="P139" s="238">
        <f>O139*H139</f>
        <v>0</v>
      </c>
      <c r="Q139" s="238">
        <v>0</v>
      </c>
      <c r="R139" s="238">
        <f>Q139*H139</f>
        <v>0</v>
      </c>
      <c r="S139" s="238">
        <v>2.4</v>
      </c>
      <c r="T139" s="239">
        <f>S139*H139</f>
        <v>892.068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0" t="s">
        <v>176</v>
      </c>
      <c r="AT139" s="240" t="s">
        <v>171</v>
      </c>
      <c r="AU139" s="240" t="s">
        <v>83</v>
      </c>
      <c r="AY139" s="20" t="s">
        <v>169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20" t="s">
        <v>81</v>
      </c>
      <c r="BK139" s="241">
        <f>ROUND(I139*H139,2)</f>
        <v>0</v>
      </c>
      <c r="BL139" s="20" t="s">
        <v>176</v>
      </c>
      <c r="BM139" s="240" t="s">
        <v>349</v>
      </c>
    </row>
    <row r="140" spans="1:51" s="13" customFormat="1" ht="12">
      <c r="A140" s="13"/>
      <c r="B140" s="242"/>
      <c r="C140" s="243"/>
      <c r="D140" s="244" t="s">
        <v>178</v>
      </c>
      <c r="E140" s="245" t="s">
        <v>19</v>
      </c>
      <c r="F140" s="246" t="s">
        <v>323</v>
      </c>
      <c r="G140" s="243"/>
      <c r="H140" s="245" t="s">
        <v>19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178</v>
      </c>
      <c r="AU140" s="252" t="s">
        <v>83</v>
      </c>
      <c r="AV140" s="13" t="s">
        <v>81</v>
      </c>
      <c r="AW140" s="13" t="s">
        <v>35</v>
      </c>
      <c r="AX140" s="13" t="s">
        <v>74</v>
      </c>
      <c r="AY140" s="252" t="s">
        <v>169</v>
      </c>
    </row>
    <row r="141" spans="1:51" s="14" customFormat="1" ht="12">
      <c r="A141" s="14"/>
      <c r="B141" s="253"/>
      <c r="C141" s="254"/>
      <c r="D141" s="244" t="s">
        <v>178</v>
      </c>
      <c r="E141" s="255" t="s">
        <v>19</v>
      </c>
      <c r="F141" s="256" t="s">
        <v>350</v>
      </c>
      <c r="G141" s="254"/>
      <c r="H141" s="257">
        <v>43.2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178</v>
      </c>
      <c r="AU141" s="263" t="s">
        <v>83</v>
      </c>
      <c r="AV141" s="14" t="s">
        <v>83</v>
      </c>
      <c r="AW141" s="14" t="s">
        <v>35</v>
      </c>
      <c r="AX141" s="14" t="s">
        <v>74</v>
      </c>
      <c r="AY141" s="263" t="s">
        <v>169</v>
      </c>
    </row>
    <row r="142" spans="1:51" s="14" customFormat="1" ht="12">
      <c r="A142" s="14"/>
      <c r="B142" s="253"/>
      <c r="C142" s="254"/>
      <c r="D142" s="244" t="s">
        <v>178</v>
      </c>
      <c r="E142" s="255" t="s">
        <v>19</v>
      </c>
      <c r="F142" s="256" t="s">
        <v>351</v>
      </c>
      <c r="G142" s="254"/>
      <c r="H142" s="257">
        <v>117.881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178</v>
      </c>
      <c r="AU142" s="263" t="s">
        <v>83</v>
      </c>
      <c r="AV142" s="14" t="s">
        <v>83</v>
      </c>
      <c r="AW142" s="14" t="s">
        <v>35</v>
      </c>
      <c r="AX142" s="14" t="s">
        <v>74</v>
      </c>
      <c r="AY142" s="263" t="s">
        <v>169</v>
      </c>
    </row>
    <row r="143" spans="1:51" s="17" customFormat="1" ht="12">
      <c r="A143" s="17"/>
      <c r="B143" s="293"/>
      <c r="C143" s="294"/>
      <c r="D143" s="244" t="s">
        <v>178</v>
      </c>
      <c r="E143" s="295" t="s">
        <v>19</v>
      </c>
      <c r="F143" s="296" t="s">
        <v>327</v>
      </c>
      <c r="G143" s="294"/>
      <c r="H143" s="297">
        <v>161.081</v>
      </c>
      <c r="I143" s="298"/>
      <c r="J143" s="294"/>
      <c r="K143" s="294"/>
      <c r="L143" s="299"/>
      <c r="M143" s="300"/>
      <c r="N143" s="301"/>
      <c r="O143" s="301"/>
      <c r="P143" s="301"/>
      <c r="Q143" s="301"/>
      <c r="R143" s="301"/>
      <c r="S143" s="301"/>
      <c r="T143" s="302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T143" s="303" t="s">
        <v>178</v>
      </c>
      <c r="AU143" s="303" t="s">
        <v>83</v>
      </c>
      <c r="AV143" s="17" t="s">
        <v>189</v>
      </c>
      <c r="AW143" s="17" t="s">
        <v>35</v>
      </c>
      <c r="AX143" s="17" t="s">
        <v>74</v>
      </c>
      <c r="AY143" s="303" t="s">
        <v>169</v>
      </c>
    </row>
    <row r="144" spans="1:51" s="13" customFormat="1" ht="12">
      <c r="A144" s="13"/>
      <c r="B144" s="242"/>
      <c r="C144" s="243"/>
      <c r="D144" s="244" t="s">
        <v>178</v>
      </c>
      <c r="E144" s="245" t="s">
        <v>19</v>
      </c>
      <c r="F144" s="246" t="s">
        <v>328</v>
      </c>
      <c r="G144" s="243"/>
      <c r="H144" s="245" t="s">
        <v>19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2" t="s">
        <v>178</v>
      </c>
      <c r="AU144" s="252" t="s">
        <v>83</v>
      </c>
      <c r="AV144" s="13" t="s">
        <v>81</v>
      </c>
      <c r="AW144" s="13" t="s">
        <v>35</v>
      </c>
      <c r="AX144" s="13" t="s">
        <v>74</v>
      </c>
      <c r="AY144" s="252" t="s">
        <v>169</v>
      </c>
    </row>
    <row r="145" spans="1:51" s="13" customFormat="1" ht="12">
      <c r="A145" s="13"/>
      <c r="B145" s="242"/>
      <c r="C145" s="243"/>
      <c r="D145" s="244" t="s">
        <v>178</v>
      </c>
      <c r="E145" s="245" t="s">
        <v>19</v>
      </c>
      <c r="F145" s="246" t="s">
        <v>329</v>
      </c>
      <c r="G145" s="243"/>
      <c r="H145" s="245" t="s">
        <v>19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2" t="s">
        <v>178</v>
      </c>
      <c r="AU145" s="252" t="s">
        <v>83</v>
      </c>
      <c r="AV145" s="13" t="s">
        <v>81</v>
      </c>
      <c r="AW145" s="13" t="s">
        <v>35</v>
      </c>
      <c r="AX145" s="13" t="s">
        <v>74</v>
      </c>
      <c r="AY145" s="252" t="s">
        <v>169</v>
      </c>
    </row>
    <row r="146" spans="1:51" s="14" customFormat="1" ht="12">
      <c r="A146" s="14"/>
      <c r="B146" s="253"/>
      <c r="C146" s="254"/>
      <c r="D146" s="244" t="s">
        <v>178</v>
      </c>
      <c r="E146" s="255" t="s">
        <v>19</v>
      </c>
      <c r="F146" s="256" t="s">
        <v>352</v>
      </c>
      <c r="G146" s="254"/>
      <c r="H146" s="257">
        <v>1.8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178</v>
      </c>
      <c r="AU146" s="263" t="s">
        <v>83</v>
      </c>
      <c r="AV146" s="14" t="s">
        <v>83</v>
      </c>
      <c r="AW146" s="14" t="s">
        <v>35</v>
      </c>
      <c r="AX146" s="14" t="s">
        <v>74</v>
      </c>
      <c r="AY146" s="263" t="s">
        <v>169</v>
      </c>
    </row>
    <row r="147" spans="1:51" s="14" customFormat="1" ht="12">
      <c r="A147" s="14"/>
      <c r="B147" s="253"/>
      <c r="C147" s="254"/>
      <c r="D147" s="244" t="s">
        <v>178</v>
      </c>
      <c r="E147" s="255" t="s">
        <v>19</v>
      </c>
      <c r="F147" s="256" t="s">
        <v>353</v>
      </c>
      <c r="G147" s="254"/>
      <c r="H147" s="257">
        <v>70.092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3" t="s">
        <v>178</v>
      </c>
      <c r="AU147" s="263" t="s">
        <v>83</v>
      </c>
      <c r="AV147" s="14" t="s">
        <v>83</v>
      </c>
      <c r="AW147" s="14" t="s">
        <v>35</v>
      </c>
      <c r="AX147" s="14" t="s">
        <v>74</v>
      </c>
      <c r="AY147" s="263" t="s">
        <v>169</v>
      </c>
    </row>
    <row r="148" spans="1:51" s="14" customFormat="1" ht="12">
      <c r="A148" s="14"/>
      <c r="B148" s="253"/>
      <c r="C148" s="254"/>
      <c r="D148" s="244" t="s">
        <v>178</v>
      </c>
      <c r="E148" s="255" t="s">
        <v>19</v>
      </c>
      <c r="F148" s="256" t="s">
        <v>354</v>
      </c>
      <c r="G148" s="254"/>
      <c r="H148" s="257">
        <v>42.816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178</v>
      </c>
      <c r="AU148" s="263" t="s">
        <v>83</v>
      </c>
      <c r="AV148" s="14" t="s">
        <v>83</v>
      </c>
      <c r="AW148" s="14" t="s">
        <v>35</v>
      </c>
      <c r="AX148" s="14" t="s">
        <v>74</v>
      </c>
      <c r="AY148" s="263" t="s">
        <v>169</v>
      </c>
    </row>
    <row r="149" spans="1:51" s="14" customFormat="1" ht="12">
      <c r="A149" s="14"/>
      <c r="B149" s="253"/>
      <c r="C149" s="254"/>
      <c r="D149" s="244" t="s">
        <v>178</v>
      </c>
      <c r="E149" s="255" t="s">
        <v>19</v>
      </c>
      <c r="F149" s="256" t="s">
        <v>355</v>
      </c>
      <c r="G149" s="254"/>
      <c r="H149" s="257">
        <v>1.568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3" t="s">
        <v>178</v>
      </c>
      <c r="AU149" s="263" t="s">
        <v>83</v>
      </c>
      <c r="AV149" s="14" t="s">
        <v>83</v>
      </c>
      <c r="AW149" s="14" t="s">
        <v>35</v>
      </c>
      <c r="AX149" s="14" t="s">
        <v>74</v>
      </c>
      <c r="AY149" s="263" t="s">
        <v>169</v>
      </c>
    </row>
    <row r="150" spans="1:51" s="17" customFormat="1" ht="12">
      <c r="A150" s="17"/>
      <c r="B150" s="293"/>
      <c r="C150" s="294"/>
      <c r="D150" s="244" t="s">
        <v>178</v>
      </c>
      <c r="E150" s="295" t="s">
        <v>19</v>
      </c>
      <c r="F150" s="296" t="s">
        <v>333</v>
      </c>
      <c r="G150" s="294"/>
      <c r="H150" s="297">
        <v>116.276</v>
      </c>
      <c r="I150" s="298"/>
      <c r="J150" s="294"/>
      <c r="K150" s="294"/>
      <c r="L150" s="299"/>
      <c r="M150" s="300"/>
      <c r="N150" s="301"/>
      <c r="O150" s="301"/>
      <c r="P150" s="301"/>
      <c r="Q150" s="301"/>
      <c r="R150" s="301"/>
      <c r="S150" s="301"/>
      <c r="T150" s="302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T150" s="303" t="s">
        <v>178</v>
      </c>
      <c r="AU150" s="303" t="s">
        <v>83</v>
      </c>
      <c r="AV150" s="17" t="s">
        <v>189</v>
      </c>
      <c r="AW150" s="17" t="s">
        <v>35</v>
      </c>
      <c r="AX150" s="17" t="s">
        <v>74</v>
      </c>
      <c r="AY150" s="303" t="s">
        <v>169</v>
      </c>
    </row>
    <row r="151" spans="1:51" s="13" customFormat="1" ht="12">
      <c r="A151" s="13"/>
      <c r="B151" s="242"/>
      <c r="C151" s="243"/>
      <c r="D151" s="244" t="s">
        <v>178</v>
      </c>
      <c r="E151" s="245" t="s">
        <v>19</v>
      </c>
      <c r="F151" s="246" t="s">
        <v>334</v>
      </c>
      <c r="G151" s="243"/>
      <c r="H151" s="245" t="s">
        <v>19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2" t="s">
        <v>178</v>
      </c>
      <c r="AU151" s="252" t="s">
        <v>83</v>
      </c>
      <c r="AV151" s="13" t="s">
        <v>81</v>
      </c>
      <c r="AW151" s="13" t="s">
        <v>35</v>
      </c>
      <c r="AX151" s="13" t="s">
        <v>74</v>
      </c>
      <c r="AY151" s="252" t="s">
        <v>169</v>
      </c>
    </row>
    <row r="152" spans="1:51" s="14" customFormat="1" ht="12">
      <c r="A152" s="14"/>
      <c r="B152" s="253"/>
      <c r="C152" s="254"/>
      <c r="D152" s="244" t="s">
        <v>178</v>
      </c>
      <c r="E152" s="255" t="s">
        <v>19</v>
      </c>
      <c r="F152" s="256" t="s">
        <v>356</v>
      </c>
      <c r="G152" s="254"/>
      <c r="H152" s="257">
        <v>27.473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3" t="s">
        <v>178</v>
      </c>
      <c r="AU152" s="263" t="s">
        <v>83</v>
      </c>
      <c r="AV152" s="14" t="s">
        <v>83</v>
      </c>
      <c r="AW152" s="14" t="s">
        <v>35</v>
      </c>
      <c r="AX152" s="14" t="s">
        <v>74</v>
      </c>
      <c r="AY152" s="263" t="s">
        <v>169</v>
      </c>
    </row>
    <row r="153" spans="1:51" s="14" customFormat="1" ht="12">
      <c r="A153" s="14"/>
      <c r="B153" s="253"/>
      <c r="C153" s="254"/>
      <c r="D153" s="244" t="s">
        <v>178</v>
      </c>
      <c r="E153" s="255" t="s">
        <v>19</v>
      </c>
      <c r="F153" s="256" t="s">
        <v>357</v>
      </c>
      <c r="G153" s="254"/>
      <c r="H153" s="257">
        <v>4.056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178</v>
      </c>
      <c r="AU153" s="263" t="s">
        <v>83</v>
      </c>
      <c r="AV153" s="14" t="s">
        <v>83</v>
      </c>
      <c r="AW153" s="14" t="s">
        <v>35</v>
      </c>
      <c r="AX153" s="14" t="s">
        <v>74</v>
      </c>
      <c r="AY153" s="263" t="s">
        <v>169</v>
      </c>
    </row>
    <row r="154" spans="1:51" s="14" customFormat="1" ht="12">
      <c r="A154" s="14"/>
      <c r="B154" s="253"/>
      <c r="C154" s="254"/>
      <c r="D154" s="244" t="s">
        <v>178</v>
      </c>
      <c r="E154" s="255" t="s">
        <v>19</v>
      </c>
      <c r="F154" s="256" t="s">
        <v>358</v>
      </c>
      <c r="G154" s="254"/>
      <c r="H154" s="257">
        <v>34.655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178</v>
      </c>
      <c r="AU154" s="263" t="s">
        <v>83</v>
      </c>
      <c r="AV154" s="14" t="s">
        <v>83</v>
      </c>
      <c r="AW154" s="14" t="s">
        <v>35</v>
      </c>
      <c r="AX154" s="14" t="s">
        <v>74</v>
      </c>
      <c r="AY154" s="263" t="s">
        <v>169</v>
      </c>
    </row>
    <row r="155" spans="1:51" s="14" customFormat="1" ht="12">
      <c r="A155" s="14"/>
      <c r="B155" s="253"/>
      <c r="C155" s="254"/>
      <c r="D155" s="244" t="s">
        <v>178</v>
      </c>
      <c r="E155" s="255" t="s">
        <v>19</v>
      </c>
      <c r="F155" s="256" t="s">
        <v>359</v>
      </c>
      <c r="G155" s="254"/>
      <c r="H155" s="257">
        <v>28.154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178</v>
      </c>
      <c r="AU155" s="263" t="s">
        <v>83</v>
      </c>
      <c r="AV155" s="14" t="s">
        <v>83</v>
      </c>
      <c r="AW155" s="14" t="s">
        <v>35</v>
      </c>
      <c r="AX155" s="14" t="s">
        <v>74</v>
      </c>
      <c r="AY155" s="263" t="s">
        <v>169</v>
      </c>
    </row>
    <row r="156" spans="1:51" s="17" customFormat="1" ht="12">
      <c r="A156" s="17"/>
      <c r="B156" s="293"/>
      <c r="C156" s="294"/>
      <c r="D156" s="244" t="s">
        <v>178</v>
      </c>
      <c r="E156" s="295" t="s">
        <v>19</v>
      </c>
      <c r="F156" s="296" t="s">
        <v>337</v>
      </c>
      <c r="G156" s="294"/>
      <c r="H156" s="297">
        <v>94.338</v>
      </c>
      <c r="I156" s="298"/>
      <c r="J156" s="294"/>
      <c r="K156" s="294"/>
      <c r="L156" s="299"/>
      <c r="M156" s="300"/>
      <c r="N156" s="301"/>
      <c r="O156" s="301"/>
      <c r="P156" s="301"/>
      <c r="Q156" s="301"/>
      <c r="R156" s="301"/>
      <c r="S156" s="301"/>
      <c r="T156" s="302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T156" s="303" t="s">
        <v>178</v>
      </c>
      <c r="AU156" s="303" t="s">
        <v>83</v>
      </c>
      <c r="AV156" s="17" t="s">
        <v>189</v>
      </c>
      <c r="AW156" s="17" t="s">
        <v>35</v>
      </c>
      <c r="AX156" s="17" t="s">
        <v>74</v>
      </c>
      <c r="AY156" s="303" t="s">
        <v>169</v>
      </c>
    </row>
    <row r="157" spans="1:51" s="15" customFormat="1" ht="12">
      <c r="A157" s="15"/>
      <c r="B157" s="264"/>
      <c r="C157" s="265"/>
      <c r="D157" s="244" t="s">
        <v>178</v>
      </c>
      <c r="E157" s="266" t="s">
        <v>19</v>
      </c>
      <c r="F157" s="267" t="s">
        <v>183</v>
      </c>
      <c r="G157" s="265"/>
      <c r="H157" s="268">
        <v>371.695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178</v>
      </c>
      <c r="AU157" s="274" t="s">
        <v>83</v>
      </c>
      <c r="AV157" s="15" t="s">
        <v>176</v>
      </c>
      <c r="AW157" s="15" t="s">
        <v>35</v>
      </c>
      <c r="AX157" s="15" t="s">
        <v>81</v>
      </c>
      <c r="AY157" s="274" t="s">
        <v>169</v>
      </c>
    </row>
    <row r="158" spans="1:65" s="2" customFormat="1" ht="44.25" customHeight="1">
      <c r="A158" s="41"/>
      <c r="B158" s="42"/>
      <c r="C158" s="229" t="s">
        <v>216</v>
      </c>
      <c r="D158" s="229" t="s">
        <v>171</v>
      </c>
      <c r="E158" s="230" t="s">
        <v>360</v>
      </c>
      <c r="F158" s="231" t="s">
        <v>361</v>
      </c>
      <c r="G158" s="232" t="s">
        <v>174</v>
      </c>
      <c r="H158" s="233">
        <v>24.67</v>
      </c>
      <c r="I158" s="234"/>
      <c r="J158" s="235">
        <f>ROUND(I158*H158,2)</f>
        <v>0</v>
      </c>
      <c r="K158" s="231" t="s">
        <v>175</v>
      </c>
      <c r="L158" s="47"/>
      <c r="M158" s="236" t="s">
        <v>19</v>
      </c>
      <c r="N158" s="237" t="s">
        <v>45</v>
      </c>
      <c r="O158" s="87"/>
      <c r="P158" s="238">
        <f>O158*H158</f>
        <v>0</v>
      </c>
      <c r="Q158" s="238">
        <v>0</v>
      </c>
      <c r="R158" s="238">
        <f>Q158*H158</f>
        <v>0</v>
      </c>
      <c r="S158" s="238">
        <v>0.131</v>
      </c>
      <c r="T158" s="239">
        <f>S158*H158</f>
        <v>3.2317700000000005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0" t="s">
        <v>176</v>
      </c>
      <c r="AT158" s="240" t="s">
        <v>171</v>
      </c>
      <c r="AU158" s="240" t="s">
        <v>83</v>
      </c>
      <c r="AY158" s="20" t="s">
        <v>169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20" t="s">
        <v>81</v>
      </c>
      <c r="BK158" s="241">
        <f>ROUND(I158*H158,2)</f>
        <v>0</v>
      </c>
      <c r="BL158" s="20" t="s">
        <v>176</v>
      </c>
      <c r="BM158" s="240" t="s">
        <v>362</v>
      </c>
    </row>
    <row r="159" spans="1:51" s="13" customFormat="1" ht="12">
      <c r="A159" s="13"/>
      <c r="B159" s="242"/>
      <c r="C159" s="243"/>
      <c r="D159" s="244" t="s">
        <v>178</v>
      </c>
      <c r="E159" s="245" t="s">
        <v>19</v>
      </c>
      <c r="F159" s="246" t="s">
        <v>323</v>
      </c>
      <c r="G159" s="243"/>
      <c r="H159" s="245" t="s">
        <v>19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2" t="s">
        <v>178</v>
      </c>
      <c r="AU159" s="252" t="s">
        <v>83</v>
      </c>
      <c r="AV159" s="13" t="s">
        <v>81</v>
      </c>
      <c r="AW159" s="13" t="s">
        <v>35</v>
      </c>
      <c r="AX159" s="13" t="s">
        <v>74</v>
      </c>
      <c r="AY159" s="252" t="s">
        <v>169</v>
      </c>
    </row>
    <row r="160" spans="1:51" s="14" customFormat="1" ht="12">
      <c r="A160" s="14"/>
      <c r="B160" s="253"/>
      <c r="C160" s="254"/>
      <c r="D160" s="244" t="s">
        <v>178</v>
      </c>
      <c r="E160" s="255" t="s">
        <v>19</v>
      </c>
      <c r="F160" s="256" t="s">
        <v>363</v>
      </c>
      <c r="G160" s="254"/>
      <c r="H160" s="257">
        <v>12.77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178</v>
      </c>
      <c r="AU160" s="263" t="s">
        <v>83</v>
      </c>
      <c r="AV160" s="14" t="s">
        <v>83</v>
      </c>
      <c r="AW160" s="14" t="s">
        <v>35</v>
      </c>
      <c r="AX160" s="14" t="s">
        <v>74</v>
      </c>
      <c r="AY160" s="263" t="s">
        <v>169</v>
      </c>
    </row>
    <row r="161" spans="1:51" s="13" customFormat="1" ht="12">
      <c r="A161" s="13"/>
      <c r="B161" s="242"/>
      <c r="C161" s="243"/>
      <c r="D161" s="244" t="s">
        <v>178</v>
      </c>
      <c r="E161" s="245" t="s">
        <v>19</v>
      </c>
      <c r="F161" s="246" t="s">
        <v>328</v>
      </c>
      <c r="G161" s="243"/>
      <c r="H161" s="245" t="s">
        <v>19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178</v>
      </c>
      <c r="AU161" s="252" t="s">
        <v>83</v>
      </c>
      <c r="AV161" s="13" t="s">
        <v>81</v>
      </c>
      <c r="AW161" s="13" t="s">
        <v>35</v>
      </c>
      <c r="AX161" s="13" t="s">
        <v>74</v>
      </c>
      <c r="AY161" s="252" t="s">
        <v>169</v>
      </c>
    </row>
    <row r="162" spans="1:51" s="13" customFormat="1" ht="12">
      <c r="A162" s="13"/>
      <c r="B162" s="242"/>
      <c r="C162" s="243"/>
      <c r="D162" s="244" t="s">
        <v>178</v>
      </c>
      <c r="E162" s="245" t="s">
        <v>19</v>
      </c>
      <c r="F162" s="246" t="s">
        <v>329</v>
      </c>
      <c r="G162" s="243"/>
      <c r="H162" s="245" t="s">
        <v>19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2" t="s">
        <v>178</v>
      </c>
      <c r="AU162" s="252" t="s">
        <v>83</v>
      </c>
      <c r="AV162" s="13" t="s">
        <v>81</v>
      </c>
      <c r="AW162" s="13" t="s">
        <v>35</v>
      </c>
      <c r="AX162" s="13" t="s">
        <v>74</v>
      </c>
      <c r="AY162" s="252" t="s">
        <v>169</v>
      </c>
    </row>
    <row r="163" spans="1:51" s="14" customFormat="1" ht="12">
      <c r="A163" s="14"/>
      <c r="B163" s="253"/>
      <c r="C163" s="254"/>
      <c r="D163" s="244" t="s">
        <v>178</v>
      </c>
      <c r="E163" s="255" t="s">
        <v>19</v>
      </c>
      <c r="F163" s="256" t="s">
        <v>364</v>
      </c>
      <c r="G163" s="254"/>
      <c r="H163" s="257">
        <v>11.9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3" t="s">
        <v>178</v>
      </c>
      <c r="AU163" s="263" t="s">
        <v>83</v>
      </c>
      <c r="AV163" s="14" t="s">
        <v>83</v>
      </c>
      <c r="AW163" s="14" t="s">
        <v>35</v>
      </c>
      <c r="AX163" s="14" t="s">
        <v>74</v>
      </c>
      <c r="AY163" s="263" t="s">
        <v>169</v>
      </c>
    </row>
    <row r="164" spans="1:51" s="15" customFormat="1" ht="12">
      <c r="A164" s="15"/>
      <c r="B164" s="264"/>
      <c r="C164" s="265"/>
      <c r="D164" s="244" t="s">
        <v>178</v>
      </c>
      <c r="E164" s="266" t="s">
        <v>19</v>
      </c>
      <c r="F164" s="267" t="s">
        <v>183</v>
      </c>
      <c r="G164" s="265"/>
      <c r="H164" s="268">
        <v>24.67</v>
      </c>
      <c r="I164" s="269"/>
      <c r="J164" s="265"/>
      <c r="K164" s="265"/>
      <c r="L164" s="270"/>
      <c r="M164" s="271"/>
      <c r="N164" s="272"/>
      <c r="O164" s="272"/>
      <c r="P164" s="272"/>
      <c r="Q164" s="272"/>
      <c r="R164" s="272"/>
      <c r="S164" s="272"/>
      <c r="T164" s="27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4" t="s">
        <v>178</v>
      </c>
      <c r="AU164" s="274" t="s">
        <v>83</v>
      </c>
      <c r="AV164" s="15" t="s">
        <v>176</v>
      </c>
      <c r="AW164" s="15" t="s">
        <v>35</v>
      </c>
      <c r="AX164" s="15" t="s">
        <v>81</v>
      </c>
      <c r="AY164" s="274" t="s">
        <v>169</v>
      </c>
    </row>
    <row r="165" spans="1:65" s="2" customFormat="1" ht="44.25" customHeight="1">
      <c r="A165" s="41"/>
      <c r="B165" s="42"/>
      <c r="C165" s="229" t="s">
        <v>222</v>
      </c>
      <c r="D165" s="229" t="s">
        <v>171</v>
      </c>
      <c r="E165" s="230" t="s">
        <v>365</v>
      </c>
      <c r="F165" s="231" t="s">
        <v>366</v>
      </c>
      <c r="G165" s="232" t="s">
        <v>174</v>
      </c>
      <c r="H165" s="233">
        <v>113.718</v>
      </c>
      <c r="I165" s="234"/>
      <c r="J165" s="235">
        <f>ROUND(I165*H165,2)</f>
        <v>0</v>
      </c>
      <c r="K165" s="231" t="s">
        <v>175</v>
      </c>
      <c r="L165" s="47"/>
      <c r="M165" s="236" t="s">
        <v>19</v>
      </c>
      <c r="N165" s="237" t="s">
        <v>45</v>
      </c>
      <c r="O165" s="87"/>
      <c r="P165" s="238">
        <f>O165*H165</f>
        <v>0</v>
      </c>
      <c r="Q165" s="238">
        <v>0</v>
      </c>
      <c r="R165" s="238">
        <f>Q165*H165</f>
        <v>0</v>
      </c>
      <c r="S165" s="238">
        <v>0.261</v>
      </c>
      <c r="T165" s="239">
        <f>S165*H165</f>
        <v>29.680398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0" t="s">
        <v>176</v>
      </c>
      <c r="AT165" s="240" t="s">
        <v>171</v>
      </c>
      <c r="AU165" s="240" t="s">
        <v>83</v>
      </c>
      <c r="AY165" s="20" t="s">
        <v>169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20" t="s">
        <v>81</v>
      </c>
      <c r="BK165" s="241">
        <f>ROUND(I165*H165,2)</f>
        <v>0</v>
      </c>
      <c r="BL165" s="20" t="s">
        <v>176</v>
      </c>
      <c r="BM165" s="240" t="s">
        <v>367</v>
      </c>
    </row>
    <row r="166" spans="1:51" s="13" customFormat="1" ht="12">
      <c r="A166" s="13"/>
      <c r="B166" s="242"/>
      <c r="C166" s="243"/>
      <c r="D166" s="244" t="s">
        <v>178</v>
      </c>
      <c r="E166" s="245" t="s">
        <v>19</v>
      </c>
      <c r="F166" s="246" t="s">
        <v>323</v>
      </c>
      <c r="G166" s="243"/>
      <c r="H166" s="245" t="s">
        <v>19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178</v>
      </c>
      <c r="AU166" s="252" t="s">
        <v>83</v>
      </c>
      <c r="AV166" s="13" t="s">
        <v>81</v>
      </c>
      <c r="AW166" s="13" t="s">
        <v>35</v>
      </c>
      <c r="AX166" s="13" t="s">
        <v>74</v>
      </c>
      <c r="AY166" s="252" t="s">
        <v>169</v>
      </c>
    </row>
    <row r="167" spans="1:51" s="14" customFormat="1" ht="12">
      <c r="A167" s="14"/>
      <c r="B167" s="253"/>
      <c r="C167" s="254"/>
      <c r="D167" s="244" t="s">
        <v>178</v>
      </c>
      <c r="E167" s="255" t="s">
        <v>19</v>
      </c>
      <c r="F167" s="256" t="s">
        <v>368</v>
      </c>
      <c r="G167" s="254"/>
      <c r="H167" s="257">
        <v>100.638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178</v>
      </c>
      <c r="AU167" s="263" t="s">
        <v>83</v>
      </c>
      <c r="AV167" s="14" t="s">
        <v>83</v>
      </c>
      <c r="AW167" s="14" t="s">
        <v>35</v>
      </c>
      <c r="AX167" s="14" t="s">
        <v>74</v>
      </c>
      <c r="AY167" s="263" t="s">
        <v>169</v>
      </c>
    </row>
    <row r="168" spans="1:51" s="14" customFormat="1" ht="12">
      <c r="A168" s="14"/>
      <c r="B168" s="253"/>
      <c r="C168" s="254"/>
      <c r="D168" s="244" t="s">
        <v>178</v>
      </c>
      <c r="E168" s="255" t="s">
        <v>19</v>
      </c>
      <c r="F168" s="256" t="s">
        <v>369</v>
      </c>
      <c r="G168" s="254"/>
      <c r="H168" s="257">
        <v>13.08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178</v>
      </c>
      <c r="AU168" s="263" t="s">
        <v>83</v>
      </c>
      <c r="AV168" s="14" t="s">
        <v>83</v>
      </c>
      <c r="AW168" s="14" t="s">
        <v>35</v>
      </c>
      <c r="AX168" s="14" t="s">
        <v>74</v>
      </c>
      <c r="AY168" s="263" t="s">
        <v>169</v>
      </c>
    </row>
    <row r="169" spans="1:51" s="15" customFormat="1" ht="12">
      <c r="A169" s="15"/>
      <c r="B169" s="264"/>
      <c r="C169" s="265"/>
      <c r="D169" s="244" t="s">
        <v>178</v>
      </c>
      <c r="E169" s="266" t="s">
        <v>19</v>
      </c>
      <c r="F169" s="267" t="s">
        <v>183</v>
      </c>
      <c r="G169" s="265"/>
      <c r="H169" s="268">
        <v>113.718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4" t="s">
        <v>178</v>
      </c>
      <c r="AU169" s="274" t="s">
        <v>83</v>
      </c>
      <c r="AV169" s="15" t="s">
        <v>176</v>
      </c>
      <c r="AW169" s="15" t="s">
        <v>35</v>
      </c>
      <c r="AX169" s="15" t="s">
        <v>81</v>
      </c>
      <c r="AY169" s="274" t="s">
        <v>169</v>
      </c>
    </row>
    <row r="170" spans="1:65" s="2" customFormat="1" ht="44.25" customHeight="1">
      <c r="A170" s="41"/>
      <c r="B170" s="42"/>
      <c r="C170" s="229" t="s">
        <v>231</v>
      </c>
      <c r="D170" s="229" t="s">
        <v>171</v>
      </c>
      <c r="E170" s="230" t="s">
        <v>370</v>
      </c>
      <c r="F170" s="231" t="s">
        <v>371</v>
      </c>
      <c r="G170" s="232" t="s">
        <v>207</v>
      </c>
      <c r="H170" s="233">
        <v>156.192</v>
      </c>
      <c r="I170" s="234"/>
      <c r="J170" s="235">
        <f>ROUND(I170*H170,2)</f>
        <v>0</v>
      </c>
      <c r="K170" s="231" t="s">
        <v>175</v>
      </c>
      <c r="L170" s="47"/>
      <c r="M170" s="236" t="s">
        <v>19</v>
      </c>
      <c r="N170" s="237" t="s">
        <v>45</v>
      </c>
      <c r="O170" s="87"/>
      <c r="P170" s="238">
        <f>O170*H170</f>
        <v>0</v>
      </c>
      <c r="Q170" s="238">
        <v>0</v>
      </c>
      <c r="R170" s="238">
        <f>Q170*H170</f>
        <v>0</v>
      </c>
      <c r="S170" s="238">
        <v>1.8</v>
      </c>
      <c r="T170" s="239">
        <f>S170*H170</f>
        <v>281.1456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0" t="s">
        <v>176</v>
      </c>
      <c r="AT170" s="240" t="s">
        <v>171</v>
      </c>
      <c r="AU170" s="240" t="s">
        <v>83</v>
      </c>
      <c r="AY170" s="20" t="s">
        <v>169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20" t="s">
        <v>81</v>
      </c>
      <c r="BK170" s="241">
        <f>ROUND(I170*H170,2)</f>
        <v>0</v>
      </c>
      <c r="BL170" s="20" t="s">
        <v>176</v>
      </c>
      <c r="BM170" s="240" t="s">
        <v>372</v>
      </c>
    </row>
    <row r="171" spans="1:51" s="13" customFormat="1" ht="12">
      <c r="A171" s="13"/>
      <c r="B171" s="242"/>
      <c r="C171" s="243"/>
      <c r="D171" s="244" t="s">
        <v>178</v>
      </c>
      <c r="E171" s="245" t="s">
        <v>19</v>
      </c>
      <c r="F171" s="246" t="s">
        <v>323</v>
      </c>
      <c r="G171" s="243"/>
      <c r="H171" s="245" t="s">
        <v>19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2" t="s">
        <v>178</v>
      </c>
      <c r="AU171" s="252" t="s">
        <v>83</v>
      </c>
      <c r="AV171" s="13" t="s">
        <v>81</v>
      </c>
      <c r="AW171" s="13" t="s">
        <v>35</v>
      </c>
      <c r="AX171" s="13" t="s">
        <v>74</v>
      </c>
      <c r="AY171" s="252" t="s">
        <v>169</v>
      </c>
    </row>
    <row r="172" spans="1:51" s="14" customFormat="1" ht="12">
      <c r="A172" s="14"/>
      <c r="B172" s="253"/>
      <c r="C172" s="254"/>
      <c r="D172" s="244" t="s">
        <v>178</v>
      </c>
      <c r="E172" s="255" t="s">
        <v>19</v>
      </c>
      <c r="F172" s="256" t="s">
        <v>373</v>
      </c>
      <c r="G172" s="254"/>
      <c r="H172" s="257">
        <v>14.31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3" t="s">
        <v>178</v>
      </c>
      <c r="AU172" s="263" t="s">
        <v>83</v>
      </c>
      <c r="AV172" s="14" t="s">
        <v>83</v>
      </c>
      <c r="AW172" s="14" t="s">
        <v>35</v>
      </c>
      <c r="AX172" s="14" t="s">
        <v>74</v>
      </c>
      <c r="AY172" s="263" t="s">
        <v>169</v>
      </c>
    </row>
    <row r="173" spans="1:51" s="14" customFormat="1" ht="12">
      <c r="A173" s="14"/>
      <c r="B173" s="253"/>
      <c r="C173" s="254"/>
      <c r="D173" s="244" t="s">
        <v>178</v>
      </c>
      <c r="E173" s="255" t="s">
        <v>19</v>
      </c>
      <c r="F173" s="256" t="s">
        <v>374</v>
      </c>
      <c r="G173" s="254"/>
      <c r="H173" s="257">
        <v>83.283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178</v>
      </c>
      <c r="AU173" s="263" t="s">
        <v>83</v>
      </c>
      <c r="AV173" s="14" t="s">
        <v>83</v>
      </c>
      <c r="AW173" s="14" t="s">
        <v>35</v>
      </c>
      <c r="AX173" s="14" t="s">
        <v>74</v>
      </c>
      <c r="AY173" s="263" t="s">
        <v>169</v>
      </c>
    </row>
    <row r="174" spans="1:51" s="17" customFormat="1" ht="12">
      <c r="A174" s="17"/>
      <c r="B174" s="293"/>
      <c r="C174" s="294"/>
      <c r="D174" s="244" t="s">
        <v>178</v>
      </c>
      <c r="E174" s="295" t="s">
        <v>19</v>
      </c>
      <c r="F174" s="296" t="s">
        <v>327</v>
      </c>
      <c r="G174" s="294"/>
      <c r="H174" s="297">
        <v>97.593</v>
      </c>
      <c r="I174" s="298"/>
      <c r="J174" s="294"/>
      <c r="K174" s="294"/>
      <c r="L174" s="299"/>
      <c r="M174" s="300"/>
      <c r="N174" s="301"/>
      <c r="O174" s="301"/>
      <c r="P174" s="301"/>
      <c r="Q174" s="301"/>
      <c r="R174" s="301"/>
      <c r="S174" s="301"/>
      <c r="T174" s="302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T174" s="303" t="s">
        <v>178</v>
      </c>
      <c r="AU174" s="303" t="s">
        <v>83</v>
      </c>
      <c r="AV174" s="17" t="s">
        <v>189</v>
      </c>
      <c r="AW174" s="17" t="s">
        <v>35</v>
      </c>
      <c r="AX174" s="17" t="s">
        <v>74</v>
      </c>
      <c r="AY174" s="303" t="s">
        <v>169</v>
      </c>
    </row>
    <row r="175" spans="1:51" s="13" customFormat="1" ht="12">
      <c r="A175" s="13"/>
      <c r="B175" s="242"/>
      <c r="C175" s="243"/>
      <c r="D175" s="244" t="s">
        <v>178</v>
      </c>
      <c r="E175" s="245" t="s">
        <v>19</v>
      </c>
      <c r="F175" s="246" t="s">
        <v>328</v>
      </c>
      <c r="G175" s="243"/>
      <c r="H175" s="245" t="s">
        <v>19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178</v>
      </c>
      <c r="AU175" s="252" t="s">
        <v>83</v>
      </c>
      <c r="AV175" s="13" t="s">
        <v>81</v>
      </c>
      <c r="AW175" s="13" t="s">
        <v>35</v>
      </c>
      <c r="AX175" s="13" t="s">
        <v>74</v>
      </c>
      <c r="AY175" s="252" t="s">
        <v>169</v>
      </c>
    </row>
    <row r="176" spans="1:51" s="13" customFormat="1" ht="12">
      <c r="A176" s="13"/>
      <c r="B176" s="242"/>
      <c r="C176" s="243"/>
      <c r="D176" s="244" t="s">
        <v>178</v>
      </c>
      <c r="E176" s="245" t="s">
        <v>19</v>
      </c>
      <c r="F176" s="246" t="s">
        <v>329</v>
      </c>
      <c r="G176" s="243"/>
      <c r="H176" s="245" t="s">
        <v>19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2" t="s">
        <v>178</v>
      </c>
      <c r="AU176" s="252" t="s">
        <v>83</v>
      </c>
      <c r="AV176" s="13" t="s">
        <v>81</v>
      </c>
      <c r="AW176" s="13" t="s">
        <v>35</v>
      </c>
      <c r="AX176" s="13" t="s">
        <v>74</v>
      </c>
      <c r="AY176" s="252" t="s">
        <v>169</v>
      </c>
    </row>
    <row r="177" spans="1:51" s="14" customFormat="1" ht="12">
      <c r="A177" s="14"/>
      <c r="B177" s="253"/>
      <c r="C177" s="254"/>
      <c r="D177" s="244" t="s">
        <v>178</v>
      </c>
      <c r="E177" s="255" t="s">
        <v>19</v>
      </c>
      <c r="F177" s="256" t="s">
        <v>375</v>
      </c>
      <c r="G177" s="254"/>
      <c r="H177" s="257">
        <v>3.467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178</v>
      </c>
      <c r="AU177" s="263" t="s">
        <v>83</v>
      </c>
      <c r="AV177" s="14" t="s">
        <v>83</v>
      </c>
      <c r="AW177" s="14" t="s">
        <v>35</v>
      </c>
      <c r="AX177" s="14" t="s">
        <v>74</v>
      </c>
      <c r="AY177" s="263" t="s">
        <v>169</v>
      </c>
    </row>
    <row r="178" spans="1:51" s="14" customFormat="1" ht="12">
      <c r="A178" s="14"/>
      <c r="B178" s="253"/>
      <c r="C178" s="254"/>
      <c r="D178" s="244" t="s">
        <v>178</v>
      </c>
      <c r="E178" s="255" t="s">
        <v>19</v>
      </c>
      <c r="F178" s="256" t="s">
        <v>376</v>
      </c>
      <c r="G178" s="254"/>
      <c r="H178" s="257">
        <v>14.044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3" t="s">
        <v>178</v>
      </c>
      <c r="AU178" s="263" t="s">
        <v>83</v>
      </c>
      <c r="AV178" s="14" t="s">
        <v>83</v>
      </c>
      <c r="AW178" s="14" t="s">
        <v>35</v>
      </c>
      <c r="AX178" s="14" t="s">
        <v>74</v>
      </c>
      <c r="AY178" s="263" t="s">
        <v>169</v>
      </c>
    </row>
    <row r="179" spans="1:51" s="17" customFormat="1" ht="12">
      <c r="A179" s="17"/>
      <c r="B179" s="293"/>
      <c r="C179" s="294"/>
      <c r="D179" s="244" t="s">
        <v>178</v>
      </c>
      <c r="E179" s="295" t="s">
        <v>19</v>
      </c>
      <c r="F179" s="296" t="s">
        <v>333</v>
      </c>
      <c r="G179" s="294"/>
      <c r="H179" s="297">
        <v>17.511</v>
      </c>
      <c r="I179" s="298"/>
      <c r="J179" s="294"/>
      <c r="K179" s="294"/>
      <c r="L179" s="299"/>
      <c r="M179" s="300"/>
      <c r="N179" s="301"/>
      <c r="O179" s="301"/>
      <c r="P179" s="301"/>
      <c r="Q179" s="301"/>
      <c r="R179" s="301"/>
      <c r="S179" s="301"/>
      <c r="T179" s="302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T179" s="303" t="s">
        <v>178</v>
      </c>
      <c r="AU179" s="303" t="s">
        <v>83</v>
      </c>
      <c r="AV179" s="17" t="s">
        <v>189</v>
      </c>
      <c r="AW179" s="17" t="s">
        <v>35</v>
      </c>
      <c r="AX179" s="17" t="s">
        <v>74</v>
      </c>
      <c r="AY179" s="303" t="s">
        <v>169</v>
      </c>
    </row>
    <row r="180" spans="1:51" s="13" customFormat="1" ht="12">
      <c r="A180" s="13"/>
      <c r="B180" s="242"/>
      <c r="C180" s="243"/>
      <c r="D180" s="244" t="s">
        <v>178</v>
      </c>
      <c r="E180" s="245" t="s">
        <v>19</v>
      </c>
      <c r="F180" s="246" t="s">
        <v>334</v>
      </c>
      <c r="G180" s="243"/>
      <c r="H180" s="245" t="s">
        <v>19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178</v>
      </c>
      <c r="AU180" s="252" t="s">
        <v>83</v>
      </c>
      <c r="AV180" s="13" t="s">
        <v>81</v>
      </c>
      <c r="AW180" s="13" t="s">
        <v>35</v>
      </c>
      <c r="AX180" s="13" t="s">
        <v>74</v>
      </c>
      <c r="AY180" s="252" t="s">
        <v>169</v>
      </c>
    </row>
    <row r="181" spans="1:51" s="14" customFormat="1" ht="12">
      <c r="A181" s="14"/>
      <c r="B181" s="253"/>
      <c r="C181" s="254"/>
      <c r="D181" s="244" t="s">
        <v>178</v>
      </c>
      <c r="E181" s="255" t="s">
        <v>19</v>
      </c>
      <c r="F181" s="256" t="s">
        <v>377</v>
      </c>
      <c r="G181" s="254"/>
      <c r="H181" s="257">
        <v>24.534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178</v>
      </c>
      <c r="AU181" s="263" t="s">
        <v>83</v>
      </c>
      <c r="AV181" s="14" t="s">
        <v>83</v>
      </c>
      <c r="AW181" s="14" t="s">
        <v>35</v>
      </c>
      <c r="AX181" s="14" t="s">
        <v>74</v>
      </c>
      <c r="AY181" s="263" t="s">
        <v>169</v>
      </c>
    </row>
    <row r="182" spans="1:51" s="14" customFormat="1" ht="12">
      <c r="A182" s="14"/>
      <c r="B182" s="253"/>
      <c r="C182" s="254"/>
      <c r="D182" s="244" t="s">
        <v>178</v>
      </c>
      <c r="E182" s="255" t="s">
        <v>19</v>
      </c>
      <c r="F182" s="256" t="s">
        <v>378</v>
      </c>
      <c r="G182" s="254"/>
      <c r="H182" s="257">
        <v>16.554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178</v>
      </c>
      <c r="AU182" s="263" t="s">
        <v>83</v>
      </c>
      <c r="AV182" s="14" t="s">
        <v>83</v>
      </c>
      <c r="AW182" s="14" t="s">
        <v>35</v>
      </c>
      <c r="AX182" s="14" t="s">
        <v>74</v>
      </c>
      <c r="AY182" s="263" t="s">
        <v>169</v>
      </c>
    </row>
    <row r="183" spans="1:51" s="17" customFormat="1" ht="12">
      <c r="A183" s="17"/>
      <c r="B183" s="293"/>
      <c r="C183" s="294"/>
      <c r="D183" s="244" t="s">
        <v>178</v>
      </c>
      <c r="E183" s="295" t="s">
        <v>19</v>
      </c>
      <c r="F183" s="296" t="s">
        <v>337</v>
      </c>
      <c r="G183" s="294"/>
      <c r="H183" s="297">
        <v>41.088</v>
      </c>
      <c r="I183" s="298"/>
      <c r="J183" s="294"/>
      <c r="K183" s="294"/>
      <c r="L183" s="299"/>
      <c r="M183" s="300"/>
      <c r="N183" s="301"/>
      <c r="O183" s="301"/>
      <c r="P183" s="301"/>
      <c r="Q183" s="301"/>
      <c r="R183" s="301"/>
      <c r="S183" s="301"/>
      <c r="T183" s="302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T183" s="303" t="s">
        <v>178</v>
      </c>
      <c r="AU183" s="303" t="s">
        <v>83</v>
      </c>
      <c r="AV183" s="17" t="s">
        <v>189</v>
      </c>
      <c r="AW183" s="17" t="s">
        <v>35</v>
      </c>
      <c r="AX183" s="17" t="s">
        <v>74</v>
      </c>
      <c r="AY183" s="303" t="s">
        <v>169</v>
      </c>
    </row>
    <row r="184" spans="1:51" s="15" customFormat="1" ht="12">
      <c r="A184" s="15"/>
      <c r="B184" s="264"/>
      <c r="C184" s="265"/>
      <c r="D184" s="244" t="s">
        <v>178</v>
      </c>
      <c r="E184" s="266" t="s">
        <v>19</v>
      </c>
      <c r="F184" s="267" t="s">
        <v>183</v>
      </c>
      <c r="G184" s="265"/>
      <c r="H184" s="268">
        <v>156.192</v>
      </c>
      <c r="I184" s="269"/>
      <c r="J184" s="265"/>
      <c r="K184" s="265"/>
      <c r="L184" s="270"/>
      <c r="M184" s="271"/>
      <c r="N184" s="272"/>
      <c r="O184" s="272"/>
      <c r="P184" s="272"/>
      <c r="Q184" s="272"/>
      <c r="R184" s="272"/>
      <c r="S184" s="272"/>
      <c r="T184" s="27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4" t="s">
        <v>178</v>
      </c>
      <c r="AU184" s="274" t="s">
        <v>83</v>
      </c>
      <c r="AV184" s="15" t="s">
        <v>176</v>
      </c>
      <c r="AW184" s="15" t="s">
        <v>35</v>
      </c>
      <c r="AX184" s="15" t="s">
        <v>81</v>
      </c>
      <c r="AY184" s="274" t="s">
        <v>169</v>
      </c>
    </row>
    <row r="185" spans="1:65" s="2" customFormat="1" ht="33" customHeight="1">
      <c r="A185" s="41"/>
      <c r="B185" s="42"/>
      <c r="C185" s="229" t="s">
        <v>237</v>
      </c>
      <c r="D185" s="229" t="s">
        <v>171</v>
      </c>
      <c r="E185" s="230" t="s">
        <v>379</v>
      </c>
      <c r="F185" s="231" t="s">
        <v>380</v>
      </c>
      <c r="G185" s="232" t="s">
        <v>207</v>
      </c>
      <c r="H185" s="233">
        <v>25.442</v>
      </c>
      <c r="I185" s="234"/>
      <c r="J185" s="235">
        <f>ROUND(I185*H185,2)</f>
        <v>0</v>
      </c>
      <c r="K185" s="231" t="s">
        <v>175</v>
      </c>
      <c r="L185" s="47"/>
      <c r="M185" s="236" t="s">
        <v>19</v>
      </c>
      <c r="N185" s="237" t="s">
        <v>45</v>
      </c>
      <c r="O185" s="87"/>
      <c r="P185" s="238">
        <f>O185*H185</f>
        <v>0</v>
      </c>
      <c r="Q185" s="238">
        <v>0</v>
      </c>
      <c r="R185" s="238">
        <f>Q185*H185</f>
        <v>0</v>
      </c>
      <c r="S185" s="238">
        <v>2.4</v>
      </c>
      <c r="T185" s="239">
        <f>S185*H185</f>
        <v>61.0608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40" t="s">
        <v>176</v>
      </c>
      <c r="AT185" s="240" t="s">
        <v>171</v>
      </c>
      <c r="AU185" s="240" t="s">
        <v>83</v>
      </c>
      <c r="AY185" s="20" t="s">
        <v>169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20" t="s">
        <v>81</v>
      </c>
      <c r="BK185" s="241">
        <f>ROUND(I185*H185,2)</f>
        <v>0</v>
      </c>
      <c r="BL185" s="20" t="s">
        <v>176</v>
      </c>
      <c r="BM185" s="240" t="s">
        <v>381</v>
      </c>
    </row>
    <row r="186" spans="1:51" s="13" customFormat="1" ht="12">
      <c r="A186" s="13"/>
      <c r="B186" s="242"/>
      <c r="C186" s="243"/>
      <c r="D186" s="244" t="s">
        <v>178</v>
      </c>
      <c r="E186" s="245" t="s">
        <v>19</v>
      </c>
      <c r="F186" s="246" t="s">
        <v>328</v>
      </c>
      <c r="G186" s="243"/>
      <c r="H186" s="245" t="s">
        <v>19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2" t="s">
        <v>178</v>
      </c>
      <c r="AU186" s="252" t="s">
        <v>83</v>
      </c>
      <c r="AV186" s="13" t="s">
        <v>81</v>
      </c>
      <c r="AW186" s="13" t="s">
        <v>35</v>
      </c>
      <c r="AX186" s="13" t="s">
        <v>74</v>
      </c>
      <c r="AY186" s="252" t="s">
        <v>169</v>
      </c>
    </row>
    <row r="187" spans="1:51" s="13" customFormat="1" ht="12">
      <c r="A187" s="13"/>
      <c r="B187" s="242"/>
      <c r="C187" s="243"/>
      <c r="D187" s="244" t="s">
        <v>178</v>
      </c>
      <c r="E187" s="245" t="s">
        <v>19</v>
      </c>
      <c r="F187" s="246" t="s">
        <v>329</v>
      </c>
      <c r="G187" s="243"/>
      <c r="H187" s="245" t="s">
        <v>19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178</v>
      </c>
      <c r="AU187" s="252" t="s">
        <v>83</v>
      </c>
      <c r="AV187" s="13" t="s">
        <v>81</v>
      </c>
      <c r="AW187" s="13" t="s">
        <v>35</v>
      </c>
      <c r="AX187" s="13" t="s">
        <v>74</v>
      </c>
      <c r="AY187" s="252" t="s">
        <v>169</v>
      </c>
    </row>
    <row r="188" spans="1:51" s="14" customFormat="1" ht="12">
      <c r="A188" s="14"/>
      <c r="B188" s="253"/>
      <c r="C188" s="254"/>
      <c r="D188" s="244" t="s">
        <v>178</v>
      </c>
      <c r="E188" s="255" t="s">
        <v>19</v>
      </c>
      <c r="F188" s="256" t="s">
        <v>382</v>
      </c>
      <c r="G188" s="254"/>
      <c r="H188" s="257">
        <v>16.822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178</v>
      </c>
      <c r="AU188" s="263" t="s">
        <v>83</v>
      </c>
      <c r="AV188" s="14" t="s">
        <v>83</v>
      </c>
      <c r="AW188" s="14" t="s">
        <v>35</v>
      </c>
      <c r="AX188" s="14" t="s">
        <v>74</v>
      </c>
      <c r="AY188" s="263" t="s">
        <v>169</v>
      </c>
    </row>
    <row r="189" spans="1:51" s="14" customFormat="1" ht="12">
      <c r="A189" s="14"/>
      <c r="B189" s="253"/>
      <c r="C189" s="254"/>
      <c r="D189" s="244" t="s">
        <v>178</v>
      </c>
      <c r="E189" s="255" t="s">
        <v>19</v>
      </c>
      <c r="F189" s="256" t="s">
        <v>383</v>
      </c>
      <c r="G189" s="254"/>
      <c r="H189" s="257">
        <v>8.62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3" t="s">
        <v>178</v>
      </c>
      <c r="AU189" s="263" t="s">
        <v>83</v>
      </c>
      <c r="AV189" s="14" t="s">
        <v>83</v>
      </c>
      <c r="AW189" s="14" t="s">
        <v>35</v>
      </c>
      <c r="AX189" s="14" t="s">
        <v>74</v>
      </c>
      <c r="AY189" s="263" t="s">
        <v>169</v>
      </c>
    </row>
    <row r="190" spans="1:51" s="17" customFormat="1" ht="12">
      <c r="A190" s="17"/>
      <c r="B190" s="293"/>
      <c r="C190" s="294"/>
      <c r="D190" s="244" t="s">
        <v>178</v>
      </c>
      <c r="E190" s="295" t="s">
        <v>19</v>
      </c>
      <c r="F190" s="296" t="s">
        <v>333</v>
      </c>
      <c r="G190" s="294"/>
      <c r="H190" s="297">
        <v>25.442</v>
      </c>
      <c r="I190" s="298"/>
      <c r="J190" s="294"/>
      <c r="K190" s="294"/>
      <c r="L190" s="299"/>
      <c r="M190" s="300"/>
      <c r="N190" s="301"/>
      <c r="O190" s="301"/>
      <c r="P190" s="301"/>
      <c r="Q190" s="301"/>
      <c r="R190" s="301"/>
      <c r="S190" s="301"/>
      <c r="T190" s="302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T190" s="303" t="s">
        <v>178</v>
      </c>
      <c r="AU190" s="303" t="s">
        <v>83</v>
      </c>
      <c r="AV190" s="17" t="s">
        <v>189</v>
      </c>
      <c r="AW190" s="17" t="s">
        <v>35</v>
      </c>
      <c r="AX190" s="17" t="s">
        <v>74</v>
      </c>
      <c r="AY190" s="303" t="s">
        <v>169</v>
      </c>
    </row>
    <row r="191" spans="1:51" s="13" customFormat="1" ht="12">
      <c r="A191" s="13"/>
      <c r="B191" s="242"/>
      <c r="C191" s="243"/>
      <c r="D191" s="244" t="s">
        <v>178</v>
      </c>
      <c r="E191" s="245" t="s">
        <v>19</v>
      </c>
      <c r="F191" s="246" t="s">
        <v>334</v>
      </c>
      <c r="G191" s="243"/>
      <c r="H191" s="245" t="s">
        <v>19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178</v>
      </c>
      <c r="AU191" s="252" t="s">
        <v>83</v>
      </c>
      <c r="AV191" s="13" t="s">
        <v>81</v>
      </c>
      <c r="AW191" s="13" t="s">
        <v>35</v>
      </c>
      <c r="AX191" s="13" t="s">
        <v>74</v>
      </c>
      <c r="AY191" s="252" t="s">
        <v>169</v>
      </c>
    </row>
    <row r="192" spans="1:51" s="17" customFormat="1" ht="12">
      <c r="A192" s="17"/>
      <c r="B192" s="293"/>
      <c r="C192" s="294"/>
      <c r="D192" s="244" t="s">
        <v>178</v>
      </c>
      <c r="E192" s="295" t="s">
        <v>19</v>
      </c>
      <c r="F192" s="296" t="s">
        <v>337</v>
      </c>
      <c r="G192" s="294"/>
      <c r="H192" s="297">
        <v>0</v>
      </c>
      <c r="I192" s="298"/>
      <c r="J192" s="294"/>
      <c r="K192" s="294"/>
      <c r="L192" s="299"/>
      <c r="M192" s="300"/>
      <c r="N192" s="301"/>
      <c r="O192" s="301"/>
      <c r="P192" s="301"/>
      <c r="Q192" s="301"/>
      <c r="R192" s="301"/>
      <c r="S192" s="301"/>
      <c r="T192" s="302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T192" s="303" t="s">
        <v>178</v>
      </c>
      <c r="AU192" s="303" t="s">
        <v>83</v>
      </c>
      <c r="AV192" s="17" t="s">
        <v>189</v>
      </c>
      <c r="AW192" s="17" t="s">
        <v>35</v>
      </c>
      <c r="AX192" s="17" t="s">
        <v>74</v>
      </c>
      <c r="AY192" s="303" t="s">
        <v>169</v>
      </c>
    </row>
    <row r="193" spans="1:51" s="15" customFormat="1" ht="12">
      <c r="A193" s="15"/>
      <c r="B193" s="264"/>
      <c r="C193" s="265"/>
      <c r="D193" s="244" t="s">
        <v>178</v>
      </c>
      <c r="E193" s="266" t="s">
        <v>19</v>
      </c>
      <c r="F193" s="267" t="s">
        <v>183</v>
      </c>
      <c r="G193" s="265"/>
      <c r="H193" s="268">
        <v>25.442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4" t="s">
        <v>178</v>
      </c>
      <c r="AU193" s="274" t="s">
        <v>83</v>
      </c>
      <c r="AV193" s="15" t="s">
        <v>176</v>
      </c>
      <c r="AW193" s="15" t="s">
        <v>35</v>
      </c>
      <c r="AX193" s="15" t="s">
        <v>81</v>
      </c>
      <c r="AY193" s="274" t="s">
        <v>169</v>
      </c>
    </row>
    <row r="194" spans="1:65" s="2" customFormat="1" ht="21.75" customHeight="1">
      <c r="A194" s="41"/>
      <c r="B194" s="42"/>
      <c r="C194" s="229" t="s">
        <v>247</v>
      </c>
      <c r="D194" s="229" t="s">
        <v>171</v>
      </c>
      <c r="E194" s="230" t="s">
        <v>384</v>
      </c>
      <c r="F194" s="231" t="s">
        <v>385</v>
      </c>
      <c r="G194" s="232" t="s">
        <v>207</v>
      </c>
      <c r="H194" s="233">
        <v>4.32</v>
      </c>
      <c r="I194" s="234"/>
      <c r="J194" s="235">
        <f>ROUND(I194*H194,2)</f>
        <v>0</v>
      </c>
      <c r="K194" s="231" t="s">
        <v>175</v>
      </c>
      <c r="L194" s="47"/>
      <c r="M194" s="236" t="s">
        <v>19</v>
      </c>
      <c r="N194" s="237" t="s">
        <v>45</v>
      </c>
      <c r="O194" s="87"/>
      <c r="P194" s="238">
        <f>O194*H194</f>
        <v>0</v>
      </c>
      <c r="Q194" s="238">
        <v>0</v>
      </c>
      <c r="R194" s="238">
        <f>Q194*H194</f>
        <v>0</v>
      </c>
      <c r="S194" s="238">
        <v>2.4</v>
      </c>
      <c r="T194" s="239">
        <f>S194*H194</f>
        <v>10.368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0" t="s">
        <v>176</v>
      </c>
      <c r="AT194" s="240" t="s">
        <v>171</v>
      </c>
      <c r="AU194" s="240" t="s">
        <v>83</v>
      </c>
      <c r="AY194" s="20" t="s">
        <v>169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20" t="s">
        <v>81</v>
      </c>
      <c r="BK194" s="241">
        <f>ROUND(I194*H194,2)</f>
        <v>0</v>
      </c>
      <c r="BL194" s="20" t="s">
        <v>176</v>
      </c>
      <c r="BM194" s="240" t="s">
        <v>386</v>
      </c>
    </row>
    <row r="195" spans="1:51" s="13" customFormat="1" ht="12">
      <c r="A195" s="13"/>
      <c r="B195" s="242"/>
      <c r="C195" s="243"/>
      <c r="D195" s="244" t="s">
        <v>178</v>
      </c>
      <c r="E195" s="245" t="s">
        <v>19</v>
      </c>
      <c r="F195" s="246" t="s">
        <v>387</v>
      </c>
      <c r="G195" s="243"/>
      <c r="H195" s="245" t="s">
        <v>19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178</v>
      </c>
      <c r="AU195" s="252" t="s">
        <v>83</v>
      </c>
      <c r="AV195" s="13" t="s">
        <v>81</v>
      </c>
      <c r="AW195" s="13" t="s">
        <v>35</v>
      </c>
      <c r="AX195" s="13" t="s">
        <v>74</v>
      </c>
      <c r="AY195" s="252" t="s">
        <v>169</v>
      </c>
    </row>
    <row r="196" spans="1:51" s="14" customFormat="1" ht="12">
      <c r="A196" s="14"/>
      <c r="B196" s="253"/>
      <c r="C196" s="254"/>
      <c r="D196" s="244" t="s">
        <v>178</v>
      </c>
      <c r="E196" s="255" t="s">
        <v>19</v>
      </c>
      <c r="F196" s="256" t="s">
        <v>388</v>
      </c>
      <c r="G196" s="254"/>
      <c r="H196" s="257">
        <v>2.7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178</v>
      </c>
      <c r="AU196" s="263" t="s">
        <v>83</v>
      </c>
      <c r="AV196" s="14" t="s">
        <v>83</v>
      </c>
      <c r="AW196" s="14" t="s">
        <v>35</v>
      </c>
      <c r="AX196" s="14" t="s">
        <v>74</v>
      </c>
      <c r="AY196" s="263" t="s">
        <v>169</v>
      </c>
    </row>
    <row r="197" spans="1:51" s="17" customFormat="1" ht="12">
      <c r="A197" s="17"/>
      <c r="B197" s="293"/>
      <c r="C197" s="294"/>
      <c r="D197" s="244" t="s">
        <v>178</v>
      </c>
      <c r="E197" s="295" t="s">
        <v>19</v>
      </c>
      <c r="F197" s="296" t="s">
        <v>327</v>
      </c>
      <c r="G197" s="294"/>
      <c r="H197" s="297">
        <v>2.7</v>
      </c>
      <c r="I197" s="298"/>
      <c r="J197" s="294"/>
      <c r="K197" s="294"/>
      <c r="L197" s="299"/>
      <c r="M197" s="300"/>
      <c r="N197" s="301"/>
      <c r="O197" s="301"/>
      <c r="P197" s="301"/>
      <c r="Q197" s="301"/>
      <c r="R197" s="301"/>
      <c r="S197" s="301"/>
      <c r="T197" s="302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T197" s="303" t="s">
        <v>178</v>
      </c>
      <c r="AU197" s="303" t="s">
        <v>83</v>
      </c>
      <c r="AV197" s="17" t="s">
        <v>189</v>
      </c>
      <c r="AW197" s="17" t="s">
        <v>35</v>
      </c>
      <c r="AX197" s="17" t="s">
        <v>74</v>
      </c>
      <c r="AY197" s="303" t="s">
        <v>169</v>
      </c>
    </row>
    <row r="198" spans="1:51" s="13" customFormat="1" ht="12">
      <c r="A198" s="13"/>
      <c r="B198" s="242"/>
      <c r="C198" s="243"/>
      <c r="D198" s="244" t="s">
        <v>178</v>
      </c>
      <c r="E198" s="245" t="s">
        <v>19</v>
      </c>
      <c r="F198" s="246" t="s">
        <v>328</v>
      </c>
      <c r="G198" s="243"/>
      <c r="H198" s="245" t="s">
        <v>19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2" t="s">
        <v>178</v>
      </c>
      <c r="AU198" s="252" t="s">
        <v>83</v>
      </c>
      <c r="AV198" s="13" t="s">
        <v>81</v>
      </c>
      <c r="AW198" s="13" t="s">
        <v>35</v>
      </c>
      <c r="AX198" s="13" t="s">
        <v>74</v>
      </c>
      <c r="AY198" s="252" t="s">
        <v>169</v>
      </c>
    </row>
    <row r="199" spans="1:51" s="13" customFormat="1" ht="12">
      <c r="A199" s="13"/>
      <c r="B199" s="242"/>
      <c r="C199" s="243"/>
      <c r="D199" s="244" t="s">
        <v>178</v>
      </c>
      <c r="E199" s="245" t="s">
        <v>19</v>
      </c>
      <c r="F199" s="246" t="s">
        <v>329</v>
      </c>
      <c r="G199" s="243"/>
      <c r="H199" s="245" t="s">
        <v>19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178</v>
      </c>
      <c r="AU199" s="252" t="s">
        <v>83</v>
      </c>
      <c r="AV199" s="13" t="s">
        <v>81</v>
      </c>
      <c r="AW199" s="13" t="s">
        <v>35</v>
      </c>
      <c r="AX199" s="13" t="s">
        <v>74</v>
      </c>
      <c r="AY199" s="252" t="s">
        <v>169</v>
      </c>
    </row>
    <row r="200" spans="1:51" s="14" customFormat="1" ht="12">
      <c r="A200" s="14"/>
      <c r="B200" s="253"/>
      <c r="C200" s="254"/>
      <c r="D200" s="244" t="s">
        <v>178</v>
      </c>
      <c r="E200" s="255" t="s">
        <v>19</v>
      </c>
      <c r="F200" s="256" t="s">
        <v>389</v>
      </c>
      <c r="G200" s="254"/>
      <c r="H200" s="257">
        <v>1.62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3" t="s">
        <v>178</v>
      </c>
      <c r="AU200" s="263" t="s">
        <v>83</v>
      </c>
      <c r="AV200" s="14" t="s">
        <v>83</v>
      </c>
      <c r="AW200" s="14" t="s">
        <v>35</v>
      </c>
      <c r="AX200" s="14" t="s">
        <v>74</v>
      </c>
      <c r="AY200" s="263" t="s">
        <v>169</v>
      </c>
    </row>
    <row r="201" spans="1:51" s="17" customFormat="1" ht="12">
      <c r="A201" s="17"/>
      <c r="B201" s="293"/>
      <c r="C201" s="294"/>
      <c r="D201" s="244" t="s">
        <v>178</v>
      </c>
      <c r="E201" s="295" t="s">
        <v>19</v>
      </c>
      <c r="F201" s="296" t="s">
        <v>333</v>
      </c>
      <c r="G201" s="294"/>
      <c r="H201" s="297">
        <v>1.62</v>
      </c>
      <c r="I201" s="298"/>
      <c r="J201" s="294"/>
      <c r="K201" s="294"/>
      <c r="L201" s="299"/>
      <c r="M201" s="300"/>
      <c r="N201" s="301"/>
      <c r="O201" s="301"/>
      <c r="P201" s="301"/>
      <c r="Q201" s="301"/>
      <c r="R201" s="301"/>
      <c r="S201" s="301"/>
      <c r="T201" s="302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T201" s="303" t="s">
        <v>178</v>
      </c>
      <c r="AU201" s="303" t="s">
        <v>83</v>
      </c>
      <c r="AV201" s="17" t="s">
        <v>189</v>
      </c>
      <c r="AW201" s="17" t="s">
        <v>35</v>
      </c>
      <c r="AX201" s="17" t="s">
        <v>74</v>
      </c>
      <c r="AY201" s="303" t="s">
        <v>169</v>
      </c>
    </row>
    <row r="202" spans="1:51" s="13" customFormat="1" ht="12">
      <c r="A202" s="13"/>
      <c r="B202" s="242"/>
      <c r="C202" s="243"/>
      <c r="D202" s="244" t="s">
        <v>178</v>
      </c>
      <c r="E202" s="245" t="s">
        <v>19</v>
      </c>
      <c r="F202" s="246" t="s">
        <v>334</v>
      </c>
      <c r="G202" s="243"/>
      <c r="H202" s="245" t="s">
        <v>19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178</v>
      </c>
      <c r="AU202" s="252" t="s">
        <v>83</v>
      </c>
      <c r="AV202" s="13" t="s">
        <v>81</v>
      </c>
      <c r="AW202" s="13" t="s">
        <v>35</v>
      </c>
      <c r="AX202" s="13" t="s">
        <v>74</v>
      </c>
      <c r="AY202" s="252" t="s">
        <v>169</v>
      </c>
    </row>
    <row r="203" spans="1:51" s="17" customFormat="1" ht="12">
      <c r="A203" s="17"/>
      <c r="B203" s="293"/>
      <c r="C203" s="294"/>
      <c r="D203" s="244" t="s">
        <v>178</v>
      </c>
      <c r="E203" s="295" t="s">
        <v>19</v>
      </c>
      <c r="F203" s="296" t="s">
        <v>337</v>
      </c>
      <c r="G203" s="294"/>
      <c r="H203" s="297">
        <v>0</v>
      </c>
      <c r="I203" s="298"/>
      <c r="J203" s="294"/>
      <c r="K203" s="294"/>
      <c r="L203" s="299"/>
      <c r="M203" s="300"/>
      <c r="N203" s="301"/>
      <c r="O203" s="301"/>
      <c r="P203" s="301"/>
      <c r="Q203" s="301"/>
      <c r="R203" s="301"/>
      <c r="S203" s="301"/>
      <c r="T203" s="302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T203" s="303" t="s">
        <v>178</v>
      </c>
      <c r="AU203" s="303" t="s">
        <v>83</v>
      </c>
      <c r="AV203" s="17" t="s">
        <v>189</v>
      </c>
      <c r="AW203" s="17" t="s">
        <v>35</v>
      </c>
      <c r="AX203" s="17" t="s">
        <v>74</v>
      </c>
      <c r="AY203" s="303" t="s">
        <v>169</v>
      </c>
    </row>
    <row r="204" spans="1:51" s="15" customFormat="1" ht="12">
      <c r="A204" s="15"/>
      <c r="B204" s="264"/>
      <c r="C204" s="265"/>
      <c r="D204" s="244" t="s">
        <v>178</v>
      </c>
      <c r="E204" s="266" t="s">
        <v>19</v>
      </c>
      <c r="F204" s="267" t="s">
        <v>183</v>
      </c>
      <c r="G204" s="265"/>
      <c r="H204" s="268">
        <v>4.32</v>
      </c>
      <c r="I204" s="269"/>
      <c r="J204" s="265"/>
      <c r="K204" s="265"/>
      <c r="L204" s="270"/>
      <c r="M204" s="271"/>
      <c r="N204" s="272"/>
      <c r="O204" s="272"/>
      <c r="P204" s="272"/>
      <c r="Q204" s="272"/>
      <c r="R204" s="272"/>
      <c r="S204" s="272"/>
      <c r="T204" s="27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4" t="s">
        <v>178</v>
      </c>
      <c r="AU204" s="274" t="s">
        <v>83</v>
      </c>
      <c r="AV204" s="15" t="s">
        <v>176</v>
      </c>
      <c r="AW204" s="15" t="s">
        <v>35</v>
      </c>
      <c r="AX204" s="15" t="s">
        <v>81</v>
      </c>
      <c r="AY204" s="274" t="s">
        <v>169</v>
      </c>
    </row>
    <row r="205" spans="1:65" s="2" customFormat="1" ht="33" customHeight="1">
      <c r="A205" s="41"/>
      <c r="B205" s="42"/>
      <c r="C205" s="229" t="s">
        <v>251</v>
      </c>
      <c r="D205" s="229" t="s">
        <v>171</v>
      </c>
      <c r="E205" s="230" t="s">
        <v>390</v>
      </c>
      <c r="F205" s="231" t="s">
        <v>391</v>
      </c>
      <c r="G205" s="232" t="s">
        <v>207</v>
      </c>
      <c r="H205" s="233">
        <v>105.609</v>
      </c>
      <c r="I205" s="234"/>
      <c r="J205" s="235">
        <f>ROUND(I205*H205,2)</f>
        <v>0</v>
      </c>
      <c r="K205" s="231" t="s">
        <v>175</v>
      </c>
      <c r="L205" s="47"/>
      <c r="M205" s="236" t="s">
        <v>19</v>
      </c>
      <c r="N205" s="237" t="s">
        <v>45</v>
      </c>
      <c r="O205" s="87"/>
      <c r="P205" s="238">
        <f>O205*H205</f>
        <v>0</v>
      </c>
      <c r="Q205" s="238">
        <v>0</v>
      </c>
      <c r="R205" s="238">
        <f>Q205*H205</f>
        <v>0</v>
      </c>
      <c r="S205" s="238">
        <v>2.4</v>
      </c>
      <c r="T205" s="239">
        <f>S205*H205</f>
        <v>253.46159999999998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0" t="s">
        <v>176</v>
      </c>
      <c r="AT205" s="240" t="s">
        <v>171</v>
      </c>
      <c r="AU205" s="240" t="s">
        <v>83</v>
      </c>
      <c r="AY205" s="20" t="s">
        <v>169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20" t="s">
        <v>81</v>
      </c>
      <c r="BK205" s="241">
        <f>ROUND(I205*H205,2)</f>
        <v>0</v>
      </c>
      <c r="BL205" s="20" t="s">
        <v>176</v>
      </c>
      <c r="BM205" s="240" t="s">
        <v>392</v>
      </c>
    </row>
    <row r="206" spans="1:51" s="13" customFormat="1" ht="12">
      <c r="A206" s="13"/>
      <c r="B206" s="242"/>
      <c r="C206" s="243"/>
      <c r="D206" s="244" t="s">
        <v>178</v>
      </c>
      <c r="E206" s="245" t="s">
        <v>19</v>
      </c>
      <c r="F206" s="246" t="s">
        <v>387</v>
      </c>
      <c r="G206" s="243"/>
      <c r="H206" s="245" t="s">
        <v>19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178</v>
      </c>
      <c r="AU206" s="252" t="s">
        <v>83</v>
      </c>
      <c r="AV206" s="13" t="s">
        <v>81</v>
      </c>
      <c r="AW206" s="13" t="s">
        <v>35</v>
      </c>
      <c r="AX206" s="13" t="s">
        <v>74</v>
      </c>
      <c r="AY206" s="252" t="s">
        <v>169</v>
      </c>
    </row>
    <row r="207" spans="1:51" s="14" customFormat="1" ht="12">
      <c r="A207" s="14"/>
      <c r="B207" s="253"/>
      <c r="C207" s="254"/>
      <c r="D207" s="244" t="s">
        <v>178</v>
      </c>
      <c r="E207" s="255" t="s">
        <v>19</v>
      </c>
      <c r="F207" s="256" t="s">
        <v>393</v>
      </c>
      <c r="G207" s="254"/>
      <c r="H207" s="257">
        <v>39.144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178</v>
      </c>
      <c r="AU207" s="263" t="s">
        <v>83</v>
      </c>
      <c r="AV207" s="14" t="s">
        <v>83</v>
      </c>
      <c r="AW207" s="14" t="s">
        <v>35</v>
      </c>
      <c r="AX207" s="14" t="s">
        <v>74</v>
      </c>
      <c r="AY207" s="263" t="s">
        <v>169</v>
      </c>
    </row>
    <row r="208" spans="1:51" s="17" customFormat="1" ht="12">
      <c r="A208" s="17"/>
      <c r="B208" s="293"/>
      <c r="C208" s="294"/>
      <c r="D208" s="244" t="s">
        <v>178</v>
      </c>
      <c r="E208" s="295" t="s">
        <v>19</v>
      </c>
      <c r="F208" s="296" t="s">
        <v>327</v>
      </c>
      <c r="G208" s="294"/>
      <c r="H208" s="297">
        <v>39.144</v>
      </c>
      <c r="I208" s="298"/>
      <c r="J208" s="294"/>
      <c r="K208" s="294"/>
      <c r="L208" s="299"/>
      <c r="M208" s="300"/>
      <c r="N208" s="301"/>
      <c r="O208" s="301"/>
      <c r="P208" s="301"/>
      <c r="Q208" s="301"/>
      <c r="R208" s="301"/>
      <c r="S208" s="301"/>
      <c r="T208" s="302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T208" s="303" t="s">
        <v>178</v>
      </c>
      <c r="AU208" s="303" t="s">
        <v>83</v>
      </c>
      <c r="AV208" s="17" t="s">
        <v>189</v>
      </c>
      <c r="AW208" s="17" t="s">
        <v>35</v>
      </c>
      <c r="AX208" s="17" t="s">
        <v>74</v>
      </c>
      <c r="AY208" s="303" t="s">
        <v>169</v>
      </c>
    </row>
    <row r="209" spans="1:51" s="13" customFormat="1" ht="12">
      <c r="A209" s="13"/>
      <c r="B209" s="242"/>
      <c r="C209" s="243"/>
      <c r="D209" s="244" t="s">
        <v>178</v>
      </c>
      <c r="E209" s="245" t="s">
        <v>19</v>
      </c>
      <c r="F209" s="246" t="s">
        <v>328</v>
      </c>
      <c r="G209" s="243"/>
      <c r="H209" s="245" t="s">
        <v>19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178</v>
      </c>
      <c r="AU209" s="252" t="s">
        <v>83</v>
      </c>
      <c r="AV209" s="13" t="s">
        <v>81</v>
      </c>
      <c r="AW209" s="13" t="s">
        <v>35</v>
      </c>
      <c r="AX209" s="13" t="s">
        <v>74</v>
      </c>
      <c r="AY209" s="252" t="s">
        <v>169</v>
      </c>
    </row>
    <row r="210" spans="1:51" s="13" customFormat="1" ht="12">
      <c r="A210" s="13"/>
      <c r="B210" s="242"/>
      <c r="C210" s="243"/>
      <c r="D210" s="244" t="s">
        <v>178</v>
      </c>
      <c r="E210" s="245" t="s">
        <v>19</v>
      </c>
      <c r="F210" s="246" t="s">
        <v>329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178</v>
      </c>
      <c r="AU210" s="252" t="s">
        <v>83</v>
      </c>
      <c r="AV210" s="13" t="s">
        <v>81</v>
      </c>
      <c r="AW210" s="13" t="s">
        <v>35</v>
      </c>
      <c r="AX210" s="13" t="s">
        <v>74</v>
      </c>
      <c r="AY210" s="252" t="s">
        <v>169</v>
      </c>
    </row>
    <row r="211" spans="1:51" s="14" customFormat="1" ht="12">
      <c r="A211" s="14"/>
      <c r="B211" s="253"/>
      <c r="C211" s="254"/>
      <c r="D211" s="244" t="s">
        <v>178</v>
      </c>
      <c r="E211" s="255" t="s">
        <v>19</v>
      </c>
      <c r="F211" s="256" t="s">
        <v>394</v>
      </c>
      <c r="G211" s="254"/>
      <c r="H211" s="257">
        <v>37.17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178</v>
      </c>
      <c r="AU211" s="263" t="s">
        <v>83</v>
      </c>
      <c r="AV211" s="14" t="s">
        <v>83</v>
      </c>
      <c r="AW211" s="14" t="s">
        <v>35</v>
      </c>
      <c r="AX211" s="14" t="s">
        <v>74</v>
      </c>
      <c r="AY211" s="263" t="s">
        <v>169</v>
      </c>
    </row>
    <row r="212" spans="1:51" s="17" customFormat="1" ht="12">
      <c r="A212" s="17"/>
      <c r="B212" s="293"/>
      <c r="C212" s="294"/>
      <c r="D212" s="244" t="s">
        <v>178</v>
      </c>
      <c r="E212" s="295" t="s">
        <v>19</v>
      </c>
      <c r="F212" s="296" t="s">
        <v>333</v>
      </c>
      <c r="G212" s="294"/>
      <c r="H212" s="297">
        <v>37.17</v>
      </c>
      <c r="I212" s="298"/>
      <c r="J212" s="294"/>
      <c r="K212" s="294"/>
      <c r="L212" s="299"/>
      <c r="M212" s="300"/>
      <c r="N212" s="301"/>
      <c r="O212" s="301"/>
      <c r="P212" s="301"/>
      <c r="Q212" s="301"/>
      <c r="R212" s="301"/>
      <c r="S212" s="301"/>
      <c r="T212" s="302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T212" s="303" t="s">
        <v>178</v>
      </c>
      <c r="AU212" s="303" t="s">
        <v>83</v>
      </c>
      <c r="AV212" s="17" t="s">
        <v>189</v>
      </c>
      <c r="AW212" s="17" t="s">
        <v>35</v>
      </c>
      <c r="AX212" s="17" t="s">
        <v>74</v>
      </c>
      <c r="AY212" s="303" t="s">
        <v>169</v>
      </c>
    </row>
    <row r="213" spans="1:51" s="13" customFormat="1" ht="12">
      <c r="A213" s="13"/>
      <c r="B213" s="242"/>
      <c r="C213" s="243"/>
      <c r="D213" s="244" t="s">
        <v>178</v>
      </c>
      <c r="E213" s="245" t="s">
        <v>19</v>
      </c>
      <c r="F213" s="246" t="s">
        <v>334</v>
      </c>
      <c r="G213" s="243"/>
      <c r="H213" s="245" t="s">
        <v>19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2" t="s">
        <v>178</v>
      </c>
      <c r="AU213" s="252" t="s">
        <v>83</v>
      </c>
      <c r="AV213" s="13" t="s">
        <v>81</v>
      </c>
      <c r="AW213" s="13" t="s">
        <v>35</v>
      </c>
      <c r="AX213" s="13" t="s">
        <v>74</v>
      </c>
      <c r="AY213" s="252" t="s">
        <v>169</v>
      </c>
    </row>
    <row r="214" spans="1:51" s="14" customFormat="1" ht="12">
      <c r="A214" s="14"/>
      <c r="B214" s="253"/>
      <c r="C214" s="254"/>
      <c r="D214" s="244" t="s">
        <v>178</v>
      </c>
      <c r="E214" s="255" t="s">
        <v>19</v>
      </c>
      <c r="F214" s="256" t="s">
        <v>395</v>
      </c>
      <c r="G214" s="254"/>
      <c r="H214" s="257">
        <v>29.295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178</v>
      </c>
      <c r="AU214" s="263" t="s">
        <v>83</v>
      </c>
      <c r="AV214" s="14" t="s">
        <v>83</v>
      </c>
      <c r="AW214" s="14" t="s">
        <v>35</v>
      </c>
      <c r="AX214" s="14" t="s">
        <v>74</v>
      </c>
      <c r="AY214" s="263" t="s">
        <v>169</v>
      </c>
    </row>
    <row r="215" spans="1:51" s="17" customFormat="1" ht="12">
      <c r="A215" s="17"/>
      <c r="B215" s="293"/>
      <c r="C215" s="294"/>
      <c r="D215" s="244" t="s">
        <v>178</v>
      </c>
      <c r="E215" s="295" t="s">
        <v>19</v>
      </c>
      <c r="F215" s="296" t="s">
        <v>337</v>
      </c>
      <c r="G215" s="294"/>
      <c r="H215" s="297">
        <v>29.295</v>
      </c>
      <c r="I215" s="298"/>
      <c r="J215" s="294"/>
      <c r="K215" s="294"/>
      <c r="L215" s="299"/>
      <c r="M215" s="300"/>
      <c r="N215" s="301"/>
      <c r="O215" s="301"/>
      <c r="P215" s="301"/>
      <c r="Q215" s="301"/>
      <c r="R215" s="301"/>
      <c r="S215" s="301"/>
      <c r="T215" s="302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T215" s="303" t="s">
        <v>178</v>
      </c>
      <c r="AU215" s="303" t="s">
        <v>83</v>
      </c>
      <c r="AV215" s="17" t="s">
        <v>189</v>
      </c>
      <c r="AW215" s="17" t="s">
        <v>35</v>
      </c>
      <c r="AX215" s="17" t="s">
        <v>74</v>
      </c>
      <c r="AY215" s="303" t="s">
        <v>169</v>
      </c>
    </row>
    <row r="216" spans="1:51" s="15" customFormat="1" ht="12">
      <c r="A216" s="15"/>
      <c r="B216" s="264"/>
      <c r="C216" s="265"/>
      <c r="D216" s="244" t="s">
        <v>178</v>
      </c>
      <c r="E216" s="266" t="s">
        <v>19</v>
      </c>
      <c r="F216" s="267" t="s">
        <v>183</v>
      </c>
      <c r="G216" s="265"/>
      <c r="H216" s="268">
        <v>105.609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4" t="s">
        <v>178</v>
      </c>
      <c r="AU216" s="274" t="s">
        <v>83</v>
      </c>
      <c r="AV216" s="15" t="s">
        <v>176</v>
      </c>
      <c r="AW216" s="15" t="s">
        <v>35</v>
      </c>
      <c r="AX216" s="15" t="s">
        <v>81</v>
      </c>
      <c r="AY216" s="274" t="s">
        <v>169</v>
      </c>
    </row>
    <row r="217" spans="1:65" s="2" customFormat="1" ht="33" customHeight="1">
      <c r="A217" s="41"/>
      <c r="B217" s="42"/>
      <c r="C217" s="229" t="s">
        <v>8</v>
      </c>
      <c r="D217" s="229" t="s">
        <v>171</v>
      </c>
      <c r="E217" s="230" t="s">
        <v>396</v>
      </c>
      <c r="F217" s="231" t="s">
        <v>397</v>
      </c>
      <c r="G217" s="232" t="s">
        <v>234</v>
      </c>
      <c r="H217" s="233">
        <v>18.911</v>
      </c>
      <c r="I217" s="234"/>
      <c r="J217" s="235">
        <f>ROUND(I217*H217,2)</f>
        <v>0</v>
      </c>
      <c r="K217" s="231" t="s">
        <v>175</v>
      </c>
      <c r="L217" s="47"/>
      <c r="M217" s="236" t="s">
        <v>19</v>
      </c>
      <c r="N217" s="237" t="s">
        <v>45</v>
      </c>
      <c r="O217" s="87"/>
      <c r="P217" s="238">
        <f>O217*H217</f>
        <v>0</v>
      </c>
      <c r="Q217" s="238">
        <v>0</v>
      </c>
      <c r="R217" s="238">
        <f>Q217*H217</f>
        <v>0</v>
      </c>
      <c r="S217" s="238">
        <v>1</v>
      </c>
      <c r="T217" s="239">
        <f>S217*H217</f>
        <v>18.911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40" t="s">
        <v>176</v>
      </c>
      <c r="AT217" s="240" t="s">
        <v>171</v>
      </c>
      <c r="AU217" s="240" t="s">
        <v>83</v>
      </c>
      <c r="AY217" s="20" t="s">
        <v>169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20" t="s">
        <v>81</v>
      </c>
      <c r="BK217" s="241">
        <f>ROUND(I217*H217,2)</f>
        <v>0</v>
      </c>
      <c r="BL217" s="20" t="s">
        <v>176</v>
      </c>
      <c r="BM217" s="240" t="s">
        <v>398</v>
      </c>
    </row>
    <row r="218" spans="1:51" s="13" customFormat="1" ht="12">
      <c r="A218" s="13"/>
      <c r="B218" s="242"/>
      <c r="C218" s="243"/>
      <c r="D218" s="244" t="s">
        <v>178</v>
      </c>
      <c r="E218" s="245" t="s">
        <v>19</v>
      </c>
      <c r="F218" s="246" t="s">
        <v>323</v>
      </c>
      <c r="G218" s="243"/>
      <c r="H218" s="245" t="s">
        <v>19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178</v>
      </c>
      <c r="AU218" s="252" t="s">
        <v>83</v>
      </c>
      <c r="AV218" s="13" t="s">
        <v>81</v>
      </c>
      <c r="AW218" s="13" t="s">
        <v>35</v>
      </c>
      <c r="AX218" s="13" t="s">
        <v>74</v>
      </c>
      <c r="AY218" s="252" t="s">
        <v>169</v>
      </c>
    </row>
    <row r="219" spans="1:51" s="14" customFormat="1" ht="12">
      <c r="A219" s="14"/>
      <c r="B219" s="253"/>
      <c r="C219" s="254"/>
      <c r="D219" s="244" t="s">
        <v>178</v>
      </c>
      <c r="E219" s="255" t="s">
        <v>19</v>
      </c>
      <c r="F219" s="256" t="s">
        <v>399</v>
      </c>
      <c r="G219" s="254"/>
      <c r="H219" s="257">
        <v>3.394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178</v>
      </c>
      <c r="AU219" s="263" t="s">
        <v>83</v>
      </c>
      <c r="AV219" s="14" t="s">
        <v>83</v>
      </c>
      <c r="AW219" s="14" t="s">
        <v>35</v>
      </c>
      <c r="AX219" s="14" t="s">
        <v>74</v>
      </c>
      <c r="AY219" s="263" t="s">
        <v>169</v>
      </c>
    </row>
    <row r="220" spans="1:51" s="14" customFormat="1" ht="12">
      <c r="A220" s="14"/>
      <c r="B220" s="253"/>
      <c r="C220" s="254"/>
      <c r="D220" s="244" t="s">
        <v>178</v>
      </c>
      <c r="E220" s="255" t="s">
        <v>19</v>
      </c>
      <c r="F220" s="256" t="s">
        <v>400</v>
      </c>
      <c r="G220" s="254"/>
      <c r="H220" s="257">
        <v>0.79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178</v>
      </c>
      <c r="AU220" s="263" t="s">
        <v>83</v>
      </c>
      <c r="AV220" s="14" t="s">
        <v>83</v>
      </c>
      <c r="AW220" s="14" t="s">
        <v>35</v>
      </c>
      <c r="AX220" s="14" t="s">
        <v>74</v>
      </c>
      <c r="AY220" s="263" t="s">
        <v>169</v>
      </c>
    </row>
    <row r="221" spans="1:51" s="14" customFormat="1" ht="12">
      <c r="A221" s="14"/>
      <c r="B221" s="253"/>
      <c r="C221" s="254"/>
      <c r="D221" s="244" t="s">
        <v>178</v>
      </c>
      <c r="E221" s="255" t="s">
        <v>19</v>
      </c>
      <c r="F221" s="256" t="s">
        <v>401</v>
      </c>
      <c r="G221" s="254"/>
      <c r="H221" s="257">
        <v>1.105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178</v>
      </c>
      <c r="AU221" s="263" t="s">
        <v>83</v>
      </c>
      <c r="AV221" s="14" t="s">
        <v>83</v>
      </c>
      <c r="AW221" s="14" t="s">
        <v>35</v>
      </c>
      <c r="AX221" s="14" t="s">
        <v>74</v>
      </c>
      <c r="AY221" s="263" t="s">
        <v>169</v>
      </c>
    </row>
    <row r="222" spans="1:51" s="14" customFormat="1" ht="12">
      <c r="A222" s="14"/>
      <c r="B222" s="253"/>
      <c r="C222" s="254"/>
      <c r="D222" s="244" t="s">
        <v>178</v>
      </c>
      <c r="E222" s="255" t="s">
        <v>19</v>
      </c>
      <c r="F222" s="256" t="s">
        <v>402</v>
      </c>
      <c r="G222" s="254"/>
      <c r="H222" s="257">
        <v>1.71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178</v>
      </c>
      <c r="AU222" s="263" t="s">
        <v>83</v>
      </c>
      <c r="AV222" s="14" t="s">
        <v>83</v>
      </c>
      <c r="AW222" s="14" t="s">
        <v>35</v>
      </c>
      <c r="AX222" s="14" t="s">
        <v>74</v>
      </c>
      <c r="AY222" s="263" t="s">
        <v>169</v>
      </c>
    </row>
    <row r="223" spans="1:51" s="14" customFormat="1" ht="12">
      <c r="A223" s="14"/>
      <c r="B223" s="253"/>
      <c r="C223" s="254"/>
      <c r="D223" s="244" t="s">
        <v>178</v>
      </c>
      <c r="E223" s="255" t="s">
        <v>19</v>
      </c>
      <c r="F223" s="256" t="s">
        <v>403</v>
      </c>
      <c r="G223" s="254"/>
      <c r="H223" s="257">
        <v>1.304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178</v>
      </c>
      <c r="AU223" s="263" t="s">
        <v>83</v>
      </c>
      <c r="AV223" s="14" t="s">
        <v>83</v>
      </c>
      <c r="AW223" s="14" t="s">
        <v>35</v>
      </c>
      <c r="AX223" s="14" t="s">
        <v>74</v>
      </c>
      <c r="AY223" s="263" t="s">
        <v>169</v>
      </c>
    </row>
    <row r="224" spans="1:51" s="14" customFormat="1" ht="12">
      <c r="A224" s="14"/>
      <c r="B224" s="253"/>
      <c r="C224" s="254"/>
      <c r="D224" s="244" t="s">
        <v>178</v>
      </c>
      <c r="E224" s="255" t="s">
        <v>19</v>
      </c>
      <c r="F224" s="256" t="s">
        <v>404</v>
      </c>
      <c r="G224" s="254"/>
      <c r="H224" s="257">
        <v>1.541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178</v>
      </c>
      <c r="AU224" s="263" t="s">
        <v>83</v>
      </c>
      <c r="AV224" s="14" t="s">
        <v>83</v>
      </c>
      <c r="AW224" s="14" t="s">
        <v>35</v>
      </c>
      <c r="AX224" s="14" t="s">
        <v>74</v>
      </c>
      <c r="AY224" s="263" t="s">
        <v>169</v>
      </c>
    </row>
    <row r="225" spans="1:51" s="17" customFormat="1" ht="12">
      <c r="A225" s="17"/>
      <c r="B225" s="293"/>
      <c r="C225" s="294"/>
      <c r="D225" s="244" t="s">
        <v>178</v>
      </c>
      <c r="E225" s="295" t="s">
        <v>19</v>
      </c>
      <c r="F225" s="296" t="s">
        <v>327</v>
      </c>
      <c r="G225" s="294"/>
      <c r="H225" s="297">
        <v>9.844</v>
      </c>
      <c r="I225" s="298"/>
      <c r="J225" s="294"/>
      <c r="K225" s="294"/>
      <c r="L225" s="299"/>
      <c r="M225" s="300"/>
      <c r="N225" s="301"/>
      <c r="O225" s="301"/>
      <c r="P225" s="301"/>
      <c r="Q225" s="301"/>
      <c r="R225" s="301"/>
      <c r="S225" s="301"/>
      <c r="T225" s="302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T225" s="303" t="s">
        <v>178</v>
      </c>
      <c r="AU225" s="303" t="s">
        <v>83</v>
      </c>
      <c r="AV225" s="17" t="s">
        <v>189</v>
      </c>
      <c r="AW225" s="17" t="s">
        <v>35</v>
      </c>
      <c r="AX225" s="17" t="s">
        <v>74</v>
      </c>
      <c r="AY225" s="303" t="s">
        <v>169</v>
      </c>
    </row>
    <row r="226" spans="1:51" s="13" customFormat="1" ht="12">
      <c r="A226" s="13"/>
      <c r="B226" s="242"/>
      <c r="C226" s="243"/>
      <c r="D226" s="244" t="s">
        <v>178</v>
      </c>
      <c r="E226" s="245" t="s">
        <v>19</v>
      </c>
      <c r="F226" s="246" t="s">
        <v>328</v>
      </c>
      <c r="G226" s="243"/>
      <c r="H226" s="245" t="s">
        <v>19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2" t="s">
        <v>178</v>
      </c>
      <c r="AU226" s="252" t="s">
        <v>83</v>
      </c>
      <c r="AV226" s="13" t="s">
        <v>81</v>
      </c>
      <c r="AW226" s="13" t="s">
        <v>35</v>
      </c>
      <c r="AX226" s="13" t="s">
        <v>74</v>
      </c>
      <c r="AY226" s="252" t="s">
        <v>169</v>
      </c>
    </row>
    <row r="227" spans="1:51" s="13" customFormat="1" ht="12">
      <c r="A227" s="13"/>
      <c r="B227" s="242"/>
      <c r="C227" s="243"/>
      <c r="D227" s="244" t="s">
        <v>178</v>
      </c>
      <c r="E227" s="245" t="s">
        <v>19</v>
      </c>
      <c r="F227" s="246" t="s">
        <v>329</v>
      </c>
      <c r="G227" s="243"/>
      <c r="H227" s="245" t="s">
        <v>19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2" t="s">
        <v>178</v>
      </c>
      <c r="AU227" s="252" t="s">
        <v>83</v>
      </c>
      <c r="AV227" s="13" t="s">
        <v>81</v>
      </c>
      <c r="AW227" s="13" t="s">
        <v>35</v>
      </c>
      <c r="AX227" s="13" t="s">
        <v>74</v>
      </c>
      <c r="AY227" s="252" t="s">
        <v>169</v>
      </c>
    </row>
    <row r="228" spans="1:51" s="14" customFormat="1" ht="12">
      <c r="A228" s="14"/>
      <c r="B228" s="253"/>
      <c r="C228" s="254"/>
      <c r="D228" s="244" t="s">
        <v>178</v>
      </c>
      <c r="E228" s="255" t="s">
        <v>19</v>
      </c>
      <c r="F228" s="256" t="s">
        <v>405</v>
      </c>
      <c r="G228" s="254"/>
      <c r="H228" s="257">
        <v>1.042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3" t="s">
        <v>178</v>
      </c>
      <c r="AU228" s="263" t="s">
        <v>83</v>
      </c>
      <c r="AV228" s="14" t="s">
        <v>83</v>
      </c>
      <c r="AW228" s="14" t="s">
        <v>35</v>
      </c>
      <c r="AX228" s="14" t="s">
        <v>74</v>
      </c>
      <c r="AY228" s="263" t="s">
        <v>169</v>
      </c>
    </row>
    <row r="229" spans="1:51" s="14" customFormat="1" ht="12">
      <c r="A229" s="14"/>
      <c r="B229" s="253"/>
      <c r="C229" s="254"/>
      <c r="D229" s="244" t="s">
        <v>178</v>
      </c>
      <c r="E229" s="255" t="s">
        <v>19</v>
      </c>
      <c r="F229" s="256" t="s">
        <v>406</v>
      </c>
      <c r="G229" s="254"/>
      <c r="H229" s="257">
        <v>1.084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178</v>
      </c>
      <c r="AU229" s="263" t="s">
        <v>83</v>
      </c>
      <c r="AV229" s="14" t="s">
        <v>83</v>
      </c>
      <c r="AW229" s="14" t="s">
        <v>35</v>
      </c>
      <c r="AX229" s="14" t="s">
        <v>74</v>
      </c>
      <c r="AY229" s="263" t="s">
        <v>169</v>
      </c>
    </row>
    <row r="230" spans="1:51" s="14" customFormat="1" ht="12">
      <c r="A230" s="14"/>
      <c r="B230" s="253"/>
      <c r="C230" s="254"/>
      <c r="D230" s="244" t="s">
        <v>178</v>
      </c>
      <c r="E230" s="255" t="s">
        <v>19</v>
      </c>
      <c r="F230" s="256" t="s">
        <v>407</v>
      </c>
      <c r="G230" s="254"/>
      <c r="H230" s="257">
        <v>0.844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178</v>
      </c>
      <c r="AU230" s="263" t="s">
        <v>83</v>
      </c>
      <c r="AV230" s="14" t="s">
        <v>83</v>
      </c>
      <c r="AW230" s="14" t="s">
        <v>35</v>
      </c>
      <c r="AX230" s="14" t="s">
        <v>74</v>
      </c>
      <c r="AY230" s="263" t="s">
        <v>169</v>
      </c>
    </row>
    <row r="231" spans="1:51" s="14" customFormat="1" ht="12">
      <c r="A231" s="14"/>
      <c r="B231" s="253"/>
      <c r="C231" s="254"/>
      <c r="D231" s="244" t="s">
        <v>178</v>
      </c>
      <c r="E231" s="255" t="s">
        <v>19</v>
      </c>
      <c r="F231" s="256" t="s">
        <v>408</v>
      </c>
      <c r="G231" s="254"/>
      <c r="H231" s="257">
        <v>1.342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3" t="s">
        <v>178</v>
      </c>
      <c r="AU231" s="263" t="s">
        <v>83</v>
      </c>
      <c r="AV231" s="14" t="s">
        <v>83</v>
      </c>
      <c r="AW231" s="14" t="s">
        <v>35</v>
      </c>
      <c r="AX231" s="14" t="s">
        <v>74</v>
      </c>
      <c r="AY231" s="263" t="s">
        <v>169</v>
      </c>
    </row>
    <row r="232" spans="1:51" s="14" customFormat="1" ht="12">
      <c r="A232" s="14"/>
      <c r="B232" s="253"/>
      <c r="C232" s="254"/>
      <c r="D232" s="244" t="s">
        <v>178</v>
      </c>
      <c r="E232" s="255" t="s">
        <v>19</v>
      </c>
      <c r="F232" s="256" t="s">
        <v>409</v>
      </c>
      <c r="G232" s="254"/>
      <c r="H232" s="257">
        <v>0.597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178</v>
      </c>
      <c r="AU232" s="263" t="s">
        <v>83</v>
      </c>
      <c r="AV232" s="14" t="s">
        <v>83</v>
      </c>
      <c r="AW232" s="14" t="s">
        <v>35</v>
      </c>
      <c r="AX232" s="14" t="s">
        <v>74</v>
      </c>
      <c r="AY232" s="263" t="s">
        <v>169</v>
      </c>
    </row>
    <row r="233" spans="1:51" s="17" customFormat="1" ht="12">
      <c r="A233" s="17"/>
      <c r="B233" s="293"/>
      <c r="C233" s="294"/>
      <c r="D233" s="244" t="s">
        <v>178</v>
      </c>
      <c r="E233" s="295" t="s">
        <v>19</v>
      </c>
      <c r="F233" s="296" t="s">
        <v>333</v>
      </c>
      <c r="G233" s="294"/>
      <c r="H233" s="297">
        <v>4.909</v>
      </c>
      <c r="I233" s="298"/>
      <c r="J233" s="294"/>
      <c r="K233" s="294"/>
      <c r="L233" s="299"/>
      <c r="M233" s="300"/>
      <c r="N233" s="301"/>
      <c r="O233" s="301"/>
      <c r="P233" s="301"/>
      <c r="Q233" s="301"/>
      <c r="R233" s="301"/>
      <c r="S233" s="301"/>
      <c r="T233" s="302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T233" s="303" t="s">
        <v>178</v>
      </c>
      <c r="AU233" s="303" t="s">
        <v>83</v>
      </c>
      <c r="AV233" s="17" t="s">
        <v>189</v>
      </c>
      <c r="AW233" s="17" t="s">
        <v>35</v>
      </c>
      <c r="AX233" s="17" t="s">
        <v>74</v>
      </c>
      <c r="AY233" s="303" t="s">
        <v>169</v>
      </c>
    </row>
    <row r="234" spans="1:51" s="13" customFormat="1" ht="12">
      <c r="A234" s="13"/>
      <c r="B234" s="242"/>
      <c r="C234" s="243"/>
      <c r="D234" s="244" t="s">
        <v>178</v>
      </c>
      <c r="E234" s="245" t="s">
        <v>19</v>
      </c>
      <c r="F234" s="246" t="s">
        <v>334</v>
      </c>
      <c r="G234" s="243"/>
      <c r="H234" s="245" t="s">
        <v>19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178</v>
      </c>
      <c r="AU234" s="252" t="s">
        <v>83</v>
      </c>
      <c r="AV234" s="13" t="s">
        <v>81</v>
      </c>
      <c r="AW234" s="13" t="s">
        <v>35</v>
      </c>
      <c r="AX234" s="13" t="s">
        <v>74</v>
      </c>
      <c r="AY234" s="252" t="s">
        <v>169</v>
      </c>
    </row>
    <row r="235" spans="1:51" s="14" customFormat="1" ht="12">
      <c r="A235" s="14"/>
      <c r="B235" s="253"/>
      <c r="C235" s="254"/>
      <c r="D235" s="244" t="s">
        <v>178</v>
      </c>
      <c r="E235" s="255" t="s">
        <v>19</v>
      </c>
      <c r="F235" s="256" t="s">
        <v>410</v>
      </c>
      <c r="G235" s="254"/>
      <c r="H235" s="257">
        <v>0.941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178</v>
      </c>
      <c r="AU235" s="263" t="s">
        <v>83</v>
      </c>
      <c r="AV235" s="14" t="s">
        <v>83</v>
      </c>
      <c r="AW235" s="14" t="s">
        <v>35</v>
      </c>
      <c r="AX235" s="14" t="s">
        <v>74</v>
      </c>
      <c r="AY235" s="263" t="s">
        <v>169</v>
      </c>
    </row>
    <row r="236" spans="1:51" s="14" customFormat="1" ht="12">
      <c r="A236" s="14"/>
      <c r="B236" s="253"/>
      <c r="C236" s="254"/>
      <c r="D236" s="244" t="s">
        <v>178</v>
      </c>
      <c r="E236" s="255" t="s">
        <v>19</v>
      </c>
      <c r="F236" s="256" t="s">
        <v>411</v>
      </c>
      <c r="G236" s="254"/>
      <c r="H236" s="257">
        <v>0.978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178</v>
      </c>
      <c r="AU236" s="263" t="s">
        <v>83</v>
      </c>
      <c r="AV236" s="14" t="s">
        <v>83</v>
      </c>
      <c r="AW236" s="14" t="s">
        <v>35</v>
      </c>
      <c r="AX236" s="14" t="s">
        <v>74</v>
      </c>
      <c r="AY236" s="263" t="s">
        <v>169</v>
      </c>
    </row>
    <row r="237" spans="1:51" s="14" customFormat="1" ht="12">
      <c r="A237" s="14"/>
      <c r="B237" s="253"/>
      <c r="C237" s="254"/>
      <c r="D237" s="244" t="s">
        <v>178</v>
      </c>
      <c r="E237" s="255" t="s">
        <v>19</v>
      </c>
      <c r="F237" s="256" t="s">
        <v>412</v>
      </c>
      <c r="G237" s="254"/>
      <c r="H237" s="257">
        <v>0.682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3" t="s">
        <v>178</v>
      </c>
      <c r="AU237" s="263" t="s">
        <v>83</v>
      </c>
      <c r="AV237" s="14" t="s">
        <v>83</v>
      </c>
      <c r="AW237" s="14" t="s">
        <v>35</v>
      </c>
      <c r="AX237" s="14" t="s">
        <v>74</v>
      </c>
      <c r="AY237" s="263" t="s">
        <v>169</v>
      </c>
    </row>
    <row r="238" spans="1:51" s="14" customFormat="1" ht="12">
      <c r="A238" s="14"/>
      <c r="B238" s="253"/>
      <c r="C238" s="254"/>
      <c r="D238" s="244" t="s">
        <v>178</v>
      </c>
      <c r="E238" s="255" t="s">
        <v>19</v>
      </c>
      <c r="F238" s="256" t="s">
        <v>413</v>
      </c>
      <c r="G238" s="254"/>
      <c r="H238" s="257">
        <v>1.083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178</v>
      </c>
      <c r="AU238" s="263" t="s">
        <v>83</v>
      </c>
      <c r="AV238" s="14" t="s">
        <v>83</v>
      </c>
      <c r="AW238" s="14" t="s">
        <v>35</v>
      </c>
      <c r="AX238" s="14" t="s">
        <v>74</v>
      </c>
      <c r="AY238" s="263" t="s">
        <v>169</v>
      </c>
    </row>
    <row r="239" spans="1:51" s="14" customFormat="1" ht="12">
      <c r="A239" s="14"/>
      <c r="B239" s="253"/>
      <c r="C239" s="254"/>
      <c r="D239" s="244" t="s">
        <v>178</v>
      </c>
      <c r="E239" s="255" t="s">
        <v>19</v>
      </c>
      <c r="F239" s="256" t="s">
        <v>414</v>
      </c>
      <c r="G239" s="254"/>
      <c r="H239" s="257">
        <v>0.474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3" t="s">
        <v>178</v>
      </c>
      <c r="AU239" s="263" t="s">
        <v>83</v>
      </c>
      <c r="AV239" s="14" t="s">
        <v>83</v>
      </c>
      <c r="AW239" s="14" t="s">
        <v>35</v>
      </c>
      <c r="AX239" s="14" t="s">
        <v>74</v>
      </c>
      <c r="AY239" s="263" t="s">
        <v>169</v>
      </c>
    </row>
    <row r="240" spans="1:51" s="17" customFormat="1" ht="12">
      <c r="A240" s="17"/>
      <c r="B240" s="293"/>
      <c r="C240" s="294"/>
      <c r="D240" s="244" t="s">
        <v>178</v>
      </c>
      <c r="E240" s="295" t="s">
        <v>19</v>
      </c>
      <c r="F240" s="296" t="s">
        <v>337</v>
      </c>
      <c r="G240" s="294"/>
      <c r="H240" s="297">
        <v>4.158</v>
      </c>
      <c r="I240" s="298"/>
      <c r="J240" s="294"/>
      <c r="K240" s="294"/>
      <c r="L240" s="299"/>
      <c r="M240" s="300"/>
      <c r="N240" s="301"/>
      <c r="O240" s="301"/>
      <c r="P240" s="301"/>
      <c r="Q240" s="301"/>
      <c r="R240" s="301"/>
      <c r="S240" s="301"/>
      <c r="T240" s="302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T240" s="303" t="s">
        <v>178</v>
      </c>
      <c r="AU240" s="303" t="s">
        <v>83</v>
      </c>
      <c r="AV240" s="17" t="s">
        <v>189</v>
      </c>
      <c r="AW240" s="17" t="s">
        <v>35</v>
      </c>
      <c r="AX240" s="17" t="s">
        <v>74</v>
      </c>
      <c r="AY240" s="303" t="s">
        <v>169</v>
      </c>
    </row>
    <row r="241" spans="1:51" s="15" customFormat="1" ht="12">
      <c r="A241" s="15"/>
      <c r="B241" s="264"/>
      <c r="C241" s="265"/>
      <c r="D241" s="244" t="s">
        <v>178</v>
      </c>
      <c r="E241" s="266" t="s">
        <v>19</v>
      </c>
      <c r="F241" s="267" t="s">
        <v>183</v>
      </c>
      <c r="G241" s="265"/>
      <c r="H241" s="268">
        <v>18.911</v>
      </c>
      <c r="I241" s="269"/>
      <c r="J241" s="265"/>
      <c r="K241" s="265"/>
      <c r="L241" s="270"/>
      <c r="M241" s="271"/>
      <c r="N241" s="272"/>
      <c r="O241" s="272"/>
      <c r="P241" s="272"/>
      <c r="Q241" s="272"/>
      <c r="R241" s="272"/>
      <c r="S241" s="272"/>
      <c r="T241" s="27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4" t="s">
        <v>178</v>
      </c>
      <c r="AU241" s="274" t="s">
        <v>83</v>
      </c>
      <c r="AV241" s="15" t="s">
        <v>176</v>
      </c>
      <c r="AW241" s="15" t="s">
        <v>35</v>
      </c>
      <c r="AX241" s="15" t="s">
        <v>81</v>
      </c>
      <c r="AY241" s="274" t="s">
        <v>169</v>
      </c>
    </row>
    <row r="242" spans="1:65" s="2" customFormat="1" ht="33" customHeight="1">
      <c r="A242" s="41"/>
      <c r="B242" s="42"/>
      <c r="C242" s="229" t="s">
        <v>227</v>
      </c>
      <c r="D242" s="229" t="s">
        <v>171</v>
      </c>
      <c r="E242" s="230" t="s">
        <v>415</v>
      </c>
      <c r="F242" s="231" t="s">
        <v>416</v>
      </c>
      <c r="G242" s="232" t="s">
        <v>234</v>
      </c>
      <c r="H242" s="233">
        <v>19.45</v>
      </c>
      <c r="I242" s="234"/>
      <c r="J242" s="235">
        <f>ROUND(I242*H242,2)</f>
        <v>0</v>
      </c>
      <c r="K242" s="231" t="s">
        <v>175</v>
      </c>
      <c r="L242" s="47"/>
      <c r="M242" s="236" t="s">
        <v>19</v>
      </c>
      <c r="N242" s="237" t="s">
        <v>45</v>
      </c>
      <c r="O242" s="87"/>
      <c r="P242" s="238">
        <f>O242*H242</f>
        <v>0</v>
      </c>
      <c r="Q242" s="238">
        <v>0</v>
      </c>
      <c r="R242" s="238">
        <f>Q242*H242</f>
        <v>0</v>
      </c>
      <c r="S242" s="238">
        <v>1</v>
      </c>
      <c r="T242" s="239">
        <f>S242*H242</f>
        <v>19.45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40" t="s">
        <v>176</v>
      </c>
      <c r="AT242" s="240" t="s">
        <v>171</v>
      </c>
      <c r="AU242" s="240" t="s">
        <v>83</v>
      </c>
      <c r="AY242" s="20" t="s">
        <v>169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20" t="s">
        <v>81</v>
      </c>
      <c r="BK242" s="241">
        <f>ROUND(I242*H242,2)</f>
        <v>0</v>
      </c>
      <c r="BL242" s="20" t="s">
        <v>176</v>
      </c>
      <c r="BM242" s="240" t="s">
        <v>417</v>
      </c>
    </row>
    <row r="243" spans="1:51" s="13" customFormat="1" ht="12">
      <c r="A243" s="13"/>
      <c r="B243" s="242"/>
      <c r="C243" s="243"/>
      <c r="D243" s="244" t="s">
        <v>178</v>
      </c>
      <c r="E243" s="245" t="s">
        <v>19</v>
      </c>
      <c r="F243" s="246" t="s">
        <v>323</v>
      </c>
      <c r="G243" s="243"/>
      <c r="H243" s="245" t="s">
        <v>19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178</v>
      </c>
      <c r="AU243" s="252" t="s">
        <v>83</v>
      </c>
      <c r="AV243" s="13" t="s">
        <v>81</v>
      </c>
      <c r="AW243" s="13" t="s">
        <v>35</v>
      </c>
      <c r="AX243" s="13" t="s">
        <v>74</v>
      </c>
      <c r="AY243" s="252" t="s">
        <v>169</v>
      </c>
    </row>
    <row r="244" spans="1:51" s="14" customFormat="1" ht="12">
      <c r="A244" s="14"/>
      <c r="B244" s="253"/>
      <c r="C244" s="254"/>
      <c r="D244" s="244" t="s">
        <v>178</v>
      </c>
      <c r="E244" s="255" t="s">
        <v>19</v>
      </c>
      <c r="F244" s="256" t="s">
        <v>418</v>
      </c>
      <c r="G244" s="254"/>
      <c r="H244" s="257">
        <v>7.207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178</v>
      </c>
      <c r="AU244" s="263" t="s">
        <v>83</v>
      </c>
      <c r="AV244" s="14" t="s">
        <v>83</v>
      </c>
      <c r="AW244" s="14" t="s">
        <v>35</v>
      </c>
      <c r="AX244" s="14" t="s">
        <v>74</v>
      </c>
      <c r="AY244" s="263" t="s">
        <v>169</v>
      </c>
    </row>
    <row r="245" spans="1:51" s="17" customFormat="1" ht="12">
      <c r="A245" s="17"/>
      <c r="B245" s="293"/>
      <c r="C245" s="294"/>
      <c r="D245" s="244" t="s">
        <v>178</v>
      </c>
      <c r="E245" s="295" t="s">
        <v>19</v>
      </c>
      <c r="F245" s="296" t="s">
        <v>327</v>
      </c>
      <c r="G245" s="294"/>
      <c r="H245" s="297">
        <v>7.207</v>
      </c>
      <c r="I245" s="298"/>
      <c r="J245" s="294"/>
      <c r="K245" s="294"/>
      <c r="L245" s="299"/>
      <c r="M245" s="300"/>
      <c r="N245" s="301"/>
      <c r="O245" s="301"/>
      <c r="P245" s="301"/>
      <c r="Q245" s="301"/>
      <c r="R245" s="301"/>
      <c r="S245" s="301"/>
      <c r="T245" s="302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T245" s="303" t="s">
        <v>178</v>
      </c>
      <c r="AU245" s="303" t="s">
        <v>83</v>
      </c>
      <c r="AV245" s="17" t="s">
        <v>189</v>
      </c>
      <c r="AW245" s="17" t="s">
        <v>35</v>
      </c>
      <c r="AX245" s="17" t="s">
        <v>74</v>
      </c>
      <c r="AY245" s="303" t="s">
        <v>169</v>
      </c>
    </row>
    <row r="246" spans="1:51" s="13" customFormat="1" ht="12">
      <c r="A246" s="13"/>
      <c r="B246" s="242"/>
      <c r="C246" s="243"/>
      <c r="D246" s="244" t="s">
        <v>178</v>
      </c>
      <c r="E246" s="245" t="s">
        <v>19</v>
      </c>
      <c r="F246" s="246" t="s">
        <v>328</v>
      </c>
      <c r="G246" s="243"/>
      <c r="H246" s="245" t="s">
        <v>19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2" t="s">
        <v>178</v>
      </c>
      <c r="AU246" s="252" t="s">
        <v>83</v>
      </c>
      <c r="AV246" s="13" t="s">
        <v>81</v>
      </c>
      <c r="AW246" s="13" t="s">
        <v>35</v>
      </c>
      <c r="AX246" s="13" t="s">
        <v>74</v>
      </c>
      <c r="AY246" s="252" t="s">
        <v>169</v>
      </c>
    </row>
    <row r="247" spans="1:51" s="13" customFormat="1" ht="12">
      <c r="A247" s="13"/>
      <c r="B247" s="242"/>
      <c r="C247" s="243"/>
      <c r="D247" s="244" t="s">
        <v>178</v>
      </c>
      <c r="E247" s="245" t="s">
        <v>19</v>
      </c>
      <c r="F247" s="246" t="s">
        <v>329</v>
      </c>
      <c r="G247" s="243"/>
      <c r="H247" s="245" t="s">
        <v>19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178</v>
      </c>
      <c r="AU247" s="252" t="s">
        <v>83</v>
      </c>
      <c r="AV247" s="13" t="s">
        <v>81</v>
      </c>
      <c r="AW247" s="13" t="s">
        <v>35</v>
      </c>
      <c r="AX247" s="13" t="s">
        <v>74</v>
      </c>
      <c r="AY247" s="252" t="s">
        <v>169</v>
      </c>
    </row>
    <row r="248" spans="1:51" s="14" customFormat="1" ht="12">
      <c r="A248" s="14"/>
      <c r="B248" s="253"/>
      <c r="C248" s="254"/>
      <c r="D248" s="244" t="s">
        <v>178</v>
      </c>
      <c r="E248" s="255" t="s">
        <v>19</v>
      </c>
      <c r="F248" s="256" t="s">
        <v>419</v>
      </c>
      <c r="G248" s="254"/>
      <c r="H248" s="257">
        <v>1.652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178</v>
      </c>
      <c r="AU248" s="263" t="s">
        <v>83</v>
      </c>
      <c r="AV248" s="14" t="s">
        <v>83</v>
      </c>
      <c r="AW248" s="14" t="s">
        <v>35</v>
      </c>
      <c r="AX248" s="14" t="s">
        <v>74</v>
      </c>
      <c r="AY248" s="263" t="s">
        <v>169</v>
      </c>
    </row>
    <row r="249" spans="1:51" s="14" customFormat="1" ht="12">
      <c r="A249" s="14"/>
      <c r="B249" s="253"/>
      <c r="C249" s="254"/>
      <c r="D249" s="244" t="s">
        <v>178</v>
      </c>
      <c r="E249" s="255" t="s">
        <v>19</v>
      </c>
      <c r="F249" s="256" t="s">
        <v>420</v>
      </c>
      <c r="G249" s="254"/>
      <c r="H249" s="257">
        <v>3.06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3" t="s">
        <v>178</v>
      </c>
      <c r="AU249" s="263" t="s">
        <v>83</v>
      </c>
      <c r="AV249" s="14" t="s">
        <v>83</v>
      </c>
      <c r="AW249" s="14" t="s">
        <v>35</v>
      </c>
      <c r="AX249" s="14" t="s">
        <v>74</v>
      </c>
      <c r="AY249" s="263" t="s">
        <v>169</v>
      </c>
    </row>
    <row r="250" spans="1:51" s="14" customFormat="1" ht="12">
      <c r="A250" s="14"/>
      <c r="B250" s="253"/>
      <c r="C250" s="254"/>
      <c r="D250" s="244" t="s">
        <v>178</v>
      </c>
      <c r="E250" s="255" t="s">
        <v>19</v>
      </c>
      <c r="F250" s="256" t="s">
        <v>421</v>
      </c>
      <c r="G250" s="254"/>
      <c r="H250" s="257">
        <v>3.032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3" t="s">
        <v>178</v>
      </c>
      <c r="AU250" s="263" t="s">
        <v>83</v>
      </c>
      <c r="AV250" s="14" t="s">
        <v>83</v>
      </c>
      <c r="AW250" s="14" t="s">
        <v>35</v>
      </c>
      <c r="AX250" s="14" t="s">
        <v>74</v>
      </c>
      <c r="AY250" s="263" t="s">
        <v>169</v>
      </c>
    </row>
    <row r="251" spans="1:51" s="17" customFormat="1" ht="12">
      <c r="A251" s="17"/>
      <c r="B251" s="293"/>
      <c r="C251" s="294"/>
      <c r="D251" s="244" t="s">
        <v>178</v>
      </c>
      <c r="E251" s="295" t="s">
        <v>19</v>
      </c>
      <c r="F251" s="296" t="s">
        <v>333</v>
      </c>
      <c r="G251" s="294"/>
      <c r="H251" s="297">
        <v>7.744</v>
      </c>
      <c r="I251" s="298"/>
      <c r="J251" s="294"/>
      <c r="K251" s="294"/>
      <c r="L251" s="299"/>
      <c r="M251" s="300"/>
      <c r="N251" s="301"/>
      <c r="O251" s="301"/>
      <c r="P251" s="301"/>
      <c r="Q251" s="301"/>
      <c r="R251" s="301"/>
      <c r="S251" s="301"/>
      <c r="T251" s="302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T251" s="303" t="s">
        <v>178</v>
      </c>
      <c r="AU251" s="303" t="s">
        <v>83</v>
      </c>
      <c r="AV251" s="17" t="s">
        <v>189</v>
      </c>
      <c r="AW251" s="17" t="s">
        <v>35</v>
      </c>
      <c r="AX251" s="17" t="s">
        <v>74</v>
      </c>
      <c r="AY251" s="303" t="s">
        <v>169</v>
      </c>
    </row>
    <row r="252" spans="1:51" s="13" customFormat="1" ht="12">
      <c r="A252" s="13"/>
      <c r="B252" s="242"/>
      <c r="C252" s="243"/>
      <c r="D252" s="244" t="s">
        <v>178</v>
      </c>
      <c r="E252" s="245" t="s">
        <v>19</v>
      </c>
      <c r="F252" s="246" t="s">
        <v>334</v>
      </c>
      <c r="G252" s="243"/>
      <c r="H252" s="245" t="s">
        <v>19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2" t="s">
        <v>178</v>
      </c>
      <c r="AU252" s="252" t="s">
        <v>83</v>
      </c>
      <c r="AV252" s="13" t="s">
        <v>81</v>
      </c>
      <c r="AW252" s="13" t="s">
        <v>35</v>
      </c>
      <c r="AX252" s="13" t="s">
        <v>74</v>
      </c>
      <c r="AY252" s="252" t="s">
        <v>169</v>
      </c>
    </row>
    <row r="253" spans="1:51" s="14" customFormat="1" ht="12">
      <c r="A253" s="14"/>
      <c r="B253" s="253"/>
      <c r="C253" s="254"/>
      <c r="D253" s="244" t="s">
        <v>178</v>
      </c>
      <c r="E253" s="255" t="s">
        <v>19</v>
      </c>
      <c r="F253" s="256" t="s">
        <v>419</v>
      </c>
      <c r="G253" s="254"/>
      <c r="H253" s="257">
        <v>1.652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178</v>
      </c>
      <c r="AU253" s="263" t="s">
        <v>83</v>
      </c>
      <c r="AV253" s="14" t="s">
        <v>83</v>
      </c>
      <c r="AW253" s="14" t="s">
        <v>35</v>
      </c>
      <c r="AX253" s="14" t="s">
        <v>74</v>
      </c>
      <c r="AY253" s="263" t="s">
        <v>169</v>
      </c>
    </row>
    <row r="254" spans="1:51" s="14" customFormat="1" ht="12">
      <c r="A254" s="14"/>
      <c r="B254" s="253"/>
      <c r="C254" s="254"/>
      <c r="D254" s="244" t="s">
        <v>178</v>
      </c>
      <c r="E254" s="255" t="s">
        <v>19</v>
      </c>
      <c r="F254" s="256" t="s">
        <v>422</v>
      </c>
      <c r="G254" s="254"/>
      <c r="H254" s="257">
        <v>1.836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178</v>
      </c>
      <c r="AU254" s="263" t="s">
        <v>83</v>
      </c>
      <c r="AV254" s="14" t="s">
        <v>83</v>
      </c>
      <c r="AW254" s="14" t="s">
        <v>35</v>
      </c>
      <c r="AX254" s="14" t="s">
        <v>74</v>
      </c>
      <c r="AY254" s="263" t="s">
        <v>169</v>
      </c>
    </row>
    <row r="255" spans="1:51" s="14" customFormat="1" ht="12">
      <c r="A255" s="14"/>
      <c r="B255" s="253"/>
      <c r="C255" s="254"/>
      <c r="D255" s="244" t="s">
        <v>178</v>
      </c>
      <c r="E255" s="255" t="s">
        <v>19</v>
      </c>
      <c r="F255" s="256" t="s">
        <v>423</v>
      </c>
      <c r="G255" s="254"/>
      <c r="H255" s="257">
        <v>1.011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178</v>
      </c>
      <c r="AU255" s="263" t="s">
        <v>83</v>
      </c>
      <c r="AV255" s="14" t="s">
        <v>83</v>
      </c>
      <c r="AW255" s="14" t="s">
        <v>35</v>
      </c>
      <c r="AX255" s="14" t="s">
        <v>74</v>
      </c>
      <c r="AY255" s="263" t="s">
        <v>169</v>
      </c>
    </row>
    <row r="256" spans="1:51" s="17" customFormat="1" ht="12">
      <c r="A256" s="17"/>
      <c r="B256" s="293"/>
      <c r="C256" s="294"/>
      <c r="D256" s="244" t="s">
        <v>178</v>
      </c>
      <c r="E256" s="295" t="s">
        <v>19</v>
      </c>
      <c r="F256" s="296" t="s">
        <v>337</v>
      </c>
      <c r="G256" s="294"/>
      <c r="H256" s="297">
        <v>4.499</v>
      </c>
      <c r="I256" s="298"/>
      <c r="J256" s="294"/>
      <c r="K256" s="294"/>
      <c r="L256" s="299"/>
      <c r="M256" s="300"/>
      <c r="N256" s="301"/>
      <c r="O256" s="301"/>
      <c r="P256" s="301"/>
      <c r="Q256" s="301"/>
      <c r="R256" s="301"/>
      <c r="S256" s="301"/>
      <c r="T256" s="302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T256" s="303" t="s">
        <v>178</v>
      </c>
      <c r="AU256" s="303" t="s">
        <v>83</v>
      </c>
      <c r="AV256" s="17" t="s">
        <v>189</v>
      </c>
      <c r="AW256" s="17" t="s">
        <v>35</v>
      </c>
      <c r="AX256" s="17" t="s">
        <v>74</v>
      </c>
      <c r="AY256" s="303" t="s">
        <v>169</v>
      </c>
    </row>
    <row r="257" spans="1:51" s="15" customFormat="1" ht="12">
      <c r="A257" s="15"/>
      <c r="B257" s="264"/>
      <c r="C257" s="265"/>
      <c r="D257" s="244" t="s">
        <v>178</v>
      </c>
      <c r="E257" s="266" t="s">
        <v>19</v>
      </c>
      <c r="F257" s="267" t="s">
        <v>183</v>
      </c>
      <c r="G257" s="265"/>
      <c r="H257" s="268">
        <v>19.45</v>
      </c>
      <c r="I257" s="269"/>
      <c r="J257" s="265"/>
      <c r="K257" s="265"/>
      <c r="L257" s="270"/>
      <c r="M257" s="271"/>
      <c r="N257" s="272"/>
      <c r="O257" s="272"/>
      <c r="P257" s="272"/>
      <c r="Q257" s="272"/>
      <c r="R257" s="272"/>
      <c r="S257" s="272"/>
      <c r="T257" s="27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4" t="s">
        <v>178</v>
      </c>
      <c r="AU257" s="274" t="s">
        <v>83</v>
      </c>
      <c r="AV257" s="15" t="s">
        <v>176</v>
      </c>
      <c r="AW257" s="15" t="s">
        <v>35</v>
      </c>
      <c r="AX257" s="15" t="s">
        <v>81</v>
      </c>
      <c r="AY257" s="274" t="s">
        <v>169</v>
      </c>
    </row>
    <row r="258" spans="1:65" s="2" customFormat="1" ht="33" customHeight="1">
      <c r="A258" s="41"/>
      <c r="B258" s="42"/>
      <c r="C258" s="229" t="s">
        <v>424</v>
      </c>
      <c r="D258" s="229" t="s">
        <v>171</v>
      </c>
      <c r="E258" s="230" t="s">
        <v>425</v>
      </c>
      <c r="F258" s="231" t="s">
        <v>426</v>
      </c>
      <c r="G258" s="232" t="s">
        <v>186</v>
      </c>
      <c r="H258" s="233">
        <v>2</v>
      </c>
      <c r="I258" s="234"/>
      <c r="J258" s="235">
        <f>ROUND(I258*H258,2)</f>
        <v>0</v>
      </c>
      <c r="K258" s="231" t="s">
        <v>175</v>
      </c>
      <c r="L258" s="47"/>
      <c r="M258" s="236" t="s">
        <v>19</v>
      </c>
      <c r="N258" s="237" t="s">
        <v>45</v>
      </c>
      <c r="O258" s="87"/>
      <c r="P258" s="238">
        <f>O258*H258</f>
        <v>0</v>
      </c>
      <c r="Q258" s="238">
        <v>0</v>
      </c>
      <c r="R258" s="238">
        <f>Q258*H258</f>
        <v>0</v>
      </c>
      <c r="S258" s="238">
        <v>0.21</v>
      </c>
      <c r="T258" s="239">
        <f>S258*H258</f>
        <v>0.42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40" t="s">
        <v>176</v>
      </c>
      <c r="AT258" s="240" t="s">
        <v>171</v>
      </c>
      <c r="AU258" s="240" t="s">
        <v>83</v>
      </c>
      <c r="AY258" s="20" t="s">
        <v>169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20" t="s">
        <v>81</v>
      </c>
      <c r="BK258" s="241">
        <f>ROUND(I258*H258,2)</f>
        <v>0</v>
      </c>
      <c r="BL258" s="20" t="s">
        <v>176</v>
      </c>
      <c r="BM258" s="240" t="s">
        <v>427</v>
      </c>
    </row>
    <row r="259" spans="1:51" s="13" customFormat="1" ht="12">
      <c r="A259" s="13"/>
      <c r="B259" s="242"/>
      <c r="C259" s="243"/>
      <c r="D259" s="244" t="s">
        <v>178</v>
      </c>
      <c r="E259" s="245" t="s">
        <v>19</v>
      </c>
      <c r="F259" s="246" t="s">
        <v>328</v>
      </c>
      <c r="G259" s="243"/>
      <c r="H259" s="245" t="s">
        <v>19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178</v>
      </c>
      <c r="AU259" s="252" t="s">
        <v>83</v>
      </c>
      <c r="AV259" s="13" t="s">
        <v>81</v>
      </c>
      <c r="AW259" s="13" t="s">
        <v>35</v>
      </c>
      <c r="AX259" s="13" t="s">
        <v>74</v>
      </c>
      <c r="AY259" s="252" t="s">
        <v>169</v>
      </c>
    </row>
    <row r="260" spans="1:51" s="13" customFormat="1" ht="12">
      <c r="A260" s="13"/>
      <c r="B260" s="242"/>
      <c r="C260" s="243"/>
      <c r="D260" s="244" t="s">
        <v>178</v>
      </c>
      <c r="E260" s="245" t="s">
        <v>19</v>
      </c>
      <c r="F260" s="246" t="s">
        <v>329</v>
      </c>
      <c r="G260" s="243"/>
      <c r="H260" s="245" t="s">
        <v>19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2" t="s">
        <v>178</v>
      </c>
      <c r="AU260" s="252" t="s">
        <v>83</v>
      </c>
      <c r="AV260" s="13" t="s">
        <v>81</v>
      </c>
      <c r="AW260" s="13" t="s">
        <v>35</v>
      </c>
      <c r="AX260" s="13" t="s">
        <v>74</v>
      </c>
      <c r="AY260" s="252" t="s">
        <v>169</v>
      </c>
    </row>
    <row r="261" spans="1:51" s="14" customFormat="1" ht="12">
      <c r="A261" s="14"/>
      <c r="B261" s="253"/>
      <c r="C261" s="254"/>
      <c r="D261" s="244" t="s">
        <v>178</v>
      </c>
      <c r="E261" s="255" t="s">
        <v>19</v>
      </c>
      <c r="F261" s="256" t="s">
        <v>428</v>
      </c>
      <c r="G261" s="254"/>
      <c r="H261" s="257">
        <v>2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3" t="s">
        <v>178</v>
      </c>
      <c r="AU261" s="263" t="s">
        <v>83</v>
      </c>
      <c r="AV261" s="14" t="s">
        <v>83</v>
      </c>
      <c r="AW261" s="14" t="s">
        <v>35</v>
      </c>
      <c r="AX261" s="14" t="s">
        <v>81</v>
      </c>
      <c r="AY261" s="263" t="s">
        <v>169</v>
      </c>
    </row>
    <row r="262" spans="1:65" s="2" customFormat="1" ht="33" customHeight="1">
      <c r="A262" s="41"/>
      <c r="B262" s="42"/>
      <c r="C262" s="229" t="s">
        <v>429</v>
      </c>
      <c r="D262" s="229" t="s">
        <v>171</v>
      </c>
      <c r="E262" s="230" t="s">
        <v>430</v>
      </c>
      <c r="F262" s="231" t="s">
        <v>431</v>
      </c>
      <c r="G262" s="232" t="s">
        <v>174</v>
      </c>
      <c r="H262" s="233">
        <v>12.632</v>
      </c>
      <c r="I262" s="234"/>
      <c r="J262" s="235">
        <f>ROUND(I262*H262,2)</f>
        <v>0</v>
      </c>
      <c r="K262" s="231" t="s">
        <v>175</v>
      </c>
      <c r="L262" s="47"/>
      <c r="M262" s="236" t="s">
        <v>19</v>
      </c>
      <c r="N262" s="237" t="s">
        <v>45</v>
      </c>
      <c r="O262" s="87"/>
      <c r="P262" s="238">
        <f>O262*H262</f>
        <v>0</v>
      </c>
      <c r="Q262" s="238">
        <v>0</v>
      </c>
      <c r="R262" s="238">
        <f>Q262*H262</f>
        <v>0</v>
      </c>
      <c r="S262" s="238">
        <v>0.076</v>
      </c>
      <c r="T262" s="239">
        <f>S262*H262</f>
        <v>0.960032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40" t="s">
        <v>176</v>
      </c>
      <c r="AT262" s="240" t="s">
        <v>171</v>
      </c>
      <c r="AU262" s="240" t="s">
        <v>83</v>
      </c>
      <c r="AY262" s="20" t="s">
        <v>169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20" t="s">
        <v>81</v>
      </c>
      <c r="BK262" s="241">
        <f>ROUND(I262*H262,2)</f>
        <v>0</v>
      </c>
      <c r="BL262" s="20" t="s">
        <v>176</v>
      </c>
      <c r="BM262" s="240" t="s">
        <v>432</v>
      </c>
    </row>
    <row r="263" spans="1:51" s="13" customFormat="1" ht="12">
      <c r="A263" s="13"/>
      <c r="B263" s="242"/>
      <c r="C263" s="243"/>
      <c r="D263" s="244" t="s">
        <v>178</v>
      </c>
      <c r="E263" s="245" t="s">
        <v>19</v>
      </c>
      <c r="F263" s="246" t="s">
        <v>323</v>
      </c>
      <c r="G263" s="243"/>
      <c r="H263" s="245" t="s">
        <v>19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2" t="s">
        <v>178</v>
      </c>
      <c r="AU263" s="252" t="s">
        <v>83</v>
      </c>
      <c r="AV263" s="13" t="s">
        <v>81</v>
      </c>
      <c r="AW263" s="13" t="s">
        <v>35</v>
      </c>
      <c r="AX263" s="13" t="s">
        <v>74</v>
      </c>
      <c r="AY263" s="252" t="s">
        <v>169</v>
      </c>
    </row>
    <row r="264" spans="1:51" s="14" customFormat="1" ht="12">
      <c r="A264" s="14"/>
      <c r="B264" s="253"/>
      <c r="C264" s="254"/>
      <c r="D264" s="244" t="s">
        <v>178</v>
      </c>
      <c r="E264" s="255" t="s">
        <v>19</v>
      </c>
      <c r="F264" s="256" t="s">
        <v>433</v>
      </c>
      <c r="G264" s="254"/>
      <c r="H264" s="257">
        <v>9.456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3" t="s">
        <v>178</v>
      </c>
      <c r="AU264" s="263" t="s">
        <v>83</v>
      </c>
      <c r="AV264" s="14" t="s">
        <v>83</v>
      </c>
      <c r="AW264" s="14" t="s">
        <v>35</v>
      </c>
      <c r="AX264" s="14" t="s">
        <v>74</v>
      </c>
      <c r="AY264" s="263" t="s">
        <v>169</v>
      </c>
    </row>
    <row r="265" spans="1:51" s="14" customFormat="1" ht="12">
      <c r="A265" s="14"/>
      <c r="B265" s="253"/>
      <c r="C265" s="254"/>
      <c r="D265" s="244" t="s">
        <v>178</v>
      </c>
      <c r="E265" s="255" t="s">
        <v>19</v>
      </c>
      <c r="F265" s="256" t="s">
        <v>434</v>
      </c>
      <c r="G265" s="254"/>
      <c r="H265" s="257">
        <v>1.6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178</v>
      </c>
      <c r="AU265" s="263" t="s">
        <v>83</v>
      </c>
      <c r="AV265" s="14" t="s">
        <v>83</v>
      </c>
      <c r="AW265" s="14" t="s">
        <v>35</v>
      </c>
      <c r="AX265" s="14" t="s">
        <v>74</v>
      </c>
      <c r="AY265" s="263" t="s">
        <v>169</v>
      </c>
    </row>
    <row r="266" spans="1:51" s="13" customFormat="1" ht="12">
      <c r="A266" s="13"/>
      <c r="B266" s="242"/>
      <c r="C266" s="243"/>
      <c r="D266" s="244" t="s">
        <v>178</v>
      </c>
      <c r="E266" s="245" t="s">
        <v>19</v>
      </c>
      <c r="F266" s="246" t="s">
        <v>328</v>
      </c>
      <c r="G266" s="243"/>
      <c r="H266" s="245" t="s">
        <v>19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2" t="s">
        <v>178</v>
      </c>
      <c r="AU266" s="252" t="s">
        <v>83</v>
      </c>
      <c r="AV266" s="13" t="s">
        <v>81</v>
      </c>
      <c r="AW266" s="13" t="s">
        <v>35</v>
      </c>
      <c r="AX266" s="13" t="s">
        <v>74</v>
      </c>
      <c r="AY266" s="252" t="s">
        <v>169</v>
      </c>
    </row>
    <row r="267" spans="1:51" s="13" customFormat="1" ht="12">
      <c r="A267" s="13"/>
      <c r="B267" s="242"/>
      <c r="C267" s="243"/>
      <c r="D267" s="244" t="s">
        <v>178</v>
      </c>
      <c r="E267" s="245" t="s">
        <v>19</v>
      </c>
      <c r="F267" s="246" t="s">
        <v>329</v>
      </c>
      <c r="G267" s="243"/>
      <c r="H267" s="245" t="s">
        <v>19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2" t="s">
        <v>178</v>
      </c>
      <c r="AU267" s="252" t="s">
        <v>83</v>
      </c>
      <c r="AV267" s="13" t="s">
        <v>81</v>
      </c>
      <c r="AW267" s="13" t="s">
        <v>35</v>
      </c>
      <c r="AX267" s="13" t="s">
        <v>74</v>
      </c>
      <c r="AY267" s="252" t="s">
        <v>169</v>
      </c>
    </row>
    <row r="268" spans="1:51" s="14" customFormat="1" ht="12">
      <c r="A268" s="14"/>
      <c r="B268" s="253"/>
      <c r="C268" s="254"/>
      <c r="D268" s="244" t="s">
        <v>178</v>
      </c>
      <c r="E268" s="255" t="s">
        <v>19</v>
      </c>
      <c r="F268" s="256" t="s">
        <v>435</v>
      </c>
      <c r="G268" s="254"/>
      <c r="H268" s="257">
        <v>1.576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3" t="s">
        <v>178</v>
      </c>
      <c r="AU268" s="263" t="s">
        <v>83</v>
      </c>
      <c r="AV268" s="14" t="s">
        <v>83</v>
      </c>
      <c r="AW268" s="14" t="s">
        <v>35</v>
      </c>
      <c r="AX268" s="14" t="s">
        <v>74</v>
      </c>
      <c r="AY268" s="263" t="s">
        <v>169</v>
      </c>
    </row>
    <row r="269" spans="1:51" s="15" customFormat="1" ht="12">
      <c r="A269" s="15"/>
      <c r="B269" s="264"/>
      <c r="C269" s="265"/>
      <c r="D269" s="244" t="s">
        <v>178</v>
      </c>
      <c r="E269" s="266" t="s">
        <v>19</v>
      </c>
      <c r="F269" s="267" t="s">
        <v>183</v>
      </c>
      <c r="G269" s="265"/>
      <c r="H269" s="268">
        <v>12.632</v>
      </c>
      <c r="I269" s="269"/>
      <c r="J269" s="265"/>
      <c r="K269" s="265"/>
      <c r="L269" s="270"/>
      <c r="M269" s="271"/>
      <c r="N269" s="272"/>
      <c r="O269" s="272"/>
      <c r="P269" s="272"/>
      <c r="Q269" s="272"/>
      <c r="R269" s="272"/>
      <c r="S269" s="272"/>
      <c r="T269" s="27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4" t="s">
        <v>178</v>
      </c>
      <c r="AU269" s="274" t="s">
        <v>83</v>
      </c>
      <c r="AV269" s="15" t="s">
        <v>176</v>
      </c>
      <c r="AW269" s="15" t="s">
        <v>35</v>
      </c>
      <c r="AX269" s="15" t="s">
        <v>81</v>
      </c>
      <c r="AY269" s="274" t="s">
        <v>169</v>
      </c>
    </row>
    <row r="270" spans="1:65" s="2" customFormat="1" ht="44.25" customHeight="1">
      <c r="A270" s="41"/>
      <c r="B270" s="42"/>
      <c r="C270" s="229" t="s">
        <v>436</v>
      </c>
      <c r="D270" s="229" t="s">
        <v>171</v>
      </c>
      <c r="E270" s="230" t="s">
        <v>437</v>
      </c>
      <c r="F270" s="231" t="s">
        <v>438</v>
      </c>
      <c r="G270" s="232" t="s">
        <v>174</v>
      </c>
      <c r="H270" s="233">
        <v>11.88</v>
      </c>
      <c r="I270" s="234"/>
      <c r="J270" s="235">
        <f>ROUND(I270*H270,2)</f>
        <v>0</v>
      </c>
      <c r="K270" s="231" t="s">
        <v>175</v>
      </c>
      <c r="L270" s="47"/>
      <c r="M270" s="236" t="s">
        <v>19</v>
      </c>
      <c r="N270" s="237" t="s">
        <v>45</v>
      </c>
      <c r="O270" s="87"/>
      <c r="P270" s="238">
        <f>O270*H270</f>
        <v>0</v>
      </c>
      <c r="Q270" s="238">
        <v>0</v>
      </c>
      <c r="R270" s="238">
        <f>Q270*H270</f>
        <v>0</v>
      </c>
      <c r="S270" s="238">
        <v>0.066</v>
      </c>
      <c r="T270" s="239">
        <f>S270*H270</f>
        <v>0.7840800000000001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40" t="s">
        <v>176</v>
      </c>
      <c r="AT270" s="240" t="s">
        <v>171</v>
      </c>
      <c r="AU270" s="240" t="s">
        <v>83</v>
      </c>
      <c r="AY270" s="20" t="s">
        <v>169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20" t="s">
        <v>81</v>
      </c>
      <c r="BK270" s="241">
        <f>ROUND(I270*H270,2)</f>
        <v>0</v>
      </c>
      <c r="BL270" s="20" t="s">
        <v>176</v>
      </c>
      <c r="BM270" s="240" t="s">
        <v>439</v>
      </c>
    </row>
    <row r="271" spans="1:51" s="13" customFormat="1" ht="12">
      <c r="A271" s="13"/>
      <c r="B271" s="242"/>
      <c r="C271" s="243"/>
      <c r="D271" s="244" t="s">
        <v>178</v>
      </c>
      <c r="E271" s="245" t="s">
        <v>19</v>
      </c>
      <c r="F271" s="246" t="s">
        <v>440</v>
      </c>
      <c r="G271" s="243"/>
      <c r="H271" s="245" t="s">
        <v>19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178</v>
      </c>
      <c r="AU271" s="252" t="s">
        <v>83</v>
      </c>
      <c r="AV271" s="13" t="s">
        <v>81</v>
      </c>
      <c r="AW271" s="13" t="s">
        <v>35</v>
      </c>
      <c r="AX271" s="13" t="s">
        <v>74</v>
      </c>
      <c r="AY271" s="252" t="s">
        <v>169</v>
      </c>
    </row>
    <row r="272" spans="1:51" s="14" customFormat="1" ht="12">
      <c r="A272" s="14"/>
      <c r="B272" s="253"/>
      <c r="C272" s="254"/>
      <c r="D272" s="244" t="s">
        <v>178</v>
      </c>
      <c r="E272" s="255" t="s">
        <v>19</v>
      </c>
      <c r="F272" s="256" t="s">
        <v>441</v>
      </c>
      <c r="G272" s="254"/>
      <c r="H272" s="257">
        <v>11.88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178</v>
      </c>
      <c r="AU272" s="263" t="s">
        <v>83</v>
      </c>
      <c r="AV272" s="14" t="s">
        <v>83</v>
      </c>
      <c r="AW272" s="14" t="s">
        <v>35</v>
      </c>
      <c r="AX272" s="14" t="s">
        <v>81</v>
      </c>
      <c r="AY272" s="263" t="s">
        <v>169</v>
      </c>
    </row>
    <row r="273" spans="1:65" s="2" customFormat="1" ht="33" customHeight="1">
      <c r="A273" s="41"/>
      <c r="B273" s="42"/>
      <c r="C273" s="229" t="s">
        <v>442</v>
      </c>
      <c r="D273" s="229" t="s">
        <v>171</v>
      </c>
      <c r="E273" s="230" t="s">
        <v>443</v>
      </c>
      <c r="F273" s="231" t="s">
        <v>444</v>
      </c>
      <c r="G273" s="232" t="s">
        <v>445</v>
      </c>
      <c r="H273" s="233">
        <v>11.65</v>
      </c>
      <c r="I273" s="234"/>
      <c r="J273" s="235">
        <f>ROUND(I273*H273,2)</f>
        <v>0</v>
      </c>
      <c r="K273" s="231" t="s">
        <v>19</v>
      </c>
      <c r="L273" s="47"/>
      <c r="M273" s="236" t="s">
        <v>19</v>
      </c>
      <c r="N273" s="237" t="s">
        <v>45</v>
      </c>
      <c r="O273" s="87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40" t="s">
        <v>176</v>
      </c>
      <c r="AT273" s="240" t="s">
        <v>171</v>
      </c>
      <c r="AU273" s="240" t="s">
        <v>83</v>
      </c>
      <c r="AY273" s="20" t="s">
        <v>169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20" t="s">
        <v>81</v>
      </c>
      <c r="BK273" s="241">
        <f>ROUND(I273*H273,2)</f>
        <v>0</v>
      </c>
      <c r="BL273" s="20" t="s">
        <v>176</v>
      </c>
      <c r="BM273" s="240" t="s">
        <v>446</v>
      </c>
    </row>
    <row r="274" spans="1:65" s="2" customFormat="1" ht="44.25" customHeight="1">
      <c r="A274" s="41"/>
      <c r="B274" s="42"/>
      <c r="C274" s="229" t="s">
        <v>7</v>
      </c>
      <c r="D274" s="229" t="s">
        <v>171</v>
      </c>
      <c r="E274" s="230" t="s">
        <v>447</v>
      </c>
      <c r="F274" s="231" t="s">
        <v>448</v>
      </c>
      <c r="G274" s="232" t="s">
        <v>284</v>
      </c>
      <c r="H274" s="233">
        <v>1</v>
      </c>
      <c r="I274" s="234"/>
      <c r="J274" s="235">
        <f>ROUND(I274*H274,2)</f>
        <v>0</v>
      </c>
      <c r="K274" s="231" t="s">
        <v>19</v>
      </c>
      <c r="L274" s="47"/>
      <c r="M274" s="236" t="s">
        <v>19</v>
      </c>
      <c r="N274" s="237" t="s">
        <v>45</v>
      </c>
      <c r="O274" s="87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40" t="s">
        <v>176</v>
      </c>
      <c r="AT274" s="240" t="s">
        <v>171</v>
      </c>
      <c r="AU274" s="240" t="s">
        <v>83</v>
      </c>
      <c r="AY274" s="20" t="s">
        <v>169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20" t="s">
        <v>81</v>
      </c>
      <c r="BK274" s="241">
        <f>ROUND(I274*H274,2)</f>
        <v>0</v>
      </c>
      <c r="BL274" s="20" t="s">
        <v>176</v>
      </c>
      <c r="BM274" s="240" t="s">
        <v>449</v>
      </c>
    </row>
    <row r="275" spans="1:65" s="2" customFormat="1" ht="44.25" customHeight="1">
      <c r="A275" s="41"/>
      <c r="B275" s="42"/>
      <c r="C275" s="229" t="s">
        <v>450</v>
      </c>
      <c r="D275" s="229" t="s">
        <v>171</v>
      </c>
      <c r="E275" s="230" t="s">
        <v>451</v>
      </c>
      <c r="F275" s="231" t="s">
        <v>452</v>
      </c>
      <c r="G275" s="232" t="s">
        <v>284</v>
      </c>
      <c r="H275" s="233">
        <v>1</v>
      </c>
      <c r="I275" s="234"/>
      <c r="J275" s="235">
        <f>ROUND(I275*H275,2)</f>
        <v>0</v>
      </c>
      <c r="K275" s="231" t="s">
        <v>19</v>
      </c>
      <c r="L275" s="47"/>
      <c r="M275" s="236" t="s">
        <v>19</v>
      </c>
      <c r="N275" s="237" t="s">
        <v>45</v>
      </c>
      <c r="O275" s="87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40" t="s">
        <v>176</v>
      </c>
      <c r="AT275" s="240" t="s">
        <v>171</v>
      </c>
      <c r="AU275" s="240" t="s">
        <v>83</v>
      </c>
      <c r="AY275" s="20" t="s">
        <v>169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20" t="s">
        <v>81</v>
      </c>
      <c r="BK275" s="241">
        <f>ROUND(I275*H275,2)</f>
        <v>0</v>
      </c>
      <c r="BL275" s="20" t="s">
        <v>176</v>
      </c>
      <c r="BM275" s="240" t="s">
        <v>453</v>
      </c>
    </row>
    <row r="276" spans="1:63" s="12" customFormat="1" ht="22.8" customHeight="1">
      <c r="A276" s="12"/>
      <c r="B276" s="213"/>
      <c r="C276" s="214"/>
      <c r="D276" s="215" t="s">
        <v>73</v>
      </c>
      <c r="E276" s="227" t="s">
        <v>245</v>
      </c>
      <c r="F276" s="227" t="s">
        <v>246</v>
      </c>
      <c r="G276" s="214"/>
      <c r="H276" s="214"/>
      <c r="I276" s="217"/>
      <c r="J276" s="228">
        <f>BK276</f>
        <v>0</v>
      </c>
      <c r="K276" s="214"/>
      <c r="L276" s="219"/>
      <c r="M276" s="220"/>
      <c r="N276" s="221"/>
      <c r="O276" s="221"/>
      <c r="P276" s="222">
        <f>SUM(P277:P322)</f>
        <v>0</v>
      </c>
      <c r="Q276" s="221"/>
      <c r="R276" s="222">
        <f>SUM(R277:R322)</f>
        <v>0</v>
      </c>
      <c r="S276" s="221"/>
      <c r="T276" s="223">
        <f>SUM(T277:T322)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4" t="s">
        <v>81</v>
      </c>
      <c r="AT276" s="225" t="s">
        <v>73</v>
      </c>
      <c r="AU276" s="225" t="s">
        <v>81</v>
      </c>
      <c r="AY276" s="224" t="s">
        <v>169</v>
      </c>
      <c r="BK276" s="226">
        <f>SUM(BK277:BK322)</f>
        <v>0</v>
      </c>
    </row>
    <row r="277" spans="1:65" s="2" customFormat="1" ht="55.5" customHeight="1">
      <c r="A277" s="41"/>
      <c r="B277" s="42"/>
      <c r="C277" s="229" t="s">
        <v>454</v>
      </c>
      <c r="D277" s="229" t="s">
        <v>171</v>
      </c>
      <c r="E277" s="230" t="s">
        <v>455</v>
      </c>
      <c r="F277" s="231" t="s">
        <v>456</v>
      </c>
      <c r="G277" s="232" t="s">
        <v>234</v>
      </c>
      <c r="H277" s="233">
        <v>310.32</v>
      </c>
      <c r="I277" s="234"/>
      <c r="J277" s="235">
        <f>ROUND(I277*H277,2)</f>
        <v>0</v>
      </c>
      <c r="K277" s="231" t="s">
        <v>457</v>
      </c>
      <c r="L277" s="47"/>
      <c r="M277" s="236" t="s">
        <v>19</v>
      </c>
      <c r="N277" s="237" t="s">
        <v>45</v>
      </c>
      <c r="O277" s="87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40" t="s">
        <v>176</v>
      </c>
      <c r="AT277" s="240" t="s">
        <v>171</v>
      </c>
      <c r="AU277" s="240" t="s">
        <v>83</v>
      </c>
      <c r="AY277" s="20" t="s">
        <v>169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20" t="s">
        <v>81</v>
      </c>
      <c r="BK277" s="241">
        <f>ROUND(I277*H277,2)</f>
        <v>0</v>
      </c>
      <c r="BL277" s="20" t="s">
        <v>176</v>
      </c>
      <c r="BM277" s="240" t="s">
        <v>458</v>
      </c>
    </row>
    <row r="278" spans="1:51" s="14" customFormat="1" ht="12">
      <c r="A278" s="14"/>
      <c r="B278" s="253"/>
      <c r="C278" s="254"/>
      <c r="D278" s="244" t="s">
        <v>178</v>
      </c>
      <c r="E278" s="255" t="s">
        <v>19</v>
      </c>
      <c r="F278" s="256" t="s">
        <v>459</v>
      </c>
      <c r="G278" s="254"/>
      <c r="H278" s="257">
        <v>310.32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3" t="s">
        <v>178</v>
      </c>
      <c r="AU278" s="263" t="s">
        <v>83</v>
      </c>
      <c r="AV278" s="14" t="s">
        <v>83</v>
      </c>
      <c r="AW278" s="14" t="s">
        <v>35</v>
      </c>
      <c r="AX278" s="14" t="s">
        <v>81</v>
      </c>
      <c r="AY278" s="263" t="s">
        <v>169</v>
      </c>
    </row>
    <row r="279" spans="1:65" s="2" customFormat="1" ht="55.5" customHeight="1">
      <c r="A279" s="41"/>
      <c r="B279" s="42"/>
      <c r="C279" s="229" t="s">
        <v>460</v>
      </c>
      <c r="D279" s="229" t="s">
        <v>171</v>
      </c>
      <c r="E279" s="230" t="s">
        <v>461</v>
      </c>
      <c r="F279" s="231" t="s">
        <v>462</v>
      </c>
      <c r="G279" s="232" t="s">
        <v>234</v>
      </c>
      <c r="H279" s="233">
        <v>1216.959</v>
      </c>
      <c r="I279" s="234"/>
      <c r="J279" s="235">
        <f>ROUND(I279*H279,2)</f>
        <v>0</v>
      </c>
      <c r="K279" s="231" t="s">
        <v>457</v>
      </c>
      <c r="L279" s="47"/>
      <c r="M279" s="236" t="s">
        <v>19</v>
      </c>
      <c r="N279" s="237" t="s">
        <v>45</v>
      </c>
      <c r="O279" s="87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40" t="s">
        <v>176</v>
      </c>
      <c r="AT279" s="240" t="s">
        <v>171</v>
      </c>
      <c r="AU279" s="240" t="s">
        <v>83</v>
      </c>
      <c r="AY279" s="20" t="s">
        <v>169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20" t="s">
        <v>81</v>
      </c>
      <c r="BK279" s="241">
        <f>ROUND(I279*H279,2)</f>
        <v>0</v>
      </c>
      <c r="BL279" s="20" t="s">
        <v>176</v>
      </c>
      <c r="BM279" s="240" t="s">
        <v>463</v>
      </c>
    </row>
    <row r="280" spans="1:51" s="14" customFormat="1" ht="12">
      <c r="A280" s="14"/>
      <c r="B280" s="253"/>
      <c r="C280" s="254"/>
      <c r="D280" s="244" t="s">
        <v>178</v>
      </c>
      <c r="E280" s="255" t="s">
        <v>19</v>
      </c>
      <c r="F280" s="256" t="s">
        <v>464</v>
      </c>
      <c r="G280" s="254"/>
      <c r="H280" s="257">
        <v>1216.959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3" t="s">
        <v>178</v>
      </c>
      <c r="AU280" s="263" t="s">
        <v>83</v>
      </c>
      <c r="AV280" s="14" t="s">
        <v>83</v>
      </c>
      <c r="AW280" s="14" t="s">
        <v>35</v>
      </c>
      <c r="AX280" s="14" t="s">
        <v>81</v>
      </c>
      <c r="AY280" s="263" t="s">
        <v>169</v>
      </c>
    </row>
    <row r="281" spans="1:65" s="2" customFormat="1" ht="21.75" customHeight="1">
      <c r="A281" s="41"/>
      <c r="B281" s="42"/>
      <c r="C281" s="229" t="s">
        <v>465</v>
      </c>
      <c r="D281" s="229" t="s">
        <v>171</v>
      </c>
      <c r="E281" s="230" t="s">
        <v>248</v>
      </c>
      <c r="F281" s="231" t="s">
        <v>249</v>
      </c>
      <c r="G281" s="232" t="s">
        <v>234</v>
      </c>
      <c r="H281" s="233">
        <v>838.029</v>
      </c>
      <c r="I281" s="234"/>
      <c r="J281" s="235">
        <f>ROUND(I281*H281,2)</f>
        <v>0</v>
      </c>
      <c r="K281" s="231" t="s">
        <v>175</v>
      </c>
      <c r="L281" s="47"/>
      <c r="M281" s="236" t="s">
        <v>19</v>
      </c>
      <c r="N281" s="237" t="s">
        <v>45</v>
      </c>
      <c r="O281" s="87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40" t="s">
        <v>176</v>
      </c>
      <c r="AT281" s="240" t="s">
        <v>171</v>
      </c>
      <c r="AU281" s="240" t="s">
        <v>83</v>
      </c>
      <c r="AY281" s="20" t="s">
        <v>169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20" t="s">
        <v>81</v>
      </c>
      <c r="BK281" s="241">
        <f>ROUND(I281*H281,2)</f>
        <v>0</v>
      </c>
      <c r="BL281" s="20" t="s">
        <v>176</v>
      </c>
      <c r="BM281" s="240" t="s">
        <v>466</v>
      </c>
    </row>
    <row r="282" spans="1:51" s="14" customFormat="1" ht="12">
      <c r="A282" s="14"/>
      <c r="B282" s="253"/>
      <c r="C282" s="254"/>
      <c r="D282" s="244" t="s">
        <v>178</v>
      </c>
      <c r="E282" s="255" t="s">
        <v>19</v>
      </c>
      <c r="F282" s="256" t="s">
        <v>467</v>
      </c>
      <c r="G282" s="254"/>
      <c r="H282" s="257">
        <v>310.32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178</v>
      </c>
      <c r="AU282" s="263" t="s">
        <v>83</v>
      </c>
      <c r="AV282" s="14" t="s">
        <v>83</v>
      </c>
      <c r="AW282" s="14" t="s">
        <v>35</v>
      </c>
      <c r="AX282" s="14" t="s">
        <v>74</v>
      </c>
      <c r="AY282" s="263" t="s">
        <v>169</v>
      </c>
    </row>
    <row r="283" spans="1:51" s="14" customFormat="1" ht="12">
      <c r="A283" s="14"/>
      <c r="B283" s="253"/>
      <c r="C283" s="254"/>
      <c r="D283" s="244" t="s">
        <v>178</v>
      </c>
      <c r="E283" s="255" t="s">
        <v>19</v>
      </c>
      <c r="F283" s="256" t="s">
        <v>468</v>
      </c>
      <c r="G283" s="254"/>
      <c r="H283" s="257">
        <v>1216.959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178</v>
      </c>
      <c r="AU283" s="263" t="s">
        <v>83</v>
      </c>
      <c r="AV283" s="14" t="s">
        <v>83</v>
      </c>
      <c r="AW283" s="14" t="s">
        <v>35</v>
      </c>
      <c r="AX283" s="14" t="s">
        <v>74</v>
      </c>
      <c r="AY283" s="263" t="s">
        <v>169</v>
      </c>
    </row>
    <row r="284" spans="1:51" s="14" customFormat="1" ht="12">
      <c r="A284" s="14"/>
      <c r="B284" s="253"/>
      <c r="C284" s="254"/>
      <c r="D284" s="244" t="s">
        <v>178</v>
      </c>
      <c r="E284" s="255" t="s">
        <v>19</v>
      </c>
      <c r="F284" s="256" t="s">
        <v>469</v>
      </c>
      <c r="G284" s="254"/>
      <c r="H284" s="257">
        <v>314.058</v>
      </c>
      <c r="I284" s="258"/>
      <c r="J284" s="254"/>
      <c r="K284" s="254"/>
      <c r="L284" s="259"/>
      <c r="M284" s="260"/>
      <c r="N284" s="261"/>
      <c r="O284" s="261"/>
      <c r="P284" s="261"/>
      <c r="Q284" s="261"/>
      <c r="R284" s="261"/>
      <c r="S284" s="261"/>
      <c r="T284" s="26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3" t="s">
        <v>178</v>
      </c>
      <c r="AU284" s="263" t="s">
        <v>83</v>
      </c>
      <c r="AV284" s="14" t="s">
        <v>83</v>
      </c>
      <c r="AW284" s="14" t="s">
        <v>35</v>
      </c>
      <c r="AX284" s="14" t="s">
        <v>74</v>
      </c>
      <c r="AY284" s="263" t="s">
        <v>169</v>
      </c>
    </row>
    <row r="285" spans="1:51" s="13" customFormat="1" ht="12">
      <c r="A285" s="13"/>
      <c r="B285" s="242"/>
      <c r="C285" s="243"/>
      <c r="D285" s="244" t="s">
        <v>178</v>
      </c>
      <c r="E285" s="245" t="s">
        <v>19</v>
      </c>
      <c r="F285" s="246" t="s">
        <v>470</v>
      </c>
      <c r="G285" s="243"/>
      <c r="H285" s="245" t="s">
        <v>19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2" t="s">
        <v>178</v>
      </c>
      <c r="AU285" s="252" t="s">
        <v>83</v>
      </c>
      <c r="AV285" s="13" t="s">
        <v>81</v>
      </c>
      <c r="AW285" s="13" t="s">
        <v>35</v>
      </c>
      <c r="AX285" s="13" t="s">
        <v>74</v>
      </c>
      <c r="AY285" s="252" t="s">
        <v>169</v>
      </c>
    </row>
    <row r="286" spans="1:51" s="14" customFormat="1" ht="12">
      <c r="A286" s="14"/>
      <c r="B286" s="253"/>
      <c r="C286" s="254"/>
      <c r="D286" s="244" t="s">
        <v>178</v>
      </c>
      <c r="E286" s="255" t="s">
        <v>19</v>
      </c>
      <c r="F286" s="256" t="s">
        <v>471</v>
      </c>
      <c r="G286" s="254"/>
      <c r="H286" s="257">
        <v>-1307.192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178</v>
      </c>
      <c r="AU286" s="263" t="s">
        <v>83</v>
      </c>
      <c r="AV286" s="14" t="s">
        <v>83</v>
      </c>
      <c r="AW286" s="14" t="s">
        <v>35</v>
      </c>
      <c r="AX286" s="14" t="s">
        <v>74</v>
      </c>
      <c r="AY286" s="263" t="s">
        <v>169</v>
      </c>
    </row>
    <row r="287" spans="1:51" s="13" customFormat="1" ht="12">
      <c r="A287" s="13"/>
      <c r="B287" s="242"/>
      <c r="C287" s="243"/>
      <c r="D287" s="244" t="s">
        <v>178</v>
      </c>
      <c r="E287" s="245" t="s">
        <v>19</v>
      </c>
      <c r="F287" s="246" t="s">
        <v>472</v>
      </c>
      <c r="G287" s="243"/>
      <c r="H287" s="245" t="s">
        <v>19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2" t="s">
        <v>178</v>
      </c>
      <c r="AU287" s="252" t="s">
        <v>83</v>
      </c>
      <c r="AV287" s="13" t="s">
        <v>81</v>
      </c>
      <c r="AW287" s="13" t="s">
        <v>35</v>
      </c>
      <c r="AX287" s="13" t="s">
        <v>74</v>
      </c>
      <c r="AY287" s="252" t="s">
        <v>169</v>
      </c>
    </row>
    <row r="288" spans="1:51" s="14" customFormat="1" ht="12">
      <c r="A288" s="14"/>
      <c r="B288" s="253"/>
      <c r="C288" s="254"/>
      <c r="D288" s="244" t="s">
        <v>178</v>
      </c>
      <c r="E288" s="255" t="s">
        <v>19</v>
      </c>
      <c r="F288" s="256" t="s">
        <v>473</v>
      </c>
      <c r="G288" s="254"/>
      <c r="H288" s="257">
        <v>244.544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3" t="s">
        <v>178</v>
      </c>
      <c r="AU288" s="263" t="s">
        <v>83</v>
      </c>
      <c r="AV288" s="14" t="s">
        <v>83</v>
      </c>
      <c r="AW288" s="14" t="s">
        <v>35</v>
      </c>
      <c r="AX288" s="14" t="s">
        <v>74</v>
      </c>
      <c r="AY288" s="263" t="s">
        <v>169</v>
      </c>
    </row>
    <row r="289" spans="1:51" s="13" customFormat="1" ht="12">
      <c r="A289" s="13"/>
      <c r="B289" s="242"/>
      <c r="C289" s="243"/>
      <c r="D289" s="244" t="s">
        <v>178</v>
      </c>
      <c r="E289" s="245" t="s">
        <v>19</v>
      </c>
      <c r="F289" s="246" t="s">
        <v>474</v>
      </c>
      <c r="G289" s="243"/>
      <c r="H289" s="245" t="s">
        <v>19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2" t="s">
        <v>178</v>
      </c>
      <c r="AU289" s="252" t="s">
        <v>83</v>
      </c>
      <c r="AV289" s="13" t="s">
        <v>81</v>
      </c>
      <c r="AW289" s="13" t="s">
        <v>35</v>
      </c>
      <c r="AX289" s="13" t="s">
        <v>74</v>
      </c>
      <c r="AY289" s="252" t="s">
        <v>169</v>
      </c>
    </row>
    <row r="290" spans="1:51" s="14" customFormat="1" ht="12">
      <c r="A290" s="14"/>
      <c r="B290" s="253"/>
      <c r="C290" s="254"/>
      <c r="D290" s="244" t="s">
        <v>178</v>
      </c>
      <c r="E290" s="255" t="s">
        <v>19</v>
      </c>
      <c r="F290" s="256" t="s">
        <v>475</v>
      </c>
      <c r="G290" s="254"/>
      <c r="H290" s="257">
        <v>44.606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3" t="s">
        <v>178</v>
      </c>
      <c r="AU290" s="263" t="s">
        <v>83</v>
      </c>
      <c r="AV290" s="14" t="s">
        <v>83</v>
      </c>
      <c r="AW290" s="14" t="s">
        <v>35</v>
      </c>
      <c r="AX290" s="14" t="s">
        <v>74</v>
      </c>
      <c r="AY290" s="263" t="s">
        <v>169</v>
      </c>
    </row>
    <row r="291" spans="1:51" s="13" customFormat="1" ht="12">
      <c r="A291" s="13"/>
      <c r="B291" s="242"/>
      <c r="C291" s="243"/>
      <c r="D291" s="244" t="s">
        <v>178</v>
      </c>
      <c r="E291" s="245" t="s">
        <v>19</v>
      </c>
      <c r="F291" s="246" t="s">
        <v>476</v>
      </c>
      <c r="G291" s="243"/>
      <c r="H291" s="245" t="s">
        <v>19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2" t="s">
        <v>178</v>
      </c>
      <c r="AU291" s="252" t="s">
        <v>83</v>
      </c>
      <c r="AV291" s="13" t="s">
        <v>81</v>
      </c>
      <c r="AW291" s="13" t="s">
        <v>35</v>
      </c>
      <c r="AX291" s="13" t="s">
        <v>74</v>
      </c>
      <c r="AY291" s="252" t="s">
        <v>169</v>
      </c>
    </row>
    <row r="292" spans="1:51" s="14" customFormat="1" ht="12">
      <c r="A292" s="14"/>
      <c r="B292" s="253"/>
      <c r="C292" s="254"/>
      <c r="D292" s="244" t="s">
        <v>178</v>
      </c>
      <c r="E292" s="255" t="s">
        <v>19</v>
      </c>
      <c r="F292" s="256" t="s">
        <v>477</v>
      </c>
      <c r="G292" s="254"/>
      <c r="H292" s="257">
        <v>1.207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3" t="s">
        <v>178</v>
      </c>
      <c r="AU292" s="263" t="s">
        <v>83</v>
      </c>
      <c r="AV292" s="14" t="s">
        <v>83</v>
      </c>
      <c r="AW292" s="14" t="s">
        <v>35</v>
      </c>
      <c r="AX292" s="14" t="s">
        <v>74</v>
      </c>
      <c r="AY292" s="263" t="s">
        <v>169</v>
      </c>
    </row>
    <row r="293" spans="1:51" s="13" customFormat="1" ht="12">
      <c r="A293" s="13"/>
      <c r="B293" s="242"/>
      <c r="C293" s="243"/>
      <c r="D293" s="244" t="s">
        <v>178</v>
      </c>
      <c r="E293" s="245" t="s">
        <v>19</v>
      </c>
      <c r="F293" s="246" t="s">
        <v>478</v>
      </c>
      <c r="G293" s="243"/>
      <c r="H293" s="245" t="s">
        <v>19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2" t="s">
        <v>178</v>
      </c>
      <c r="AU293" s="252" t="s">
        <v>83</v>
      </c>
      <c r="AV293" s="13" t="s">
        <v>81</v>
      </c>
      <c r="AW293" s="13" t="s">
        <v>35</v>
      </c>
      <c r="AX293" s="13" t="s">
        <v>74</v>
      </c>
      <c r="AY293" s="252" t="s">
        <v>169</v>
      </c>
    </row>
    <row r="294" spans="1:51" s="14" customFormat="1" ht="12">
      <c r="A294" s="14"/>
      <c r="B294" s="253"/>
      <c r="C294" s="254"/>
      <c r="D294" s="244" t="s">
        <v>178</v>
      </c>
      <c r="E294" s="255" t="s">
        <v>19</v>
      </c>
      <c r="F294" s="256" t="s">
        <v>479</v>
      </c>
      <c r="G294" s="254"/>
      <c r="H294" s="257">
        <v>0.287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3" t="s">
        <v>178</v>
      </c>
      <c r="AU294" s="263" t="s">
        <v>83</v>
      </c>
      <c r="AV294" s="14" t="s">
        <v>83</v>
      </c>
      <c r="AW294" s="14" t="s">
        <v>35</v>
      </c>
      <c r="AX294" s="14" t="s">
        <v>74</v>
      </c>
      <c r="AY294" s="263" t="s">
        <v>169</v>
      </c>
    </row>
    <row r="295" spans="1:51" s="13" customFormat="1" ht="12">
      <c r="A295" s="13"/>
      <c r="B295" s="242"/>
      <c r="C295" s="243"/>
      <c r="D295" s="244" t="s">
        <v>178</v>
      </c>
      <c r="E295" s="245" t="s">
        <v>19</v>
      </c>
      <c r="F295" s="246" t="s">
        <v>480</v>
      </c>
      <c r="G295" s="243"/>
      <c r="H295" s="245" t="s">
        <v>19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2" t="s">
        <v>178</v>
      </c>
      <c r="AU295" s="252" t="s">
        <v>83</v>
      </c>
      <c r="AV295" s="13" t="s">
        <v>81</v>
      </c>
      <c r="AW295" s="13" t="s">
        <v>35</v>
      </c>
      <c r="AX295" s="13" t="s">
        <v>74</v>
      </c>
      <c r="AY295" s="252" t="s">
        <v>169</v>
      </c>
    </row>
    <row r="296" spans="1:51" s="14" customFormat="1" ht="12">
      <c r="A296" s="14"/>
      <c r="B296" s="253"/>
      <c r="C296" s="254"/>
      <c r="D296" s="244" t="s">
        <v>178</v>
      </c>
      <c r="E296" s="255" t="s">
        <v>19</v>
      </c>
      <c r="F296" s="256" t="s">
        <v>481</v>
      </c>
      <c r="G296" s="254"/>
      <c r="H296" s="257">
        <v>1.24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3" t="s">
        <v>178</v>
      </c>
      <c r="AU296" s="263" t="s">
        <v>83</v>
      </c>
      <c r="AV296" s="14" t="s">
        <v>83</v>
      </c>
      <c r="AW296" s="14" t="s">
        <v>35</v>
      </c>
      <c r="AX296" s="14" t="s">
        <v>74</v>
      </c>
      <c r="AY296" s="263" t="s">
        <v>169</v>
      </c>
    </row>
    <row r="297" spans="1:51" s="13" customFormat="1" ht="12">
      <c r="A297" s="13"/>
      <c r="B297" s="242"/>
      <c r="C297" s="243"/>
      <c r="D297" s="244" t="s">
        <v>178</v>
      </c>
      <c r="E297" s="245" t="s">
        <v>19</v>
      </c>
      <c r="F297" s="246" t="s">
        <v>482</v>
      </c>
      <c r="G297" s="243"/>
      <c r="H297" s="245" t="s">
        <v>19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2" t="s">
        <v>178</v>
      </c>
      <c r="AU297" s="252" t="s">
        <v>83</v>
      </c>
      <c r="AV297" s="13" t="s">
        <v>81</v>
      </c>
      <c r="AW297" s="13" t="s">
        <v>35</v>
      </c>
      <c r="AX297" s="13" t="s">
        <v>74</v>
      </c>
      <c r="AY297" s="252" t="s">
        <v>169</v>
      </c>
    </row>
    <row r="298" spans="1:51" s="14" customFormat="1" ht="12">
      <c r="A298" s="14"/>
      <c r="B298" s="253"/>
      <c r="C298" s="254"/>
      <c r="D298" s="244" t="s">
        <v>178</v>
      </c>
      <c r="E298" s="255" t="s">
        <v>19</v>
      </c>
      <c r="F298" s="256" t="s">
        <v>237</v>
      </c>
      <c r="G298" s="254"/>
      <c r="H298" s="257">
        <v>12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3" t="s">
        <v>178</v>
      </c>
      <c r="AU298" s="263" t="s">
        <v>83</v>
      </c>
      <c r="AV298" s="14" t="s">
        <v>83</v>
      </c>
      <c r="AW298" s="14" t="s">
        <v>35</v>
      </c>
      <c r="AX298" s="14" t="s">
        <v>74</v>
      </c>
      <c r="AY298" s="263" t="s">
        <v>169</v>
      </c>
    </row>
    <row r="299" spans="1:51" s="15" customFormat="1" ht="12">
      <c r="A299" s="15"/>
      <c r="B299" s="264"/>
      <c r="C299" s="265"/>
      <c r="D299" s="244" t="s">
        <v>178</v>
      </c>
      <c r="E299" s="266" t="s">
        <v>19</v>
      </c>
      <c r="F299" s="267" t="s">
        <v>183</v>
      </c>
      <c r="G299" s="265"/>
      <c r="H299" s="268">
        <v>838.029</v>
      </c>
      <c r="I299" s="269"/>
      <c r="J299" s="265"/>
      <c r="K299" s="265"/>
      <c r="L299" s="270"/>
      <c r="M299" s="271"/>
      <c r="N299" s="272"/>
      <c r="O299" s="272"/>
      <c r="P299" s="272"/>
      <c r="Q299" s="272"/>
      <c r="R299" s="272"/>
      <c r="S299" s="272"/>
      <c r="T299" s="27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4" t="s">
        <v>178</v>
      </c>
      <c r="AU299" s="274" t="s">
        <v>83</v>
      </c>
      <c r="AV299" s="15" t="s">
        <v>176</v>
      </c>
      <c r="AW299" s="15" t="s">
        <v>35</v>
      </c>
      <c r="AX299" s="15" t="s">
        <v>81</v>
      </c>
      <c r="AY299" s="274" t="s">
        <v>169</v>
      </c>
    </row>
    <row r="300" spans="1:65" s="2" customFormat="1" ht="33" customHeight="1">
      <c r="A300" s="41"/>
      <c r="B300" s="42"/>
      <c r="C300" s="229" t="s">
        <v>483</v>
      </c>
      <c r="D300" s="229" t="s">
        <v>171</v>
      </c>
      <c r="E300" s="230" t="s">
        <v>252</v>
      </c>
      <c r="F300" s="231" t="s">
        <v>253</v>
      </c>
      <c r="G300" s="232" t="s">
        <v>234</v>
      </c>
      <c r="H300" s="233">
        <v>838.029</v>
      </c>
      <c r="I300" s="234"/>
      <c r="J300" s="235">
        <f>ROUND(I300*H300,2)</f>
        <v>0</v>
      </c>
      <c r="K300" s="231" t="s">
        <v>175</v>
      </c>
      <c r="L300" s="47"/>
      <c r="M300" s="236" t="s">
        <v>19</v>
      </c>
      <c r="N300" s="237" t="s">
        <v>45</v>
      </c>
      <c r="O300" s="87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40" t="s">
        <v>176</v>
      </c>
      <c r="AT300" s="240" t="s">
        <v>171</v>
      </c>
      <c r="AU300" s="240" t="s">
        <v>83</v>
      </c>
      <c r="AY300" s="20" t="s">
        <v>169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20" t="s">
        <v>81</v>
      </c>
      <c r="BK300" s="241">
        <f>ROUND(I300*H300,2)</f>
        <v>0</v>
      </c>
      <c r="BL300" s="20" t="s">
        <v>176</v>
      </c>
      <c r="BM300" s="240" t="s">
        <v>484</v>
      </c>
    </row>
    <row r="301" spans="1:65" s="2" customFormat="1" ht="33" customHeight="1">
      <c r="A301" s="41"/>
      <c r="B301" s="42"/>
      <c r="C301" s="229" t="s">
        <v>485</v>
      </c>
      <c r="D301" s="229" t="s">
        <v>171</v>
      </c>
      <c r="E301" s="230" t="s">
        <v>486</v>
      </c>
      <c r="F301" s="231" t="s">
        <v>487</v>
      </c>
      <c r="G301" s="232" t="s">
        <v>234</v>
      </c>
      <c r="H301" s="233">
        <v>314.058</v>
      </c>
      <c r="I301" s="234"/>
      <c r="J301" s="235">
        <f>ROUND(I301*H301,2)</f>
        <v>0</v>
      </c>
      <c r="K301" s="231" t="s">
        <v>175</v>
      </c>
      <c r="L301" s="47"/>
      <c r="M301" s="236" t="s">
        <v>19</v>
      </c>
      <c r="N301" s="237" t="s">
        <v>45</v>
      </c>
      <c r="O301" s="87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40" t="s">
        <v>176</v>
      </c>
      <c r="AT301" s="240" t="s">
        <v>171</v>
      </c>
      <c r="AU301" s="240" t="s">
        <v>83</v>
      </c>
      <c r="AY301" s="20" t="s">
        <v>169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20" t="s">
        <v>81</v>
      </c>
      <c r="BK301" s="241">
        <f>ROUND(I301*H301,2)</f>
        <v>0</v>
      </c>
      <c r="BL301" s="20" t="s">
        <v>176</v>
      </c>
      <c r="BM301" s="240" t="s">
        <v>488</v>
      </c>
    </row>
    <row r="302" spans="1:51" s="14" customFormat="1" ht="12">
      <c r="A302" s="14"/>
      <c r="B302" s="253"/>
      <c r="C302" s="254"/>
      <c r="D302" s="244" t="s">
        <v>178</v>
      </c>
      <c r="E302" s="255" t="s">
        <v>19</v>
      </c>
      <c r="F302" s="256" t="s">
        <v>469</v>
      </c>
      <c r="G302" s="254"/>
      <c r="H302" s="257">
        <v>314.058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178</v>
      </c>
      <c r="AU302" s="263" t="s">
        <v>83</v>
      </c>
      <c r="AV302" s="14" t="s">
        <v>83</v>
      </c>
      <c r="AW302" s="14" t="s">
        <v>35</v>
      </c>
      <c r="AX302" s="14" t="s">
        <v>81</v>
      </c>
      <c r="AY302" s="263" t="s">
        <v>169</v>
      </c>
    </row>
    <row r="303" spans="1:65" s="2" customFormat="1" ht="33" customHeight="1">
      <c r="A303" s="41"/>
      <c r="B303" s="42"/>
      <c r="C303" s="229" t="s">
        <v>489</v>
      </c>
      <c r="D303" s="229" t="s">
        <v>171</v>
      </c>
      <c r="E303" s="230" t="s">
        <v>490</v>
      </c>
      <c r="F303" s="231" t="s">
        <v>491</v>
      </c>
      <c r="G303" s="232" t="s">
        <v>234</v>
      </c>
      <c r="H303" s="233">
        <v>1.24</v>
      </c>
      <c r="I303" s="234"/>
      <c r="J303" s="235">
        <f>ROUND(I303*H303,2)</f>
        <v>0</v>
      </c>
      <c r="K303" s="231" t="s">
        <v>175</v>
      </c>
      <c r="L303" s="47"/>
      <c r="M303" s="236" t="s">
        <v>19</v>
      </c>
      <c r="N303" s="237" t="s">
        <v>45</v>
      </c>
      <c r="O303" s="87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40" t="s">
        <v>176</v>
      </c>
      <c r="AT303" s="240" t="s">
        <v>171</v>
      </c>
      <c r="AU303" s="240" t="s">
        <v>83</v>
      </c>
      <c r="AY303" s="20" t="s">
        <v>169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20" t="s">
        <v>81</v>
      </c>
      <c r="BK303" s="241">
        <f>ROUND(I303*H303,2)</f>
        <v>0</v>
      </c>
      <c r="BL303" s="20" t="s">
        <v>176</v>
      </c>
      <c r="BM303" s="240" t="s">
        <v>492</v>
      </c>
    </row>
    <row r="304" spans="1:51" s="13" customFormat="1" ht="12">
      <c r="A304" s="13"/>
      <c r="B304" s="242"/>
      <c r="C304" s="243"/>
      <c r="D304" s="244" t="s">
        <v>178</v>
      </c>
      <c r="E304" s="245" t="s">
        <v>19</v>
      </c>
      <c r="F304" s="246" t="s">
        <v>480</v>
      </c>
      <c r="G304" s="243"/>
      <c r="H304" s="245" t="s">
        <v>19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2" t="s">
        <v>178</v>
      </c>
      <c r="AU304" s="252" t="s">
        <v>83</v>
      </c>
      <c r="AV304" s="13" t="s">
        <v>81</v>
      </c>
      <c r="AW304" s="13" t="s">
        <v>35</v>
      </c>
      <c r="AX304" s="13" t="s">
        <v>74</v>
      </c>
      <c r="AY304" s="252" t="s">
        <v>169</v>
      </c>
    </row>
    <row r="305" spans="1:51" s="14" customFormat="1" ht="12">
      <c r="A305" s="14"/>
      <c r="B305" s="253"/>
      <c r="C305" s="254"/>
      <c r="D305" s="244" t="s">
        <v>178</v>
      </c>
      <c r="E305" s="255" t="s">
        <v>19</v>
      </c>
      <c r="F305" s="256" t="s">
        <v>481</v>
      </c>
      <c r="G305" s="254"/>
      <c r="H305" s="257">
        <v>1.24</v>
      </c>
      <c r="I305" s="258"/>
      <c r="J305" s="254"/>
      <c r="K305" s="254"/>
      <c r="L305" s="259"/>
      <c r="M305" s="260"/>
      <c r="N305" s="261"/>
      <c r="O305" s="261"/>
      <c r="P305" s="261"/>
      <c r="Q305" s="261"/>
      <c r="R305" s="261"/>
      <c r="S305" s="261"/>
      <c r="T305" s="26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3" t="s">
        <v>178</v>
      </c>
      <c r="AU305" s="263" t="s">
        <v>83</v>
      </c>
      <c r="AV305" s="14" t="s">
        <v>83</v>
      </c>
      <c r="AW305" s="14" t="s">
        <v>35</v>
      </c>
      <c r="AX305" s="14" t="s">
        <v>81</v>
      </c>
      <c r="AY305" s="263" t="s">
        <v>169</v>
      </c>
    </row>
    <row r="306" spans="1:65" s="2" customFormat="1" ht="33" customHeight="1">
      <c r="A306" s="41"/>
      <c r="B306" s="42"/>
      <c r="C306" s="229" t="s">
        <v>493</v>
      </c>
      <c r="D306" s="229" t="s">
        <v>171</v>
      </c>
      <c r="E306" s="230" t="s">
        <v>494</v>
      </c>
      <c r="F306" s="231" t="s">
        <v>495</v>
      </c>
      <c r="G306" s="232" t="s">
        <v>234</v>
      </c>
      <c r="H306" s="233">
        <v>1.207</v>
      </c>
      <c r="I306" s="234"/>
      <c r="J306" s="235">
        <f>ROUND(I306*H306,2)</f>
        <v>0</v>
      </c>
      <c r="K306" s="231" t="s">
        <v>175</v>
      </c>
      <c r="L306" s="47"/>
      <c r="M306" s="236" t="s">
        <v>19</v>
      </c>
      <c r="N306" s="237" t="s">
        <v>45</v>
      </c>
      <c r="O306" s="87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40" t="s">
        <v>176</v>
      </c>
      <c r="AT306" s="240" t="s">
        <v>171</v>
      </c>
      <c r="AU306" s="240" t="s">
        <v>83</v>
      </c>
      <c r="AY306" s="20" t="s">
        <v>169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20" t="s">
        <v>81</v>
      </c>
      <c r="BK306" s="241">
        <f>ROUND(I306*H306,2)</f>
        <v>0</v>
      </c>
      <c r="BL306" s="20" t="s">
        <v>176</v>
      </c>
      <c r="BM306" s="240" t="s">
        <v>496</v>
      </c>
    </row>
    <row r="307" spans="1:51" s="13" customFormat="1" ht="12">
      <c r="A307" s="13"/>
      <c r="B307" s="242"/>
      <c r="C307" s="243"/>
      <c r="D307" s="244" t="s">
        <v>178</v>
      </c>
      <c r="E307" s="245" t="s">
        <v>19</v>
      </c>
      <c r="F307" s="246" t="s">
        <v>476</v>
      </c>
      <c r="G307" s="243"/>
      <c r="H307" s="245" t="s">
        <v>19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2" t="s">
        <v>178</v>
      </c>
      <c r="AU307" s="252" t="s">
        <v>83</v>
      </c>
      <c r="AV307" s="13" t="s">
        <v>81</v>
      </c>
      <c r="AW307" s="13" t="s">
        <v>35</v>
      </c>
      <c r="AX307" s="13" t="s">
        <v>74</v>
      </c>
      <c r="AY307" s="252" t="s">
        <v>169</v>
      </c>
    </row>
    <row r="308" spans="1:51" s="14" customFormat="1" ht="12">
      <c r="A308" s="14"/>
      <c r="B308" s="253"/>
      <c r="C308" s="254"/>
      <c r="D308" s="244" t="s">
        <v>178</v>
      </c>
      <c r="E308" s="255" t="s">
        <v>19</v>
      </c>
      <c r="F308" s="256" t="s">
        <v>477</v>
      </c>
      <c r="G308" s="254"/>
      <c r="H308" s="257">
        <v>1.207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178</v>
      </c>
      <c r="AU308" s="263" t="s">
        <v>83</v>
      </c>
      <c r="AV308" s="14" t="s">
        <v>83</v>
      </c>
      <c r="AW308" s="14" t="s">
        <v>35</v>
      </c>
      <c r="AX308" s="14" t="s">
        <v>81</v>
      </c>
      <c r="AY308" s="263" t="s">
        <v>169</v>
      </c>
    </row>
    <row r="309" spans="1:65" s="2" customFormat="1" ht="44.25" customHeight="1">
      <c r="A309" s="41"/>
      <c r="B309" s="42"/>
      <c r="C309" s="229" t="s">
        <v>497</v>
      </c>
      <c r="D309" s="229" t="s">
        <v>171</v>
      </c>
      <c r="E309" s="230" t="s">
        <v>498</v>
      </c>
      <c r="F309" s="231" t="s">
        <v>499</v>
      </c>
      <c r="G309" s="232" t="s">
        <v>234</v>
      </c>
      <c r="H309" s="233">
        <v>0.287</v>
      </c>
      <c r="I309" s="234"/>
      <c r="J309" s="235">
        <f>ROUND(I309*H309,2)</f>
        <v>0</v>
      </c>
      <c r="K309" s="231" t="s">
        <v>175</v>
      </c>
      <c r="L309" s="47"/>
      <c r="M309" s="236" t="s">
        <v>19</v>
      </c>
      <c r="N309" s="237" t="s">
        <v>45</v>
      </c>
      <c r="O309" s="87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40" t="s">
        <v>176</v>
      </c>
      <c r="AT309" s="240" t="s">
        <v>171</v>
      </c>
      <c r="AU309" s="240" t="s">
        <v>83</v>
      </c>
      <c r="AY309" s="20" t="s">
        <v>169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20" t="s">
        <v>81</v>
      </c>
      <c r="BK309" s="241">
        <f>ROUND(I309*H309,2)</f>
        <v>0</v>
      </c>
      <c r="BL309" s="20" t="s">
        <v>176</v>
      </c>
      <c r="BM309" s="240" t="s">
        <v>500</v>
      </c>
    </row>
    <row r="310" spans="1:51" s="13" customFormat="1" ht="12">
      <c r="A310" s="13"/>
      <c r="B310" s="242"/>
      <c r="C310" s="243"/>
      <c r="D310" s="244" t="s">
        <v>178</v>
      </c>
      <c r="E310" s="245" t="s">
        <v>19</v>
      </c>
      <c r="F310" s="246" t="s">
        <v>478</v>
      </c>
      <c r="G310" s="243"/>
      <c r="H310" s="245" t="s">
        <v>19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2" t="s">
        <v>178</v>
      </c>
      <c r="AU310" s="252" t="s">
        <v>83</v>
      </c>
      <c r="AV310" s="13" t="s">
        <v>81</v>
      </c>
      <c r="AW310" s="13" t="s">
        <v>35</v>
      </c>
      <c r="AX310" s="13" t="s">
        <v>74</v>
      </c>
      <c r="AY310" s="252" t="s">
        <v>169</v>
      </c>
    </row>
    <row r="311" spans="1:51" s="14" customFormat="1" ht="12">
      <c r="A311" s="14"/>
      <c r="B311" s="253"/>
      <c r="C311" s="254"/>
      <c r="D311" s="244" t="s">
        <v>178</v>
      </c>
      <c r="E311" s="255" t="s">
        <v>19</v>
      </c>
      <c r="F311" s="256" t="s">
        <v>479</v>
      </c>
      <c r="G311" s="254"/>
      <c r="H311" s="257">
        <v>0.287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178</v>
      </c>
      <c r="AU311" s="263" t="s">
        <v>83</v>
      </c>
      <c r="AV311" s="14" t="s">
        <v>83</v>
      </c>
      <c r="AW311" s="14" t="s">
        <v>35</v>
      </c>
      <c r="AX311" s="14" t="s">
        <v>81</v>
      </c>
      <c r="AY311" s="263" t="s">
        <v>169</v>
      </c>
    </row>
    <row r="312" spans="1:65" s="2" customFormat="1" ht="33" customHeight="1">
      <c r="A312" s="41"/>
      <c r="B312" s="42"/>
      <c r="C312" s="229" t="s">
        <v>501</v>
      </c>
      <c r="D312" s="229" t="s">
        <v>171</v>
      </c>
      <c r="E312" s="230" t="s">
        <v>502</v>
      </c>
      <c r="F312" s="231" t="s">
        <v>503</v>
      </c>
      <c r="G312" s="232" t="s">
        <v>234</v>
      </c>
      <c r="H312" s="233">
        <v>220.087</v>
      </c>
      <c r="I312" s="234"/>
      <c r="J312" s="235">
        <f>ROUND(I312*H312,2)</f>
        <v>0</v>
      </c>
      <c r="K312" s="231" t="s">
        <v>175</v>
      </c>
      <c r="L312" s="47"/>
      <c r="M312" s="236" t="s">
        <v>19</v>
      </c>
      <c r="N312" s="237" t="s">
        <v>45</v>
      </c>
      <c r="O312" s="87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40" t="s">
        <v>176</v>
      </c>
      <c r="AT312" s="240" t="s">
        <v>171</v>
      </c>
      <c r="AU312" s="240" t="s">
        <v>83</v>
      </c>
      <c r="AY312" s="20" t="s">
        <v>169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20" t="s">
        <v>81</v>
      </c>
      <c r="BK312" s="241">
        <f>ROUND(I312*H312,2)</f>
        <v>0</v>
      </c>
      <c r="BL312" s="20" t="s">
        <v>176</v>
      </c>
      <c r="BM312" s="240" t="s">
        <v>504</v>
      </c>
    </row>
    <row r="313" spans="1:51" s="14" customFormat="1" ht="12">
      <c r="A313" s="14"/>
      <c r="B313" s="253"/>
      <c r="C313" s="254"/>
      <c r="D313" s="244" t="s">
        <v>178</v>
      </c>
      <c r="E313" s="255" t="s">
        <v>19</v>
      </c>
      <c r="F313" s="256" t="s">
        <v>467</v>
      </c>
      <c r="G313" s="254"/>
      <c r="H313" s="257">
        <v>310.32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178</v>
      </c>
      <c r="AU313" s="263" t="s">
        <v>83</v>
      </c>
      <c r="AV313" s="14" t="s">
        <v>83</v>
      </c>
      <c r="AW313" s="14" t="s">
        <v>35</v>
      </c>
      <c r="AX313" s="14" t="s">
        <v>74</v>
      </c>
      <c r="AY313" s="263" t="s">
        <v>169</v>
      </c>
    </row>
    <row r="314" spans="1:51" s="14" customFormat="1" ht="12">
      <c r="A314" s="14"/>
      <c r="B314" s="253"/>
      <c r="C314" s="254"/>
      <c r="D314" s="244" t="s">
        <v>178</v>
      </c>
      <c r="E314" s="255" t="s">
        <v>19</v>
      </c>
      <c r="F314" s="256" t="s">
        <v>468</v>
      </c>
      <c r="G314" s="254"/>
      <c r="H314" s="257">
        <v>1216.959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3" t="s">
        <v>178</v>
      </c>
      <c r="AU314" s="263" t="s">
        <v>83</v>
      </c>
      <c r="AV314" s="14" t="s">
        <v>83</v>
      </c>
      <c r="AW314" s="14" t="s">
        <v>35</v>
      </c>
      <c r="AX314" s="14" t="s">
        <v>74</v>
      </c>
      <c r="AY314" s="263" t="s">
        <v>169</v>
      </c>
    </row>
    <row r="315" spans="1:51" s="14" customFormat="1" ht="12">
      <c r="A315" s="14"/>
      <c r="B315" s="253"/>
      <c r="C315" s="254"/>
      <c r="D315" s="244" t="s">
        <v>178</v>
      </c>
      <c r="E315" s="255" t="s">
        <v>19</v>
      </c>
      <c r="F315" s="256" t="s">
        <v>505</v>
      </c>
      <c r="G315" s="254"/>
      <c r="H315" s="257">
        <v>-1307.192</v>
      </c>
      <c r="I315" s="258"/>
      <c r="J315" s="254"/>
      <c r="K315" s="254"/>
      <c r="L315" s="259"/>
      <c r="M315" s="260"/>
      <c r="N315" s="261"/>
      <c r="O315" s="261"/>
      <c r="P315" s="261"/>
      <c r="Q315" s="261"/>
      <c r="R315" s="261"/>
      <c r="S315" s="261"/>
      <c r="T315" s="26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3" t="s">
        <v>178</v>
      </c>
      <c r="AU315" s="263" t="s">
        <v>83</v>
      </c>
      <c r="AV315" s="14" t="s">
        <v>83</v>
      </c>
      <c r="AW315" s="14" t="s">
        <v>35</v>
      </c>
      <c r="AX315" s="14" t="s">
        <v>74</v>
      </c>
      <c r="AY315" s="263" t="s">
        <v>169</v>
      </c>
    </row>
    <row r="316" spans="1:51" s="15" customFormat="1" ht="12">
      <c r="A316" s="15"/>
      <c r="B316" s="264"/>
      <c r="C316" s="265"/>
      <c r="D316" s="244" t="s">
        <v>178</v>
      </c>
      <c r="E316" s="266" t="s">
        <v>19</v>
      </c>
      <c r="F316" s="267" t="s">
        <v>183</v>
      </c>
      <c r="G316" s="265"/>
      <c r="H316" s="268">
        <v>220.087</v>
      </c>
      <c r="I316" s="269"/>
      <c r="J316" s="265"/>
      <c r="K316" s="265"/>
      <c r="L316" s="270"/>
      <c r="M316" s="271"/>
      <c r="N316" s="272"/>
      <c r="O316" s="272"/>
      <c r="P316" s="272"/>
      <c r="Q316" s="272"/>
      <c r="R316" s="272"/>
      <c r="S316" s="272"/>
      <c r="T316" s="27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4" t="s">
        <v>178</v>
      </c>
      <c r="AU316" s="274" t="s">
        <v>83</v>
      </c>
      <c r="AV316" s="15" t="s">
        <v>176</v>
      </c>
      <c r="AW316" s="15" t="s">
        <v>35</v>
      </c>
      <c r="AX316" s="15" t="s">
        <v>81</v>
      </c>
      <c r="AY316" s="274" t="s">
        <v>169</v>
      </c>
    </row>
    <row r="317" spans="1:65" s="2" customFormat="1" ht="16.5" customHeight="1">
      <c r="A317" s="41"/>
      <c r="B317" s="42"/>
      <c r="C317" s="229" t="s">
        <v>506</v>
      </c>
      <c r="D317" s="229" t="s">
        <v>171</v>
      </c>
      <c r="E317" s="230" t="s">
        <v>507</v>
      </c>
      <c r="F317" s="231" t="s">
        <v>508</v>
      </c>
      <c r="G317" s="232" t="s">
        <v>234</v>
      </c>
      <c r="H317" s="233">
        <v>44.606</v>
      </c>
      <c r="I317" s="234"/>
      <c r="J317" s="235">
        <f>ROUND(I317*H317,2)</f>
        <v>0</v>
      </c>
      <c r="K317" s="231" t="s">
        <v>19</v>
      </c>
      <c r="L317" s="47"/>
      <c r="M317" s="236" t="s">
        <v>19</v>
      </c>
      <c r="N317" s="237" t="s">
        <v>45</v>
      </c>
      <c r="O317" s="87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40" t="s">
        <v>176</v>
      </c>
      <c r="AT317" s="240" t="s">
        <v>171</v>
      </c>
      <c r="AU317" s="240" t="s">
        <v>83</v>
      </c>
      <c r="AY317" s="20" t="s">
        <v>169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20" t="s">
        <v>81</v>
      </c>
      <c r="BK317" s="241">
        <f>ROUND(I317*H317,2)</f>
        <v>0</v>
      </c>
      <c r="BL317" s="20" t="s">
        <v>176</v>
      </c>
      <c r="BM317" s="240" t="s">
        <v>509</v>
      </c>
    </row>
    <row r="318" spans="1:51" s="13" customFormat="1" ht="12">
      <c r="A318" s="13"/>
      <c r="B318" s="242"/>
      <c r="C318" s="243"/>
      <c r="D318" s="244" t="s">
        <v>178</v>
      </c>
      <c r="E318" s="245" t="s">
        <v>19</v>
      </c>
      <c r="F318" s="246" t="s">
        <v>510</v>
      </c>
      <c r="G318" s="243"/>
      <c r="H318" s="245" t="s">
        <v>19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178</v>
      </c>
      <c r="AU318" s="252" t="s">
        <v>83</v>
      </c>
      <c r="AV318" s="13" t="s">
        <v>81</v>
      </c>
      <c r="AW318" s="13" t="s">
        <v>35</v>
      </c>
      <c r="AX318" s="13" t="s">
        <v>74</v>
      </c>
      <c r="AY318" s="252" t="s">
        <v>169</v>
      </c>
    </row>
    <row r="319" spans="1:51" s="14" customFormat="1" ht="12">
      <c r="A319" s="14"/>
      <c r="B319" s="253"/>
      <c r="C319" s="254"/>
      <c r="D319" s="244" t="s">
        <v>178</v>
      </c>
      <c r="E319" s="255" t="s">
        <v>19</v>
      </c>
      <c r="F319" s="256" t="s">
        <v>475</v>
      </c>
      <c r="G319" s="254"/>
      <c r="H319" s="257">
        <v>44.606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178</v>
      </c>
      <c r="AU319" s="263" t="s">
        <v>83</v>
      </c>
      <c r="AV319" s="14" t="s">
        <v>83</v>
      </c>
      <c r="AW319" s="14" t="s">
        <v>35</v>
      </c>
      <c r="AX319" s="14" t="s">
        <v>81</v>
      </c>
      <c r="AY319" s="263" t="s">
        <v>169</v>
      </c>
    </row>
    <row r="320" spans="1:65" s="2" customFormat="1" ht="33" customHeight="1">
      <c r="A320" s="41"/>
      <c r="B320" s="42"/>
      <c r="C320" s="229" t="s">
        <v>511</v>
      </c>
      <c r="D320" s="229" t="s">
        <v>171</v>
      </c>
      <c r="E320" s="230" t="s">
        <v>512</v>
      </c>
      <c r="F320" s="231" t="s">
        <v>513</v>
      </c>
      <c r="G320" s="232" t="s">
        <v>514</v>
      </c>
      <c r="H320" s="233">
        <v>12</v>
      </c>
      <c r="I320" s="234"/>
      <c r="J320" s="235">
        <f>ROUND(I320*H320,2)</f>
        <v>0</v>
      </c>
      <c r="K320" s="231" t="s">
        <v>19</v>
      </c>
      <c r="L320" s="47"/>
      <c r="M320" s="236" t="s">
        <v>19</v>
      </c>
      <c r="N320" s="237" t="s">
        <v>45</v>
      </c>
      <c r="O320" s="87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40" t="s">
        <v>176</v>
      </c>
      <c r="AT320" s="240" t="s">
        <v>171</v>
      </c>
      <c r="AU320" s="240" t="s">
        <v>83</v>
      </c>
      <c r="AY320" s="20" t="s">
        <v>169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20" t="s">
        <v>81</v>
      </c>
      <c r="BK320" s="241">
        <f>ROUND(I320*H320,2)</f>
        <v>0</v>
      </c>
      <c r="BL320" s="20" t="s">
        <v>176</v>
      </c>
      <c r="BM320" s="240" t="s">
        <v>515</v>
      </c>
    </row>
    <row r="321" spans="1:51" s="13" customFormat="1" ht="12">
      <c r="A321" s="13"/>
      <c r="B321" s="242"/>
      <c r="C321" s="243"/>
      <c r="D321" s="244" t="s">
        <v>178</v>
      </c>
      <c r="E321" s="245" t="s">
        <v>19</v>
      </c>
      <c r="F321" s="246" t="s">
        <v>516</v>
      </c>
      <c r="G321" s="243"/>
      <c r="H321" s="245" t="s">
        <v>19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2" t="s">
        <v>178</v>
      </c>
      <c r="AU321" s="252" t="s">
        <v>83</v>
      </c>
      <c r="AV321" s="13" t="s">
        <v>81</v>
      </c>
      <c r="AW321" s="13" t="s">
        <v>35</v>
      </c>
      <c r="AX321" s="13" t="s">
        <v>74</v>
      </c>
      <c r="AY321" s="252" t="s">
        <v>169</v>
      </c>
    </row>
    <row r="322" spans="1:51" s="14" customFormat="1" ht="12">
      <c r="A322" s="14"/>
      <c r="B322" s="253"/>
      <c r="C322" s="254"/>
      <c r="D322" s="244" t="s">
        <v>178</v>
      </c>
      <c r="E322" s="255" t="s">
        <v>19</v>
      </c>
      <c r="F322" s="256" t="s">
        <v>237</v>
      </c>
      <c r="G322" s="254"/>
      <c r="H322" s="257">
        <v>12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3" t="s">
        <v>178</v>
      </c>
      <c r="AU322" s="263" t="s">
        <v>83</v>
      </c>
      <c r="AV322" s="14" t="s">
        <v>83</v>
      </c>
      <c r="AW322" s="14" t="s">
        <v>35</v>
      </c>
      <c r="AX322" s="14" t="s">
        <v>81</v>
      </c>
      <c r="AY322" s="263" t="s">
        <v>169</v>
      </c>
    </row>
    <row r="323" spans="1:63" s="12" customFormat="1" ht="25.9" customHeight="1">
      <c r="A323" s="12"/>
      <c r="B323" s="213"/>
      <c r="C323" s="214"/>
      <c r="D323" s="215" t="s">
        <v>73</v>
      </c>
      <c r="E323" s="216" t="s">
        <v>263</v>
      </c>
      <c r="F323" s="216" t="s">
        <v>264</v>
      </c>
      <c r="G323" s="214"/>
      <c r="H323" s="214"/>
      <c r="I323" s="217"/>
      <c r="J323" s="218">
        <f>BK323</f>
        <v>0</v>
      </c>
      <c r="K323" s="214"/>
      <c r="L323" s="219"/>
      <c r="M323" s="220"/>
      <c r="N323" s="221"/>
      <c r="O323" s="221"/>
      <c r="P323" s="222">
        <f>P324+P337+P342+P368+P372+P376</f>
        <v>0</v>
      </c>
      <c r="Q323" s="221"/>
      <c r="R323" s="222">
        <f>R324+R337+R342+R368+R372+R376</f>
        <v>0</v>
      </c>
      <c r="S323" s="221"/>
      <c r="T323" s="223">
        <f>T324+T337+T342+T368+T372+T376</f>
        <v>6.819279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4" t="s">
        <v>83</v>
      </c>
      <c r="AT323" s="225" t="s">
        <v>73</v>
      </c>
      <c r="AU323" s="225" t="s">
        <v>74</v>
      </c>
      <c r="AY323" s="224" t="s">
        <v>169</v>
      </c>
      <c r="BK323" s="226">
        <f>BK324+BK337+BK342+BK368+BK372+BK376</f>
        <v>0</v>
      </c>
    </row>
    <row r="324" spans="1:63" s="12" customFormat="1" ht="22.8" customHeight="1">
      <c r="A324" s="12"/>
      <c r="B324" s="213"/>
      <c r="C324" s="214"/>
      <c r="D324" s="215" t="s">
        <v>73</v>
      </c>
      <c r="E324" s="227" t="s">
        <v>517</v>
      </c>
      <c r="F324" s="227" t="s">
        <v>518</v>
      </c>
      <c r="G324" s="214"/>
      <c r="H324" s="214"/>
      <c r="I324" s="217"/>
      <c r="J324" s="228">
        <f>BK324</f>
        <v>0</v>
      </c>
      <c r="K324" s="214"/>
      <c r="L324" s="219"/>
      <c r="M324" s="220"/>
      <c r="N324" s="221"/>
      <c r="O324" s="221"/>
      <c r="P324" s="222">
        <f>SUM(P325:P336)</f>
        <v>0</v>
      </c>
      <c r="Q324" s="221"/>
      <c r="R324" s="222">
        <f>SUM(R325:R336)</f>
        <v>0</v>
      </c>
      <c r="S324" s="221"/>
      <c r="T324" s="223">
        <f>SUM(T325:T336)</f>
        <v>1.20696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4" t="s">
        <v>83</v>
      </c>
      <c r="AT324" s="225" t="s">
        <v>73</v>
      </c>
      <c r="AU324" s="225" t="s">
        <v>81</v>
      </c>
      <c r="AY324" s="224" t="s">
        <v>169</v>
      </c>
      <c r="BK324" s="226">
        <f>SUM(BK325:BK336)</f>
        <v>0</v>
      </c>
    </row>
    <row r="325" spans="1:65" s="2" customFormat="1" ht="33" customHeight="1">
      <c r="A325" s="41"/>
      <c r="B325" s="42"/>
      <c r="C325" s="229" t="s">
        <v>519</v>
      </c>
      <c r="D325" s="229" t="s">
        <v>171</v>
      </c>
      <c r="E325" s="230" t="s">
        <v>520</v>
      </c>
      <c r="F325" s="231" t="s">
        <v>521</v>
      </c>
      <c r="G325" s="232" t="s">
        <v>174</v>
      </c>
      <c r="H325" s="233">
        <v>603.48</v>
      </c>
      <c r="I325" s="234"/>
      <c r="J325" s="235">
        <f>ROUND(I325*H325,2)</f>
        <v>0</v>
      </c>
      <c r="K325" s="231" t="s">
        <v>175</v>
      </c>
      <c r="L325" s="47"/>
      <c r="M325" s="236" t="s">
        <v>19</v>
      </c>
      <c r="N325" s="237" t="s">
        <v>45</v>
      </c>
      <c r="O325" s="87"/>
      <c r="P325" s="238">
        <f>O325*H325</f>
        <v>0</v>
      </c>
      <c r="Q325" s="238">
        <v>0</v>
      </c>
      <c r="R325" s="238">
        <f>Q325*H325</f>
        <v>0</v>
      </c>
      <c r="S325" s="238">
        <v>0.002</v>
      </c>
      <c r="T325" s="239">
        <f>S325*H325</f>
        <v>1.20696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40" t="s">
        <v>227</v>
      </c>
      <c r="AT325" s="240" t="s">
        <v>171</v>
      </c>
      <c r="AU325" s="240" t="s">
        <v>83</v>
      </c>
      <c r="AY325" s="20" t="s">
        <v>169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20" t="s">
        <v>81</v>
      </c>
      <c r="BK325" s="241">
        <f>ROUND(I325*H325,2)</f>
        <v>0</v>
      </c>
      <c r="BL325" s="20" t="s">
        <v>227</v>
      </c>
      <c r="BM325" s="240" t="s">
        <v>522</v>
      </c>
    </row>
    <row r="326" spans="1:51" s="13" customFormat="1" ht="12">
      <c r="A326" s="13"/>
      <c r="B326" s="242"/>
      <c r="C326" s="243"/>
      <c r="D326" s="244" t="s">
        <v>178</v>
      </c>
      <c r="E326" s="245" t="s">
        <v>19</v>
      </c>
      <c r="F326" s="246" t="s">
        <v>523</v>
      </c>
      <c r="G326" s="243"/>
      <c r="H326" s="245" t="s">
        <v>19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178</v>
      </c>
      <c r="AU326" s="252" t="s">
        <v>83</v>
      </c>
      <c r="AV326" s="13" t="s">
        <v>81</v>
      </c>
      <c r="AW326" s="13" t="s">
        <v>35</v>
      </c>
      <c r="AX326" s="13" t="s">
        <v>74</v>
      </c>
      <c r="AY326" s="252" t="s">
        <v>169</v>
      </c>
    </row>
    <row r="327" spans="1:51" s="14" customFormat="1" ht="12">
      <c r="A327" s="14"/>
      <c r="B327" s="253"/>
      <c r="C327" s="254"/>
      <c r="D327" s="244" t="s">
        <v>178</v>
      </c>
      <c r="E327" s="255" t="s">
        <v>19</v>
      </c>
      <c r="F327" s="256" t="s">
        <v>524</v>
      </c>
      <c r="G327" s="254"/>
      <c r="H327" s="257">
        <v>223.68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3" t="s">
        <v>178</v>
      </c>
      <c r="AU327" s="263" t="s">
        <v>83</v>
      </c>
      <c r="AV327" s="14" t="s">
        <v>83</v>
      </c>
      <c r="AW327" s="14" t="s">
        <v>35</v>
      </c>
      <c r="AX327" s="14" t="s">
        <v>74</v>
      </c>
      <c r="AY327" s="263" t="s">
        <v>169</v>
      </c>
    </row>
    <row r="328" spans="1:51" s="17" customFormat="1" ht="12">
      <c r="A328" s="17"/>
      <c r="B328" s="293"/>
      <c r="C328" s="294"/>
      <c r="D328" s="244" t="s">
        <v>178</v>
      </c>
      <c r="E328" s="295" t="s">
        <v>19</v>
      </c>
      <c r="F328" s="296" t="s">
        <v>327</v>
      </c>
      <c r="G328" s="294"/>
      <c r="H328" s="297">
        <v>223.68</v>
      </c>
      <c r="I328" s="298"/>
      <c r="J328" s="294"/>
      <c r="K328" s="294"/>
      <c r="L328" s="299"/>
      <c r="M328" s="300"/>
      <c r="N328" s="301"/>
      <c r="O328" s="301"/>
      <c r="P328" s="301"/>
      <c r="Q328" s="301"/>
      <c r="R328" s="301"/>
      <c r="S328" s="301"/>
      <c r="T328" s="302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T328" s="303" t="s">
        <v>178</v>
      </c>
      <c r="AU328" s="303" t="s">
        <v>83</v>
      </c>
      <c r="AV328" s="17" t="s">
        <v>189</v>
      </c>
      <c r="AW328" s="17" t="s">
        <v>35</v>
      </c>
      <c r="AX328" s="17" t="s">
        <v>74</v>
      </c>
      <c r="AY328" s="303" t="s">
        <v>169</v>
      </c>
    </row>
    <row r="329" spans="1:51" s="13" customFormat="1" ht="12">
      <c r="A329" s="13"/>
      <c r="B329" s="242"/>
      <c r="C329" s="243"/>
      <c r="D329" s="244" t="s">
        <v>178</v>
      </c>
      <c r="E329" s="245" t="s">
        <v>19</v>
      </c>
      <c r="F329" s="246" t="s">
        <v>328</v>
      </c>
      <c r="G329" s="243"/>
      <c r="H329" s="245" t="s">
        <v>19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2" t="s">
        <v>178</v>
      </c>
      <c r="AU329" s="252" t="s">
        <v>83</v>
      </c>
      <c r="AV329" s="13" t="s">
        <v>81</v>
      </c>
      <c r="AW329" s="13" t="s">
        <v>35</v>
      </c>
      <c r="AX329" s="13" t="s">
        <v>74</v>
      </c>
      <c r="AY329" s="252" t="s">
        <v>169</v>
      </c>
    </row>
    <row r="330" spans="1:51" s="13" customFormat="1" ht="12">
      <c r="A330" s="13"/>
      <c r="B330" s="242"/>
      <c r="C330" s="243"/>
      <c r="D330" s="244" t="s">
        <v>178</v>
      </c>
      <c r="E330" s="245" t="s">
        <v>19</v>
      </c>
      <c r="F330" s="246" t="s">
        <v>329</v>
      </c>
      <c r="G330" s="243"/>
      <c r="H330" s="245" t="s">
        <v>19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2" t="s">
        <v>178</v>
      </c>
      <c r="AU330" s="252" t="s">
        <v>83</v>
      </c>
      <c r="AV330" s="13" t="s">
        <v>81</v>
      </c>
      <c r="AW330" s="13" t="s">
        <v>35</v>
      </c>
      <c r="AX330" s="13" t="s">
        <v>74</v>
      </c>
      <c r="AY330" s="252" t="s">
        <v>169</v>
      </c>
    </row>
    <row r="331" spans="1:51" s="14" customFormat="1" ht="12">
      <c r="A331" s="14"/>
      <c r="B331" s="253"/>
      <c r="C331" s="254"/>
      <c r="D331" s="244" t="s">
        <v>178</v>
      </c>
      <c r="E331" s="255" t="s">
        <v>19</v>
      </c>
      <c r="F331" s="256" t="s">
        <v>525</v>
      </c>
      <c r="G331" s="254"/>
      <c r="H331" s="257">
        <v>212.4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178</v>
      </c>
      <c r="AU331" s="263" t="s">
        <v>83</v>
      </c>
      <c r="AV331" s="14" t="s">
        <v>83</v>
      </c>
      <c r="AW331" s="14" t="s">
        <v>35</v>
      </c>
      <c r="AX331" s="14" t="s">
        <v>74</v>
      </c>
      <c r="AY331" s="263" t="s">
        <v>169</v>
      </c>
    </row>
    <row r="332" spans="1:51" s="17" customFormat="1" ht="12">
      <c r="A332" s="17"/>
      <c r="B332" s="293"/>
      <c r="C332" s="294"/>
      <c r="D332" s="244" t="s">
        <v>178</v>
      </c>
      <c r="E332" s="295" t="s">
        <v>19</v>
      </c>
      <c r="F332" s="296" t="s">
        <v>333</v>
      </c>
      <c r="G332" s="294"/>
      <c r="H332" s="297">
        <v>212.4</v>
      </c>
      <c r="I332" s="298"/>
      <c r="J332" s="294"/>
      <c r="K332" s="294"/>
      <c r="L332" s="299"/>
      <c r="M332" s="300"/>
      <c r="N332" s="301"/>
      <c r="O332" s="301"/>
      <c r="P332" s="301"/>
      <c r="Q332" s="301"/>
      <c r="R332" s="301"/>
      <c r="S332" s="301"/>
      <c r="T332" s="302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T332" s="303" t="s">
        <v>178</v>
      </c>
      <c r="AU332" s="303" t="s">
        <v>83</v>
      </c>
      <c r="AV332" s="17" t="s">
        <v>189</v>
      </c>
      <c r="AW332" s="17" t="s">
        <v>35</v>
      </c>
      <c r="AX332" s="17" t="s">
        <v>74</v>
      </c>
      <c r="AY332" s="303" t="s">
        <v>169</v>
      </c>
    </row>
    <row r="333" spans="1:51" s="13" customFormat="1" ht="12">
      <c r="A333" s="13"/>
      <c r="B333" s="242"/>
      <c r="C333" s="243"/>
      <c r="D333" s="244" t="s">
        <v>178</v>
      </c>
      <c r="E333" s="245" t="s">
        <v>19</v>
      </c>
      <c r="F333" s="246" t="s">
        <v>334</v>
      </c>
      <c r="G333" s="243"/>
      <c r="H333" s="245" t="s">
        <v>19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2" t="s">
        <v>178</v>
      </c>
      <c r="AU333" s="252" t="s">
        <v>83</v>
      </c>
      <c r="AV333" s="13" t="s">
        <v>81</v>
      </c>
      <c r="AW333" s="13" t="s">
        <v>35</v>
      </c>
      <c r="AX333" s="13" t="s">
        <v>74</v>
      </c>
      <c r="AY333" s="252" t="s">
        <v>169</v>
      </c>
    </row>
    <row r="334" spans="1:51" s="14" customFormat="1" ht="12">
      <c r="A334" s="14"/>
      <c r="B334" s="253"/>
      <c r="C334" s="254"/>
      <c r="D334" s="244" t="s">
        <v>178</v>
      </c>
      <c r="E334" s="255" t="s">
        <v>19</v>
      </c>
      <c r="F334" s="256" t="s">
        <v>526</v>
      </c>
      <c r="G334" s="254"/>
      <c r="H334" s="257">
        <v>167.4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3" t="s">
        <v>178</v>
      </c>
      <c r="AU334" s="263" t="s">
        <v>83</v>
      </c>
      <c r="AV334" s="14" t="s">
        <v>83</v>
      </c>
      <c r="AW334" s="14" t="s">
        <v>35</v>
      </c>
      <c r="AX334" s="14" t="s">
        <v>74</v>
      </c>
      <c r="AY334" s="263" t="s">
        <v>169</v>
      </c>
    </row>
    <row r="335" spans="1:51" s="17" customFormat="1" ht="12">
      <c r="A335" s="17"/>
      <c r="B335" s="293"/>
      <c r="C335" s="294"/>
      <c r="D335" s="244" t="s">
        <v>178</v>
      </c>
      <c r="E335" s="295" t="s">
        <v>19</v>
      </c>
      <c r="F335" s="296" t="s">
        <v>337</v>
      </c>
      <c r="G335" s="294"/>
      <c r="H335" s="297">
        <v>167.4</v>
      </c>
      <c r="I335" s="298"/>
      <c r="J335" s="294"/>
      <c r="K335" s="294"/>
      <c r="L335" s="299"/>
      <c r="M335" s="300"/>
      <c r="N335" s="301"/>
      <c r="O335" s="301"/>
      <c r="P335" s="301"/>
      <c r="Q335" s="301"/>
      <c r="R335" s="301"/>
      <c r="S335" s="301"/>
      <c r="T335" s="302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T335" s="303" t="s">
        <v>178</v>
      </c>
      <c r="AU335" s="303" t="s">
        <v>83</v>
      </c>
      <c r="AV335" s="17" t="s">
        <v>189</v>
      </c>
      <c r="AW335" s="17" t="s">
        <v>35</v>
      </c>
      <c r="AX335" s="17" t="s">
        <v>74</v>
      </c>
      <c r="AY335" s="303" t="s">
        <v>169</v>
      </c>
    </row>
    <row r="336" spans="1:51" s="15" customFormat="1" ht="12">
      <c r="A336" s="15"/>
      <c r="B336" s="264"/>
      <c r="C336" s="265"/>
      <c r="D336" s="244" t="s">
        <v>178</v>
      </c>
      <c r="E336" s="266" t="s">
        <v>19</v>
      </c>
      <c r="F336" s="267" t="s">
        <v>183</v>
      </c>
      <c r="G336" s="265"/>
      <c r="H336" s="268">
        <v>603.48</v>
      </c>
      <c r="I336" s="269"/>
      <c r="J336" s="265"/>
      <c r="K336" s="265"/>
      <c r="L336" s="270"/>
      <c r="M336" s="271"/>
      <c r="N336" s="272"/>
      <c r="O336" s="272"/>
      <c r="P336" s="272"/>
      <c r="Q336" s="272"/>
      <c r="R336" s="272"/>
      <c r="S336" s="272"/>
      <c r="T336" s="273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4" t="s">
        <v>178</v>
      </c>
      <c r="AU336" s="274" t="s">
        <v>83</v>
      </c>
      <c r="AV336" s="15" t="s">
        <v>176</v>
      </c>
      <c r="AW336" s="15" t="s">
        <v>35</v>
      </c>
      <c r="AX336" s="15" t="s">
        <v>81</v>
      </c>
      <c r="AY336" s="274" t="s">
        <v>169</v>
      </c>
    </row>
    <row r="337" spans="1:63" s="12" customFormat="1" ht="22.8" customHeight="1">
      <c r="A337" s="12"/>
      <c r="B337" s="213"/>
      <c r="C337" s="214"/>
      <c r="D337" s="215" t="s">
        <v>73</v>
      </c>
      <c r="E337" s="227" t="s">
        <v>527</v>
      </c>
      <c r="F337" s="227" t="s">
        <v>528</v>
      </c>
      <c r="G337" s="214"/>
      <c r="H337" s="214"/>
      <c r="I337" s="217"/>
      <c r="J337" s="228">
        <f>BK337</f>
        <v>0</v>
      </c>
      <c r="K337" s="214"/>
      <c r="L337" s="219"/>
      <c r="M337" s="220"/>
      <c r="N337" s="221"/>
      <c r="O337" s="221"/>
      <c r="P337" s="222">
        <f>SUM(P338:P341)</f>
        <v>0</v>
      </c>
      <c r="Q337" s="221"/>
      <c r="R337" s="222">
        <f>SUM(R338:R341)</f>
        <v>0</v>
      </c>
      <c r="S337" s="221"/>
      <c r="T337" s="223">
        <f>SUM(T338:T341)</f>
        <v>0.063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24" t="s">
        <v>83</v>
      </c>
      <c r="AT337" s="225" t="s">
        <v>73</v>
      </c>
      <c r="AU337" s="225" t="s">
        <v>81</v>
      </c>
      <c r="AY337" s="224" t="s">
        <v>169</v>
      </c>
      <c r="BK337" s="226">
        <f>SUM(BK338:BK341)</f>
        <v>0</v>
      </c>
    </row>
    <row r="338" spans="1:65" s="2" customFormat="1" ht="44.25" customHeight="1">
      <c r="A338" s="41"/>
      <c r="B338" s="42"/>
      <c r="C338" s="229" t="s">
        <v>529</v>
      </c>
      <c r="D338" s="229" t="s">
        <v>171</v>
      </c>
      <c r="E338" s="230" t="s">
        <v>530</v>
      </c>
      <c r="F338" s="231" t="s">
        <v>531</v>
      </c>
      <c r="G338" s="232" t="s">
        <v>186</v>
      </c>
      <c r="H338" s="233">
        <v>18</v>
      </c>
      <c r="I338" s="234"/>
      <c r="J338" s="235">
        <f>ROUND(I338*H338,2)</f>
        <v>0</v>
      </c>
      <c r="K338" s="231" t="s">
        <v>175</v>
      </c>
      <c r="L338" s="47"/>
      <c r="M338" s="236" t="s">
        <v>19</v>
      </c>
      <c r="N338" s="237" t="s">
        <v>45</v>
      </c>
      <c r="O338" s="87"/>
      <c r="P338" s="238">
        <f>O338*H338</f>
        <v>0</v>
      </c>
      <c r="Q338" s="238">
        <v>0</v>
      </c>
      <c r="R338" s="238">
        <f>Q338*H338</f>
        <v>0</v>
      </c>
      <c r="S338" s="238">
        <v>0.0035</v>
      </c>
      <c r="T338" s="239">
        <f>S338*H338</f>
        <v>0.063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40" t="s">
        <v>227</v>
      </c>
      <c r="AT338" s="240" t="s">
        <v>171</v>
      </c>
      <c r="AU338" s="240" t="s">
        <v>83</v>
      </c>
      <c r="AY338" s="20" t="s">
        <v>169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20" t="s">
        <v>81</v>
      </c>
      <c r="BK338" s="241">
        <f>ROUND(I338*H338,2)</f>
        <v>0</v>
      </c>
      <c r="BL338" s="20" t="s">
        <v>227</v>
      </c>
      <c r="BM338" s="240" t="s">
        <v>532</v>
      </c>
    </row>
    <row r="339" spans="1:51" s="13" customFormat="1" ht="12">
      <c r="A339" s="13"/>
      <c r="B339" s="242"/>
      <c r="C339" s="243"/>
      <c r="D339" s="244" t="s">
        <v>178</v>
      </c>
      <c r="E339" s="245" t="s">
        <v>19</v>
      </c>
      <c r="F339" s="246" t="s">
        <v>440</v>
      </c>
      <c r="G339" s="243"/>
      <c r="H339" s="245" t="s">
        <v>19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178</v>
      </c>
      <c r="AU339" s="252" t="s">
        <v>83</v>
      </c>
      <c r="AV339" s="13" t="s">
        <v>81</v>
      </c>
      <c r="AW339" s="13" t="s">
        <v>35</v>
      </c>
      <c r="AX339" s="13" t="s">
        <v>74</v>
      </c>
      <c r="AY339" s="252" t="s">
        <v>169</v>
      </c>
    </row>
    <row r="340" spans="1:51" s="13" customFormat="1" ht="12">
      <c r="A340" s="13"/>
      <c r="B340" s="242"/>
      <c r="C340" s="243"/>
      <c r="D340" s="244" t="s">
        <v>178</v>
      </c>
      <c r="E340" s="245" t="s">
        <v>19</v>
      </c>
      <c r="F340" s="246" t="s">
        <v>533</v>
      </c>
      <c r="G340" s="243"/>
      <c r="H340" s="245" t="s">
        <v>19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2" t="s">
        <v>178</v>
      </c>
      <c r="AU340" s="252" t="s">
        <v>83</v>
      </c>
      <c r="AV340" s="13" t="s">
        <v>81</v>
      </c>
      <c r="AW340" s="13" t="s">
        <v>35</v>
      </c>
      <c r="AX340" s="13" t="s">
        <v>74</v>
      </c>
      <c r="AY340" s="252" t="s">
        <v>169</v>
      </c>
    </row>
    <row r="341" spans="1:51" s="14" customFormat="1" ht="12">
      <c r="A341" s="14"/>
      <c r="B341" s="253"/>
      <c r="C341" s="254"/>
      <c r="D341" s="244" t="s">
        <v>178</v>
      </c>
      <c r="E341" s="255" t="s">
        <v>19</v>
      </c>
      <c r="F341" s="256" t="s">
        <v>534</v>
      </c>
      <c r="G341" s="254"/>
      <c r="H341" s="257">
        <v>18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178</v>
      </c>
      <c r="AU341" s="263" t="s">
        <v>83</v>
      </c>
      <c r="AV341" s="14" t="s">
        <v>83</v>
      </c>
      <c r="AW341" s="14" t="s">
        <v>35</v>
      </c>
      <c r="AX341" s="14" t="s">
        <v>81</v>
      </c>
      <c r="AY341" s="263" t="s">
        <v>169</v>
      </c>
    </row>
    <row r="342" spans="1:63" s="12" customFormat="1" ht="22.8" customHeight="1">
      <c r="A342" s="12"/>
      <c r="B342" s="213"/>
      <c r="C342" s="214"/>
      <c r="D342" s="215" t="s">
        <v>73</v>
      </c>
      <c r="E342" s="227" t="s">
        <v>535</v>
      </c>
      <c r="F342" s="227" t="s">
        <v>536</v>
      </c>
      <c r="G342" s="214"/>
      <c r="H342" s="214"/>
      <c r="I342" s="217"/>
      <c r="J342" s="228">
        <f>BK342</f>
        <v>0</v>
      </c>
      <c r="K342" s="214"/>
      <c r="L342" s="219"/>
      <c r="M342" s="220"/>
      <c r="N342" s="221"/>
      <c r="O342" s="221"/>
      <c r="P342" s="222">
        <f>SUM(P343:P367)</f>
        <v>0</v>
      </c>
      <c r="Q342" s="221"/>
      <c r="R342" s="222">
        <f>SUM(R343:R367)</f>
        <v>0</v>
      </c>
      <c r="S342" s="221"/>
      <c r="T342" s="223">
        <f>SUM(T343:T367)</f>
        <v>0.2778414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24" t="s">
        <v>83</v>
      </c>
      <c r="AT342" s="225" t="s">
        <v>73</v>
      </c>
      <c r="AU342" s="225" t="s">
        <v>81</v>
      </c>
      <c r="AY342" s="224" t="s">
        <v>169</v>
      </c>
      <c r="BK342" s="226">
        <f>SUM(BK343:BK367)</f>
        <v>0</v>
      </c>
    </row>
    <row r="343" spans="1:65" s="2" customFormat="1" ht="33" customHeight="1">
      <c r="A343" s="41"/>
      <c r="B343" s="42"/>
      <c r="C343" s="229" t="s">
        <v>537</v>
      </c>
      <c r="D343" s="229" t="s">
        <v>171</v>
      </c>
      <c r="E343" s="230" t="s">
        <v>538</v>
      </c>
      <c r="F343" s="231" t="s">
        <v>539</v>
      </c>
      <c r="G343" s="232" t="s">
        <v>445</v>
      </c>
      <c r="H343" s="233">
        <v>43.54</v>
      </c>
      <c r="I343" s="234"/>
      <c r="J343" s="235">
        <f>ROUND(I343*H343,2)</f>
        <v>0</v>
      </c>
      <c r="K343" s="231" t="s">
        <v>175</v>
      </c>
      <c r="L343" s="47"/>
      <c r="M343" s="236" t="s">
        <v>19</v>
      </c>
      <c r="N343" s="237" t="s">
        <v>45</v>
      </c>
      <c r="O343" s="87"/>
      <c r="P343" s="238">
        <f>O343*H343</f>
        <v>0</v>
      </c>
      <c r="Q343" s="238">
        <v>0</v>
      </c>
      <c r="R343" s="238">
        <f>Q343*H343</f>
        <v>0</v>
      </c>
      <c r="S343" s="238">
        <v>0.00191</v>
      </c>
      <c r="T343" s="239">
        <f>S343*H343</f>
        <v>0.0831614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40" t="s">
        <v>227</v>
      </c>
      <c r="AT343" s="240" t="s">
        <v>171</v>
      </c>
      <c r="AU343" s="240" t="s">
        <v>83</v>
      </c>
      <c r="AY343" s="20" t="s">
        <v>169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20" t="s">
        <v>81</v>
      </c>
      <c r="BK343" s="241">
        <f>ROUND(I343*H343,2)</f>
        <v>0</v>
      </c>
      <c r="BL343" s="20" t="s">
        <v>227</v>
      </c>
      <c r="BM343" s="240" t="s">
        <v>540</v>
      </c>
    </row>
    <row r="344" spans="1:51" s="13" customFormat="1" ht="12">
      <c r="A344" s="13"/>
      <c r="B344" s="242"/>
      <c r="C344" s="243"/>
      <c r="D344" s="244" t="s">
        <v>178</v>
      </c>
      <c r="E344" s="245" t="s">
        <v>19</v>
      </c>
      <c r="F344" s="246" t="s">
        <v>523</v>
      </c>
      <c r="G344" s="243"/>
      <c r="H344" s="245" t="s">
        <v>19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2" t="s">
        <v>178</v>
      </c>
      <c r="AU344" s="252" t="s">
        <v>83</v>
      </c>
      <c r="AV344" s="13" t="s">
        <v>81</v>
      </c>
      <c r="AW344" s="13" t="s">
        <v>35</v>
      </c>
      <c r="AX344" s="13" t="s">
        <v>74</v>
      </c>
      <c r="AY344" s="252" t="s">
        <v>169</v>
      </c>
    </row>
    <row r="345" spans="1:51" s="14" customFormat="1" ht="12">
      <c r="A345" s="14"/>
      <c r="B345" s="253"/>
      <c r="C345" s="254"/>
      <c r="D345" s="244" t="s">
        <v>178</v>
      </c>
      <c r="E345" s="255" t="s">
        <v>19</v>
      </c>
      <c r="F345" s="256" t="s">
        <v>541</v>
      </c>
      <c r="G345" s="254"/>
      <c r="H345" s="257">
        <v>43.54</v>
      </c>
      <c r="I345" s="258"/>
      <c r="J345" s="254"/>
      <c r="K345" s="254"/>
      <c r="L345" s="259"/>
      <c r="M345" s="260"/>
      <c r="N345" s="261"/>
      <c r="O345" s="261"/>
      <c r="P345" s="261"/>
      <c r="Q345" s="261"/>
      <c r="R345" s="261"/>
      <c r="S345" s="261"/>
      <c r="T345" s="26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3" t="s">
        <v>178</v>
      </c>
      <c r="AU345" s="263" t="s">
        <v>83</v>
      </c>
      <c r="AV345" s="14" t="s">
        <v>83</v>
      </c>
      <c r="AW345" s="14" t="s">
        <v>35</v>
      </c>
      <c r="AX345" s="14" t="s">
        <v>81</v>
      </c>
      <c r="AY345" s="263" t="s">
        <v>169</v>
      </c>
    </row>
    <row r="346" spans="1:65" s="2" customFormat="1" ht="33" customHeight="1">
      <c r="A346" s="41"/>
      <c r="B346" s="42"/>
      <c r="C346" s="229" t="s">
        <v>542</v>
      </c>
      <c r="D346" s="229" t="s">
        <v>171</v>
      </c>
      <c r="E346" s="230" t="s">
        <v>543</v>
      </c>
      <c r="F346" s="231" t="s">
        <v>544</v>
      </c>
      <c r="G346" s="232" t="s">
        <v>445</v>
      </c>
      <c r="H346" s="233">
        <v>47.6</v>
      </c>
      <c r="I346" s="234"/>
      <c r="J346" s="235">
        <f>ROUND(I346*H346,2)</f>
        <v>0</v>
      </c>
      <c r="K346" s="231" t="s">
        <v>175</v>
      </c>
      <c r="L346" s="47"/>
      <c r="M346" s="236" t="s">
        <v>19</v>
      </c>
      <c r="N346" s="237" t="s">
        <v>45</v>
      </c>
      <c r="O346" s="87"/>
      <c r="P346" s="238">
        <f>O346*H346</f>
        <v>0</v>
      </c>
      <c r="Q346" s="238">
        <v>0</v>
      </c>
      <c r="R346" s="238">
        <f>Q346*H346</f>
        <v>0</v>
      </c>
      <c r="S346" s="238">
        <v>0.0026</v>
      </c>
      <c r="T346" s="239">
        <f>S346*H346</f>
        <v>0.12376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40" t="s">
        <v>227</v>
      </c>
      <c r="AT346" s="240" t="s">
        <v>171</v>
      </c>
      <c r="AU346" s="240" t="s">
        <v>83</v>
      </c>
      <c r="AY346" s="20" t="s">
        <v>169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20" t="s">
        <v>81</v>
      </c>
      <c r="BK346" s="241">
        <f>ROUND(I346*H346,2)</f>
        <v>0</v>
      </c>
      <c r="BL346" s="20" t="s">
        <v>227</v>
      </c>
      <c r="BM346" s="240" t="s">
        <v>545</v>
      </c>
    </row>
    <row r="347" spans="1:51" s="13" customFormat="1" ht="12">
      <c r="A347" s="13"/>
      <c r="B347" s="242"/>
      <c r="C347" s="243"/>
      <c r="D347" s="244" t="s">
        <v>178</v>
      </c>
      <c r="E347" s="245" t="s">
        <v>19</v>
      </c>
      <c r="F347" s="246" t="s">
        <v>523</v>
      </c>
      <c r="G347" s="243"/>
      <c r="H347" s="245" t="s">
        <v>19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2" t="s">
        <v>178</v>
      </c>
      <c r="AU347" s="252" t="s">
        <v>83</v>
      </c>
      <c r="AV347" s="13" t="s">
        <v>81</v>
      </c>
      <c r="AW347" s="13" t="s">
        <v>35</v>
      </c>
      <c r="AX347" s="13" t="s">
        <v>74</v>
      </c>
      <c r="AY347" s="252" t="s">
        <v>169</v>
      </c>
    </row>
    <row r="348" spans="1:51" s="14" customFormat="1" ht="12">
      <c r="A348" s="14"/>
      <c r="B348" s="253"/>
      <c r="C348" s="254"/>
      <c r="D348" s="244" t="s">
        <v>178</v>
      </c>
      <c r="E348" s="255" t="s">
        <v>19</v>
      </c>
      <c r="F348" s="256" t="s">
        <v>460</v>
      </c>
      <c r="G348" s="254"/>
      <c r="H348" s="257">
        <v>24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3" t="s">
        <v>178</v>
      </c>
      <c r="AU348" s="263" t="s">
        <v>83</v>
      </c>
      <c r="AV348" s="14" t="s">
        <v>83</v>
      </c>
      <c r="AW348" s="14" t="s">
        <v>35</v>
      </c>
      <c r="AX348" s="14" t="s">
        <v>74</v>
      </c>
      <c r="AY348" s="263" t="s">
        <v>169</v>
      </c>
    </row>
    <row r="349" spans="1:51" s="17" customFormat="1" ht="12">
      <c r="A349" s="17"/>
      <c r="B349" s="293"/>
      <c r="C349" s="294"/>
      <c r="D349" s="244" t="s">
        <v>178</v>
      </c>
      <c r="E349" s="295" t="s">
        <v>19</v>
      </c>
      <c r="F349" s="296" t="s">
        <v>327</v>
      </c>
      <c r="G349" s="294"/>
      <c r="H349" s="297">
        <v>24</v>
      </c>
      <c r="I349" s="298"/>
      <c r="J349" s="294"/>
      <c r="K349" s="294"/>
      <c r="L349" s="299"/>
      <c r="M349" s="300"/>
      <c r="N349" s="301"/>
      <c r="O349" s="301"/>
      <c r="P349" s="301"/>
      <c r="Q349" s="301"/>
      <c r="R349" s="301"/>
      <c r="S349" s="301"/>
      <c r="T349" s="302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T349" s="303" t="s">
        <v>178</v>
      </c>
      <c r="AU349" s="303" t="s">
        <v>83</v>
      </c>
      <c r="AV349" s="17" t="s">
        <v>189</v>
      </c>
      <c r="AW349" s="17" t="s">
        <v>35</v>
      </c>
      <c r="AX349" s="17" t="s">
        <v>74</v>
      </c>
      <c r="AY349" s="303" t="s">
        <v>169</v>
      </c>
    </row>
    <row r="350" spans="1:51" s="13" customFormat="1" ht="12">
      <c r="A350" s="13"/>
      <c r="B350" s="242"/>
      <c r="C350" s="243"/>
      <c r="D350" s="244" t="s">
        <v>178</v>
      </c>
      <c r="E350" s="245" t="s">
        <v>19</v>
      </c>
      <c r="F350" s="246" t="s">
        <v>328</v>
      </c>
      <c r="G350" s="243"/>
      <c r="H350" s="245" t="s">
        <v>19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2" t="s">
        <v>178</v>
      </c>
      <c r="AU350" s="252" t="s">
        <v>83</v>
      </c>
      <c r="AV350" s="13" t="s">
        <v>81</v>
      </c>
      <c r="AW350" s="13" t="s">
        <v>35</v>
      </c>
      <c r="AX350" s="13" t="s">
        <v>74</v>
      </c>
      <c r="AY350" s="252" t="s">
        <v>169</v>
      </c>
    </row>
    <row r="351" spans="1:51" s="14" customFormat="1" ht="12">
      <c r="A351" s="14"/>
      <c r="B351" s="253"/>
      <c r="C351" s="254"/>
      <c r="D351" s="244" t="s">
        <v>178</v>
      </c>
      <c r="E351" s="255" t="s">
        <v>19</v>
      </c>
      <c r="F351" s="256" t="s">
        <v>546</v>
      </c>
      <c r="G351" s="254"/>
      <c r="H351" s="257">
        <v>23.6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3" t="s">
        <v>178</v>
      </c>
      <c r="AU351" s="263" t="s">
        <v>83</v>
      </c>
      <c r="AV351" s="14" t="s">
        <v>83</v>
      </c>
      <c r="AW351" s="14" t="s">
        <v>35</v>
      </c>
      <c r="AX351" s="14" t="s">
        <v>74</v>
      </c>
      <c r="AY351" s="263" t="s">
        <v>169</v>
      </c>
    </row>
    <row r="352" spans="1:51" s="13" customFormat="1" ht="12">
      <c r="A352" s="13"/>
      <c r="B352" s="242"/>
      <c r="C352" s="243"/>
      <c r="D352" s="244" t="s">
        <v>178</v>
      </c>
      <c r="E352" s="245" t="s">
        <v>19</v>
      </c>
      <c r="F352" s="246" t="s">
        <v>329</v>
      </c>
      <c r="G352" s="243"/>
      <c r="H352" s="245" t="s">
        <v>19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178</v>
      </c>
      <c r="AU352" s="252" t="s">
        <v>83</v>
      </c>
      <c r="AV352" s="13" t="s">
        <v>81</v>
      </c>
      <c r="AW352" s="13" t="s">
        <v>35</v>
      </c>
      <c r="AX352" s="13" t="s">
        <v>74</v>
      </c>
      <c r="AY352" s="252" t="s">
        <v>169</v>
      </c>
    </row>
    <row r="353" spans="1:51" s="17" customFormat="1" ht="12">
      <c r="A353" s="17"/>
      <c r="B353" s="293"/>
      <c r="C353" s="294"/>
      <c r="D353" s="244" t="s">
        <v>178</v>
      </c>
      <c r="E353" s="295" t="s">
        <v>19</v>
      </c>
      <c r="F353" s="296" t="s">
        <v>333</v>
      </c>
      <c r="G353" s="294"/>
      <c r="H353" s="297">
        <v>23.6</v>
      </c>
      <c r="I353" s="298"/>
      <c r="J353" s="294"/>
      <c r="K353" s="294"/>
      <c r="L353" s="299"/>
      <c r="M353" s="300"/>
      <c r="N353" s="301"/>
      <c r="O353" s="301"/>
      <c r="P353" s="301"/>
      <c r="Q353" s="301"/>
      <c r="R353" s="301"/>
      <c r="S353" s="301"/>
      <c r="T353" s="302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T353" s="303" t="s">
        <v>178</v>
      </c>
      <c r="AU353" s="303" t="s">
        <v>83</v>
      </c>
      <c r="AV353" s="17" t="s">
        <v>189</v>
      </c>
      <c r="AW353" s="17" t="s">
        <v>35</v>
      </c>
      <c r="AX353" s="17" t="s">
        <v>74</v>
      </c>
      <c r="AY353" s="303" t="s">
        <v>169</v>
      </c>
    </row>
    <row r="354" spans="1:51" s="13" customFormat="1" ht="12">
      <c r="A354" s="13"/>
      <c r="B354" s="242"/>
      <c r="C354" s="243"/>
      <c r="D354" s="244" t="s">
        <v>178</v>
      </c>
      <c r="E354" s="245" t="s">
        <v>19</v>
      </c>
      <c r="F354" s="246" t="s">
        <v>334</v>
      </c>
      <c r="G354" s="243"/>
      <c r="H354" s="245" t="s">
        <v>19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2" t="s">
        <v>178</v>
      </c>
      <c r="AU354" s="252" t="s">
        <v>83</v>
      </c>
      <c r="AV354" s="13" t="s">
        <v>81</v>
      </c>
      <c r="AW354" s="13" t="s">
        <v>35</v>
      </c>
      <c r="AX354" s="13" t="s">
        <v>74</v>
      </c>
      <c r="AY354" s="252" t="s">
        <v>169</v>
      </c>
    </row>
    <row r="355" spans="1:51" s="17" customFormat="1" ht="12">
      <c r="A355" s="17"/>
      <c r="B355" s="293"/>
      <c r="C355" s="294"/>
      <c r="D355" s="244" t="s">
        <v>178</v>
      </c>
      <c r="E355" s="295" t="s">
        <v>19</v>
      </c>
      <c r="F355" s="296" t="s">
        <v>337</v>
      </c>
      <c r="G355" s="294"/>
      <c r="H355" s="297">
        <v>0</v>
      </c>
      <c r="I355" s="298"/>
      <c r="J355" s="294"/>
      <c r="K355" s="294"/>
      <c r="L355" s="299"/>
      <c r="M355" s="300"/>
      <c r="N355" s="301"/>
      <c r="O355" s="301"/>
      <c r="P355" s="301"/>
      <c r="Q355" s="301"/>
      <c r="R355" s="301"/>
      <c r="S355" s="301"/>
      <c r="T355" s="302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T355" s="303" t="s">
        <v>178</v>
      </c>
      <c r="AU355" s="303" t="s">
        <v>83</v>
      </c>
      <c r="AV355" s="17" t="s">
        <v>189</v>
      </c>
      <c r="AW355" s="17" t="s">
        <v>35</v>
      </c>
      <c r="AX355" s="17" t="s">
        <v>74</v>
      </c>
      <c r="AY355" s="303" t="s">
        <v>169</v>
      </c>
    </row>
    <row r="356" spans="1:51" s="15" customFormat="1" ht="12">
      <c r="A356" s="15"/>
      <c r="B356" s="264"/>
      <c r="C356" s="265"/>
      <c r="D356" s="244" t="s">
        <v>178</v>
      </c>
      <c r="E356" s="266" t="s">
        <v>19</v>
      </c>
      <c r="F356" s="267" t="s">
        <v>183</v>
      </c>
      <c r="G356" s="265"/>
      <c r="H356" s="268">
        <v>47.6</v>
      </c>
      <c r="I356" s="269"/>
      <c r="J356" s="265"/>
      <c r="K356" s="265"/>
      <c r="L356" s="270"/>
      <c r="M356" s="271"/>
      <c r="N356" s="272"/>
      <c r="O356" s="272"/>
      <c r="P356" s="272"/>
      <c r="Q356" s="272"/>
      <c r="R356" s="272"/>
      <c r="S356" s="272"/>
      <c r="T356" s="273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4" t="s">
        <v>178</v>
      </c>
      <c r="AU356" s="274" t="s">
        <v>83</v>
      </c>
      <c r="AV356" s="15" t="s">
        <v>176</v>
      </c>
      <c r="AW356" s="15" t="s">
        <v>35</v>
      </c>
      <c r="AX356" s="15" t="s">
        <v>81</v>
      </c>
      <c r="AY356" s="274" t="s">
        <v>169</v>
      </c>
    </row>
    <row r="357" spans="1:65" s="2" customFormat="1" ht="21.75" customHeight="1">
      <c r="A357" s="41"/>
      <c r="B357" s="42"/>
      <c r="C357" s="229" t="s">
        <v>547</v>
      </c>
      <c r="D357" s="229" t="s">
        <v>171</v>
      </c>
      <c r="E357" s="230" t="s">
        <v>548</v>
      </c>
      <c r="F357" s="231" t="s">
        <v>549</v>
      </c>
      <c r="G357" s="232" t="s">
        <v>445</v>
      </c>
      <c r="H357" s="233">
        <v>18</v>
      </c>
      <c r="I357" s="234"/>
      <c r="J357" s="235">
        <f>ROUND(I357*H357,2)</f>
        <v>0</v>
      </c>
      <c r="K357" s="231" t="s">
        <v>175</v>
      </c>
      <c r="L357" s="47"/>
      <c r="M357" s="236" t="s">
        <v>19</v>
      </c>
      <c r="N357" s="237" t="s">
        <v>45</v>
      </c>
      <c r="O357" s="87"/>
      <c r="P357" s="238">
        <f>O357*H357</f>
        <v>0</v>
      </c>
      <c r="Q357" s="238">
        <v>0</v>
      </c>
      <c r="R357" s="238">
        <f>Q357*H357</f>
        <v>0</v>
      </c>
      <c r="S357" s="238">
        <v>0.00394</v>
      </c>
      <c r="T357" s="239">
        <f>S357*H357</f>
        <v>0.07092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40" t="s">
        <v>227</v>
      </c>
      <c r="AT357" s="240" t="s">
        <v>171</v>
      </c>
      <c r="AU357" s="240" t="s">
        <v>83</v>
      </c>
      <c r="AY357" s="20" t="s">
        <v>169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20" t="s">
        <v>81</v>
      </c>
      <c r="BK357" s="241">
        <f>ROUND(I357*H357,2)</f>
        <v>0</v>
      </c>
      <c r="BL357" s="20" t="s">
        <v>227</v>
      </c>
      <c r="BM357" s="240" t="s">
        <v>550</v>
      </c>
    </row>
    <row r="358" spans="1:51" s="13" customFormat="1" ht="12">
      <c r="A358" s="13"/>
      <c r="B358" s="242"/>
      <c r="C358" s="243"/>
      <c r="D358" s="244" t="s">
        <v>178</v>
      </c>
      <c r="E358" s="245" t="s">
        <v>19</v>
      </c>
      <c r="F358" s="246" t="s">
        <v>523</v>
      </c>
      <c r="G358" s="243"/>
      <c r="H358" s="245" t="s">
        <v>19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2" t="s">
        <v>178</v>
      </c>
      <c r="AU358" s="252" t="s">
        <v>83</v>
      </c>
      <c r="AV358" s="13" t="s">
        <v>81</v>
      </c>
      <c r="AW358" s="13" t="s">
        <v>35</v>
      </c>
      <c r="AX358" s="13" t="s">
        <v>74</v>
      </c>
      <c r="AY358" s="252" t="s">
        <v>169</v>
      </c>
    </row>
    <row r="359" spans="1:51" s="14" customFormat="1" ht="12">
      <c r="A359" s="14"/>
      <c r="B359" s="253"/>
      <c r="C359" s="254"/>
      <c r="D359" s="244" t="s">
        <v>178</v>
      </c>
      <c r="E359" s="255" t="s">
        <v>19</v>
      </c>
      <c r="F359" s="256" t="s">
        <v>200</v>
      </c>
      <c r="G359" s="254"/>
      <c r="H359" s="257">
        <v>6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3" t="s">
        <v>178</v>
      </c>
      <c r="AU359" s="263" t="s">
        <v>83</v>
      </c>
      <c r="AV359" s="14" t="s">
        <v>83</v>
      </c>
      <c r="AW359" s="14" t="s">
        <v>35</v>
      </c>
      <c r="AX359" s="14" t="s">
        <v>74</v>
      </c>
      <c r="AY359" s="263" t="s">
        <v>169</v>
      </c>
    </row>
    <row r="360" spans="1:51" s="17" customFormat="1" ht="12">
      <c r="A360" s="17"/>
      <c r="B360" s="293"/>
      <c r="C360" s="294"/>
      <c r="D360" s="244" t="s">
        <v>178</v>
      </c>
      <c r="E360" s="295" t="s">
        <v>19</v>
      </c>
      <c r="F360" s="296" t="s">
        <v>327</v>
      </c>
      <c r="G360" s="294"/>
      <c r="H360" s="297">
        <v>6</v>
      </c>
      <c r="I360" s="298"/>
      <c r="J360" s="294"/>
      <c r="K360" s="294"/>
      <c r="L360" s="299"/>
      <c r="M360" s="300"/>
      <c r="N360" s="301"/>
      <c r="O360" s="301"/>
      <c r="P360" s="301"/>
      <c r="Q360" s="301"/>
      <c r="R360" s="301"/>
      <c r="S360" s="301"/>
      <c r="T360" s="302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T360" s="303" t="s">
        <v>178</v>
      </c>
      <c r="AU360" s="303" t="s">
        <v>83</v>
      </c>
      <c r="AV360" s="17" t="s">
        <v>189</v>
      </c>
      <c r="AW360" s="17" t="s">
        <v>35</v>
      </c>
      <c r="AX360" s="17" t="s">
        <v>74</v>
      </c>
      <c r="AY360" s="303" t="s">
        <v>169</v>
      </c>
    </row>
    <row r="361" spans="1:51" s="13" customFormat="1" ht="12">
      <c r="A361" s="13"/>
      <c r="B361" s="242"/>
      <c r="C361" s="243"/>
      <c r="D361" s="244" t="s">
        <v>178</v>
      </c>
      <c r="E361" s="245" t="s">
        <v>19</v>
      </c>
      <c r="F361" s="246" t="s">
        <v>328</v>
      </c>
      <c r="G361" s="243"/>
      <c r="H361" s="245" t="s">
        <v>19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2" t="s">
        <v>178</v>
      </c>
      <c r="AU361" s="252" t="s">
        <v>83</v>
      </c>
      <c r="AV361" s="13" t="s">
        <v>81</v>
      </c>
      <c r="AW361" s="13" t="s">
        <v>35</v>
      </c>
      <c r="AX361" s="13" t="s">
        <v>74</v>
      </c>
      <c r="AY361" s="252" t="s">
        <v>169</v>
      </c>
    </row>
    <row r="362" spans="1:51" s="14" customFormat="1" ht="12">
      <c r="A362" s="14"/>
      <c r="B362" s="253"/>
      <c r="C362" s="254"/>
      <c r="D362" s="244" t="s">
        <v>178</v>
      </c>
      <c r="E362" s="255" t="s">
        <v>19</v>
      </c>
      <c r="F362" s="256" t="s">
        <v>551</v>
      </c>
      <c r="G362" s="254"/>
      <c r="H362" s="257">
        <v>12</v>
      </c>
      <c r="I362" s="258"/>
      <c r="J362" s="254"/>
      <c r="K362" s="254"/>
      <c r="L362" s="259"/>
      <c r="M362" s="260"/>
      <c r="N362" s="261"/>
      <c r="O362" s="261"/>
      <c r="P362" s="261"/>
      <c r="Q362" s="261"/>
      <c r="R362" s="261"/>
      <c r="S362" s="261"/>
      <c r="T362" s="26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3" t="s">
        <v>178</v>
      </c>
      <c r="AU362" s="263" t="s">
        <v>83</v>
      </c>
      <c r="AV362" s="14" t="s">
        <v>83</v>
      </c>
      <c r="AW362" s="14" t="s">
        <v>35</v>
      </c>
      <c r="AX362" s="14" t="s">
        <v>74</v>
      </c>
      <c r="AY362" s="263" t="s">
        <v>169</v>
      </c>
    </row>
    <row r="363" spans="1:51" s="13" customFormat="1" ht="12">
      <c r="A363" s="13"/>
      <c r="B363" s="242"/>
      <c r="C363" s="243"/>
      <c r="D363" s="244" t="s">
        <v>178</v>
      </c>
      <c r="E363" s="245" t="s">
        <v>19</v>
      </c>
      <c r="F363" s="246" t="s">
        <v>329</v>
      </c>
      <c r="G363" s="243"/>
      <c r="H363" s="245" t="s">
        <v>19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178</v>
      </c>
      <c r="AU363" s="252" t="s">
        <v>83</v>
      </c>
      <c r="AV363" s="13" t="s">
        <v>81</v>
      </c>
      <c r="AW363" s="13" t="s">
        <v>35</v>
      </c>
      <c r="AX363" s="13" t="s">
        <v>74</v>
      </c>
      <c r="AY363" s="252" t="s">
        <v>169</v>
      </c>
    </row>
    <row r="364" spans="1:51" s="17" customFormat="1" ht="12">
      <c r="A364" s="17"/>
      <c r="B364" s="293"/>
      <c r="C364" s="294"/>
      <c r="D364" s="244" t="s">
        <v>178</v>
      </c>
      <c r="E364" s="295" t="s">
        <v>19</v>
      </c>
      <c r="F364" s="296" t="s">
        <v>333</v>
      </c>
      <c r="G364" s="294"/>
      <c r="H364" s="297">
        <v>12</v>
      </c>
      <c r="I364" s="298"/>
      <c r="J364" s="294"/>
      <c r="K364" s="294"/>
      <c r="L364" s="299"/>
      <c r="M364" s="300"/>
      <c r="N364" s="301"/>
      <c r="O364" s="301"/>
      <c r="P364" s="301"/>
      <c r="Q364" s="301"/>
      <c r="R364" s="301"/>
      <c r="S364" s="301"/>
      <c r="T364" s="302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T364" s="303" t="s">
        <v>178</v>
      </c>
      <c r="AU364" s="303" t="s">
        <v>83</v>
      </c>
      <c r="AV364" s="17" t="s">
        <v>189</v>
      </c>
      <c r="AW364" s="17" t="s">
        <v>35</v>
      </c>
      <c r="AX364" s="17" t="s">
        <v>74</v>
      </c>
      <c r="AY364" s="303" t="s">
        <v>169</v>
      </c>
    </row>
    <row r="365" spans="1:51" s="13" customFormat="1" ht="12">
      <c r="A365" s="13"/>
      <c r="B365" s="242"/>
      <c r="C365" s="243"/>
      <c r="D365" s="244" t="s">
        <v>178</v>
      </c>
      <c r="E365" s="245" t="s">
        <v>19</v>
      </c>
      <c r="F365" s="246" t="s">
        <v>334</v>
      </c>
      <c r="G365" s="243"/>
      <c r="H365" s="245" t="s">
        <v>19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2" t="s">
        <v>178</v>
      </c>
      <c r="AU365" s="252" t="s">
        <v>83</v>
      </c>
      <c r="AV365" s="13" t="s">
        <v>81</v>
      </c>
      <c r="AW365" s="13" t="s">
        <v>35</v>
      </c>
      <c r="AX365" s="13" t="s">
        <v>74</v>
      </c>
      <c r="AY365" s="252" t="s">
        <v>169</v>
      </c>
    </row>
    <row r="366" spans="1:51" s="17" customFormat="1" ht="12">
      <c r="A366" s="17"/>
      <c r="B366" s="293"/>
      <c r="C366" s="294"/>
      <c r="D366" s="244" t="s">
        <v>178</v>
      </c>
      <c r="E366" s="295" t="s">
        <v>19</v>
      </c>
      <c r="F366" s="296" t="s">
        <v>337</v>
      </c>
      <c r="G366" s="294"/>
      <c r="H366" s="297">
        <v>0</v>
      </c>
      <c r="I366" s="298"/>
      <c r="J366" s="294"/>
      <c r="K366" s="294"/>
      <c r="L366" s="299"/>
      <c r="M366" s="300"/>
      <c r="N366" s="301"/>
      <c r="O366" s="301"/>
      <c r="P366" s="301"/>
      <c r="Q366" s="301"/>
      <c r="R366" s="301"/>
      <c r="S366" s="301"/>
      <c r="T366" s="302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T366" s="303" t="s">
        <v>178</v>
      </c>
      <c r="AU366" s="303" t="s">
        <v>83</v>
      </c>
      <c r="AV366" s="17" t="s">
        <v>189</v>
      </c>
      <c r="AW366" s="17" t="s">
        <v>35</v>
      </c>
      <c r="AX366" s="17" t="s">
        <v>74</v>
      </c>
      <c r="AY366" s="303" t="s">
        <v>169</v>
      </c>
    </row>
    <row r="367" spans="1:51" s="15" customFormat="1" ht="12">
      <c r="A367" s="15"/>
      <c r="B367" s="264"/>
      <c r="C367" s="265"/>
      <c r="D367" s="244" t="s">
        <v>178</v>
      </c>
      <c r="E367" s="266" t="s">
        <v>19</v>
      </c>
      <c r="F367" s="267" t="s">
        <v>183</v>
      </c>
      <c r="G367" s="265"/>
      <c r="H367" s="268">
        <v>18</v>
      </c>
      <c r="I367" s="269"/>
      <c r="J367" s="265"/>
      <c r="K367" s="265"/>
      <c r="L367" s="270"/>
      <c r="M367" s="271"/>
      <c r="N367" s="272"/>
      <c r="O367" s="272"/>
      <c r="P367" s="272"/>
      <c r="Q367" s="272"/>
      <c r="R367" s="272"/>
      <c r="S367" s="272"/>
      <c r="T367" s="273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4" t="s">
        <v>178</v>
      </c>
      <c r="AU367" s="274" t="s">
        <v>83</v>
      </c>
      <c r="AV367" s="15" t="s">
        <v>176</v>
      </c>
      <c r="AW367" s="15" t="s">
        <v>35</v>
      </c>
      <c r="AX367" s="15" t="s">
        <v>81</v>
      </c>
      <c r="AY367" s="274" t="s">
        <v>169</v>
      </c>
    </row>
    <row r="368" spans="1:63" s="12" customFormat="1" ht="22.8" customHeight="1">
      <c r="A368" s="12"/>
      <c r="B368" s="213"/>
      <c r="C368" s="214"/>
      <c r="D368" s="215" t="s">
        <v>73</v>
      </c>
      <c r="E368" s="227" t="s">
        <v>552</v>
      </c>
      <c r="F368" s="227" t="s">
        <v>553</v>
      </c>
      <c r="G368" s="214"/>
      <c r="H368" s="214"/>
      <c r="I368" s="217"/>
      <c r="J368" s="228">
        <f>BK368</f>
        <v>0</v>
      </c>
      <c r="K368" s="214"/>
      <c r="L368" s="219"/>
      <c r="M368" s="220"/>
      <c r="N368" s="221"/>
      <c r="O368" s="221"/>
      <c r="P368" s="222">
        <f>SUM(P369:P371)</f>
        <v>0</v>
      </c>
      <c r="Q368" s="221"/>
      <c r="R368" s="222">
        <f>SUM(R369:R371)</f>
        <v>0</v>
      </c>
      <c r="S368" s="221"/>
      <c r="T368" s="223">
        <f>SUM(T369:T371)</f>
        <v>0.2869776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24" t="s">
        <v>83</v>
      </c>
      <c r="AT368" s="225" t="s">
        <v>73</v>
      </c>
      <c r="AU368" s="225" t="s">
        <v>81</v>
      </c>
      <c r="AY368" s="224" t="s">
        <v>169</v>
      </c>
      <c r="BK368" s="226">
        <f>SUM(BK369:BK371)</f>
        <v>0</v>
      </c>
    </row>
    <row r="369" spans="1:65" s="2" customFormat="1" ht="45" customHeight="1">
      <c r="A369" s="41"/>
      <c r="B369" s="42"/>
      <c r="C369" s="229" t="s">
        <v>554</v>
      </c>
      <c r="D369" s="229" t="s">
        <v>171</v>
      </c>
      <c r="E369" s="230" t="s">
        <v>555</v>
      </c>
      <c r="F369" s="231" t="s">
        <v>556</v>
      </c>
      <c r="G369" s="232" t="s">
        <v>174</v>
      </c>
      <c r="H369" s="233">
        <v>18.72</v>
      </c>
      <c r="I369" s="234"/>
      <c r="J369" s="235">
        <f>ROUND(I369*H369,2)</f>
        <v>0</v>
      </c>
      <c r="K369" s="231" t="s">
        <v>175</v>
      </c>
      <c r="L369" s="47"/>
      <c r="M369" s="236" t="s">
        <v>19</v>
      </c>
      <c r="N369" s="237" t="s">
        <v>45</v>
      </c>
      <c r="O369" s="87"/>
      <c r="P369" s="238">
        <f>O369*H369</f>
        <v>0</v>
      </c>
      <c r="Q369" s="238">
        <v>0</v>
      </c>
      <c r="R369" s="238">
        <f>Q369*H369</f>
        <v>0</v>
      </c>
      <c r="S369" s="238">
        <v>0.01533</v>
      </c>
      <c r="T369" s="239">
        <f>S369*H369</f>
        <v>0.2869776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40" t="s">
        <v>227</v>
      </c>
      <c r="AT369" s="240" t="s">
        <v>171</v>
      </c>
      <c r="AU369" s="240" t="s">
        <v>83</v>
      </c>
      <c r="AY369" s="20" t="s">
        <v>169</v>
      </c>
      <c r="BE369" s="241">
        <f>IF(N369="základní",J369,0)</f>
        <v>0</v>
      </c>
      <c r="BF369" s="241">
        <f>IF(N369="snížená",J369,0)</f>
        <v>0</v>
      </c>
      <c r="BG369" s="241">
        <f>IF(N369="zákl. přenesená",J369,0)</f>
        <v>0</v>
      </c>
      <c r="BH369" s="241">
        <f>IF(N369="sníž. přenesená",J369,0)</f>
        <v>0</v>
      </c>
      <c r="BI369" s="241">
        <f>IF(N369="nulová",J369,0)</f>
        <v>0</v>
      </c>
      <c r="BJ369" s="20" t="s">
        <v>81</v>
      </c>
      <c r="BK369" s="241">
        <f>ROUND(I369*H369,2)</f>
        <v>0</v>
      </c>
      <c r="BL369" s="20" t="s">
        <v>227</v>
      </c>
      <c r="BM369" s="240" t="s">
        <v>557</v>
      </c>
    </row>
    <row r="370" spans="1:51" s="13" customFormat="1" ht="12">
      <c r="A370" s="13"/>
      <c r="B370" s="242"/>
      <c r="C370" s="243"/>
      <c r="D370" s="244" t="s">
        <v>178</v>
      </c>
      <c r="E370" s="245" t="s">
        <v>19</v>
      </c>
      <c r="F370" s="246" t="s">
        <v>558</v>
      </c>
      <c r="G370" s="243"/>
      <c r="H370" s="245" t="s">
        <v>19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2" t="s">
        <v>178</v>
      </c>
      <c r="AU370" s="252" t="s">
        <v>83</v>
      </c>
      <c r="AV370" s="13" t="s">
        <v>81</v>
      </c>
      <c r="AW370" s="13" t="s">
        <v>35</v>
      </c>
      <c r="AX370" s="13" t="s">
        <v>74</v>
      </c>
      <c r="AY370" s="252" t="s">
        <v>169</v>
      </c>
    </row>
    <row r="371" spans="1:51" s="14" customFormat="1" ht="12">
      <c r="A371" s="14"/>
      <c r="B371" s="253"/>
      <c r="C371" s="254"/>
      <c r="D371" s="244" t="s">
        <v>178</v>
      </c>
      <c r="E371" s="255" t="s">
        <v>19</v>
      </c>
      <c r="F371" s="256" t="s">
        <v>559</v>
      </c>
      <c r="G371" s="254"/>
      <c r="H371" s="257">
        <v>18.72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3" t="s">
        <v>178</v>
      </c>
      <c r="AU371" s="263" t="s">
        <v>83</v>
      </c>
      <c r="AV371" s="14" t="s">
        <v>83</v>
      </c>
      <c r="AW371" s="14" t="s">
        <v>35</v>
      </c>
      <c r="AX371" s="14" t="s">
        <v>81</v>
      </c>
      <c r="AY371" s="263" t="s">
        <v>169</v>
      </c>
    </row>
    <row r="372" spans="1:63" s="12" customFormat="1" ht="22.8" customHeight="1">
      <c r="A372" s="12"/>
      <c r="B372" s="213"/>
      <c r="C372" s="214"/>
      <c r="D372" s="215" t="s">
        <v>73</v>
      </c>
      <c r="E372" s="227" t="s">
        <v>560</v>
      </c>
      <c r="F372" s="227" t="s">
        <v>561</v>
      </c>
      <c r="G372" s="214"/>
      <c r="H372" s="214"/>
      <c r="I372" s="217"/>
      <c r="J372" s="228">
        <f>BK372</f>
        <v>0</v>
      </c>
      <c r="K372" s="214"/>
      <c r="L372" s="219"/>
      <c r="M372" s="220"/>
      <c r="N372" s="221"/>
      <c r="O372" s="221"/>
      <c r="P372" s="222">
        <f>SUM(P373:P375)</f>
        <v>0</v>
      </c>
      <c r="Q372" s="221"/>
      <c r="R372" s="222">
        <f>SUM(R373:R375)</f>
        <v>0</v>
      </c>
      <c r="S372" s="221"/>
      <c r="T372" s="223">
        <f>SUM(T373:T375)</f>
        <v>0.12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24" t="s">
        <v>83</v>
      </c>
      <c r="AT372" s="225" t="s">
        <v>73</v>
      </c>
      <c r="AU372" s="225" t="s">
        <v>81</v>
      </c>
      <c r="AY372" s="224" t="s">
        <v>169</v>
      </c>
      <c r="BK372" s="226">
        <f>SUM(BK373:BK375)</f>
        <v>0</v>
      </c>
    </row>
    <row r="373" spans="1:65" s="2" customFormat="1" ht="21.75" customHeight="1">
      <c r="A373" s="41"/>
      <c r="B373" s="42"/>
      <c r="C373" s="229" t="s">
        <v>562</v>
      </c>
      <c r="D373" s="229" t="s">
        <v>171</v>
      </c>
      <c r="E373" s="230" t="s">
        <v>563</v>
      </c>
      <c r="F373" s="231" t="s">
        <v>564</v>
      </c>
      <c r="G373" s="232" t="s">
        <v>186</v>
      </c>
      <c r="H373" s="233">
        <v>5</v>
      </c>
      <c r="I373" s="234"/>
      <c r="J373" s="235">
        <f>ROUND(I373*H373,2)</f>
        <v>0</v>
      </c>
      <c r="K373" s="231" t="s">
        <v>175</v>
      </c>
      <c r="L373" s="47"/>
      <c r="M373" s="236" t="s">
        <v>19</v>
      </c>
      <c r="N373" s="237" t="s">
        <v>45</v>
      </c>
      <c r="O373" s="87"/>
      <c r="P373" s="238">
        <f>O373*H373</f>
        <v>0</v>
      </c>
      <c r="Q373" s="238">
        <v>0</v>
      </c>
      <c r="R373" s="238">
        <f>Q373*H373</f>
        <v>0</v>
      </c>
      <c r="S373" s="238">
        <v>0.024</v>
      </c>
      <c r="T373" s="239">
        <f>S373*H373</f>
        <v>0.12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40" t="s">
        <v>227</v>
      </c>
      <c r="AT373" s="240" t="s">
        <v>171</v>
      </c>
      <c r="AU373" s="240" t="s">
        <v>83</v>
      </c>
      <c r="AY373" s="20" t="s">
        <v>169</v>
      </c>
      <c r="BE373" s="241">
        <f>IF(N373="základní",J373,0)</f>
        <v>0</v>
      </c>
      <c r="BF373" s="241">
        <f>IF(N373="snížená",J373,0)</f>
        <v>0</v>
      </c>
      <c r="BG373" s="241">
        <f>IF(N373="zákl. přenesená",J373,0)</f>
        <v>0</v>
      </c>
      <c r="BH373" s="241">
        <f>IF(N373="sníž. přenesená",J373,0)</f>
        <v>0</v>
      </c>
      <c r="BI373" s="241">
        <f>IF(N373="nulová",J373,0)</f>
        <v>0</v>
      </c>
      <c r="BJ373" s="20" t="s">
        <v>81</v>
      </c>
      <c r="BK373" s="241">
        <f>ROUND(I373*H373,2)</f>
        <v>0</v>
      </c>
      <c r="BL373" s="20" t="s">
        <v>227</v>
      </c>
      <c r="BM373" s="240" t="s">
        <v>565</v>
      </c>
    </row>
    <row r="374" spans="1:51" s="13" customFormat="1" ht="12">
      <c r="A374" s="13"/>
      <c r="B374" s="242"/>
      <c r="C374" s="243"/>
      <c r="D374" s="244" t="s">
        <v>178</v>
      </c>
      <c r="E374" s="245" t="s">
        <v>19</v>
      </c>
      <c r="F374" s="246" t="s">
        <v>323</v>
      </c>
      <c r="G374" s="243"/>
      <c r="H374" s="245" t="s">
        <v>19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178</v>
      </c>
      <c r="AU374" s="252" t="s">
        <v>83</v>
      </c>
      <c r="AV374" s="13" t="s">
        <v>81</v>
      </c>
      <c r="AW374" s="13" t="s">
        <v>35</v>
      </c>
      <c r="AX374" s="13" t="s">
        <v>74</v>
      </c>
      <c r="AY374" s="252" t="s">
        <v>169</v>
      </c>
    </row>
    <row r="375" spans="1:51" s="14" customFormat="1" ht="12">
      <c r="A375" s="14"/>
      <c r="B375" s="253"/>
      <c r="C375" s="254"/>
      <c r="D375" s="244" t="s">
        <v>178</v>
      </c>
      <c r="E375" s="255" t="s">
        <v>19</v>
      </c>
      <c r="F375" s="256" t="s">
        <v>566</v>
      </c>
      <c r="G375" s="254"/>
      <c r="H375" s="257">
        <v>5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178</v>
      </c>
      <c r="AU375" s="263" t="s">
        <v>83</v>
      </c>
      <c r="AV375" s="14" t="s">
        <v>83</v>
      </c>
      <c r="AW375" s="14" t="s">
        <v>35</v>
      </c>
      <c r="AX375" s="14" t="s">
        <v>81</v>
      </c>
      <c r="AY375" s="263" t="s">
        <v>169</v>
      </c>
    </row>
    <row r="376" spans="1:63" s="12" customFormat="1" ht="22.8" customHeight="1">
      <c r="A376" s="12"/>
      <c r="B376" s="213"/>
      <c r="C376" s="214"/>
      <c r="D376" s="215" t="s">
        <v>73</v>
      </c>
      <c r="E376" s="227" t="s">
        <v>567</v>
      </c>
      <c r="F376" s="227" t="s">
        <v>568</v>
      </c>
      <c r="G376" s="214"/>
      <c r="H376" s="214"/>
      <c r="I376" s="217"/>
      <c r="J376" s="228">
        <f>BK376</f>
        <v>0</v>
      </c>
      <c r="K376" s="214"/>
      <c r="L376" s="219"/>
      <c r="M376" s="220"/>
      <c r="N376" s="221"/>
      <c r="O376" s="221"/>
      <c r="P376" s="222">
        <f>SUM(P377:P401)</f>
        <v>0</v>
      </c>
      <c r="Q376" s="221"/>
      <c r="R376" s="222">
        <f>SUM(R377:R401)</f>
        <v>0</v>
      </c>
      <c r="S376" s="221"/>
      <c r="T376" s="223">
        <f>SUM(T377:T401)</f>
        <v>4.8645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24" t="s">
        <v>83</v>
      </c>
      <c r="AT376" s="225" t="s">
        <v>73</v>
      </c>
      <c r="AU376" s="225" t="s">
        <v>81</v>
      </c>
      <c r="AY376" s="224" t="s">
        <v>169</v>
      </c>
      <c r="BK376" s="226">
        <f>SUM(BK377:BK401)</f>
        <v>0</v>
      </c>
    </row>
    <row r="377" spans="1:65" s="2" customFormat="1" ht="33" customHeight="1">
      <c r="A377" s="41"/>
      <c r="B377" s="42"/>
      <c r="C377" s="229" t="s">
        <v>569</v>
      </c>
      <c r="D377" s="229" t="s">
        <v>171</v>
      </c>
      <c r="E377" s="230" t="s">
        <v>570</v>
      </c>
      <c r="F377" s="231" t="s">
        <v>571</v>
      </c>
      <c r="G377" s="232" t="s">
        <v>174</v>
      </c>
      <c r="H377" s="233">
        <v>212.025</v>
      </c>
      <c r="I377" s="234"/>
      <c r="J377" s="235">
        <f>ROUND(I377*H377,2)</f>
        <v>0</v>
      </c>
      <c r="K377" s="231" t="s">
        <v>175</v>
      </c>
      <c r="L377" s="47"/>
      <c r="M377" s="236" t="s">
        <v>19</v>
      </c>
      <c r="N377" s="237" t="s">
        <v>45</v>
      </c>
      <c r="O377" s="87"/>
      <c r="P377" s="238">
        <f>O377*H377</f>
        <v>0</v>
      </c>
      <c r="Q377" s="238">
        <v>0</v>
      </c>
      <c r="R377" s="238">
        <f>Q377*H377</f>
        <v>0</v>
      </c>
      <c r="S377" s="238">
        <v>0.02</v>
      </c>
      <c r="T377" s="239">
        <f>S377*H377</f>
        <v>4.2405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40" t="s">
        <v>227</v>
      </c>
      <c r="AT377" s="240" t="s">
        <v>171</v>
      </c>
      <c r="AU377" s="240" t="s">
        <v>83</v>
      </c>
      <c r="AY377" s="20" t="s">
        <v>169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20" t="s">
        <v>81</v>
      </c>
      <c r="BK377" s="241">
        <f>ROUND(I377*H377,2)</f>
        <v>0</v>
      </c>
      <c r="BL377" s="20" t="s">
        <v>227</v>
      </c>
      <c r="BM377" s="240" t="s">
        <v>572</v>
      </c>
    </row>
    <row r="378" spans="1:51" s="13" customFormat="1" ht="12">
      <c r="A378" s="13"/>
      <c r="B378" s="242"/>
      <c r="C378" s="243"/>
      <c r="D378" s="244" t="s">
        <v>178</v>
      </c>
      <c r="E378" s="245" t="s">
        <v>19</v>
      </c>
      <c r="F378" s="246" t="s">
        <v>440</v>
      </c>
      <c r="G378" s="243"/>
      <c r="H378" s="245" t="s">
        <v>19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2" t="s">
        <v>178</v>
      </c>
      <c r="AU378" s="252" t="s">
        <v>83</v>
      </c>
      <c r="AV378" s="13" t="s">
        <v>81</v>
      </c>
      <c r="AW378" s="13" t="s">
        <v>35</v>
      </c>
      <c r="AX378" s="13" t="s">
        <v>74</v>
      </c>
      <c r="AY378" s="252" t="s">
        <v>169</v>
      </c>
    </row>
    <row r="379" spans="1:51" s="13" customFormat="1" ht="12">
      <c r="A379" s="13"/>
      <c r="B379" s="242"/>
      <c r="C379" s="243"/>
      <c r="D379" s="244" t="s">
        <v>178</v>
      </c>
      <c r="E379" s="245" t="s">
        <v>19</v>
      </c>
      <c r="F379" s="246" t="s">
        <v>573</v>
      </c>
      <c r="G379" s="243"/>
      <c r="H379" s="245" t="s">
        <v>19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178</v>
      </c>
      <c r="AU379" s="252" t="s">
        <v>83</v>
      </c>
      <c r="AV379" s="13" t="s">
        <v>81</v>
      </c>
      <c r="AW379" s="13" t="s">
        <v>35</v>
      </c>
      <c r="AX379" s="13" t="s">
        <v>74</v>
      </c>
      <c r="AY379" s="252" t="s">
        <v>169</v>
      </c>
    </row>
    <row r="380" spans="1:51" s="14" customFormat="1" ht="12">
      <c r="A380" s="14"/>
      <c r="B380" s="253"/>
      <c r="C380" s="254"/>
      <c r="D380" s="244" t="s">
        <v>178</v>
      </c>
      <c r="E380" s="255" t="s">
        <v>19</v>
      </c>
      <c r="F380" s="256" t="s">
        <v>574</v>
      </c>
      <c r="G380" s="254"/>
      <c r="H380" s="257">
        <v>49.35</v>
      </c>
      <c r="I380" s="258"/>
      <c r="J380" s="254"/>
      <c r="K380" s="254"/>
      <c r="L380" s="259"/>
      <c r="M380" s="260"/>
      <c r="N380" s="261"/>
      <c r="O380" s="261"/>
      <c r="P380" s="261"/>
      <c r="Q380" s="261"/>
      <c r="R380" s="261"/>
      <c r="S380" s="261"/>
      <c r="T380" s="26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3" t="s">
        <v>178</v>
      </c>
      <c r="AU380" s="263" t="s">
        <v>83</v>
      </c>
      <c r="AV380" s="14" t="s">
        <v>83</v>
      </c>
      <c r="AW380" s="14" t="s">
        <v>35</v>
      </c>
      <c r="AX380" s="14" t="s">
        <v>74</v>
      </c>
      <c r="AY380" s="263" t="s">
        <v>169</v>
      </c>
    </row>
    <row r="381" spans="1:51" s="14" customFormat="1" ht="12">
      <c r="A381" s="14"/>
      <c r="B381" s="253"/>
      <c r="C381" s="254"/>
      <c r="D381" s="244" t="s">
        <v>178</v>
      </c>
      <c r="E381" s="255" t="s">
        <v>19</v>
      </c>
      <c r="F381" s="256" t="s">
        <v>575</v>
      </c>
      <c r="G381" s="254"/>
      <c r="H381" s="257">
        <v>100.8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3" t="s">
        <v>178</v>
      </c>
      <c r="AU381" s="263" t="s">
        <v>83</v>
      </c>
      <c r="AV381" s="14" t="s">
        <v>83</v>
      </c>
      <c r="AW381" s="14" t="s">
        <v>35</v>
      </c>
      <c r="AX381" s="14" t="s">
        <v>74</v>
      </c>
      <c r="AY381" s="263" t="s">
        <v>169</v>
      </c>
    </row>
    <row r="382" spans="1:51" s="14" customFormat="1" ht="12">
      <c r="A382" s="14"/>
      <c r="B382" s="253"/>
      <c r="C382" s="254"/>
      <c r="D382" s="244" t="s">
        <v>178</v>
      </c>
      <c r="E382" s="255" t="s">
        <v>19</v>
      </c>
      <c r="F382" s="256" t="s">
        <v>576</v>
      </c>
      <c r="G382" s="254"/>
      <c r="H382" s="257">
        <v>61.875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3" t="s">
        <v>178</v>
      </c>
      <c r="AU382" s="263" t="s">
        <v>83</v>
      </c>
      <c r="AV382" s="14" t="s">
        <v>83</v>
      </c>
      <c r="AW382" s="14" t="s">
        <v>35</v>
      </c>
      <c r="AX382" s="14" t="s">
        <v>74</v>
      </c>
      <c r="AY382" s="263" t="s">
        <v>169</v>
      </c>
    </row>
    <row r="383" spans="1:51" s="15" customFormat="1" ht="12">
      <c r="A383" s="15"/>
      <c r="B383" s="264"/>
      <c r="C383" s="265"/>
      <c r="D383" s="244" t="s">
        <v>178</v>
      </c>
      <c r="E383" s="266" t="s">
        <v>19</v>
      </c>
      <c r="F383" s="267" t="s">
        <v>183</v>
      </c>
      <c r="G383" s="265"/>
      <c r="H383" s="268">
        <v>212.025</v>
      </c>
      <c r="I383" s="269"/>
      <c r="J383" s="265"/>
      <c r="K383" s="265"/>
      <c r="L383" s="270"/>
      <c r="M383" s="271"/>
      <c r="N383" s="272"/>
      <c r="O383" s="272"/>
      <c r="P383" s="272"/>
      <c r="Q383" s="272"/>
      <c r="R383" s="272"/>
      <c r="S383" s="272"/>
      <c r="T383" s="273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74" t="s">
        <v>178</v>
      </c>
      <c r="AU383" s="274" t="s">
        <v>83</v>
      </c>
      <c r="AV383" s="15" t="s">
        <v>176</v>
      </c>
      <c r="AW383" s="15" t="s">
        <v>35</v>
      </c>
      <c r="AX383" s="15" t="s">
        <v>81</v>
      </c>
      <c r="AY383" s="274" t="s">
        <v>169</v>
      </c>
    </row>
    <row r="384" spans="1:65" s="2" customFormat="1" ht="33" customHeight="1">
      <c r="A384" s="41"/>
      <c r="B384" s="42"/>
      <c r="C384" s="229" t="s">
        <v>577</v>
      </c>
      <c r="D384" s="229" t="s">
        <v>171</v>
      </c>
      <c r="E384" s="230" t="s">
        <v>578</v>
      </c>
      <c r="F384" s="231" t="s">
        <v>579</v>
      </c>
      <c r="G384" s="232" t="s">
        <v>445</v>
      </c>
      <c r="H384" s="233">
        <v>4</v>
      </c>
      <c r="I384" s="234"/>
      <c r="J384" s="235">
        <f>ROUND(I384*H384,2)</f>
        <v>0</v>
      </c>
      <c r="K384" s="231" t="s">
        <v>175</v>
      </c>
      <c r="L384" s="47"/>
      <c r="M384" s="236" t="s">
        <v>19</v>
      </c>
      <c r="N384" s="237" t="s">
        <v>45</v>
      </c>
      <c r="O384" s="87"/>
      <c r="P384" s="238">
        <f>O384*H384</f>
        <v>0</v>
      </c>
      <c r="Q384" s="238">
        <v>0</v>
      </c>
      <c r="R384" s="238">
        <f>Q384*H384</f>
        <v>0</v>
      </c>
      <c r="S384" s="238">
        <v>0.016</v>
      </c>
      <c r="T384" s="239">
        <f>S384*H384</f>
        <v>0.064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40" t="s">
        <v>227</v>
      </c>
      <c r="AT384" s="240" t="s">
        <v>171</v>
      </c>
      <c r="AU384" s="240" t="s">
        <v>83</v>
      </c>
      <c r="AY384" s="20" t="s">
        <v>169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20" t="s">
        <v>81</v>
      </c>
      <c r="BK384" s="241">
        <f>ROUND(I384*H384,2)</f>
        <v>0</v>
      </c>
      <c r="BL384" s="20" t="s">
        <v>227</v>
      </c>
      <c r="BM384" s="240" t="s">
        <v>580</v>
      </c>
    </row>
    <row r="385" spans="1:51" s="13" customFormat="1" ht="12">
      <c r="A385" s="13"/>
      <c r="B385" s="242"/>
      <c r="C385" s="243"/>
      <c r="D385" s="244" t="s">
        <v>178</v>
      </c>
      <c r="E385" s="245" t="s">
        <v>19</v>
      </c>
      <c r="F385" s="246" t="s">
        <v>581</v>
      </c>
      <c r="G385" s="243"/>
      <c r="H385" s="245" t="s">
        <v>19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2" t="s">
        <v>178</v>
      </c>
      <c r="AU385" s="252" t="s">
        <v>83</v>
      </c>
      <c r="AV385" s="13" t="s">
        <v>81</v>
      </c>
      <c r="AW385" s="13" t="s">
        <v>35</v>
      </c>
      <c r="AX385" s="13" t="s">
        <v>74</v>
      </c>
      <c r="AY385" s="252" t="s">
        <v>169</v>
      </c>
    </row>
    <row r="386" spans="1:51" s="13" customFormat="1" ht="12">
      <c r="A386" s="13"/>
      <c r="B386" s="242"/>
      <c r="C386" s="243"/>
      <c r="D386" s="244" t="s">
        <v>178</v>
      </c>
      <c r="E386" s="245" t="s">
        <v>19</v>
      </c>
      <c r="F386" s="246" t="s">
        <v>329</v>
      </c>
      <c r="G386" s="243"/>
      <c r="H386" s="245" t="s">
        <v>19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2" t="s">
        <v>178</v>
      </c>
      <c r="AU386" s="252" t="s">
        <v>83</v>
      </c>
      <c r="AV386" s="13" t="s">
        <v>81</v>
      </c>
      <c r="AW386" s="13" t="s">
        <v>35</v>
      </c>
      <c r="AX386" s="13" t="s">
        <v>74</v>
      </c>
      <c r="AY386" s="252" t="s">
        <v>169</v>
      </c>
    </row>
    <row r="387" spans="1:51" s="13" customFormat="1" ht="12">
      <c r="A387" s="13"/>
      <c r="B387" s="242"/>
      <c r="C387" s="243"/>
      <c r="D387" s="244" t="s">
        <v>178</v>
      </c>
      <c r="E387" s="245" t="s">
        <v>19</v>
      </c>
      <c r="F387" s="246" t="s">
        <v>328</v>
      </c>
      <c r="G387" s="243"/>
      <c r="H387" s="245" t="s">
        <v>19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2" t="s">
        <v>178</v>
      </c>
      <c r="AU387" s="252" t="s">
        <v>83</v>
      </c>
      <c r="AV387" s="13" t="s">
        <v>81</v>
      </c>
      <c r="AW387" s="13" t="s">
        <v>35</v>
      </c>
      <c r="AX387" s="13" t="s">
        <v>74</v>
      </c>
      <c r="AY387" s="252" t="s">
        <v>169</v>
      </c>
    </row>
    <row r="388" spans="1:51" s="13" customFormat="1" ht="12">
      <c r="A388" s="13"/>
      <c r="B388" s="242"/>
      <c r="C388" s="243"/>
      <c r="D388" s="244" t="s">
        <v>178</v>
      </c>
      <c r="E388" s="245" t="s">
        <v>19</v>
      </c>
      <c r="F388" s="246" t="s">
        <v>329</v>
      </c>
      <c r="G388" s="243"/>
      <c r="H388" s="245" t="s">
        <v>19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2" t="s">
        <v>178</v>
      </c>
      <c r="AU388" s="252" t="s">
        <v>83</v>
      </c>
      <c r="AV388" s="13" t="s">
        <v>81</v>
      </c>
      <c r="AW388" s="13" t="s">
        <v>35</v>
      </c>
      <c r="AX388" s="13" t="s">
        <v>74</v>
      </c>
      <c r="AY388" s="252" t="s">
        <v>169</v>
      </c>
    </row>
    <row r="389" spans="1:51" s="14" customFormat="1" ht="12">
      <c r="A389" s="14"/>
      <c r="B389" s="253"/>
      <c r="C389" s="254"/>
      <c r="D389" s="244" t="s">
        <v>178</v>
      </c>
      <c r="E389" s="255" t="s">
        <v>19</v>
      </c>
      <c r="F389" s="256" t="s">
        <v>582</v>
      </c>
      <c r="G389" s="254"/>
      <c r="H389" s="257">
        <v>4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3" t="s">
        <v>178</v>
      </c>
      <c r="AU389" s="263" t="s">
        <v>83</v>
      </c>
      <c r="AV389" s="14" t="s">
        <v>83</v>
      </c>
      <c r="AW389" s="14" t="s">
        <v>35</v>
      </c>
      <c r="AX389" s="14" t="s">
        <v>74</v>
      </c>
      <c r="AY389" s="263" t="s">
        <v>169</v>
      </c>
    </row>
    <row r="390" spans="1:51" s="17" customFormat="1" ht="12">
      <c r="A390" s="17"/>
      <c r="B390" s="293"/>
      <c r="C390" s="294"/>
      <c r="D390" s="244" t="s">
        <v>178</v>
      </c>
      <c r="E390" s="295" t="s">
        <v>19</v>
      </c>
      <c r="F390" s="296" t="s">
        <v>333</v>
      </c>
      <c r="G390" s="294"/>
      <c r="H390" s="297">
        <v>4</v>
      </c>
      <c r="I390" s="298"/>
      <c r="J390" s="294"/>
      <c r="K390" s="294"/>
      <c r="L390" s="299"/>
      <c r="M390" s="300"/>
      <c r="N390" s="301"/>
      <c r="O390" s="301"/>
      <c r="P390" s="301"/>
      <c r="Q390" s="301"/>
      <c r="R390" s="301"/>
      <c r="S390" s="301"/>
      <c r="T390" s="302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T390" s="303" t="s">
        <v>178</v>
      </c>
      <c r="AU390" s="303" t="s">
        <v>83</v>
      </c>
      <c r="AV390" s="17" t="s">
        <v>189</v>
      </c>
      <c r="AW390" s="17" t="s">
        <v>35</v>
      </c>
      <c r="AX390" s="17" t="s">
        <v>81</v>
      </c>
      <c r="AY390" s="303" t="s">
        <v>169</v>
      </c>
    </row>
    <row r="391" spans="1:65" s="2" customFormat="1" ht="16.5" customHeight="1">
      <c r="A391" s="41"/>
      <c r="B391" s="42"/>
      <c r="C391" s="229" t="s">
        <v>583</v>
      </c>
      <c r="D391" s="229" t="s">
        <v>171</v>
      </c>
      <c r="E391" s="230" t="s">
        <v>584</v>
      </c>
      <c r="F391" s="231" t="s">
        <v>585</v>
      </c>
      <c r="G391" s="232" t="s">
        <v>186</v>
      </c>
      <c r="H391" s="233">
        <v>1</v>
      </c>
      <c r="I391" s="234"/>
      <c r="J391" s="235">
        <f>ROUND(I391*H391,2)</f>
        <v>0</v>
      </c>
      <c r="K391" s="231" t="s">
        <v>175</v>
      </c>
      <c r="L391" s="47"/>
      <c r="M391" s="236" t="s">
        <v>19</v>
      </c>
      <c r="N391" s="237" t="s">
        <v>45</v>
      </c>
      <c r="O391" s="87"/>
      <c r="P391" s="238">
        <f>O391*H391</f>
        <v>0</v>
      </c>
      <c r="Q391" s="238">
        <v>0</v>
      </c>
      <c r="R391" s="238">
        <f>Q391*H391</f>
        <v>0</v>
      </c>
      <c r="S391" s="238">
        <v>0</v>
      </c>
      <c r="T391" s="239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40" t="s">
        <v>227</v>
      </c>
      <c r="AT391" s="240" t="s">
        <v>171</v>
      </c>
      <c r="AU391" s="240" t="s">
        <v>83</v>
      </c>
      <c r="AY391" s="20" t="s">
        <v>169</v>
      </c>
      <c r="BE391" s="241">
        <f>IF(N391="základní",J391,0)</f>
        <v>0</v>
      </c>
      <c r="BF391" s="241">
        <f>IF(N391="snížená",J391,0)</f>
        <v>0</v>
      </c>
      <c r="BG391" s="241">
        <f>IF(N391="zákl. přenesená",J391,0)</f>
        <v>0</v>
      </c>
      <c r="BH391" s="241">
        <f>IF(N391="sníž. přenesená",J391,0)</f>
        <v>0</v>
      </c>
      <c r="BI391" s="241">
        <f>IF(N391="nulová",J391,0)</f>
        <v>0</v>
      </c>
      <c r="BJ391" s="20" t="s">
        <v>81</v>
      </c>
      <c r="BK391" s="241">
        <f>ROUND(I391*H391,2)</f>
        <v>0</v>
      </c>
      <c r="BL391" s="20" t="s">
        <v>227</v>
      </c>
      <c r="BM391" s="240" t="s">
        <v>586</v>
      </c>
    </row>
    <row r="392" spans="1:51" s="13" customFormat="1" ht="12">
      <c r="A392" s="13"/>
      <c r="B392" s="242"/>
      <c r="C392" s="243"/>
      <c r="D392" s="244" t="s">
        <v>178</v>
      </c>
      <c r="E392" s="245" t="s">
        <v>19</v>
      </c>
      <c r="F392" s="246" t="s">
        <v>323</v>
      </c>
      <c r="G392" s="243"/>
      <c r="H392" s="245" t="s">
        <v>19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2" t="s">
        <v>178</v>
      </c>
      <c r="AU392" s="252" t="s">
        <v>83</v>
      </c>
      <c r="AV392" s="13" t="s">
        <v>81</v>
      </c>
      <c r="AW392" s="13" t="s">
        <v>35</v>
      </c>
      <c r="AX392" s="13" t="s">
        <v>74</v>
      </c>
      <c r="AY392" s="252" t="s">
        <v>169</v>
      </c>
    </row>
    <row r="393" spans="1:51" s="14" customFormat="1" ht="12">
      <c r="A393" s="14"/>
      <c r="B393" s="253"/>
      <c r="C393" s="254"/>
      <c r="D393" s="244" t="s">
        <v>178</v>
      </c>
      <c r="E393" s="255" t="s">
        <v>19</v>
      </c>
      <c r="F393" s="256" t="s">
        <v>587</v>
      </c>
      <c r="G393" s="254"/>
      <c r="H393" s="257">
        <v>1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3" t="s">
        <v>178</v>
      </c>
      <c r="AU393" s="263" t="s">
        <v>83</v>
      </c>
      <c r="AV393" s="14" t="s">
        <v>83</v>
      </c>
      <c r="AW393" s="14" t="s">
        <v>35</v>
      </c>
      <c r="AX393" s="14" t="s">
        <v>81</v>
      </c>
      <c r="AY393" s="263" t="s">
        <v>169</v>
      </c>
    </row>
    <row r="394" spans="1:65" s="2" customFormat="1" ht="21.75" customHeight="1">
      <c r="A394" s="41"/>
      <c r="B394" s="42"/>
      <c r="C394" s="229" t="s">
        <v>588</v>
      </c>
      <c r="D394" s="229" t="s">
        <v>171</v>
      </c>
      <c r="E394" s="230" t="s">
        <v>589</v>
      </c>
      <c r="F394" s="231" t="s">
        <v>590</v>
      </c>
      <c r="G394" s="232" t="s">
        <v>445</v>
      </c>
      <c r="H394" s="233">
        <v>11.2</v>
      </c>
      <c r="I394" s="234"/>
      <c r="J394" s="235">
        <f>ROUND(I394*H394,2)</f>
        <v>0</v>
      </c>
      <c r="K394" s="231" t="s">
        <v>175</v>
      </c>
      <c r="L394" s="47"/>
      <c r="M394" s="236" t="s">
        <v>19</v>
      </c>
      <c r="N394" s="237" t="s">
        <v>45</v>
      </c>
      <c r="O394" s="87"/>
      <c r="P394" s="238">
        <f>O394*H394</f>
        <v>0</v>
      </c>
      <c r="Q394" s="238">
        <v>0</v>
      </c>
      <c r="R394" s="238">
        <f>Q394*H394</f>
        <v>0</v>
      </c>
      <c r="S394" s="238">
        <v>0.05</v>
      </c>
      <c r="T394" s="239">
        <f>S394*H394</f>
        <v>0.5599999999999999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40" t="s">
        <v>227</v>
      </c>
      <c r="AT394" s="240" t="s">
        <v>171</v>
      </c>
      <c r="AU394" s="240" t="s">
        <v>83</v>
      </c>
      <c r="AY394" s="20" t="s">
        <v>169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20" t="s">
        <v>81</v>
      </c>
      <c r="BK394" s="241">
        <f>ROUND(I394*H394,2)</f>
        <v>0</v>
      </c>
      <c r="BL394" s="20" t="s">
        <v>227</v>
      </c>
      <c r="BM394" s="240" t="s">
        <v>591</v>
      </c>
    </row>
    <row r="395" spans="1:51" s="13" customFormat="1" ht="12">
      <c r="A395" s="13"/>
      <c r="B395" s="242"/>
      <c r="C395" s="243"/>
      <c r="D395" s="244" t="s">
        <v>178</v>
      </c>
      <c r="E395" s="245" t="s">
        <v>19</v>
      </c>
      <c r="F395" s="246" t="s">
        <v>581</v>
      </c>
      <c r="G395" s="243"/>
      <c r="H395" s="245" t="s">
        <v>19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2" t="s">
        <v>178</v>
      </c>
      <c r="AU395" s="252" t="s">
        <v>83</v>
      </c>
      <c r="AV395" s="13" t="s">
        <v>81</v>
      </c>
      <c r="AW395" s="13" t="s">
        <v>35</v>
      </c>
      <c r="AX395" s="13" t="s">
        <v>74</v>
      </c>
      <c r="AY395" s="252" t="s">
        <v>169</v>
      </c>
    </row>
    <row r="396" spans="1:51" s="13" customFormat="1" ht="12">
      <c r="A396" s="13"/>
      <c r="B396" s="242"/>
      <c r="C396" s="243"/>
      <c r="D396" s="244" t="s">
        <v>178</v>
      </c>
      <c r="E396" s="245" t="s">
        <v>19</v>
      </c>
      <c r="F396" s="246" t="s">
        <v>329</v>
      </c>
      <c r="G396" s="243"/>
      <c r="H396" s="245" t="s">
        <v>19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2" t="s">
        <v>178</v>
      </c>
      <c r="AU396" s="252" t="s">
        <v>83</v>
      </c>
      <c r="AV396" s="13" t="s">
        <v>81</v>
      </c>
      <c r="AW396" s="13" t="s">
        <v>35</v>
      </c>
      <c r="AX396" s="13" t="s">
        <v>74</v>
      </c>
      <c r="AY396" s="252" t="s">
        <v>169</v>
      </c>
    </row>
    <row r="397" spans="1:51" s="13" customFormat="1" ht="12">
      <c r="A397" s="13"/>
      <c r="B397" s="242"/>
      <c r="C397" s="243"/>
      <c r="D397" s="244" t="s">
        <v>178</v>
      </c>
      <c r="E397" s="245" t="s">
        <v>19</v>
      </c>
      <c r="F397" s="246" t="s">
        <v>328</v>
      </c>
      <c r="G397" s="243"/>
      <c r="H397" s="245" t="s">
        <v>19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2" t="s">
        <v>178</v>
      </c>
      <c r="AU397" s="252" t="s">
        <v>83</v>
      </c>
      <c r="AV397" s="13" t="s">
        <v>81</v>
      </c>
      <c r="AW397" s="13" t="s">
        <v>35</v>
      </c>
      <c r="AX397" s="13" t="s">
        <v>74</v>
      </c>
      <c r="AY397" s="252" t="s">
        <v>169</v>
      </c>
    </row>
    <row r="398" spans="1:51" s="13" customFormat="1" ht="12">
      <c r="A398" s="13"/>
      <c r="B398" s="242"/>
      <c r="C398" s="243"/>
      <c r="D398" s="244" t="s">
        <v>178</v>
      </c>
      <c r="E398" s="245" t="s">
        <v>19</v>
      </c>
      <c r="F398" s="246" t="s">
        <v>329</v>
      </c>
      <c r="G398" s="243"/>
      <c r="H398" s="245" t="s">
        <v>19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2" t="s">
        <v>178</v>
      </c>
      <c r="AU398" s="252" t="s">
        <v>83</v>
      </c>
      <c r="AV398" s="13" t="s">
        <v>81</v>
      </c>
      <c r="AW398" s="13" t="s">
        <v>35</v>
      </c>
      <c r="AX398" s="13" t="s">
        <v>74</v>
      </c>
      <c r="AY398" s="252" t="s">
        <v>169</v>
      </c>
    </row>
    <row r="399" spans="1:51" s="14" customFormat="1" ht="12">
      <c r="A399" s="14"/>
      <c r="B399" s="253"/>
      <c r="C399" s="254"/>
      <c r="D399" s="244" t="s">
        <v>178</v>
      </c>
      <c r="E399" s="255" t="s">
        <v>19</v>
      </c>
      <c r="F399" s="256" t="s">
        <v>592</v>
      </c>
      <c r="G399" s="254"/>
      <c r="H399" s="257">
        <v>7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3" t="s">
        <v>178</v>
      </c>
      <c r="AU399" s="263" t="s">
        <v>83</v>
      </c>
      <c r="AV399" s="14" t="s">
        <v>83</v>
      </c>
      <c r="AW399" s="14" t="s">
        <v>35</v>
      </c>
      <c r="AX399" s="14" t="s">
        <v>74</v>
      </c>
      <c r="AY399" s="263" t="s">
        <v>169</v>
      </c>
    </row>
    <row r="400" spans="1:51" s="14" customFormat="1" ht="12">
      <c r="A400" s="14"/>
      <c r="B400" s="253"/>
      <c r="C400" s="254"/>
      <c r="D400" s="244" t="s">
        <v>178</v>
      </c>
      <c r="E400" s="255" t="s">
        <v>19</v>
      </c>
      <c r="F400" s="256" t="s">
        <v>593</v>
      </c>
      <c r="G400" s="254"/>
      <c r="H400" s="257">
        <v>4.2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3" t="s">
        <v>178</v>
      </c>
      <c r="AU400" s="263" t="s">
        <v>83</v>
      </c>
      <c r="AV400" s="14" t="s">
        <v>83</v>
      </c>
      <c r="AW400" s="14" t="s">
        <v>35</v>
      </c>
      <c r="AX400" s="14" t="s">
        <v>74</v>
      </c>
      <c r="AY400" s="263" t="s">
        <v>169</v>
      </c>
    </row>
    <row r="401" spans="1:51" s="17" customFormat="1" ht="12">
      <c r="A401" s="17"/>
      <c r="B401" s="293"/>
      <c r="C401" s="294"/>
      <c r="D401" s="244" t="s">
        <v>178</v>
      </c>
      <c r="E401" s="295" t="s">
        <v>19</v>
      </c>
      <c r="F401" s="296" t="s">
        <v>333</v>
      </c>
      <c r="G401" s="294"/>
      <c r="H401" s="297">
        <v>11.2</v>
      </c>
      <c r="I401" s="298"/>
      <c r="J401" s="294"/>
      <c r="K401" s="294"/>
      <c r="L401" s="299"/>
      <c r="M401" s="304"/>
      <c r="N401" s="305"/>
      <c r="O401" s="305"/>
      <c r="P401" s="305"/>
      <c r="Q401" s="305"/>
      <c r="R401" s="305"/>
      <c r="S401" s="305"/>
      <c r="T401" s="306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T401" s="303" t="s">
        <v>178</v>
      </c>
      <c r="AU401" s="303" t="s">
        <v>83</v>
      </c>
      <c r="AV401" s="17" t="s">
        <v>189</v>
      </c>
      <c r="AW401" s="17" t="s">
        <v>35</v>
      </c>
      <c r="AX401" s="17" t="s">
        <v>81</v>
      </c>
      <c r="AY401" s="303" t="s">
        <v>169</v>
      </c>
    </row>
    <row r="402" spans="1:31" s="2" customFormat="1" ht="6.95" customHeight="1">
      <c r="A402" s="41"/>
      <c r="B402" s="62"/>
      <c r="C402" s="63"/>
      <c r="D402" s="63"/>
      <c r="E402" s="63"/>
      <c r="F402" s="63"/>
      <c r="G402" s="63"/>
      <c r="H402" s="63"/>
      <c r="I402" s="178"/>
      <c r="J402" s="63"/>
      <c r="K402" s="63"/>
      <c r="L402" s="47"/>
      <c r="M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</row>
  </sheetData>
  <sheetProtection password="DD5F" sheet="1" objects="1" scenarios="1" formatColumns="0" formatRows="0" autoFilter="0"/>
  <autoFilter ref="C95:K4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594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595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ROUND(J96,2)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ROUND((SUM(BE96:BE360)),2)</f>
        <v>0</v>
      </c>
      <c r="G35" s="41"/>
      <c r="H35" s="41"/>
      <c r="I35" s="167">
        <v>0.21</v>
      </c>
      <c r="J35" s="166">
        <f>ROUND(((SUM(BE96:BE360))*I35),2)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ROUND((SUM(BF96:BF360)),2)</f>
        <v>0</v>
      </c>
      <c r="G36" s="41"/>
      <c r="H36" s="41"/>
      <c r="I36" s="167">
        <v>0.15</v>
      </c>
      <c r="J36" s="166">
        <f>ROUND(((SUM(BF96:BF360))*I36),2)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ROUND((SUM(BG96:BG360)),2)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ROUND((SUM(BH96:BH360)),2)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ROUND((SUM(BI96:BI360)),2)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594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 xml:space="preserve">SO 101a - Větev A - komunikace 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J96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J97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J98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596</v>
      </c>
      <c r="E66" s="197"/>
      <c r="F66" s="197"/>
      <c r="G66" s="197"/>
      <c r="H66" s="197"/>
      <c r="I66" s="198"/>
      <c r="J66" s="199">
        <f>J146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8"/>
      <c r="D67" s="196" t="s">
        <v>597</v>
      </c>
      <c r="E67" s="197"/>
      <c r="F67" s="197"/>
      <c r="G67" s="197"/>
      <c r="H67" s="197"/>
      <c r="I67" s="198"/>
      <c r="J67" s="199">
        <f>J163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8"/>
      <c r="D68" s="196" t="s">
        <v>598</v>
      </c>
      <c r="E68" s="197"/>
      <c r="F68" s="197"/>
      <c r="G68" s="197"/>
      <c r="H68" s="197"/>
      <c r="I68" s="198"/>
      <c r="J68" s="199">
        <f>J180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8"/>
      <c r="D69" s="196" t="s">
        <v>151</v>
      </c>
      <c r="E69" s="197"/>
      <c r="F69" s="197"/>
      <c r="G69" s="197"/>
      <c r="H69" s="197"/>
      <c r="I69" s="198"/>
      <c r="J69" s="199">
        <f>J251</f>
        <v>0</v>
      </c>
      <c r="K69" s="128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8"/>
      <c r="D70" s="196" t="s">
        <v>297</v>
      </c>
      <c r="E70" s="197"/>
      <c r="F70" s="197"/>
      <c r="G70" s="197"/>
      <c r="H70" s="197"/>
      <c r="I70" s="198"/>
      <c r="J70" s="199">
        <f>J329</f>
        <v>0</v>
      </c>
      <c r="K70" s="128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8"/>
      <c r="D71" s="196" t="s">
        <v>599</v>
      </c>
      <c r="E71" s="197"/>
      <c r="F71" s="197"/>
      <c r="G71" s="197"/>
      <c r="H71" s="197"/>
      <c r="I71" s="198"/>
      <c r="J71" s="199">
        <f>J346</f>
        <v>0</v>
      </c>
      <c r="K71" s="128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8"/>
      <c r="C72" s="189"/>
      <c r="D72" s="190" t="s">
        <v>260</v>
      </c>
      <c r="E72" s="191"/>
      <c r="F72" s="191"/>
      <c r="G72" s="191"/>
      <c r="H72" s="191"/>
      <c r="I72" s="192"/>
      <c r="J72" s="193">
        <f>J348</f>
        <v>0</v>
      </c>
      <c r="K72" s="189"/>
      <c r="L72" s="19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5"/>
      <c r="C73" s="128"/>
      <c r="D73" s="196" t="s">
        <v>600</v>
      </c>
      <c r="E73" s="197"/>
      <c r="F73" s="197"/>
      <c r="G73" s="197"/>
      <c r="H73" s="197"/>
      <c r="I73" s="198"/>
      <c r="J73" s="199">
        <f>J349</f>
        <v>0</v>
      </c>
      <c r="K73" s="128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8"/>
      <c r="D74" s="196" t="s">
        <v>601</v>
      </c>
      <c r="E74" s="197"/>
      <c r="F74" s="197"/>
      <c r="G74" s="197"/>
      <c r="H74" s="197"/>
      <c r="I74" s="198"/>
      <c r="J74" s="199">
        <f>J357</f>
        <v>0</v>
      </c>
      <c r="K74" s="128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178"/>
      <c r="J76" s="63"/>
      <c r="K76" s="6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181"/>
      <c r="J80" s="65"/>
      <c r="K80" s="65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6" t="s">
        <v>154</v>
      </c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16</v>
      </c>
      <c r="D83" s="43"/>
      <c r="E83" s="43"/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182" t="str">
        <f>E7</f>
        <v>KRÁLŮV DVŮR - OBCHVAT - II. část - PDPS</v>
      </c>
      <c r="F84" s="35"/>
      <c r="G84" s="35"/>
      <c r="H84" s="35"/>
      <c r="I84" s="149"/>
      <c r="J84" s="43"/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2:12" s="1" customFormat="1" ht="12" customHeight="1">
      <c r="B85" s="24"/>
      <c r="C85" s="35" t="s">
        <v>141</v>
      </c>
      <c r="D85" s="25"/>
      <c r="E85" s="25"/>
      <c r="F85" s="25"/>
      <c r="G85" s="25"/>
      <c r="H85" s="25"/>
      <c r="I85" s="141"/>
      <c r="J85" s="25"/>
      <c r="K85" s="25"/>
      <c r="L85" s="23"/>
    </row>
    <row r="86" spans="1:31" s="2" customFormat="1" ht="16.5" customHeight="1">
      <c r="A86" s="41"/>
      <c r="B86" s="42"/>
      <c r="C86" s="43"/>
      <c r="D86" s="43"/>
      <c r="E86" s="182" t="s">
        <v>594</v>
      </c>
      <c r="F86" s="43"/>
      <c r="G86" s="43"/>
      <c r="H86" s="43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143</v>
      </c>
      <c r="D87" s="43"/>
      <c r="E87" s="43"/>
      <c r="F87" s="43"/>
      <c r="G87" s="43"/>
      <c r="H87" s="43"/>
      <c r="I87" s="149"/>
      <c r="J87" s="43"/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6.5" customHeight="1">
      <c r="A88" s="41"/>
      <c r="B88" s="42"/>
      <c r="C88" s="43"/>
      <c r="D88" s="43"/>
      <c r="E88" s="72" t="str">
        <f>E11</f>
        <v xml:space="preserve">SO 101a - Větev A - komunikace </v>
      </c>
      <c r="F88" s="43"/>
      <c r="G88" s="43"/>
      <c r="H88" s="43"/>
      <c r="I88" s="149"/>
      <c r="J88" s="43"/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149"/>
      <c r="J89" s="43"/>
      <c r="K89" s="43"/>
      <c r="L89" s="15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21</v>
      </c>
      <c r="D90" s="43"/>
      <c r="E90" s="43"/>
      <c r="F90" s="30" t="str">
        <f>F14</f>
        <v>Králův Dvůr</v>
      </c>
      <c r="G90" s="43"/>
      <c r="H90" s="43"/>
      <c r="I90" s="152" t="s">
        <v>23</v>
      </c>
      <c r="J90" s="75" t="str">
        <f>IF(J14="","",J14)</f>
        <v>18. 3. 2020</v>
      </c>
      <c r="K90" s="43"/>
      <c r="L90" s="15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149"/>
      <c r="J91" s="43"/>
      <c r="K91" s="43"/>
      <c r="L91" s="15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40.05" customHeight="1">
      <c r="A92" s="41"/>
      <c r="B92" s="42"/>
      <c r="C92" s="35" t="s">
        <v>25</v>
      </c>
      <c r="D92" s="43"/>
      <c r="E92" s="43"/>
      <c r="F92" s="30" t="str">
        <f>E17</f>
        <v>Město Králův Dvůr,Nám.Míru 139,26701 Králův Dvůr</v>
      </c>
      <c r="G92" s="43"/>
      <c r="H92" s="43"/>
      <c r="I92" s="152" t="s">
        <v>31</v>
      </c>
      <c r="J92" s="39" t="str">
        <f>E23</f>
        <v>SPEKTRA s.r.o.,V Hlinkách 1548,26601 Beroun</v>
      </c>
      <c r="K92" s="43"/>
      <c r="L92" s="15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29</v>
      </c>
      <c r="D93" s="43"/>
      <c r="E93" s="43"/>
      <c r="F93" s="30" t="str">
        <f>IF(E20="","",E20)</f>
        <v>Vyplň údaj</v>
      </c>
      <c r="G93" s="43"/>
      <c r="H93" s="43"/>
      <c r="I93" s="152" t="s">
        <v>36</v>
      </c>
      <c r="J93" s="39" t="str">
        <f>E26</f>
        <v>p. Lenka Dejdarová</v>
      </c>
      <c r="K93" s="43"/>
      <c r="L93" s="150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0.3" customHeight="1">
      <c r="A94" s="41"/>
      <c r="B94" s="42"/>
      <c r="C94" s="43"/>
      <c r="D94" s="43"/>
      <c r="E94" s="43"/>
      <c r="F94" s="43"/>
      <c r="G94" s="43"/>
      <c r="H94" s="43"/>
      <c r="I94" s="149"/>
      <c r="J94" s="43"/>
      <c r="K94" s="43"/>
      <c r="L94" s="150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11" customFormat="1" ht="29.25" customHeight="1">
      <c r="A95" s="201"/>
      <c r="B95" s="202"/>
      <c r="C95" s="203" t="s">
        <v>155</v>
      </c>
      <c r="D95" s="204" t="s">
        <v>59</v>
      </c>
      <c r="E95" s="204" t="s">
        <v>55</v>
      </c>
      <c r="F95" s="204" t="s">
        <v>56</v>
      </c>
      <c r="G95" s="204" t="s">
        <v>156</v>
      </c>
      <c r="H95" s="204" t="s">
        <v>157</v>
      </c>
      <c r="I95" s="205" t="s">
        <v>158</v>
      </c>
      <c r="J95" s="204" t="s">
        <v>147</v>
      </c>
      <c r="K95" s="206" t="s">
        <v>159</v>
      </c>
      <c r="L95" s="207"/>
      <c r="M95" s="95" t="s">
        <v>19</v>
      </c>
      <c r="N95" s="96" t="s">
        <v>44</v>
      </c>
      <c r="O95" s="96" t="s">
        <v>160</v>
      </c>
      <c r="P95" s="96" t="s">
        <v>161</v>
      </c>
      <c r="Q95" s="96" t="s">
        <v>162</v>
      </c>
      <c r="R95" s="96" t="s">
        <v>163</v>
      </c>
      <c r="S95" s="96" t="s">
        <v>164</v>
      </c>
      <c r="T95" s="97" t="s">
        <v>165</v>
      </c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</row>
    <row r="96" spans="1:63" s="2" customFormat="1" ht="22.8" customHeight="1">
      <c r="A96" s="41"/>
      <c r="B96" s="42"/>
      <c r="C96" s="102" t="s">
        <v>166</v>
      </c>
      <c r="D96" s="43"/>
      <c r="E96" s="43"/>
      <c r="F96" s="43"/>
      <c r="G96" s="43"/>
      <c r="H96" s="43"/>
      <c r="I96" s="149"/>
      <c r="J96" s="208">
        <f>BK96</f>
        <v>0</v>
      </c>
      <c r="K96" s="43"/>
      <c r="L96" s="47"/>
      <c r="M96" s="98"/>
      <c r="N96" s="209"/>
      <c r="O96" s="99"/>
      <c r="P96" s="210">
        <f>P97+P348</f>
        <v>0</v>
      </c>
      <c r="Q96" s="99"/>
      <c r="R96" s="210">
        <f>R97+R348</f>
        <v>8624.215298440002</v>
      </c>
      <c r="S96" s="99"/>
      <c r="T96" s="211">
        <f>T97+T348</f>
        <v>99.60999999999999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73</v>
      </c>
      <c r="AU96" s="20" t="s">
        <v>148</v>
      </c>
      <c r="BK96" s="212">
        <f>BK97+BK348</f>
        <v>0</v>
      </c>
    </row>
    <row r="97" spans="1:63" s="12" customFormat="1" ht="25.9" customHeight="1">
      <c r="A97" s="12"/>
      <c r="B97" s="213"/>
      <c r="C97" s="214"/>
      <c r="D97" s="215" t="s">
        <v>73</v>
      </c>
      <c r="E97" s="216" t="s">
        <v>167</v>
      </c>
      <c r="F97" s="216" t="s">
        <v>168</v>
      </c>
      <c r="G97" s="214"/>
      <c r="H97" s="214"/>
      <c r="I97" s="217"/>
      <c r="J97" s="218">
        <f>BK97</f>
        <v>0</v>
      </c>
      <c r="K97" s="214"/>
      <c r="L97" s="219"/>
      <c r="M97" s="220"/>
      <c r="N97" s="221"/>
      <c r="O97" s="221"/>
      <c r="P97" s="222">
        <f>P98+P146+P163+P180+P251+P329+P346</f>
        <v>0</v>
      </c>
      <c r="Q97" s="221"/>
      <c r="R97" s="222">
        <f>R98+R146+R163+R180+R251+R329+R346</f>
        <v>8624.182923440001</v>
      </c>
      <c r="S97" s="221"/>
      <c r="T97" s="223">
        <f>T98+T146+T163+T180+T251+T329+T346</f>
        <v>99.60999999999999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4" t="s">
        <v>81</v>
      </c>
      <c r="AT97" s="225" t="s">
        <v>73</v>
      </c>
      <c r="AU97" s="225" t="s">
        <v>74</v>
      </c>
      <c r="AY97" s="224" t="s">
        <v>169</v>
      </c>
      <c r="BK97" s="226">
        <f>BK98+BK146+BK163+BK180+BK251+BK329+BK346</f>
        <v>0</v>
      </c>
    </row>
    <row r="98" spans="1:63" s="12" customFormat="1" ht="22.8" customHeight="1">
      <c r="A98" s="12"/>
      <c r="B98" s="213"/>
      <c r="C98" s="214"/>
      <c r="D98" s="215" t="s">
        <v>73</v>
      </c>
      <c r="E98" s="227" t="s">
        <v>81</v>
      </c>
      <c r="F98" s="227" t="s">
        <v>170</v>
      </c>
      <c r="G98" s="214"/>
      <c r="H98" s="214"/>
      <c r="I98" s="217"/>
      <c r="J98" s="228">
        <f>BK98</f>
        <v>0</v>
      </c>
      <c r="K98" s="214"/>
      <c r="L98" s="219"/>
      <c r="M98" s="220"/>
      <c r="N98" s="221"/>
      <c r="O98" s="221"/>
      <c r="P98" s="222">
        <f>SUM(P99:P145)</f>
        <v>0</v>
      </c>
      <c r="Q98" s="221"/>
      <c r="R98" s="222">
        <f>SUM(R99:R145)</f>
        <v>6428.75</v>
      </c>
      <c r="S98" s="221"/>
      <c r="T98" s="223">
        <f>SUM(T99:T145)</f>
        <v>75.97999999999999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4" t="s">
        <v>81</v>
      </c>
      <c r="AT98" s="225" t="s">
        <v>73</v>
      </c>
      <c r="AU98" s="225" t="s">
        <v>81</v>
      </c>
      <c r="AY98" s="224" t="s">
        <v>169</v>
      </c>
      <c r="BK98" s="226">
        <f>SUM(BK99:BK145)</f>
        <v>0</v>
      </c>
    </row>
    <row r="99" spans="1:65" s="2" customFormat="1" ht="44.25" customHeight="1">
      <c r="A99" s="41"/>
      <c r="B99" s="42"/>
      <c r="C99" s="229" t="s">
        <v>81</v>
      </c>
      <c r="D99" s="229" t="s">
        <v>171</v>
      </c>
      <c r="E99" s="230" t="s">
        <v>602</v>
      </c>
      <c r="F99" s="231" t="s">
        <v>603</v>
      </c>
      <c r="G99" s="232" t="s">
        <v>174</v>
      </c>
      <c r="H99" s="233">
        <v>185</v>
      </c>
      <c r="I99" s="234"/>
      <c r="J99" s="235">
        <f>ROUND(I99*H99,2)</f>
        <v>0</v>
      </c>
      <c r="K99" s="231" t="s">
        <v>175</v>
      </c>
      <c r="L99" s="47"/>
      <c r="M99" s="236" t="s">
        <v>19</v>
      </c>
      <c r="N99" s="237" t="s">
        <v>45</v>
      </c>
      <c r="O99" s="87"/>
      <c r="P99" s="238">
        <f>O99*H99</f>
        <v>0</v>
      </c>
      <c r="Q99" s="238">
        <v>0</v>
      </c>
      <c r="R99" s="238">
        <f>Q99*H99</f>
        <v>0</v>
      </c>
      <c r="S99" s="238">
        <v>0.29</v>
      </c>
      <c r="T99" s="239">
        <f>S99*H99</f>
        <v>53.65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0" t="s">
        <v>176</v>
      </c>
      <c r="AT99" s="240" t="s">
        <v>171</v>
      </c>
      <c r="AU99" s="240" t="s">
        <v>83</v>
      </c>
      <c r="AY99" s="20" t="s">
        <v>169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20" t="s">
        <v>81</v>
      </c>
      <c r="BK99" s="241">
        <f>ROUND(I99*H99,2)</f>
        <v>0</v>
      </c>
      <c r="BL99" s="20" t="s">
        <v>176</v>
      </c>
      <c r="BM99" s="240" t="s">
        <v>604</v>
      </c>
    </row>
    <row r="100" spans="1:51" s="13" customFormat="1" ht="12">
      <c r="A100" s="13"/>
      <c r="B100" s="242"/>
      <c r="C100" s="243"/>
      <c r="D100" s="244" t="s">
        <v>178</v>
      </c>
      <c r="E100" s="245" t="s">
        <v>19</v>
      </c>
      <c r="F100" s="246" t="s">
        <v>605</v>
      </c>
      <c r="G100" s="243"/>
      <c r="H100" s="245" t="s">
        <v>19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2" t="s">
        <v>178</v>
      </c>
      <c r="AU100" s="252" t="s">
        <v>83</v>
      </c>
      <c r="AV100" s="13" t="s">
        <v>81</v>
      </c>
      <c r="AW100" s="13" t="s">
        <v>35</v>
      </c>
      <c r="AX100" s="13" t="s">
        <v>74</v>
      </c>
      <c r="AY100" s="252" t="s">
        <v>169</v>
      </c>
    </row>
    <row r="101" spans="1:51" s="14" customFormat="1" ht="12">
      <c r="A101" s="14"/>
      <c r="B101" s="253"/>
      <c r="C101" s="254"/>
      <c r="D101" s="244" t="s">
        <v>178</v>
      </c>
      <c r="E101" s="255" t="s">
        <v>19</v>
      </c>
      <c r="F101" s="256" t="s">
        <v>606</v>
      </c>
      <c r="G101" s="254"/>
      <c r="H101" s="257">
        <v>185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3" t="s">
        <v>178</v>
      </c>
      <c r="AU101" s="263" t="s">
        <v>83</v>
      </c>
      <c r="AV101" s="14" t="s">
        <v>83</v>
      </c>
      <c r="AW101" s="14" t="s">
        <v>35</v>
      </c>
      <c r="AX101" s="14" t="s">
        <v>81</v>
      </c>
      <c r="AY101" s="263" t="s">
        <v>169</v>
      </c>
    </row>
    <row r="102" spans="1:65" s="2" customFormat="1" ht="33" customHeight="1">
      <c r="A102" s="41"/>
      <c r="B102" s="42"/>
      <c r="C102" s="229" t="s">
        <v>83</v>
      </c>
      <c r="D102" s="229" t="s">
        <v>171</v>
      </c>
      <c r="E102" s="230" t="s">
        <v>607</v>
      </c>
      <c r="F102" s="231" t="s">
        <v>608</v>
      </c>
      <c r="G102" s="232" t="s">
        <v>445</v>
      </c>
      <c r="H102" s="233">
        <v>77</v>
      </c>
      <c r="I102" s="234"/>
      <c r="J102" s="235">
        <f>ROUND(I102*H102,2)</f>
        <v>0</v>
      </c>
      <c r="K102" s="231" t="s">
        <v>175</v>
      </c>
      <c r="L102" s="47"/>
      <c r="M102" s="236" t="s">
        <v>19</v>
      </c>
      <c r="N102" s="237" t="s">
        <v>45</v>
      </c>
      <c r="O102" s="87"/>
      <c r="P102" s="238">
        <f>O102*H102</f>
        <v>0</v>
      </c>
      <c r="Q102" s="238">
        <v>0</v>
      </c>
      <c r="R102" s="238">
        <f>Q102*H102</f>
        <v>0</v>
      </c>
      <c r="S102" s="238">
        <v>0.29</v>
      </c>
      <c r="T102" s="239">
        <f>S102*H102</f>
        <v>22.33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0" t="s">
        <v>176</v>
      </c>
      <c r="AT102" s="240" t="s">
        <v>171</v>
      </c>
      <c r="AU102" s="240" t="s">
        <v>83</v>
      </c>
      <c r="AY102" s="20" t="s">
        <v>169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20" t="s">
        <v>81</v>
      </c>
      <c r="BK102" s="241">
        <f>ROUND(I102*H102,2)</f>
        <v>0</v>
      </c>
      <c r="BL102" s="20" t="s">
        <v>176</v>
      </c>
      <c r="BM102" s="240" t="s">
        <v>609</v>
      </c>
    </row>
    <row r="103" spans="1:65" s="2" customFormat="1" ht="33" customHeight="1">
      <c r="A103" s="41"/>
      <c r="B103" s="42"/>
      <c r="C103" s="229" t="s">
        <v>189</v>
      </c>
      <c r="D103" s="229" t="s">
        <v>171</v>
      </c>
      <c r="E103" s="230" t="s">
        <v>610</v>
      </c>
      <c r="F103" s="231" t="s">
        <v>611</v>
      </c>
      <c r="G103" s="232" t="s">
        <v>207</v>
      </c>
      <c r="H103" s="233">
        <v>5092.375</v>
      </c>
      <c r="I103" s="234"/>
      <c r="J103" s="235">
        <f>ROUND(I103*H103,2)</f>
        <v>0</v>
      </c>
      <c r="K103" s="231" t="s">
        <v>175</v>
      </c>
      <c r="L103" s="47"/>
      <c r="M103" s="236" t="s">
        <v>19</v>
      </c>
      <c r="N103" s="237" t="s">
        <v>45</v>
      </c>
      <c r="O103" s="87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0" t="s">
        <v>176</v>
      </c>
      <c r="AT103" s="240" t="s">
        <v>171</v>
      </c>
      <c r="AU103" s="240" t="s">
        <v>83</v>
      </c>
      <c r="AY103" s="20" t="s">
        <v>169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20" t="s">
        <v>81</v>
      </c>
      <c r="BK103" s="241">
        <f>ROUND(I103*H103,2)</f>
        <v>0</v>
      </c>
      <c r="BL103" s="20" t="s">
        <v>176</v>
      </c>
      <c r="BM103" s="240" t="s">
        <v>612</v>
      </c>
    </row>
    <row r="104" spans="1:51" s="13" customFormat="1" ht="12">
      <c r="A104" s="13"/>
      <c r="B104" s="242"/>
      <c r="C104" s="243"/>
      <c r="D104" s="244" t="s">
        <v>178</v>
      </c>
      <c r="E104" s="245" t="s">
        <v>19</v>
      </c>
      <c r="F104" s="246" t="s">
        <v>613</v>
      </c>
      <c r="G104" s="243"/>
      <c r="H104" s="245" t="s">
        <v>19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2" t="s">
        <v>178</v>
      </c>
      <c r="AU104" s="252" t="s">
        <v>83</v>
      </c>
      <c r="AV104" s="13" t="s">
        <v>81</v>
      </c>
      <c r="AW104" s="13" t="s">
        <v>35</v>
      </c>
      <c r="AX104" s="13" t="s">
        <v>74</v>
      </c>
      <c r="AY104" s="252" t="s">
        <v>169</v>
      </c>
    </row>
    <row r="105" spans="1:51" s="14" customFormat="1" ht="12">
      <c r="A105" s="14"/>
      <c r="B105" s="253"/>
      <c r="C105" s="254"/>
      <c r="D105" s="244" t="s">
        <v>178</v>
      </c>
      <c r="E105" s="255" t="s">
        <v>19</v>
      </c>
      <c r="F105" s="256" t="s">
        <v>614</v>
      </c>
      <c r="G105" s="254"/>
      <c r="H105" s="257">
        <v>1878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3" t="s">
        <v>178</v>
      </c>
      <c r="AU105" s="263" t="s">
        <v>83</v>
      </c>
      <c r="AV105" s="14" t="s">
        <v>83</v>
      </c>
      <c r="AW105" s="14" t="s">
        <v>35</v>
      </c>
      <c r="AX105" s="14" t="s">
        <v>74</v>
      </c>
      <c r="AY105" s="263" t="s">
        <v>169</v>
      </c>
    </row>
    <row r="106" spans="1:51" s="13" customFormat="1" ht="12">
      <c r="A106" s="13"/>
      <c r="B106" s="242"/>
      <c r="C106" s="243"/>
      <c r="D106" s="244" t="s">
        <v>178</v>
      </c>
      <c r="E106" s="245" t="s">
        <v>19</v>
      </c>
      <c r="F106" s="246" t="s">
        <v>615</v>
      </c>
      <c r="G106" s="243"/>
      <c r="H106" s="245" t="s">
        <v>19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2" t="s">
        <v>178</v>
      </c>
      <c r="AU106" s="252" t="s">
        <v>83</v>
      </c>
      <c r="AV106" s="13" t="s">
        <v>81</v>
      </c>
      <c r="AW106" s="13" t="s">
        <v>35</v>
      </c>
      <c r="AX106" s="13" t="s">
        <v>74</v>
      </c>
      <c r="AY106" s="252" t="s">
        <v>169</v>
      </c>
    </row>
    <row r="107" spans="1:51" s="14" customFormat="1" ht="12">
      <c r="A107" s="14"/>
      <c r="B107" s="253"/>
      <c r="C107" s="254"/>
      <c r="D107" s="244" t="s">
        <v>178</v>
      </c>
      <c r="E107" s="255" t="s">
        <v>19</v>
      </c>
      <c r="F107" s="256" t="s">
        <v>616</v>
      </c>
      <c r="G107" s="254"/>
      <c r="H107" s="257">
        <v>3531.25</v>
      </c>
      <c r="I107" s="258"/>
      <c r="J107" s="254"/>
      <c r="K107" s="254"/>
      <c r="L107" s="259"/>
      <c r="M107" s="260"/>
      <c r="N107" s="261"/>
      <c r="O107" s="261"/>
      <c r="P107" s="261"/>
      <c r="Q107" s="261"/>
      <c r="R107" s="261"/>
      <c r="S107" s="261"/>
      <c r="T107" s="26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3" t="s">
        <v>178</v>
      </c>
      <c r="AU107" s="263" t="s">
        <v>83</v>
      </c>
      <c r="AV107" s="14" t="s">
        <v>83</v>
      </c>
      <c r="AW107" s="14" t="s">
        <v>35</v>
      </c>
      <c r="AX107" s="14" t="s">
        <v>74</v>
      </c>
      <c r="AY107" s="263" t="s">
        <v>169</v>
      </c>
    </row>
    <row r="108" spans="1:51" s="13" customFormat="1" ht="12">
      <c r="A108" s="13"/>
      <c r="B108" s="242"/>
      <c r="C108" s="243"/>
      <c r="D108" s="244" t="s">
        <v>178</v>
      </c>
      <c r="E108" s="245" t="s">
        <v>19</v>
      </c>
      <c r="F108" s="246" t="s">
        <v>617</v>
      </c>
      <c r="G108" s="243"/>
      <c r="H108" s="245" t="s">
        <v>19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2" t="s">
        <v>178</v>
      </c>
      <c r="AU108" s="252" t="s">
        <v>83</v>
      </c>
      <c r="AV108" s="13" t="s">
        <v>81</v>
      </c>
      <c r="AW108" s="13" t="s">
        <v>35</v>
      </c>
      <c r="AX108" s="13" t="s">
        <v>74</v>
      </c>
      <c r="AY108" s="252" t="s">
        <v>169</v>
      </c>
    </row>
    <row r="109" spans="1:51" s="14" customFormat="1" ht="12">
      <c r="A109" s="14"/>
      <c r="B109" s="253"/>
      <c r="C109" s="254"/>
      <c r="D109" s="244" t="s">
        <v>178</v>
      </c>
      <c r="E109" s="255" t="s">
        <v>19</v>
      </c>
      <c r="F109" s="256" t="s">
        <v>618</v>
      </c>
      <c r="G109" s="254"/>
      <c r="H109" s="257">
        <v>-316.875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3" t="s">
        <v>178</v>
      </c>
      <c r="AU109" s="263" t="s">
        <v>83</v>
      </c>
      <c r="AV109" s="14" t="s">
        <v>83</v>
      </c>
      <c r="AW109" s="14" t="s">
        <v>35</v>
      </c>
      <c r="AX109" s="14" t="s">
        <v>74</v>
      </c>
      <c r="AY109" s="263" t="s">
        <v>169</v>
      </c>
    </row>
    <row r="110" spans="1:51" s="15" customFormat="1" ht="12">
      <c r="A110" s="15"/>
      <c r="B110" s="264"/>
      <c r="C110" s="265"/>
      <c r="D110" s="244" t="s">
        <v>178</v>
      </c>
      <c r="E110" s="266" t="s">
        <v>19</v>
      </c>
      <c r="F110" s="267" t="s">
        <v>183</v>
      </c>
      <c r="G110" s="265"/>
      <c r="H110" s="268">
        <v>5092.375</v>
      </c>
      <c r="I110" s="269"/>
      <c r="J110" s="265"/>
      <c r="K110" s="265"/>
      <c r="L110" s="270"/>
      <c r="M110" s="271"/>
      <c r="N110" s="272"/>
      <c r="O110" s="272"/>
      <c r="P110" s="272"/>
      <c r="Q110" s="272"/>
      <c r="R110" s="272"/>
      <c r="S110" s="272"/>
      <c r="T110" s="27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74" t="s">
        <v>178</v>
      </c>
      <c r="AU110" s="274" t="s">
        <v>83</v>
      </c>
      <c r="AV110" s="15" t="s">
        <v>176</v>
      </c>
      <c r="AW110" s="15" t="s">
        <v>35</v>
      </c>
      <c r="AX110" s="15" t="s">
        <v>81</v>
      </c>
      <c r="AY110" s="274" t="s">
        <v>169</v>
      </c>
    </row>
    <row r="111" spans="1:65" s="2" customFormat="1" ht="55.5" customHeight="1">
      <c r="A111" s="41"/>
      <c r="B111" s="42"/>
      <c r="C111" s="229" t="s">
        <v>176</v>
      </c>
      <c r="D111" s="229" t="s">
        <v>171</v>
      </c>
      <c r="E111" s="230" t="s">
        <v>619</v>
      </c>
      <c r="F111" s="231" t="s">
        <v>620</v>
      </c>
      <c r="G111" s="232" t="s">
        <v>207</v>
      </c>
      <c r="H111" s="233">
        <v>931.6</v>
      </c>
      <c r="I111" s="234"/>
      <c r="J111" s="235">
        <f>ROUND(I111*H111,2)</f>
        <v>0</v>
      </c>
      <c r="K111" s="231" t="s">
        <v>175</v>
      </c>
      <c r="L111" s="47"/>
      <c r="M111" s="236" t="s">
        <v>19</v>
      </c>
      <c r="N111" s="237" t="s">
        <v>45</v>
      </c>
      <c r="O111" s="87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0" t="s">
        <v>176</v>
      </c>
      <c r="AT111" s="240" t="s">
        <v>171</v>
      </c>
      <c r="AU111" s="240" t="s">
        <v>83</v>
      </c>
      <c r="AY111" s="20" t="s">
        <v>169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20" t="s">
        <v>81</v>
      </c>
      <c r="BK111" s="241">
        <f>ROUND(I111*H111,2)</f>
        <v>0</v>
      </c>
      <c r="BL111" s="20" t="s">
        <v>176</v>
      </c>
      <c r="BM111" s="240" t="s">
        <v>621</v>
      </c>
    </row>
    <row r="112" spans="1:51" s="14" customFormat="1" ht="12">
      <c r="A112" s="14"/>
      <c r="B112" s="253"/>
      <c r="C112" s="254"/>
      <c r="D112" s="244" t="s">
        <v>178</v>
      </c>
      <c r="E112" s="255" t="s">
        <v>19</v>
      </c>
      <c r="F112" s="256" t="s">
        <v>622</v>
      </c>
      <c r="G112" s="254"/>
      <c r="H112" s="257">
        <v>931.6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178</v>
      </c>
      <c r="AU112" s="263" t="s">
        <v>83</v>
      </c>
      <c r="AV112" s="14" t="s">
        <v>83</v>
      </c>
      <c r="AW112" s="14" t="s">
        <v>35</v>
      </c>
      <c r="AX112" s="14" t="s">
        <v>81</v>
      </c>
      <c r="AY112" s="263" t="s">
        <v>169</v>
      </c>
    </row>
    <row r="113" spans="1:65" s="2" customFormat="1" ht="55.5" customHeight="1">
      <c r="A113" s="41"/>
      <c r="B113" s="42"/>
      <c r="C113" s="229" t="s">
        <v>196</v>
      </c>
      <c r="D113" s="229" t="s">
        <v>171</v>
      </c>
      <c r="E113" s="230" t="s">
        <v>623</v>
      </c>
      <c r="F113" s="231" t="s">
        <v>624</v>
      </c>
      <c r="G113" s="232" t="s">
        <v>207</v>
      </c>
      <c r="H113" s="233">
        <v>4160.775</v>
      </c>
      <c r="I113" s="234"/>
      <c r="J113" s="235">
        <f>ROUND(I113*H113,2)</f>
        <v>0</v>
      </c>
      <c r="K113" s="231" t="s">
        <v>175</v>
      </c>
      <c r="L113" s="47"/>
      <c r="M113" s="236" t="s">
        <v>19</v>
      </c>
      <c r="N113" s="237" t="s">
        <v>45</v>
      </c>
      <c r="O113" s="87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0" t="s">
        <v>176</v>
      </c>
      <c r="AT113" s="240" t="s">
        <v>171</v>
      </c>
      <c r="AU113" s="240" t="s">
        <v>83</v>
      </c>
      <c r="AY113" s="20" t="s">
        <v>169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20" t="s">
        <v>81</v>
      </c>
      <c r="BK113" s="241">
        <f>ROUND(I113*H113,2)</f>
        <v>0</v>
      </c>
      <c r="BL113" s="20" t="s">
        <v>176</v>
      </c>
      <c r="BM113" s="240" t="s">
        <v>625</v>
      </c>
    </row>
    <row r="114" spans="1:51" s="13" customFormat="1" ht="12">
      <c r="A114" s="13"/>
      <c r="B114" s="242"/>
      <c r="C114" s="243"/>
      <c r="D114" s="244" t="s">
        <v>178</v>
      </c>
      <c r="E114" s="245" t="s">
        <v>19</v>
      </c>
      <c r="F114" s="246" t="s">
        <v>626</v>
      </c>
      <c r="G114" s="243"/>
      <c r="H114" s="245" t="s">
        <v>19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2" t="s">
        <v>178</v>
      </c>
      <c r="AU114" s="252" t="s">
        <v>83</v>
      </c>
      <c r="AV114" s="13" t="s">
        <v>81</v>
      </c>
      <c r="AW114" s="13" t="s">
        <v>35</v>
      </c>
      <c r="AX114" s="13" t="s">
        <v>74</v>
      </c>
      <c r="AY114" s="252" t="s">
        <v>169</v>
      </c>
    </row>
    <row r="115" spans="1:51" s="14" customFormat="1" ht="12">
      <c r="A115" s="14"/>
      <c r="B115" s="253"/>
      <c r="C115" s="254"/>
      <c r="D115" s="244" t="s">
        <v>178</v>
      </c>
      <c r="E115" s="255" t="s">
        <v>19</v>
      </c>
      <c r="F115" s="256" t="s">
        <v>627</v>
      </c>
      <c r="G115" s="254"/>
      <c r="H115" s="257">
        <v>4160.775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178</v>
      </c>
      <c r="AU115" s="263" t="s">
        <v>83</v>
      </c>
      <c r="AV115" s="14" t="s">
        <v>83</v>
      </c>
      <c r="AW115" s="14" t="s">
        <v>35</v>
      </c>
      <c r="AX115" s="14" t="s">
        <v>81</v>
      </c>
      <c r="AY115" s="263" t="s">
        <v>169</v>
      </c>
    </row>
    <row r="116" spans="1:65" s="2" customFormat="1" ht="33" customHeight="1">
      <c r="A116" s="41"/>
      <c r="B116" s="42"/>
      <c r="C116" s="229" t="s">
        <v>200</v>
      </c>
      <c r="D116" s="229" t="s">
        <v>171</v>
      </c>
      <c r="E116" s="230" t="s">
        <v>628</v>
      </c>
      <c r="F116" s="231" t="s">
        <v>629</v>
      </c>
      <c r="G116" s="232" t="s">
        <v>207</v>
      </c>
      <c r="H116" s="233">
        <v>931.6</v>
      </c>
      <c r="I116" s="234"/>
      <c r="J116" s="235">
        <f>ROUND(I116*H116,2)</f>
        <v>0</v>
      </c>
      <c r="K116" s="231" t="s">
        <v>175</v>
      </c>
      <c r="L116" s="47"/>
      <c r="M116" s="236" t="s">
        <v>19</v>
      </c>
      <c r="N116" s="237" t="s">
        <v>45</v>
      </c>
      <c r="O116" s="87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0" t="s">
        <v>176</v>
      </c>
      <c r="AT116" s="240" t="s">
        <v>171</v>
      </c>
      <c r="AU116" s="240" t="s">
        <v>83</v>
      </c>
      <c r="AY116" s="20" t="s">
        <v>169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20" t="s">
        <v>81</v>
      </c>
      <c r="BK116" s="241">
        <f>ROUND(I116*H116,2)</f>
        <v>0</v>
      </c>
      <c r="BL116" s="20" t="s">
        <v>176</v>
      </c>
      <c r="BM116" s="240" t="s">
        <v>630</v>
      </c>
    </row>
    <row r="117" spans="1:51" s="14" customFormat="1" ht="12">
      <c r="A117" s="14"/>
      <c r="B117" s="253"/>
      <c r="C117" s="254"/>
      <c r="D117" s="244" t="s">
        <v>178</v>
      </c>
      <c r="E117" s="255" t="s">
        <v>19</v>
      </c>
      <c r="F117" s="256" t="s">
        <v>622</v>
      </c>
      <c r="G117" s="254"/>
      <c r="H117" s="257">
        <v>931.6</v>
      </c>
      <c r="I117" s="258"/>
      <c r="J117" s="254"/>
      <c r="K117" s="254"/>
      <c r="L117" s="259"/>
      <c r="M117" s="260"/>
      <c r="N117" s="261"/>
      <c r="O117" s="261"/>
      <c r="P117" s="261"/>
      <c r="Q117" s="261"/>
      <c r="R117" s="261"/>
      <c r="S117" s="261"/>
      <c r="T117" s="26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3" t="s">
        <v>178</v>
      </c>
      <c r="AU117" s="263" t="s">
        <v>83</v>
      </c>
      <c r="AV117" s="14" t="s">
        <v>83</v>
      </c>
      <c r="AW117" s="14" t="s">
        <v>35</v>
      </c>
      <c r="AX117" s="14" t="s">
        <v>81</v>
      </c>
      <c r="AY117" s="263" t="s">
        <v>169</v>
      </c>
    </row>
    <row r="118" spans="1:65" s="2" customFormat="1" ht="44.25" customHeight="1">
      <c r="A118" s="41"/>
      <c r="B118" s="42"/>
      <c r="C118" s="229" t="s">
        <v>204</v>
      </c>
      <c r="D118" s="229" t="s">
        <v>171</v>
      </c>
      <c r="E118" s="230" t="s">
        <v>631</v>
      </c>
      <c r="F118" s="231" t="s">
        <v>632</v>
      </c>
      <c r="G118" s="232" t="s">
        <v>207</v>
      </c>
      <c r="H118" s="233">
        <v>3355.975</v>
      </c>
      <c r="I118" s="234"/>
      <c r="J118" s="235">
        <f>ROUND(I118*H118,2)</f>
        <v>0</v>
      </c>
      <c r="K118" s="231" t="s">
        <v>175</v>
      </c>
      <c r="L118" s="47"/>
      <c r="M118" s="236" t="s">
        <v>19</v>
      </c>
      <c r="N118" s="237" t="s">
        <v>45</v>
      </c>
      <c r="O118" s="87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0" t="s">
        <v>176</v>
      </c>
      <c r="AT118" s="240" t="s">
        <v>171</v>
      </c>
      <c r="AU118" s="240" t="s">
        <v>83</v>
      </c>
      <c r="AY118" s="20" t="s">
        <v>169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20" t="s">
        <v>81</v>
      </c>
      <c r="BK118" s="241">
        <f>ROUND(I118*H118,2)</f>
        <v>0</v>
      </c>
      <c r="BL118" s="20" t="s">
        <v>176</v>
      </c>
      <c r="BM118" s="240" t="s">
        <v>633</v>
      </c>
    </row>
    <row r="119" spans="1:51" s="14" customFormat="1" ht="12">
      <c r="A119" s="14"/>
      <c r="B119" s="253"/>
      <c r="C119" s="254"/>
      <c r="D119" s="244" t="s">
        <v>178</v>
      </c>
      <c r="E119" s="255" t="s">
        <v>19</v>
      </c>
      <c r="F119" s="256" t="s">
        <v>634</v>
      </c>
      <c r="G119" s="254"/>
      <c r="H119" s="257">
        <v>3531.25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178</v>
      </c>
      <c r="AU119" s="263" t="s">
        <v>83</v>
      </c>
      <c r="AV119" s="14" t="s">
        <v>83</v>
      </c>
      <c r="AW119" s="14" t="s">
        <v>35</v>
      </c>
      <c r="AX119" s="14" t="s">
        <v>74</v>
      </c>
      <c r="AY119" s="263" t="s">
        <v>169</v>
      </c>
    </row>
    <row r="120" spans="1:51" s="14" customFormat="1" ht="12">
      <c r="A120" s="14"/>
      <c r="B120" s="253"/>
      <c r="C120" s="254"/>
      <c r="D120" s="244" t="s">
        <v>178</v>
      </c>
      <c r="E120" s="255" t="s">
        <v>19</v>
      </c>
      <c r="F120" s="256" t="s">
        <v>635</v>
      </c>
      <c r="G120" s="254"/>
      <c r="H120" s="257">
        <v>-316.875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178</v>
      </c>
      <c r="AU120" s="263" t="s">
        <v>83</v>
      </c>
      <c r="AV120" s="14" t="s">
        <v>83</v>
      </c>
      <c r="AW120" s="14" t="s">
        <v>35</v>
      </c>
      <c r="AX120" s="14" t="s">
        <v>74</v>
      </c>
      <c r="AY120" s="263" t="s">
        <v>169</v>
      </c>
    </row>
    <row r="121" spans="1:51" s="14" customFormat="1" ht="12">
      <c r="A121" s="14"/>
      <c r="B121" s="253"/>
      <c r="C121" s="254"/>
      <c r="D121" s="244" t="s">
        <v>178</v>
      </c>
      <c r="E121" s="255" t="s">
        <v>19</v>
      </c>
      <c r="F121" s="256" t="s">
        <v>636</v>
      </c>
      <c r="G121" s="254"/>
      <c r="H121" s="257">
        <v>141.6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3" t="s">
        <v>178</v>
      </c>
      <c r="AU121" s="263" t="s">
        <v>83</v>
      </c>
      <c r="AV121" s="14" t="s">
        <v>83</v>
      </c>
      <c r="AW121" s="14" t="s">
        <v>35</v>
      </c>
      <c r="AX121" s="14" t="s">
        <v>74</v>
      </c>
      <c r="AY121" s="263" t="s">
        <v>169</v>
      </c>
    </row>
    <row r="122" spans="1:51" s="15" customFormat="1" ht="12">
      <c r="A122" s="15"/>
      <c r="B122" s="264"/>
      <c r="C122" s="265"/>
      <c r="D122" s="244" t="s">
        <v>178</v>
      </c>
      <c r="E122" s="266" t="s">
        <v>19</v>
      </c>
      <c r="F122" s="267" t="s">
        <v>183</v>
      </c>
      <c r="G122" s="265"/>
      <c r="H122" s="268">
        <v>3355.975</v>
      </c>
      <c r="I122" s="269"/>
      <c r="J122" s="265"/>
      <c r="K122" s="265"/>
      <c r="L122" s="270"/>
      <c r="M122" s="271"/>
      <c r="N122" s="272"/>
      <c r="O122" s="272"/>
      <c r="P122" s="272"/>
      <c r="Q122" s="272"/>
      <c r="R122" s="272"/>
      <c r="S122" s="272"/>
      <c r="T122" s="27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4" t="s">
        <v>178</v>
      </c>
      <c r="AU122" s="274" t="s">
        <v>83</v>
      </c>
      <c r="AV122" s="15" t="s">
        <v>176</v>
      </c>
      <c r="AW122" s="15" t="s">
        <v>35</v>
      </c>
      <c r="AX122" s="15" t="s">
        <v>81</v>
      </c>
      <c r="AY122" s="274" t="s">
        <v>169</v>
      </c>
    </row>
    <row r="123" spans="1:65" s="2" customFormat="1" ht="21.75" customHeight="1">
      <c r="A123" s="41"/>
      <c r="B123" s="42"/>
      <c r="C123" s="307" t="s">
        <v>210</v>
      </c>
      <c r="D123" s="307" t="s">
        <v>637</v>
      </c>
      <c r="E123" s="308" t="s">
        <v>638</v>
      </c>
      <c r="F123" s="309" t="s">
        <v>639</v>
      </c>
      <c r="G123" s="310" t="s">
        <v>234</v>
      </c>
      <c r="H123" s="311">
        <v>6428.75</v>
      </c>
      <c r="I123" s="312"/>
      <c r="J123" s="313">
        <f>ROUND(I123*H123,2)</f>
        <v>0</v>
      </c>
      <c r="K123" s="309" t="s">
        <v>19</v>
      </c>
      <c r="L123" s="314"/>
      <c r="M123" s="315" t="s">
        <v>19</v>
      </c>
      <c r="N123" s="316" t="s">
        <v>45</v>
      </c>
      <c r="O123" s="87"/>
      <c r="P123" s="238">
        <f>O123*H123</f>
        <v>0</v>
      </c>
      <c r="Q123" s="238">
        <v>1</v>
      </c>
      <c r="R123" s="238">
        <f>Q123*H123</f>
        <v>6428.75</v>
      </c>
      <c r="S123" s="238">
        <v>0</v>
      </c>
      <c r="T123" s="239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0" t="s">
        <v>210</v>
      </c>
      <c r="AT123" s="240" t="s">
        <v>637</v>
      </c>
      <c r="AU123" s="240" t="s">
        <v>83</v>
      </c>
      <c r="AY123" s="20" t="s">
        <v>169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20" t="s">
        <v>81</v>
      </c>
      <c r="BK123" s="241">
        <f>ROUND(I123*H123,2)</f>
        <v>0</v>
      </c>
      <c r="BL123" s="20" t="s">
        <v>176</v>
      </c>
      <c r="BM123" s="240" t="s">
        <v>640</v>
      </c>
    </row>
    <row r="124" spans="1:51" s="13" customFormat="1" ht="12">
      <c r="A124" s="13"/>
      <c r="B124" s="242"/>
      <c r="C124" s="243"/>
      <c r="D124" s="244" t="s">
        <v>178</v>
      </c>
      <c r="E124" s="245" t="s">
        <v>19</v>
      </c>
      <c r="F124" s="246" t="s">
        <v>641</v>
      </c>
      <c r="G124" s="243"/>
      <c r="H124" s="245" t="s">
        <v>19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2" t="s">
        <v>178</v>
      </c>
      <c r="AU124" s="252" t="s">
        <v>83</v>
      </c>
      <c r="AV124" s="13" t="s">
        <v>81</v>
      </c>
      <c r="AW124" s="13" t="s">
        <v>35</v>
      </c>
      <c r="AX124" s="13" t="s">
        <v>74</v>
      </c>
      <c r="AY124" s="252" t="s">
        <v>169</v>
      </c>
    </row>
    <row r="125" spans="1:51" s="14" customFormat="1" ht="12">
      <c r="A125" s="14"/>
      <c r="B125" s="253"/>
      <c r="C125" s="254"/>
      <c r="D125" s="244" t="s">
        <v>178</v>
      </c>
      <c r="E125" s="255" t="s">
        <v>19</v>
      </c>
      <c r="F125" s="256" t="s">
        <v>642</v>
      </c>
      <c r="G125" s="254"/>
      <c r="H125" s="257">
        <v>6428.75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3" t="s">
        <v>178</v>
      </c>
      <c r="AU125" s="263" t="s">
        <v>83</v>
      </c>
      <c r="AV125" s="14" t="s">
        <v>83</v>
      </c>
      <c r="AW125" s="14" t="s">
        <v>35</v>
      </c>
      <c r="AX125" s="14" t="s">
        <v>81</v>
      </c>
      <c r="AY125" s="263" t="s">
        <v>169</v>
      </c>
    </row>
    <row r="126" spans="1:65" s="2" customFormat="1" ht="44.25" customHeight="1">
      <c r="A126" s="41"/>
      <c r="B126" s="42"/>
      <c r="C126" s="229" t="s">
        <v>216</v>
      </c>
      <c r="D126" s="229" t="s">
        <v>171</v>
      </c>
      <c r="E126" s="230" t="s">
        <v>643</v>
      </c>
      <c r="F126" s="231" t="s">
        <v>644</v>
      </c>
      <c r="G126" s="232" t="s">
        <v>207</v>
      </c>
      <c r="H126" s="233">
        <v>790</v>
      </c>
      <c r="I126" s="234"/>
      <c r="J126" s="235">
        <f>ROUND(I126*H126,2)</f>
        <v>0</v>
      </c>
      <c r="K126" s="231" t="s">
        <v>175</v>
      </c>
      <c r="L126" s="47"/>
      <c r="M126" s="236" t="s">
        <v>19</v>
      </c>
      <c r="N126" s="237" t="s">
        <v>45</v>
      </c>
      <c r="O126" s="87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0" t="s">
        <v>176</v>
      </c>
      <c r="AT126" s="240" t="s">
        <v>171</v>
      </c>
      <c r="AU126" s="240" t="s">
        <v>83</v>
      </c>
      <c r="AY126" s="20" t="s">
        <v>169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20" t="s">
        <v>81</v>
      </c>
      <c r="BK126" s="241">
        <f>ROUND(I126*H126,2)</f>
        <v>0</v>
      </c>
      <c r="BL126" s="20" t="s">
        <v>176</v>
      </c>
      <c r="BM126" s="240" t="s">
        <v>645</v>
      </c>
    </row>
    <row r="127" spans="1:51" s="13" customFormat="1" ht="12">
      <c r="A127" s="13"/>
      <c r="B127" s="242"/>
      <c r="C127" s="243"/>
      <c r="D127" s="244" t="s">
        <v>178</v>
      </c>
      <c r="E127" s="245" t="s">
        <v>19</v>
      </c>
      <c r="F127" s="246" t="s">
        <v>646</v>
      </c>
      <c r="G127" s="243"/>
      <c r="H127" s="245" t="s">
        <v>19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178</v>
      </c>
      <c r="AU127" s="252" t="s">
        <v>83</v>
      </c>
      <c r="AV127" s="13" t="s">
        <v>81</v>
      </c>
      <c r="AW127" s="13" t="s">
        <v>35</v>
      </c>
      <c r="AX127" s="13" t="s">
        <v>74</v>
      </c>
      <c r="AY127" s="252" t="s">
        <v>169</v>
      </c>
    </row>
    <row r="128" spans="1:51" s="14" customFormat="1" ht="12">
      <c r="A128" s="14"/>
      <c r="B128" s="253"/>
      <c r="C128" s="254"/>
      <c r="D128" s="244" t="s">
        <v>178</v>
      </c>
      <c r="E128" s="255" t="s">
        <v>19</v>
      </c>
      <c r="F128" s="256" t="s">
        <v>647</v>
      </c>
      <c r="G128" s="254"/>
      <c r="H128" s="257">
        <v>790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178</v>
      </c>
      <c r="AU128" s="263" t="s">
        <v>83</v>
      </c>
      <c r="AV128" s="14" t="s">
        <v>83</v>
      </c>
      <c r="AW128" s="14" t="s">
        <v>35</v>
      </c>
      <c r="AX128" s="14" t="s">
        <v>81</v>
      </c>
      <c r="AY128" s="263" t="s">
        <v>169</v>
      </c>
    </row>
    <row r="129" spans="1:65" s="2" customFormat="1" ht="33" customHeight="1">
      <c r="A129" s="41"/>
      <c r="B129" s="42"/>
      <c r="C129" s="229" t="s">
        <v>222</v>
      </c>
      <c r="D129" s="229" t="s">
        <v>171</v>
      </c>
      <c r="E129" s="230" t="s">
        <v>648</v>
      </c>
      <c r="F129" s="231" t="s">
        <v>649</v>
      </c>
      <c r="G129" s="232" t="s">
        <v>234</v>
      </c>
      <c r="H129" s="233">
        <v>7489.395</v>
      </c>
      <c r="I129" s="234"/>
      <c r="J129" s="235">
        <f>ROUND(I129*H129,2)</f>
        <v>0</v>
      </c>
      <c r="K129" s="231" t="s">
        <v>175</v>
      </c>
      <c r="L129" s="47"/>
      <c r="M129" s="236" t="s">
        <v>19</v>
      </c>
      <c r="N129" s="237" t="s">
        <v>45</v>
      </c>
      <c r="O129" s="87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0" t="s">
        <v>176</v>
      </c>
      <c r="AT129" s="240" t="s">
        <v>171</v>
      </c>
      <c r="AU129" s="240" t="s">
        <v>83</v>
      </c>
      <c r="AY129" s="20" t="s">
        <v>169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20" t="s">
        <v>81</v>
      </c>
      <c r="BK129" s="241">
        <f>ROUND(I129*H129,2)</f>
        <v>0</v>
      </c>
      <c r="BL129" s="20" t="s">
        <v>176</v>
      </c>
      <c r="BM129" s="240" t="s">
        <v>650</v>
      </c>
    </row>
    <row r="130" spans="1:51" s="14" customFormat="1" ht="12">
      <c r="A130" s="14"/>
      <c r="B130" s="253"/>
      <c r="C130" s="254"/>
      <c r="D130" s="244" t="s">
        <v>178</v>
      </c>
      <c r="E130" s="255" t="s">
        <v>19</v>
      </c>
      <c r="F130" s="256" t="s">
        <v>651</v>
      </c>
      <c r="G130" s="254"/>
      <c r="H130" s="257">
        <v>7489.395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178</v>
      </c>
      <c r="AU130" s="263" t="s">
        <v>83</v>
      </c>
      <c r="AV130" s="14" t="s">
        <v>83</v>
      </c>
      <c r="AW130" s="14" t="s">
        <v>35</v>
      </c>
      <c r="AX130" s="14" t="s">
        <v>81</v>
      </c>
      <c r="AY130" s="263" t="s">
        <v>169</v>
      </c>
    </row>
    <row r="131" spans="1:65" s="2" customFormat="1" ht="21.75" customHeight="1">
      <c r="A131" s="41"/>
      <c r="B131" s="42"/>
      <c r="C131" s="229" t="s">
        <v>231</v>
      </c>
      <c r="D131" s="229" t="s">
        <v>171</v>
      </c>
      <c r="E131" s="230" t="s">
        <v>652</v>
      </c>
      <c r="F131" s="231" t="s">
        <v>653</v>
      </c>
      <c r="G131" s="232" t="s">
        <v>174</v>
      </c>
      <c r="H131" s="233">
        <v>8834.2</v>
      </c>
      <c r="I131" s="234"/>
      <c r="J131" s="235">
        <f>ROUND(I131*H131,2)</f>
        <v>0</v>
      </c>
      <c r="K131" s="231" t="s">
        <v>175</v>
      </c>
      <c r="L131" s="47"/>
      <c r="M131" s="236" t="s">
        <v>19</v>
      </c>
      <c r="N131" s="237" t="s">
        <v>45</v>
      </c>
      <c r="O131" s="87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0" t="s">
        <v>176</v>
      </c>
      <c r="AT131" s="240" t="s">
        <v>171</v>
      </c>
      <c r="AU131" s="240" t="s">
        <v>83</v>
      </c>
      <c r="AY131" s="20" t="s">
        <v>169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20" t="s">
        <v>81</v>
      </c>
      <c r="BK131" s="241">
        <f>ROUND(I131*H131,2)</f>
        <v>0</v>
      </c>
      <c r="BL131" s="20" t="s">
        <v>176</v>
      </c>
      <c r="BM131" s="240" t="s">
        <v>654</v>
      </c>
    </row>
    <row r="132" spans="1:51" s="13" customFormat="1" ht="12">
      <c r="A132" s="13"/>
      <c r="B132" s="242"/>
      <c r="C132" s="243"/>
      <c r="D132" s="244" t="s">
        <v>178</v>
      </c>
      <c r="E132" s="245" t="s">
        <v>19</v>
      </c>
      <c r="F132" s="246" t="s">
        <v>655</v>
      </c>
      <c r="G132" s="243"/>
      <c r="H132" s="245" t="s">
        <v>19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2" t="s">
        <v>178</v>
      </c>
      <c r="AU132" s="252" t="s">
        <v>83</v>
      </c>
      <c r="AV132" s="13" t="s">
        <v>81</v>
      </c>
      <c r="AW132" s="13" t="s">
        <v>35</v>
      </c>
      <c r="AX132" s="13" t="s">
        <v>74</v>
      </c>
      <c r="AY132" s="252" t="s">
        <v>169</v>
      </c>
    </row>
    <row r="133" spans="1:51" s="14" customFormat="1" ht="12">
      <c r="A133" s="14"/>
      <c r="B133" s="253"/>
      <c r="C133" s="254"/>
      <c r="D133" s="244" t="s">
        <v>178</v>
      </c>
      <c r="E133" s="255" t="s">
        <v>19</v>
      </c>
      <c r="F133" s="256" t="s">
        <v>656</v>
      </c>
      <c r="G133" s="254"/>
      <c r="H133" s="257">
        <v>7050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178</v>
      </c>
      <c r="AU133" s="263" t="s">
        <v>83</v>
      </c>
      <c r="AV133" s="14" t="s">
        <v>83</v>
      </c>
      <c r="AW133" s="14" t="s">
        <v>35</v>
      </c>
      <c r="AX133" s="14" t="s">
        <v>74</v>
      </c>
      <c r="AY133" s="263" t="s">
        <v>169</v>
      </c>
    </row>
    <row r="134" spans="1:51" s="14" customFormat="1" ht="12">
      <c r="A134" s="14"/>
      <c r="B134" s="253"/>
      <c r="C134" s="254"/>
      <c r="D134" s="244" t="s">
        <v>178</v>
      </c>
      <c r="E134" s="255" t="s">
        <v>19</v>
      </c>
      <c r="F134" s="256" t="s">
        <v>657</v>
      </c>
      <c r="G134" s="254"/>
      <c r="H134" s="257">
        <v>1784.2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3" t="s">
        <v>178</v>
      </c>
      <c r="AU134" s="263" t="s">
        <v>83</v>
      </c>
      <c r="AV134" s="14" t="s">
        <v>83</v>
      </c>
      <c r="AW134" s="14" t="s">
        <v>35</v>
      </c>
      <c r="AX134" s="14" t="s">
        <v>74</v>
      </c>
      <c r="AY134" s="263" t="s">
        <v>169</v>
      </c>
    </row>
    <row r="135" spans="1:51" s="15" customFormat="1" ht="12">
      <c r="A135" s="15"/>
      <c r="B135" s="264"/>
      <c r="C135" s="265"/>
      <c r="D135" s="244" t="s">
        <v>178</v>
      </c>
      <c r="E135" s="266" t="s">
        <v>19</v>
      </c>
      <c r="F135" s="267" t="s">
        <v>183</v>
      </c>
      <c r="G135" s="265"/>
      <c r="H135" s="268">
        <v>8834.2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4" t="s">
        <v>178</v>
      </c>
      <c r="AU135" s="274" t="s">
        <v>83</v>
      </c>
      <c r="AV135" s="15" t="s">
        <v>176</v>
      </c>
      <c r="AW135" s="15" t="s">
        <v>35</v>
      </c>
      <c r="AX135" s="15" t="s">
        <v>81</v>
      </c>
      <c r="AY135" s="274" t="s">
        <v>169</v>
      </c>
    </row>
    <row r="136" spans="1:65" s="2" customFormat="1" ht="44.25" customHeight="1">
      <c r="A136" s="41"/>
      <c r="B136" s="42"/>
      <c r="C136" s="229" t="s">
        <v>237</v>
      </c>
      <c r="D136" s="229" t="s">
        <v>171</v>
      </c>
      <c r="E136" s="230" t="s">
        <v>658</v>
      </c>
      <c r="F136" s="231" t="s">
        <v>659</v>
      </c>
      <c r="G136" s="232" t="s">
        <v>174</v>
      </c>
      <c r="H136" s="233">
        <v>360</v>
      </c>
      <c r="I136" s="234"/>
      <c r="J136" s="235">
        <f>ROUND(I136*H136,2)</f>
        <v>0</v>
      </c>
      <c r="K136" s="231" t="s">
        <v>175</v>
      </c>
      <c r="L136" s="47"/>
      <c r="M136" s="236" t="s">
        <v>19</v>
      </c>
      <c r="N136" s="237" t="s">
        <v>45</v>
      </c>
      <c r="O136" s="87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0" t="s">
        <v>176</v>
      </c>
      <c r="AT136" s="240" t="s">
        <v>171</v>
      </c>
      <c r="AU136" s="240" t="s">
        <v>83</v>
      </c>
      <c r="AY136" s="20" t="s">
        <v>169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20" t="s">
        <v>81</v>
      </c>
      <c r="BK136" s="241">
        <f>ROUND(I136*H136,2)</f>
        <v>0</v>
      </c>
      <c r="BL136" s="20" t="s">
        <v>176</v>
      </c>
      <c r="BM136" s="240" t="s">
        <v>660</v>
      </c>
    </row>
    <row r="137" spans="1:65" s="2" customFormat="1" ht="33" customHeight="1">
      <c r="A137" s="41"/>
      <c r="B137" s="42"/>
      <c r="C137" s="229" t="s">
        <v>247</v>
      </c>
      <c r="D137" s="229" t="s">
        <v>171</v>
      </c>
      <c r="E137" s="230" t="s">
        <v>661</v>
      </c>
      <c r="F137" s="231" t="s">
        <v>662</v>
      </c>
      <c r="G137" s="232" t="s">
        <v>174</v>
      </c>
      <c r="H137" s="233">
        <v>1750</v>
      </c>
      <c r="I137" s="234"/>
      <c r="J137" s="235">
        <f>ROUND(I137*H137,2)</f>
        <v>0</v>
      </c>
      <c r="K137" s="231" t="s">
        <v>175</v>
      </c>
      <c r="L137" s="47"/>
      <c r="M137" s="236" t="s">
        <v>19</v>
      </c>
      <c r="N137" s="237" t="s">
        <v>45</v>
      </c>
      <c r="O137" s="87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0" t="s">
        <v>176</v>
      </c>
      <c r="AT137" s="240" t="s">
        <v>171</v>
      </c>
      <c r="AU137" s="240" t="s">
        <v>83</v>
      </c>
      <c r="AY137" s="20" t="s">
        <v>169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20" t="s">
        <v>81</v>
      </c>
      <c r="BK137" s="241">
        <f>ROUND(I137*H137,2)</f>
        <v>0</v>
      </c>
      <c r="BL137" s="20" t="s">
        <v>176</v>
      </c>
      <c r="BM137" s="240" t="s">
        <v>663</v>
      </c>
    </row>
    <row r="138" spans="1:65" s="2" customFormat="1" ht="33" customHeight="1">
      <c r="A138" s="41"/>
      <c r="B138" s="42"/>
      <c r="C138" s="229" t="s">
        <v>251</v>
      </c>
      <c r="D138" s="229" t="s">
        <v>171</v>
      </c>
      <c r="E138" s="230" t="s">
        <v>664</v>
      </c>
      <c r="F138" s="231" t="s">
        <v>665</v>
      </c>
      <c r="G138" s="232" t="s">
        <v>207</v>
      </c>
      <c r="H138" s="233">
        <v>208.17</v>
      </c>
      <c r="I138" s="234"/>
      <c r="J138" s="235">
        <f>ROUND(I138*H138,2)</f>
        <v>0</v>
      </c>
      <c r="K138" s="231" t="s">
        <v>175</v>
      </c>
      <c r="L138" s="47"/>
      <c r="M138" s="236" t="s">
        <v>19</v>
      </c>
      <c r="N138" s="237" t="s">
        <v>45</v>
      </c>
      <c r="O138" s="87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0" t="s">
        <v>176</v>
      </c>
      <c r="AT138" s="240" t="s">
        <v>171</v>
      </c>
      <c r="AU138" s="240" t="s">
        <v>83</v>
      </c>
      <c r="AY138" s="20" t="s">
        <v>169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20" t="s">
        <v>81</v>
      </c>
      <c r="BK138" s="241">
        <f>ROUND(I138*H138,2)</f>
        <v>0</v>
      </c>
      <c r="BL138" s="20" t="s">
        <v>176</v>
      </c>
      <c r="BM138" s="240" t="s">
        <v>666</v>
      </c>
    </row>
    <row r="139" spans="1:51" s="13" customFormat="1" ht="12">
      <c r="A139" s="13"/>
      <c r="B139" s="242"/>
      <c r="C139" s="243"/>
      <c r="D139" s="244" t="s">
        <v>178</v>
      </c>
      <c r="E139" s="245" t="s">
        <v>19</v>
      </c>
      <c r="F139" s="246" t="s">
        <v>667</v>
      </c>
      <c r="G139" s="243"/>
      <c r="H139" s="245" t="s">
        <v>19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2" t="s">
        <v>178</v>
      </c>
      <c r="AU139" s="252" t="s">
        <v>83</v>
      </c>
      <c r="AV139" s="13" t="s">
        <v>81</v>
      </c>
      <c r="AW139" s="13" t="s">
        <v>35</v>
      </c>
      <c r="AX139" s="13" t="s">
        <v>74</v>
      </c>
      <c r="AY139" s="252" t="s">
        <v>169</v>
      </c>
    </row>
    <row r="140" spans="1:51" s="14" customFormat="1" ht="12">
      <c r="A140" s="14"/>
      <c r="B140" s="253"/>
      <c r="C140" s="254"/>
      <c r="D140" s="244" t="s">
        <v>178</v>
      </c>
      <c r="E140" s="255" t="s">
        <v>19</v>
      </c>
      <c r="F140" s="256" t="s">
        <v>668</v>
      </c>
      <c r="G140" s="254"/>
      <c r="H140" s="257">
        <v>8.4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3" t="s">
        <v>178</v>
      </c>
      <c r="AU140" s="263" t="s">
        <v>83</v>
      </c>
      <c r="AV140" s="14" t="s">
        <v>83</v>
      </c>
      <c r="AW140" s="14" t="s">
        <v>35</v>
      </c>
      <c r="AX140" s="14" t="s">
        <v>74</v>
      </c>
      <c r="AY140" s="263" t="s">
        <v>169</v>
      </c>
    </row>
    <row r="141" spans="1:51" s="14" customFormat="1" ht="12">
      <c r="A141" s="14"/>
      <c r="B141" s="253"/>
      <c r="C141" s="254"/>
      <c r="D141" s="244" t="s">
        <v>178</v>
      </c>
      <c r="E141" s="255" t="s">
        <v>19</v>
      </c>
      <c r="F141" s="256" t="s">
        <v>669</v>
      </c>
      <c r="G141" s="254"/>
      <c r="H141" s="257">
        <v>9.12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178</v>
      </c>
      <c r="AU141" s="263" t="s">
        <v>83</v>
      </c>
      <c r="AV141" s="14" t="s">
        <v>83</v>
      </c>
      <c r="AW141" s="14" t="s">
        <v>35</v>
      </c>
      <c r="AX141" s="14" t="s">
        <v>74</v>
      </c>
      <c r="AY141" s="263" t="s">
        <v>169</v>
      </c>
    </row>
    <row r="142" spans="1:51" s="14" customFormat="1" ht="12">
      <c r="A142" s="14"/>
      <c r="B142" s="253"/>
      <c r="C142" s="254"/>
      <c r="D142" s="244" t="s">
        <v>178</v>
      </c>
      <c r="E142" s="255" t="s">
        <v>19</v>
      </c>
      <c r="F142" s="256" t="s">
        <v>670</v>
      </c>
      <c r="G142" s="254"/>
      <c r="H142" s="257">
        <v>182.25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178</v>
      </c>
      <c r="AU142" s="263" t="s">
        <v>83</v>
      </c>
      <c r="AV142" s="14" t="s">
        <v>83</v>
      </c>
      <c r="AW142" s="14" t="s">
        <v>35</v>
      </c>
      <c r="AX142" s="14" t="s">
        <v>74</v>
      </c>
      <c r="AY142" s="263" t="s">
        <v>169</v>
      </c>
    </row>
    <row r="143" spans="1:51" s="14" customFormat="1" ht="12">
      <c r="A143" s="14"/>
      <c r="B143" s="253"/>
      <c r="C143" s="254"/>
      <c r="D143" s="244" t="s">
        <v>178</v>
      </c>
      <c r="E143" s="255" t="s">
        <v>19</v>
      </c>
      <c r="F143" s="256" t="s">
        <v>671</v>
      </c>
      <c r="G143" s="254"/>
      <c r="H143" s="257">
        <v>8.4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178</v>
      </c>
      <c r="AU143" s="263" t="s">
        <v>83</v>
      </c>
      <c r="AV143" s="14" t="s">
        <v>83</v>
      </c>
      <c r="AW143" s="14" t="s">
        <v>35</v>
      </c>
      <c r="AX143" s="14" t="s">
        <v>74</v>
      </c>
      <c r="AY143" s="263" t="s">
        <v>169</v>
      </c>
    </row>
    <row r="144" spans="1:51" s="15" customFormat="1" ht="12">
      <c r="A144" s="15"/>
      <c r="B144" s="264"/>
      <c r="C144" s="265"/>
      <c r="D144" s="244" t="s">
        <v>178</v>
      </c>
      <c r="E144" s="266" t="s">
        <v>19</v>
      </c>
      <c r="F144" s="267" t="s">
        <v>183</v>
      </c>
      <c r="G144" s="265"/>
      <c r="H144" s="268">
        <v>208.17</v>
      </c>
      <c r="I144" s="269"/>
      <c r="J144" s="265"/>
      <c r="K144" s="265"/>
      <c r="L144" s="270"/>
      <c r="M144" s="271"/>
      <c r="N144" s="272"/>
      <c r="O144" s="272"/>
      <c r="P144" s="272"/>
      <c r="Q144" s="272"/>
      <c r="R144" s="272"/>
      <c r="S144" s="272"/>
      <c r="T144" s="27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4" t="s">
        <v>178</v>
      </c>
      <c r="AU144" s="274" t="s">
        <v>83</v>
      </c>
      <c r="AV144" s="15" t="s">
        <v>176</v>
      </c>
      <c r="AW144" s="15" t="s">
        <v>35</v>
      </c>
      <c r="AX144" s="15" t="s">
        <v>81</v>
      </c>
      <c r="AY144" s="274" t="s">
        <v>169</v>
      </c>
    </row>
    <row r="145" spans="1:65" s="2" customFormat="1" ht="55.5" customHeight="1">
      <c r="A145" s="41"/>
      <c r="B145" s="42"/>
      <c r="C145" s="229" t="s">
        <v>8</v>
      </c>
      <c r="D145" s="229" t="s">
        <v>171</v>
      </c>
      <c r="E145" s="230" t="s">
        <v>672</v>
      </c>
      <c r="F145" s="231" t="s">
        <v>673</v>
      </c>
      <c r="G145" s="232" t="s">
        <v>207</v>
      </c>
      <c r="H145" s="233">
        <v>210.27</v>
      </c>
      <c r="I145" s="234"/>
      <c r="J145" s="235">
        <f>ROUND(I145*H145,2)</f>
        <v>0</v>
      </c>
      <c r="K145" s="231" t="s">
        <v>175</v>
      </c>
      <c r="L145" s="47"/>
      <c r="M145" s="236" t="s">
        <v>19</v>
      </c>
      <c r="N145" s="237" t="s">
        <v>45</v>
      </c>
      <c r="O145" s="87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0" t="s">
        <v>176</v>
      </c>
      <c r="AT145" s="240" t="s">
        <v>171</v>
      </c>
      <c r="AU145" s="240" t="s">
        <v>83</v>
      </c>
      <c r="AY145" s="20" t="s">
        <v>169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20" t="s">
        <v>81</v>
      </c>
      <c r="BK145" s="241">
        <f>ROUND(I145*H145,2)</f>
        <v>0</v>
      </c>
      <c r="BL145" s="20" t="s">
        <v>176</v>
      </c>
      <c r="BM145" s="240" t="s">
        <v>674</v>
      </c>
    </row>
    <row r="146" spans="1:63" s="12" customFormat="1" ht="22.8" customHeight="1">
      <c r="A146" s="12"/>
      <c r="B146" s="213"/>
      <c r="C146" s="214"/>
      <c r="D146" s="215" t="s">
        <v>73</v>
      </c>
      <c r="E146" s="227" t="s">
        <v>83</v>
      </c>
      <c r="F146" s="227" t="s">
        <v>675</v>
      </c>
      <c r="G146" s="214"/>
      <c r="H146" s="214"/>
      <c r="I146" s="217"/>
      <c r="J146" s="228">
        <f>BK146</f>
        <v>0</v>
      </c>
      <c r="K146" s="214"/>
      <c r="L146" s="219"/>
      <c r="M146" s="220"/>
      <c r="N146" s="221"/>
      <c r="O146" s="221"/>
      <c r="P146" s="222">
        <f>SUM(P147:P162)</f>
        <v>0</v>
      </c>
      <c r="Q146" s="221"/>
      <c r="R146" s="222">
        <f>SUM(R147:R162)</f>
        <v>163.1652627</v>
      </c>
      <c r="S146" s="221"/>
      <c r="T146" s="223">
        <f>SUM(T147:T162)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81</v>
      </c>
      <c r="AT146" s="225" t="s">
        <v>73</v>
      </c>
      <c r="AU146" s="225" t="s">
        <v>81</v>
      </c>
      <c r="AY146" s="224" t="s">
        <v>169</v>
      </c>
      <c r="BK146" s="226">
        <f>SUM(BK147:BK162)</f>
        <v>0</v>
      </c>
    </row>
    <row r="147" spans="1:65" s="2" customFormat="1" ht="44.25" customHeight="1">
      <c r="A147" s="41"/>
      <c r="B147" s="42"/>
      <c r="C147" s="229" t="s">
        <v>227</v>
      </c>
      <c r="D147" s="229" t="s">
        <v>171</v>
      </c>
      <c r="E147" s="230" t="s">
        <v>676</v>
      </c>
      <c r="F147" s="231" t="s">
        <v>677</v>
      </c>
      <c r="G147" s="232" t="s">
        <v>445</v>
      </c>
      <c r="H147" s="233">
        <v>712</v>
      </c>
      <c r="I147" s="234"/>
      <c r="J147" s="235">
        <f>ROUND(I147*H147,2)</f>
        <v>0</v>
      </c>
      <c r="K147" s="231" t="s">
        <v>175</v>
      </c>
      <c r="L147" s="47"/>
      <c r="M147" s="236" t="s">
        <v>19</v>
      </c>
      <c r="N147" s="237" t="s">
        <v>45</v>
      </c>
      <c r="O147" s="87"/>
      <c r="P147" s="238">
        <f>O147*H147</f>
        <v>0</v>
      </c>
      <c r="Q147" s="238">
        <v>0.20469</v>
      </c>
      <c r="R147" s="238">
        <f>Q147*H147</f>
        <v>145.73928</v>
      </c>
      <c r="S147" s="238">
        <v>0</v>
      </c>
      <c r="T147" s="239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0" t="s">
        <v>176</v>
      </c>
      <c r="AT147" s="240" t="s">
        <v>171</v>
      </c>
      <c r="AU147" s="240" t="s">
        <v>83</v>
      </c>
      <c r="AY147" s="20" t="s">
        <v>169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20" t="s">
        <v>81</v>
      </c>
      <c r="BK147" s="241">
        <f>ROUND(I147*H147,2)</f>
        <v>0</v>
      </c>
      <c r="BL147" s="20" t="s">
        <v>176</v>
      </c>
      <c r="BM147" s="240" t="s">
        <v>678</v>
      </c>
    </row>
    <row r="148" spans="1:51" s="13" customFormat="1" ht="12">
      <c r="A148" s="13"/>
      <c r="B148" s="242"/>
      <c r="C148" s="243"/>
      <c r="D148" s="244" t="s">
        <v>178</v>
      </c>
      <c r="E148" s="245" t="s">
        <v>19</v>
      </c>
      <c r="F148" s="246" t="s">
        <v>679</v>
      </c>
      <c r="G148" s="243"/>
      <c r="H148" s="245" t="s">
        <v>19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2" t="s">
        <v>178</v>
      </c>
      <c r="AU148" s="252" t="s">
        <v>83</v>
      </c>
      <c r="AV148" s="13" t="s">
        <v>81</v>
      </c>
      <c r="AW148" s="13" t="s">
        <v>35</v>
      </c>
      <c r="AX148" s="13" t="s">
        <v>74</v>
      </c>
      <c r="AY148" s="252" t="s">
        <v>169</v>
      </c>
    </row>
    <row r="149" spans="1:51" s="14" customFormat="1" ht="12">
      <c r="A149" s="14"/>
      <c r="B149" s="253"/>
      <c r="C149" s="254"/>
      <c r="D149" s="244" t="s">
        <v>178</v>
      </c>
      <c r="E149" s="255" t="s">
        <v>19</v>
      </c>
      <c r="F149" s="256" t="s">
        <v>680</v>
      </c>
      <c r="G149" s="254"/>
      <c r="H149" s="257">
        <v>37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3" t="s">
        <v>178</v>
      </c>
      <c r="AU149" s="263" t="s">
        <v>83</v>
      </c>
      <c r="AV149" s="14" t="s">
        <v>83</v>
      </c>
      <c r="AW149" s="14" t="s">
        <v>35</v>
      </c>
      <c r="AX149" s="14" t="s">
        <v>74</v>
      </c>
      <c r="AY149" s="263" t="s">
        <v>169</v>
      </c>
    </row>
    <row r="150" spans="1:51" s="14" customFormat="1" ht="12">
      <c r="A150" s="14"/>
      <c r="B150" s="253"/>
      <c r="C150" s="254"/>
      <c r="D150" s="244" t="s">
        <v>178</v>
      </c>
      <c r="E150" s="255" t="s">
        <v>19</v>
      </c>
      <c r="F150" s="256" t="s">
        <v>681</v>
      </c>
      <c r="G150" s="254"/>
      <c r="H150" s="257">
        <v>675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178</v>
      </c>
      <c r="AU150" s="263" t="s">
        <v>83</v>
      </c>
      <c r="AV150" s="14" t="s">
        <v>83</v>
      </c>
      <c r="AW150" s="14" t="s">
        <v>35</v>
      </c>
      <c r="AX150" s="14" t="s">
        <v>74</v>
      </c>
      <c r="AY150" s="263" t="s">
        <v>169</v>
      </c>
    </row>
    <row r="151" spans="1:51" s="15" customFormat="1" ht="12">
      <c r="A151" s="15"/>
      <c r="B151" s="264"/>
      <c r="C151" s="265"/>
      <c r="D151" s="244" t="s">
        <v>178</v>
      </c>
      <c r="E151" s="266" t="s">
        <v>19</v>
      </c>
      <c r="F151" s="267" t="s">
        <v>183</v>
      </c>
      <c r="G151" s="265"/>
      <c r="H151" s="268">
        <v>712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4" t="s">
        <v>178</v>
      </c>
      <c r="AU151" s="274" t="s">
        <v>83</v>
      </c>
      <c r="AV151" s="15" t="s">
        <v>176</v>
      </c>
      <c r="AW151" s="15" t="s">
        <v>35</v>
      </c>
      <c r="AX151" s="15" t="s">
        <v>81</v>
      </c>
      <c r="AY151" s="274" t="s">
        <v>169</v>
      </c>
    </row>
    <row r="152" spans="1:65" s="2" customFormat="1" ht="33" customHeight="1">
      <c r="A152" s="41"/>
      <c r="B152" s="42"/>
      <c r="C152" s="229" t="s">
        <v>424</v>
      </c>
      <c r="D152" s="229" t="s">
        <v>171</v>
      </c>
      <c r="E152" s="230" t="s">
        <v>682</v>
      </c>
      <c r="F152" s="231" t="s">
        <v>683</v>
      </c>
      <c r="G152" s="232" t="s">
        <v>207</v>
      </c>
      <c r="H152" s="233">
        <v>1.14</v>
      </c>
      <c r="I152" s="234"/>
      <c r="J152" s="235">
        <f>ROUND(I152*H152,2)</f>
        <v>0</v>
      </c>
      <c r="K152" s="231" t="s">
        <v>175</v>
      </c>
      <c r="L152" s="47"/>
      <c r="M152" s="236" t="s">
        <v>19</v>
      </c>
      <c r="N152" s="237" t="s">
        <v>45</v>
      </c>
      <c r="O152" s="87"/>
      <c r="P152" s="238">
        <f>O152*H152</f>
        <v>0</v>
      </c>
      <c r="Q152" s="238">
        <v>2.16</v>
      </c>
      <c r="R152" s="238">
        <f>Q152*H152</f>
        <v>2.4624</v>
      </c>
      <c r="S152" s="238">
        <v>0</v>
      </c>
      <c r="T152" s="239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0" t="s">
        <v>176</v>
      </c>
      <c r="AT152" s="240" t="s">
        <v>171</v>
      </c>
      <c r="AU152" s="240" t="s">
        <v>83</v>
      </c>
      <c r="AY152" s="20" t="s">
        <v>169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20" t="s">
        <v>81</v>
      </c>
      <c r="BK152" s="241">
        <f>ROUND(I152*H152,2)</f>
        <v>0</v>
      </c>
      <c r="BL152" s="20" t="s">
        <v>176</v>
      </c>
      <c r="BM152" s="240" t="s">
        <v>684</v>
      </c>
    </row>
    <row r="153" spans="1:51" s="13" customFormat="1" ht="12">
      <c r="A153" s="13"/>
      <c r="B153" s="242"/>
      <c r="C153" s="243"/>
      <c r="D153" s="244" t="s">
        <v>178</v>
      </c>
      <c r="E153" s="245" t="s">
        <v>19</v>
      </c>
      <c r="F153" s="246" t="s">
        <v>685</v>
      </c>
      <c r="G153" s="243"/>
      <c r="H153" s="245" t="s">
        <v>19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2" t="s">
        <v>178</v>
      </c>
      <c r="AU153" s="252" t="s">
        <v>83</v>
      </c>
      <c r="AV153" s="13" t="s">
        <v>81</v>
      </c>
      <c r="AW153" s="13" t="s">
        <v>35</v>
      </c>
      <c r="AX153" s="13" t="s">
        <v>74</v>
      </c>
      <c r="AY153" s="252" t="s">
        <v>169</v>
      </c>
    </row>
    <row r="154" spans="1:51" s="14" customFormat="1" ht="12">
      <c r="A154" s="14"/>
      <c r="B154" s="253"/>
      <c r="C154" s="254"/>
      <c r="D154" s="244" t="s">
        <v>178</v>
      </c>
      <c r="E154" s="255" t="s">
        <v>19</v>
      </c>
      <c r="F154" s="256" t="s">
        <v>686</v>
      </c>
      <c r="G154" s="254"/>
      <c r="H154" s="257">
        <v>1.14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178</v>
      </c>
      <c r="AU154" s="263" t="s">
        <v>83</v>
      </c>
      <c r="AV154" s="14" t="s">
        <v>83</v>
      </c>
      <c r="AW154" s="14" t="s">
        <v>35</v>
      </c>
      <c r="AX154" s="14" t="s">
        <v>81</v>
      </c>
      <c r="AY154" s="263" t="s">
        <v>169</v>
      </c>
    </row>
    <row r="155" spans="1:65" s="2" customFormat="1" ht="21.75" customHeight="1">
      <c r="A155" s="41"/>
      <c r="B155" s="42"/>
      <c r="C155" s="229" t="s">
        <v>429</v>
      </c>
      <c r="D155" s="229" t="s">
        <v>171</v>
      </c>
      <c r="E155" s="230" t="s">
        <v>687</v>
      </c>
      <c r="F155" s="231" t="s">
        <v>688</v>
      </c>
      <c r="G155" s="232" t="s">
        <v>207</v>
      </c>
      <c r="H155" s="233">
        <v>6.27</v>
      </c>
      <c r="I155" s="234"/>
      <c r="J155" s="235">
        <f>ROUND(I155*H155,2)</f>
        <v>0</v>
      </c>
      <c r="K155" s="231" t="s">
        <v>175</v>
      </c>
      <c r="L155" s="47"/>
      <c r="M155" s="236" t="s">
        <v>19</v>
      </c>
      <c r="N155" s="237" t="s">
        <v>45</v>
      </c>
      <c r="O155" s="87"/>
      <c r="P155" s="238">
        <f>O155*H155</f>
        <v>0</v>
      </c>
      <c r="Q155" s="238">
        <v>2.25634</v>
      </c>
      <c r="R155" s="238">
        <f>Q155*H155</f>
        <v>14.147251799999998</v>
      </c>
      <c r="S155" s="238">
        <v>0</v>
      </c>
      <c r="T155" s="239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0" t="s">
        <v>176</v>
      </c>
      <c r="AT155" s="240" t="s">
        <v>171</v>
      </c>
      <c r="AU155" s="240" t="s">
        <v>83</v>
      </c>
      <c r="AY155" s="20" t="s">
        <v>169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20" t="s">
        <v>81</v>
      </c>
      <c r="BK155" s="241">
        <f>ROUND(I155*H155,2)</f>
        <v>0</v>
      </c>
      <c r="BL155" s="20" t="s">
        <v>176</v>
      </c>
      <c r="BM155" s="240" t="s">
        <v>689</v>
      </c>
    </row>
    <row r="156" spans="1:51" s="13" customFormat="1" ht="12">
      <c r="A156" s="13"/>
      <c r="B156" s="242"/>
      <c r="C156" s="243"/>
      <c r="D156" s="244" t="s">
        <v>178</v>
      </c>
      <c r="E156" s="245" t="s">
        <v>19</v>
      </c>
      <c r="F156" s="246" t="s">
        <v>690</v>
      </c>
      <c r="G156" s="243"/>
      <c r="H156" s="245" t="s">
        <v>19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178</v>
      </c>
      <c r="AU156" s="252" t="s">
        <v>83</v>
      </c>
      <c r="AV156" s="13" t="s">
        <v>81</v>
      </c>
      <c r="AW156" s="13" t="s">
        <v>35</v>
      </c>
      <c r="AX156" s="13" t="s">
        <v>74</v>
      </c>
      <c r="AY156" s="252" t="s">
        <v>169</v>
      </c>
    </row>
    <row r="157" spans="1:51" s="13" customFormat="1" ht="12">
      <c r="A157" s="13"/>
      <c r="B157" s="242"/>
      <c r="C157" s="243"/>
      <c r="D157" s="244" t="s">
        <v>178</v>
      </c>
      <c r="E157" s="245" t="s">
        <v>19</v>
      </c>
      <c r="F157" s="246" t="s">
        <v>691</v>
      </c>
      <c r="G157" s="243"/>
      <c r="H157" s="245" t="s">
        <v>19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178</v>
      </c>
      <c r="AU157" s="252" t="s">
        <v>83</v>
      </c>
      <c r="AV157" s="13" t="s">
        <v>81</v>
      </c>
      <c r="AW157" s="13" t="s">
        <v>35</v>
      </c>
      <c r="AX157" s="13" t="s">
        <v>74</v>
      </c>
      <c r="AY157" s="252" t="s">
        <v>169</v>
      </c>
    </row>
    <row r="158" spans="1:51" s="14" customFormat="1" ht="12">
      <c r="A158" s="14"/>
      <c r="B158" s="253"/>
      <c r="C158" s="254"/>
      <c r="D158" s="244" t="s">
        <v>178</v>
      </c>
      <c r="E158" s="255" t="s">
        <v>19</v>
      </c>
      <c r="F158" s="256" t="s">
        <v>692</v>
      </c>
      <c r="G158" s="254"/>
      <c r="H158" s="257">
        <v>6.27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178</v>
      </c>
      <c r="AU158" s="263" t="s">
        <v>83</v>
      </c>
      <c r="AV158" s="14" t="s">
        <v>83</v>
      </c>
      <c r="AW158" s="14" t="s">
        <v>35</v>
      </c>
      <c r="AX158" s="14" t="s">
        <v>81</v>
      </c>
      <c r="AY158" s="263" t="s">
        <v>169</v>
      </c>
    </row>
    <row r="159" spans="1:65" s="2" customFormat="1" ht="16.5" customHeight="1">
      <c r="A159" s="41"/>
      <c r="B159" s="42"/>
      <c r="C159" s="229" t="s">
        <v>436</v>
      </c>
      <c r="D159" s="229" t="s">
        <v>171</v>
      </c>
      <c r="E159" s="230" t="s">
        <v>693</v>
      </c>
      <c r="F159" s="231" t="s">
        <v>694</v>
      </c>
      <c r="G159" s="232" t="s">
        <v>234</v>
      </c>
      <c r="H159" s="233">
        <v>0.77</v>
      </c>
      <c r="I159" s="234"/>
      <c r="J159" s="235">
        <f>ROUND(I159*H159,2)</f>
        <v>0</v>
      </c>
      <c r="K159" s="231" t="s">
        <v>175</v>
      </c>
      <c r="L159" s="47"/>
      <c r="M159" s="236" t="s">
        <v>19</v>
      </c>
      <c r="N159" s="237" t="s">
        <v>45</v>
      </c>
      <c r="O159" s="87"/>
      <c r="P159" s="238">
        <f>O159*H159</f>
        <v>0</v>
      </c>
      <c r="Q159" s="238">
        <v>1.06017</v>
      </c>
      <c r="R159" s="238">
        <f>Q159*H159</f>
        <v>0.8163309000000001</v>
      </c>
      <c r="S159" s="238">
        <v>0</v>
      </c>
      <c r="T159" s="239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0" t="s">
        <v>176</v>
      </c>
      <c r="AT159" s="240" t="s">
        <v>171</v>
      </c>
      <c r="AU159" s="240" t="s">
        <v>83</v>
      </c>
      <c r="AY159" s="20" t="s">
        <v>169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20" t="s">
        <v>81</v>
      </c>
      <c r="BK159" s="241">
        <f>ROUND(I159*H159,2)</f>
        <v>0</v>
      </c>
      <c r="BL159" s="20" t="s">
        <v>176</v>
      </c>
      <c r="BM159" s="240" t="s">
        <v>695</v>
      </c>
    </row>
    <row r="160" spans="1:51" s="13" customFormat="1" ht="12">
      <c r="A160" s="13"/>
      <c r="B160" s="242"/>
      <c r="C160" s="243"/>
      <c r="D160" s="244" t="s">
        <v>178</v>
      </c>
      <c r="E160" s="245" t="s">
        <v>19</v>
      </c>
      <c r="F160" s="246" t="s">
        <v>690</v>
      </c>
      <c r="G160" s="243"/>
      <c r="H160" s="245" t="s">
        <v>19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178</v>
      </c>
      <c r="AU160" s="252" t="s">
        <v>83</v>
      </c>
      <c r="AV160" s="13" t="s">
        <v>81</v>
      </c>
      <c r="AW160" s="13" t="s">
        <v>35</v>
      </c>
      <c r="AX160" s="13" t="s">
        <v>74</v>
      </c>
      <c r="AY160" s="252" t="s">
        <v>169</v>
      </c>
    </row>
    <row r="161" spans="1:51" s="13" customFormat="1" ht="12">
      <c r="A161" s="13"/>
      <c r="B161" s="242"/>
      <c r="C161" s="243"/>
      <c r="D161" s="244" t="s">
        <v>178</v>
      </c>
      <c r="E161" s="245" t="s">
        <v>19</v>
      </c>
      <c r="F161" s="246" t="s">
        <v>691</v>
      </c>
      <c r="G161" s="243"/>
      <c r="H161" s="245" t="s">
        <v>19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178</v>
      </c>
      <c r="AU161" s="252" t="s">
        <v>83</v>
      </c>
      <c r="AV161" s="13" t="s">
        <v>81</v>
      </c>
      <c r="AW161" s="13" t="s">
        <v>35</v>
      </c>
      <c r="AX161" s="13" t="s">
        <v>74</v>
      </c>
      <c r="AY161" s="252" t="s">
        <v>169</v>
      </c>
    </row>
    <row r="162" spans="1:51" s="14" customFormat="1" ht="12">
      <c r="A162" s="14"/>
      <c r="B162" s="253"/>
      <c r="C162" s="254"/>
      <c r="D162" s="244" t="s">
        <v>178</v>
      </c>
      <c r="E162" s="255" t="s">
        <v>19</v>
      </c>
      <c r="F162" s="256" t="s">
        <v>696</v>
      </c>
      <c r="G162" s="254"/>
      <c r="H162" s="257">
        <v>0.77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178</v>
      </c>
      <c r="AU162" s="263" t="s">
        <v>83</v>
      </c>
      <c r="AV162" s="14" t="s">
        <v>83</v>
      </c>
      <c r="AW162" s="14" t="s">
        <v>35</v>
      </c>
      <c r="AX162" s="14" t="s">
        <v>81</v>
      </c>
      <c r="AY162" s="263" t="s">
        <v>169</v>
      </c>
    </row>
    <row r="163" spans="1:63" s="12" customFormat="1" ht="22.8" customHeight="1">
      <c r="A163" s="12"/>
      <c r="B163" s="213"/>
      <c r="C163" s="214"/>
      <c r="D163" s="215" t="s">
        <v>73</v>
      </c>
      <c r="E163" s="227" t="s">
        <v>189</v>
      </c>
      <c r="F163" s="227" t="s">
        <v>697</v>
      </c>
      <c r="G163" s="214"/>
      <c r="H163" s="214"/>
      <c r="I163" s="217"/>
      <c r="J163" s="228">
        <f>BK163</f>
        <v>0</v>
      </c>
      <c r="K163" s="214"/>
      <c r="L163" s="219"/>
      <c r="M163" s="220"/>
      <c r="N163" s="221"/>
      <c r="O163" s="221"/>
      <c r="P163" s="222">
        <f>SUM(P164:P179)</f>
        <v>0</v>
      </c>
      <c r="Q163" s="221"/>
      <c r="R163" s="222">
        <f>SUM(R164:R179)</f>
        <v>46.45994274</v>
      </c>
      <c r="S163" s="221"/>
      <c r="T163" s="223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4" t="s">
        <v>81</v>
      </c>
      <c r="AT163" s="225" t="s">
        <v>73</v>
      </c>
      <c r="AU163" s="225" t="s">
        <v>81</v>
      </c>
      <c r="AY163" s="224" t="s">
        <v>169</v>
      </c>
      <c r="BK163" s="226">
        <f>SUM(BK164:BK179)</f>
        <v>0</v>
      </c>
    </row>
    <row r="164" spans="1:65" s="2" customFormat="1" ht="21.75" customHeight="1">
      <c r="A164" s="41"/>
      <c r="B164" s="42"/>
      <c r="C164" s="229" t="s">
        <v>442</v>
      </c>
      <c r="D164" s="229" t="s">
        <v>171</v>
      </c>
      <c r="E164" s="230" t="s">
        <v>698</v>
      </c>
      <c r="F164" s="231" t="s">
        <v>699</v>
      </c>
      <c r="G164" s="232" t="s">
        <v>207</v>
      </c>
      <c r="H164" s="233">
        <v>3.8</v>
      </c>
      <c r="I164" s="234"/>
      <c r="J164" s="235">
        <f>ROUND(I164*H164,2)</f>
        <v>0</v>
      </c>
      <c r="K164" s="231" t="s">
        <v>175</v>
      </c>
      <c r="L164" s="47"/>
      <c r="M164" s="236" t="s">
        <v>19</v>
      </c>
      <c r="N164" s="237" t="s">
        <v>45</v>
      </c>
      <c r="O164" s="87"/>
      <c r="P164" s="238">
        <f>O164*H164</f>
        <v>0</v>
      </c>
      <c r="Q164" s="238">
        <v>2.45329</v>
      </c>
      <c r="R164" s="238">
        <f>Q164*H164</f>
        <v>9.322502</v>
      </c>
      <c r="S164" s="238">
        <v>0</v>
      </c>
      <c r="T164" s="239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0" t="s">
        <v>176</v>
      </c>
      <c r="AT164" s="240" t="s">
        <v>171</v>
      </c>
      <c r="AU164" s="240" t="s">
        <v>83</v>
      </c>
      <c r="AY164" s="20" t="s">
        <v>169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20" t="s">
        <v>81</v>
      </c>
      <c r="BK164" s="241">
        <f>ROUND(I164*H164,2)</f>
        <v>0</v>
      </c>
      <c r="BL164" s="20" t="s">
        <v>176</v>
      </c>
      <c r="BM164" s="240" t="s">
        <v>700</v>
      </c>
    </row>
    <row r="165" spans="1:51" s="13" customFormat="1" ht="12">
      <c r="A165" s="13"/>
      <c r="B165" s="242"/>
      <c r="C165" s="243"/>
      <c r="D165" s="244" t="s">
        <v>178</v>
      </c>
      <c r="E165" s="245" t="s">
        <v>19</v>
      </c>
      <c r="F165" s="246" t="s">
        <v>690</v>
      </c>
      <c r="G165" s="243"/>
      <c r="H165" s="245" t="s">
        <v>19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178</v>
      </c>
      <c r="AU165" s="252" t="s">
        <v>83</v>
      </c>
      <c r="AV165" s="13" t="s">
        <v>81</v>
      </c>
      <c r="AW165" s="13" t="s">
        <v>35</v>
      </c>
      <c r="AX165" s="13" t="s">
        <v>74</v>
      </c>
      <c r="AY165" s="252" t="s">
        <v>169</v>
      </c>
    </row>
    <row r="166" spans="1:51" s="13" customFormat="1" ht="12">
      <c r="A166" s="13"/>
      <c r="B166" s="242"/>
      <c r="C166" s="243"/>
      <c r="D166" s="244" t="s">
        <v>178</v>
      </c>
      <c r="E166" s="245" t="s">
        <v>19</v>
      </c>
      <c r="F166" s="246" t="s">
        <v>691</v>
      </c>
      <c r="G166" s="243"/>
      <c r="H166" s="245" t="s">
        <v>19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178</v>
      </c>
      <c r="AU166" s="252" t="s">
        <v>83</v>
      </c>
      <c r="AV166" s="13" t="s">
        <v>81</v>
      </c>
      <c r="AW166" s="13" t="s">
        <v>35</v>
      </c>
      <c r="AX166" s="13" t="s">
        <v>74</v>
      </c>
      <c r="AY166" s="252" t="s">
        <v>169</v>
      </c>
    </row>
    <row r="167" spans="1:51" s="14" customFormat="1" ht="12">
      <c r="A167" s="14"/>
      <c r="B167" s="253"/>
      <c r="C167" s="254"/>
      <c r="D167" s="244" t="s">
        <v>178</v>
      </c>
      <c r="E167" s="255" t="s">
        <v>19</v>
      </c>
      <c r="F167" s="256" t="s">
        <v>701</v>
      </c>
      <c r="G167" s="254"/>
      <c r="H167" s="257">
        <v>3.8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178</v>
      </c>
      <c r="AU167" s="263" t="s">
        <v>83</v>
      </c>
      <c r="AV167" s="14" t="s">
        <v>83</v>
      </c>
      <c r="AW167" s="14" t="s">
        <v>35</v>
      </c>
      <c r="AX167" s="14" t="s">
        <v>81</v>
      </c>
      <c r="AY167" s="263" t="s">
        <v>169</v>
      </c>
    </row>
    <row r="168" spans="1:65" s="2" customFormat="1" ht="21.75" customHeight="1">
      <c r="A168" s="41"/>
      <c r="B168" s="42"/>
      <c r="C168" s="229" t="s">
        <v>7</v>
      </c>
      <c r="D168" s="229" t="s">
        <v>171</v>
      </c>
      <c r="E168" s="230" t="s">
        <v>702</v>
      </c>
      <c r="F168" s="231" t="s">
        <v>703</v>
      </c>
      <c r="G168" s="232" t="s">
        <v>174</v>
      </c>
      <c r="H168" s="233">
        <v>15.6</v>
      </c>
      <c r="I168" s="234"/>
      <c r="J168" s="235">
        <f>ROUND(I168*H168,2)</f>
        <v>0</v>
      </c>
      <c r="K168" s="231" t="s">
        <v>175</v>
      </c>
      <c r="L168" s="47"/>
      <c r="M168" s="236" t="s">
        <v>19</v>
      </c>
      <c r="N168" s="237" t="s">
        <v>45</v>
      </c>
      <c r="O168" s="87"/>
      <c r="P168" s="238">
        <f>O168*H168</f>
        <v>0</v>
      </c>
      <c r="Q168" s="238">
        <v>0.00275</v>
      </c>
      <c r="R168" s="238">
        <f>Q168*H168</f>
        <v>0.042899999999999994</v>
      </c>
      <c r="S168" s="238">
        <v>0</v>
      </c>
      <c r="T168" s="239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0" t="s">
        <v>176</v>
      </c>
      <c r="AT168" s="240" t="s">
        <v>171</v>
      </c>
      <c r="AU168" s="240" t="s">
        <v>83</v>
      </c>
      <c r="AY168" s="20" t="s">
        <v>169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20" t="s">
        <v>81</v>
      </c>
      <c r="BK168" s="241">
        <f>ROUND(I168*H168,2)</f>
        <v>0</v>
      </c>
      <c r="BL168" s="20" t="s">
        <v>176</v>
      </c>
      <c r="BM168" s="240" t="s">
        <v>704</v>
      </c>
    </row>
    <row r="169" spans="1:51" s="14" customFormat="1" ht="12">
      <c r="A169" s="14"/>
      <c r="B169" s="253"/>
      <c r="C169" s="254"/>
      <c r="D169" s="244" t="s">
        <v>178</v>
      </c>
      <c r="E169" s="255" t="s">
        <v>19</v>
      </c>
      <c r="F169" s="256" t="s">
        <v>705</v>
      </c>
      <c r="G169" s="254"/>
      <c r="H169" s="257">
        <v>15.6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178</v>
      </c>
      <c r="AU169" s="263" t="s">
        <v>83</v>
      </c>
      <c r="AV169" s="14" t="s">
        <v>83</v>
      </c>
      <c r="AW169" s="14" t="s">
        <v>35</v>
      </c>
      <c r="AX169" s="14" t="s">
        <v>81</v>
      </c>
      <c r="AY169" s="263" t="s">
        <v>169</v>
      </c>
    </row>
    <row r="170" spans="1:65" s="2" customFormat="1" ht="21.75" customHeight="1">
      <c r="A170" s="41"/>
      <c r="B170" s="42"/>
      <c r="C170" s="229" t="s">
        <v>450</v>
      </c>
      <c r="D170" s="229" t="s">
        <v>171</v>
      </c>
      <c r="E170" s="230" t="s">
        <v>706</v>
      </c>
      <c r="F170" s="231" t="s">
        <v>707</v>
      </c>
      <c r="G170" s="232" t="s">
        <v>174</v>
      </c>
      <c r="H170" s="233">
        <v>15.6</v>
      </c>
      <c r="I170" s="234"/>
      <c r="J170" s="235">
        <f>ROUND(I170*H170,2)</f>
        <v>0</v>
      </c>
      <c r="K170" s="231" t="s">
        <v>175</v>
      </c>
      <c r="L170" s="47"/>
      <c r="M170" s="236" t="s">
        <v>19</v>
      </c>
      <c r="N170" s="237" t="s">
        <v>45</v>
      </c>
      <c r="O170" s="87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0" t="s">
        <v>176</v>
      </c>
      <c r="AT170" s="240" t="s">
        <v>171</v>
      </c>
      <c r="AU170" s="240" t="s">
        <v>83</v>
      </c>
      <c r="AY170" s="20" t="s">
        <v>169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20" t="s">
        <v>81</v>
      </c>
      <c r="BK170" s="241">
        <f>ROUND(I170*H170,2)</f>
        <v>0</v>
      </c>
      <c r="BL170" s="20" t="s">
        <v>176</v>
      </c>
      <c r="BM170" s="240" t="s">
        <v>708</v>
      </c>
    </row>
    <row r="171" spans="1:65" s="2" customFormat="1" ht="33" customHeight="1">
      <c r="A171" s="41"/>
      <c r="B171" s="42"/>
      <c r="C171" s="229" t="s">
        <v>454</v>
      </c>
      <c r="D171" s="229" t="s">
        <v>171</v>
      </c>
      <c r="E171" s="230" t="s">
        <v>709</v>
      </c>
      <c r="F171" s="231" t="s">
        <v>710</v>
      </c>
      <c r="G171" s="232" t="s">
        <v>234</v>
      </c>
      <c r="H171" s="233">
        <v>0.554</v>
      </c>
      <c r="I171" s="234"/>
      <c r="J171" s="235">
        <f>ROUND(I171*H171,2)</f>
        <v>0</v>
      </c>
      <c r="K171" s="231" t="s">
        <v>175</v>
      </c>
      <c r="L171" s="47"/>
      <c r="M171" s="236" t="s">
        <v>19</v>
      </c>
      <c r="N171" s="237" t="s">
        <v>45</v>
      </c>
      <c r="O171" s="87"/>
      <c r="P171" s="238">
        <f>O171*H171</f>
        <v>0</v>
      </c>
      <c r="Q171" s="238">
        <v>1.04881</v>
      </c>
      <c r="R171" s="238">
        <f>Q171*H171</f>
        <v>0.58104074</v>
      </c>
      <c r="S171" s="238">
        <v>0</v>
      </c>
      <c r="T171" s="239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0" t="s">
        <v>176</v>
      </c>
      <c r="AT171" s="240" t="s">
        <v>171</v>
      </c>
      <c r="AU171" s="240" t="s">
        <v>83</v>
      </c>
      <c r="AY171" s="20" t="s">
        <v>169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20" t="s">
        <v>81</v>
      </c>
      <c r="BK171" s="241">
        <f>ROUND(I171*H171,2)</f>
        <v>0</v>
      </c>
      <c r="BL171" s="20" t="s">
        <v>176</v>
      </c>
      <c r="BM171" s="240" t="s">
        <v>711</v>
      </c>
    </row>
    <row r="172" spans="1:51" s="13" customFormat="1" ht="12">
      <c r="A172" s="13"/>
      <c r="B172" s="242"/>
      <c r="C172" s="243"/>
      <c r="D172" s="244" t="s">
        <v>178</v>
      </c>
      <c r="E172" s="245" t="s">
        <v>19</v>
      </c>
      <c r="F172" s="246" t="s">
        <v>712</v>
      </c>
      <c r="G172" s="243"/>
      <c r="H172" s="245" t="s">
        <v>19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178</v>
      </c>
      <c r="AU172" s="252" t="s">
        <v>83</v>
      </c>
      <c r="AV172" s="13" t="s">
        <v>81</v>
      </c>
      <c r="AW172" s="13" t="s">
        <v>35</v>
      </c>
      <c r="AX172" s="13" t="s">
        <v>74</v>
      </c>
      <c r="AY172" s="252" t="s">
        <v>169</v>
      </c>
    </row>
    <row r="173" spans="1:51" s="14" customFormat="1" ht="12">
      <c r="A173" s="14"/>
      <c r="B173" s="253"/>
      <c r="C173" s="254"/>
      <c r="D173" s="244" t="s">
        <v>178</v>
      </c>
      <c r="E173" s="255" t="s">
        <v>19</v>
      </c>
      <c r="F173" s="256" t="s">
        <v>713</v>
      </c>
      <c r="G173" s="254"/>
      <c r="H173" s="257">
        <v>0.513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178</v>
      </c>
      <c r="AU173" s="263" t="s">
        <v>83</v>
      </c>
      <c r="AV173" s="14" t="s">
        <v>83</v>
      </c>
      <c r="AW173" s="14" t="s">
        <v>35</v>
      </c>
      <c r="AX173" s="14" t="s">
        <v>81</v>
      </c>
      <c r="AY173" s="263" t="s">
        <v>169</v>
      </c>
    </row>
    <row r="174" spans="1:51" s="14" customFormat="1" ht="12">
      <c r="A174" s="14"/>
      <c r="B174" s="253"/>
      <c r="C174" s="254"/>
      <c r="D174" s="244" t="s">
        <v>178</v>
      </c>
      <c r="E174" s="254"/>
      <c r="F174" s="256" t="s">
        <v>714</v>
      </c>
      <c r="G174" s="254"/>
      <c r="H174" s="257">
        <v>0.554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178</v>
      </c>
      <c r="AU174" s="263" t="s">
        <v>83</v>
      </c>
      <c r="AV174" s="14" t="s">
        <v>83</v>
      </c>
      <c r="AW174" s="14" t="s">
        <v>4</v>
      </c>
      <c r="AX174" s="14" t="s">
        <v>81</v>
      </c>
      <c r="AY174" s="263" t="s">
        <v>169</v>
      </c>
    </row>
    <row r="175" spans="1:65" s="2" customFormat="1" ht="21.75" customHeight="1">
      <c r="A175" s="41"/>
      <c r="B175" s="42"/>
      <c r="C175" s="229" t="s">
        <v>460</v>
      </c>
      <c r="D175" s="229" t="s">
        <v>171</v>
      </c>
      <c r="E175" s="230" t="s">
        <v>715</v>
      </c>
      <c r="F175" s="231" t="s">
        <v>716</v>
      </c>
      <c r="G175" s="232" t="s">
        <v>445</v>
      </c>
      <c r="H175" s="233">
        <v>35</v>
      </c>
      <c r="I175" s="234"/>
      <c r="J175" s="235">
        <f>ROUND(I175*H175,2)</f>
        <v>0</v>
      </c>
      <c r="K175" s="231" t="s">
        <v>175</v>
      </c>
      <c r="L175" s="47"/>
      <c r="M175" s="236" t="s">
        <v>19</v>
      </c>
      <c r="N175" s="237" t="s">
        <v>45</v>
      </c>
      <c r="O175" s="87"/>
      <c r="P175" s="238">
        <f>O175*H175</f>
        <v>0</v>
      </c>
      <c r="Q175" s="238">
        <v>0.3217</v>
      </c>
      <c r="R175" s="238">
        <f>Q175*H175</f>
        <v>11.2595</v>
      </c>
      <c r="S175" s="238">
        <v>0</v>
      </c>
      <c r="T175" s="239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0" t="s">
        <v>176</v>
      </c>
      <c r="AT175" s="240" t="s">
        <v>171</v>
      </c>
      <c r="AU175" s="240" t="s">
        <v>83</v>
      </c>
      <c r="AY175" s="20" t="s">
        <v>169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20" t="s">
        <v>81</v>
      </c>
      <c r="BK175" s="241">
        <f>ROUND(I175*H175,2)</f>
        <v>0</v>
      </c>
      <c r="BL175" s="20" t="s">
        <v>176</v>
      </c>
      <c r="BM175" s="240" t="s">
        <v>717</v>
      </c>
    </row>
    <row r="176" spans="1:51" s="13" customFormat="1" ht="12">
      <c r="A176" s="13"/>
      <c r="B176" s="242"/>
      <c r="C176" s="243"/>
      <c r="D176" s="244" t="s">
        <v>178</v>
      </c>
      <c r="E176" s="245" t="s">
        <v>19</v>
      </c>
      <c r="F176" s="246" t="s">
        <v>718</v>
      </c>
      <c r="G176" s="243"/>
      <c r="H176" s="245" t="s">
        <v>19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2" t="s">
        <v>178</v>
      </c>
      <c r="AU176" s="252" t="s">
        <v>83</v>
      </c>
      <c r="AV176" s="13" t="s">
        <v>81</v>
      </c>
      <c r="AW176" s="13" t="s">
        <v>35</v>
      </c>
      <c r="AX176" s="13" t="s">
        <v>74</v>
      </c>
      <c r="AY176" s="252" t="s">
        <v>169</v>
      </c>
    </row>
    <row r="177" spans="1:51" s="14" customFormat="1" ht="12">
      <c r="A177" s="14"/>
      <c r="B177" s="253"/>
      <c r="C177" s="254"/>
      <c r="D177" s="244" t="s">
        <v>178</v>
      </c>
      <c r="E177" s="255" t="s">
        <v>19</v>
      </c>
      <c r="F177" s="256" t="s">
        <v>719</v>
      </c>
      <c r="G177" s="254"/>
      <c r="H177" s="257">
        <v>35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178</v>
      </c>
      <c r="AU177" s="263" t="s">
        <v>83</v>
      </c>
      <c r="AV177" s="14" t="s">
        <v>83</v>
      </c>
      <c r="AW177" s="14" t="s">
        <v>35</v>
      </c>
      <c r="AX177" s="14" t="s">
        <v>81</v>
      </c>
      <c r="AY177" s="263" t="s">
        <v>169</v>
      </c>
    </row>
    <row r="178" spans="1:65" s="2" customFormat="1" ht="16.5" customHeight="1">
      <c r="A178" s="41"/>
      <c r="B178" s="42"/>
      <c r="C178" s="307" t="s">
        <v>465</v>
      </c>
      <c r="D178" s="307" t="s">
        <v>637</v>
      </c>
      <c r="E178" s="308" t="s">
        <v>720</v>
      </c>
      <c r="F178" s="309" t="s">
        <v>721</v>
      </c>
      <c r="G178" s="310" t="s">
        <v>186</v>
      </c>
      <c r="H178" s="311">
        <v>207</v>
      </c>
      <c r="I178" s="312"/>
      <c r="J178" s="313">
        <f>ROUND(I178*H178,2)</f>
        <v>0</v>
      </c>
      <c r="K178" s="309" t="s">
        <v>175</v>
      </c>
      <c r="L178" s="314"/>
      <c r="M178" s="315" t="s">
        <v>19</v>
      </c>
      <c r="N178" s="316" t="s">
        <v>45</v>
      </c>
      <c r="O178" s="87"/>
      <c r="P178" s="238">
        <f>O178*H178</f>
        <v>0</v>
      </c>
      <c r="Q178" s="238">
        <v>0.122</v>
      </c>
      <c r="R178" s="238">
        <f>Q178*H178</f>
        <v>25.253999999999998</v>
      </c>
      <c r="S178" s="238">
        <v>0</v>
      </c>
      <c r="T178" s="239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40" t="s">
        <v>210</v>
      </c>
      <c r="AT178" s="240" t="s">
        <v>637</v>
      </c>
      <c r="AU178" s="240" t="s">
        <v>83</v>
      </c>
      <c r="AY178" s="20" t="s">
        <v>169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20" t="s">
        <v>81</v>
      </c>
      <c r="BK178" s="241">
        <f>ROUND(I178*H178,2)</f>
        <v>0</v>
      </c>
      <c r="BL178" s="20" t="s">
        <v>176</v>
      </c>
      <c r="BM178" s="240" t="s">
        <v>722</v>
      </c>
    </row>
    <row r="179" spans="1:51" s="14" customFormat="1" ht="12">
      <c r="A179" s="14"/>
      <c r="B179" s="253"/>
      <c r="C179" s="254"/>
      <c r="D179" s="244" t="s">
        <v>178</v>
      </c>
      <c r="E179" s="254"/>
      <c r="F179" s="256" t="s">
        <v>723</v>
      </c>
      <c r="G179" s="254"/>
      <c r="H179" s="257">
        <v>207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178</v>
      </c>
      <c r="AU179" s="263" t="s">
        <v>83</v>
      </c>
      <c r="AV179" s="14" t="s">
        <v>83</v>
      </c>
      <c r="AW179" s="14" t="s">
        <v>4</v>
      </c>
      <c r="AX179" s="14" t="s">
        <v>81</v>
      </c>
      <c r="AY179" s="263" t="s">
        <v>169</v>
      </c>
    </row>
    <row r="180" spans="1:63" s="12" customFormat="1" ht="22.8" customHeight="1">
      <c r="A180" s="12"/>
      <c r="B180" s="213"/>
      <c r="C180" s="214"/>
      <c r="D180" s="215" t="s">
        <v>73</v>
      </c>
      <c r="E180" s="227" t="s">
        <v>196</v>
      </c>
      <c r="F180" s="227" t="s">
        <v>724</v>
      </c>
      <c r="G180" s="214"/>
      <c r="H180" s="214"/>
      <c r="I180" s="217"/>
      <c r="J180" s="228">
        <f>BK180</f>
        <v>0</v>
      </c>
      <c r="K180" s="214"/>
      <c r="L180" s="219"/>
      <c r="M180" s="220"/>
      <c r="N180" s="221"/>
      <c r="O180" s="221"/>
      <c r="P180" s="222">
        <f>SUM(P181:P250)</f>
        <v>0</v>
      </c>
      <c r="Q180" s="221"/>
      <c r="R180" s="222">
        <f>SUM(R181:R250)</f>
        <v>1616.0444400000001</v>
      </c>
      <c r="S180" s="221"/>
      <c r="T180" s="223">
        <f>SUM(T181:T250)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4" t="s">
        <v>81</v>
      </c>
      <c r="AT180" s="225" t="s">
        <v>73</v>
      </c>
      <c r="AU180" s="225" t="s">
        <v>81</v>
      </c>
      <c r="AY180" s="224" t="s">
        <v>169</v>
      </c>
      <c r="BK180" s="226">
        <f>SUM(BK181:BK250)</f>
        <v>0</v>
      </c>
    </row>
    <row r="181" spans="1:65" s="2" customFormat="1" ht="55.5" customHeight="1">
      <c r="A181" s="41"/>
      <c r="B181" s="42"/>
      <c r="C181" s="229" t="s">
        <v>483</v>
      </c>
      <c r="D181" s="229" t="s">
        <v>171</v>
      </c>
      <c r="E181" s="230" t="s">
        <v>725</v>
      </c>
      <c r="F181" s="231" t="s">
        <v>726</v>
      </c>
      <c r="G181" s="232" t="s">
        <v>174</v>
      </c>
      <c r="H181" s="233">
        <v>112.2</v>
      </c>
      <c r="I181" s="234"/>
      <c r="J181" s="235">
        <f>ROUND(I181*H181,2)</f>
        <v>0</v>
      </c>
      <c r="K181" s="231" t="s">
        <v>175</v>
      </c>
      <c r="L181" s="47"/>
      <c r="M181" s="236" t="s">
        <v>19</v>
      </c>
      <c r="N181" s="237" t="s">
        <v>45</v>
      </c>
      <c r="O181" s="87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0" t="s">
        <v>176</v>
      </c>
      <c r="AT181" s="240" t="s">
        <v>171</v>
      </c>
      <c r="AU181" s="240" t="s">
        <v>83</v>
      </c>
      <c r="AY181" s="20" t="s">
        <v>169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20" t="s">
        <v>81</v>
      </c>
      <c r="BK181" s="241">
        <f>ROUND(I181*H181,2)</f>
        <v>0</v>
      </c>
      <c r="BL181" s="20" t="s">
        <v>176</v>
      </c>
      <c r="BM181" s="240" t="s">
        <v>727</v>
      </c>
    </row>
    <row r="182" spans="1:51" s="13" customFormat="1" ht="12">
      <c r="A182" s="13"/>
      <c r="B182" s="242"/>
      <c r="C182" s="243"/>
      <c r="D182" s="244" t="s">
        <v>178</v>
      </c>
      <c r="E182" s="245" t="s">
        <v>19</v>
      </c>
      <c r="F182" s="246" t="s">
        <v>728</v>
      </c>
      <c r="G182" s="243"/>
      <c r="H182" s="245" t="s">
        <v>19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2" t="s">
        <v>178</v>
      </c>
      <c r="AU182" s="252" t="s">
        <v>83</v>
      </c>
      <c r="AV182" s="13" t="s">
        <v>81</v>
      </c>
      <c r="AW182" s="13" t="s">
        <v>35</v>
      </c>
      <c r="AX182" s="13" t="s">
        <v>74</v>
      </c>
      <c r="AY182" s="252" t="s">
        <v>169</v>
      </c>
    </row>
    <row r="183" spans="1:51" s="13" customFormat="1" ht="12">
      <c r="A183" s="13"/>
      <c r="B183" s="242"/>
      <c r="C183" s="243"/>
      <c r="D183" s="244" t="s">
        <v>178</v>
      </c>
      <c r="E183" s="245" t="s">
        <v>19</v>
      </c>
      <c r="F183" s="246" t="s">
        <v>729</v>
      </c>
      <c r="G183" s="243"/>
      <c r="H183" s="245" t="s">
        <v>19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2" t="s">
        <v>178</v>
      </c>
      <c r="AU183" s="252" t="s">
        <v>83</v>
      </c>
      <c r="AV183" s="13" t="s">
        <v>81</v>
      </c>
      <c r="AW183" s="13" t="s">
        <v>35</v>
      </c>
      <c r="AX183" s="13" t="s">
        <v>74</v>
      </c>
      <c r="AY183" s="252" t="s">
        <v>169</v>
      </c>
    </row>
    <row r="184" spans="1:51" s="13" customFormat="1" ht="12">
      <c r="A184" s="13"/>
      <c r="B184" s="242"/>
      <c r="C184" s="243"/>
      <c r="D184" s="244" t="s">
        <v>178</v>
      </c>
      <c r="E184" s="245" t="s">
        <v>19</v>
      </c>
      <c r="F184" s="246" t="s">
        <v>730</v>
      </c>
      <c r="G184" s="243"/>
      <c r="H184" s="245" t="s">
        <v>19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178</v>
      </c>
      <c r="AU184" s="252" t="s">
        <v>83</v>
      </c>
      <c r="AV184" s="13" t="s">
        <v>81</v>
      </c>
      <c r="AW184" s="13" t="s">
        <v>35</v>
      </c>
      <c r="AX184" s="13" t="s">
        <v>74</v>
      </c>
      <c r="AY184" s="252" t="s">
        <v>169</v>
      </c>
    </row>
    <row r="185" spans="1:51" s="14" customFormat="1" ht="12">
      <c r="A185" s="14"/>
      <c r="B185" s="253"/>
      <c r="C185" s="254"/>
      <c r="D185" s="244" t="s">
        <v>178</v>
      </c>
      <c r="E185" s="255" t="s">
        <v>19</v>
      </c>
      <c r="F185" s="256" t="s">
        <v>731</v>
      </c>
      <c r="G185" s="254"/>
      <c r="H185" s="257">
        <v>112.2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178</v>
      </c>
      <c r="AU185" s="263" t="s">
        <v>83</v>
      </c>
      <c r="AV185" s="14" t="s">
        <v>83</v>
      </c>
      <c r="AW185" s="14" t="s">
        <v>35</v>
      </c>
      <c r="AX185" s="14" t="s">
        <v>81</v>
      </c>
      <c r="AY185" s="263" t="s">
        <v>169</v>
      </c>
    </row>
    <row r="186" spans="1:65" s="2" customFormat="1" ht="55.5" customHeight="1">
      <c r="A186" s="41"/>
      <c r="B186" s="42"/>
      <c r="C186" s="229" t="s">
        <v>485</v>
      </c>
      <c r="D186" s="229" t="s">
        <v>171</v>
      </c>
      <c r="E186" s="230" t="s">
        <v>732</v>
      </c>
      <c r="F186" s="231" t="s">
        <v>733</v>
      </c>
      <c r="G186" s="232" t="s">
        <v>174</v>
      </c>
      <c r="H186" s="233">
        <v>6204</v>
      </c>
      <c r="I186" s="234"/>
      <c r="J186" s="235">
        <f>ROUND(I186*H186,2)</f>
        <v>0</v>
      </c>
      <c r="K186" s="231" t="s">
        <v>175</v>
      </c>
      <c r="L186" s="47"/>
      <c r="M186" s="236" t="s">
        <v>19</v>
      </c>
      <c r="N186" s="237" t="s">
        <v>45</v>
      </c>
      <c r="O186" s="87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0" t="s">
        <v>176</v>
      </c>
      <c r="AT186" s="240" t="s">
        <v>171</v>
      </c>
      <c r="AU186" s="240" t="s">
        <v>83</v>
      </c>
      <c r="AY186" s="20" t="s">
        <v>169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20" t="s">
        <v>81</v>
      </c>
      <c r="BK186" s="241">
        <f>ROUND(I186*H186,2)</f>
        <v>0</v>
      </c>
      <c r="BL186" s="20" t="s">
        <v>176</v>
      </c>
      <c r="BM186" s="240" t="s">
        <v>734</v>
      </c>
    </row>
    <row r="187" spans="1:51" s="13" customFormat="1" ht="12">
      <c r="A187" s="13"/>
      <c r="B187" s="242"/>
      <c r="C187" s="243"/>
      <c r="D187" s="244" t="s">
        <v>178</v>
      </c>
      <c r="E187" s="245" t="s">
        <v>19</v>
      </c>
      <c r="F187" s="246" t="s">
        <v>728</v>
      </c>
      <c r="G187" s="243"/>
      <c r="H187" s="245" t="s">
        <v>19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178</v>
      </c>
      <c r="AU187" s="252" t="s">
        <v>83</v>
      </c>
      <c r="AV187" s="13" t="s">
        <v>81</v>
      </c>
      <c r="AW187" s="13" t="s">
        <v>35</v>
      </c>
      <c r="AX187" s="13" t="s">
        <v>74</v>
      </c>
      <c r="AY187" s="252" t="s">
        <v>169</v>
      </c>
    </row>
    <row r="188" spans="1:51" s="13" customFormat="1" ht="12">
      <c r="A188" s="13"/>
      <c r="B188" s="242"/>
      <c r="C188" s="243"/>
      <c r="D188" s="244" t="s">
        <v>178</v>
      </c>
      <c r="E188" s="245" t="s">
        <v>19</v>
      </c>
      <c r="F188" s="246" t="s">
        <v>729</v>
      </c>
      <c r="G188" s="243"/>
      <c r="H188" s="245" t="s">
        <v>19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2" t="s">
        <v>178</v>
      </c>
      <c r="AU188" s="252" t="s">
        <v>83</v>
      </c>
      <c r="AV188" s="13" t="s">
        <v>81</v>
      </c>
      <c r="AW188" s="13" t="s">
        <v>35</v>
      </c>
      <c r="AX188" s="13" t="s">
        <v>74</v>
      </c>
      <c r="AY188" s="252" t="s">
        <v>169</v>
      </c>
    </row>
    <row r="189" spans="1:51" s="13" customFormat="1" ht="12">
      <c r="A189" s="13"/>
      <c r="B189" s="242"/>
      <c r="C189" s="243"/>
      <c r="D189" s="244" t="s">
        <v>178</v>
      </c>
      <c r="E189" s="245" t="s">
        <v>19</v>
      </c>
      <c r="F189" s="246" t="s">
        <v>735</v>
      </c>
      <c r="G189" s="243"/>
      <c r="H189" s="245" t="s">
        <v>19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178</v>
      </c>
      <c r="AU189" s="252" t="s">
        <v>83</v>
      </c>
      <c r="AV189" s="13" t="s">
        <v>81</v>
      </c>
      <c r="AW189" s="13" t="s">
        <v>35</v>
      </c>
      <c r="AX189" s="13" t="s">
        <v>74</v>
      </c>
      <c r="AY189" s="252" t="s">
        <v>169</v>
      </c>
    </row>
    <row r="190" spans="1:51" s="14" customFormat="1" ht="12">
      <c r="A190" s="14"/>
      <c r="B190" s="253"/>
      <c r="C190" s="254"/>
      <c r="D190" s="244" t="s">
        <v>178</v>
      </c>
      <c r="E190" s="255" t="s">
        <v>19</v>
      </c>
      <c r="F190" s="256" t="s">
        <v>736</v>
      </c>
      <c r="G190" s="254"/>
      <c r="H190" s="257">
        <v>6204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178</v>
      </c>
      <c r="AU190" s="263" t="s">
        <v>83</v>
      </c>
      <c r="AV190" s="14" t="s">
        <v>83</v>
      </c>
      <c r="AW190" s="14" t="s">
        <v>35</v>
      </c>
      <c r="AX190" s="14" t="s">
        <v>81</v>
      </c>
      <c r="AY190" s="263" t="s">
        <v>169</v>
      </c>
    </row>
    <row r="191" spans="1:65" s="2" customFormat="1" ht="16.5" customHeight="1">
      <c r="A191" s="41"/>
      <c r="B191" s="42"/>
      <c r="C191" s="307" t="s">
        <v>489</v>
      </c>
      <c r="D191" s="307" t="s">
        <v>637</v>
      </c>
      <c r="E191" s="308" t="s">
        <v>737</v>
      </c>
      <c r="F191" s="309" t="s">
        <v>738</v>
      </c>
      <c r="G191" s="310" t="s">
        <v>234</v>
      </c>
      <c r="H191" s="311">
        <v>1584.66</v>
      </c>
      <c r="I191" s="312"/>
      <c r="J191" s="313">
        <f>ROUND(I191*H191,2)</f>
        <v>0</v>
      </c>
      <c r="K191" s="309" t="s">
        <v>175</v>
      </c>
      <c r="L191" s="314"/>
      <c r="M191" s="315" t="s">
        <v>19</v>
      </c>
      <c r="N191" s="316" t="s">
        <v>45</v>
      </c>
      <c r="O191" s="87"/>
      <c r="P191" s="238">
        <f>O191*H191</f>
        <v>0</v>
      </c>
      <c r="Q191" s="238">
        <v>1</v>
      </c>
      <c r="R191" s="238">
        <f>Q191*H191</f>
        <v>1584.66</v>
      </c>
      <c r="S191" s="238">
        <v>0</v>
      </c>
      <c r="T191" s="239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40" t="s">
        <v>210</v>
      </c>
      <c r="AT191" s="240" t="s">
        <v>637</v>
      </c>
      <c r="AU191" s="240" t="s">
        <v>83</v>
      </c>
      <c r="AY191" s="20" t="s">
        <v>169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20" t="s">
        <v>81</v>
      </c>
      <c r="BK191" s="241">
        <f>ROUND(I191*H191,2)</f>
        <v>0</v>
      </c>
      <c r="BL191" s="20" t="s">
        <v>176</v>
      </c>
      <c r="BM191" s="240" t="s">
        <v>739</v>
      </c>
    </row>
    <row r="192" spans="1:51" s="13" customFormat="1" ht="12">
      <c r="A192" s="13"/>
      <c r="B192" s="242"/>
      <c r="C192" s="243"/>
      <c r="D192" s="244" t="s">
        <v>178</v>
      </c>
      <c r="E192" s="245" t="s">
        <v>19</v>
      </c>
      <c r="F192" s="246" t="s">
        <v>728</v>
      </c>
      <c r="G192" s="243"/>
      <c r="H192" s="245" t="s">
        <v>19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178</v>
      </c>
      <c r="AU192" s="252" t="s">
        <v>83</v>
      </c>
      <c r="AV192" s="13" t="s">
        <v>81</v>
      </c>
      <c r="AW192" s="13" t="s">
        <v>35</v>
      </c>
      <c r="AX192" s="13" t="s">
        <v>74</v>
      </c>
      <c r="AY192" s="252" t="s">
        <v>169</v>
      </c>
    </row>
    <row r="193" spans="1:51" s="13" customFormat="1" ht="12">
      <c r="A193" s="13"/>
      <c r="B193" s="242"/>
      <c r="C193" s="243"/>
      <c r="D193" s="244" t="s">
        <v>178</v>
      </c>
      <c r="E193" s="245" t="s">
        <v>19</v>
      </c>
      <c r="F193" s="246" t="s">
        <v>729</v>
      </c>
      <c r="G193" s="243"/>
      <c r="H193" s="245" t="s">
        <v>19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178</v>
      </c>
      <c r="AU193" s="252" t="s">
        <v>83</v>
      </c>
      <c r="AV193" s="13" t="s">
        <v>81</v>
      </c>
      <c r="AW193" s="13" t="s">
        <v>35</v>
      </c>
      <c r="AX193" s="13" t="s">
        <v>74</v>
      </c>
      <c r="AY193" s="252" t="s">
        <v>169</v>
      </c>
    </row>
    <row r="194" spans="1:51" s="13" customFormat="1" ht="12">
      <c r="A194" s="13"/>
      <c r="B194" s="242"/>
      <c r="C194" s="243"/>
      <c r="D194" s="244" t="s">
        <v>178</v>
      </c>
      <c r="E194" s="245" t="s">
        <v>19</v>
      </c>
      <c r="F194" s="246" t="s">
        <v>740</v>
      </c>
      <c r="G194" s="243"/>
      <c r="H194" s="245" t="s">
        <v>19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2" t="s">
        <v>178</v>
      </c>
      <c r="AU194" s="252" t="s">
        <v>83</v>
      </c>
      <c r="AV194" s="13" t="s">
        <v>81</v>
      </c>
      <c r="AW194" s="13" t="s">
        <v>35</v>
      </c>
      <c r="AX194" s="13" t="s">
        <v>74</v>
      </c>
      <c r="AY194" s="252" t="s">
        <v>169</v>
      </c>
    </row>
    <row r="195" spans="1:51" s="14" customFormat="1" ht="12">
      <c r="A195" s="14"/>
      <c r="B195" s="253"/>
      <c r="C195" s="254"/>
      <c r="D195" s="244" t="s">
        <v>178</v>
      </c>
      <c r="E195" s="255" t="s">
        <v>19</v>
      </c>
      <c r="F195" s="256" t="s">
        <v>741</v>
      </c>
      <c r="G195" s="254"/>
      <c r="H195" s="257">
        <v>33.66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3" t="s">
        <v>178</v>
      </c>
      <c r="AU195" s="263" t="s">
        <v>83</v>
      </c>
      <c r="AV195" s="14" t="s">
        <v>83</v>
      </c>
      <c r="AW195" s="14" t="s">
        <v>35</v>
      </c>
      <c r="AX195" s="14" t="s">
        <v>74</v>
      </c>
      <c r="AY195" s="263" t="s">
        <v>169</v>
      </c>
    </row>
    <row r="196" spans="1:51" s="13" customFormat="1" ht="12">
      <c r="A196" s="13"/>
      <c r="B196" s="242"/>
      <c r="C196" s="243"/>
      <c r="D196" s="244" t="s">
        <v>178</v>
      </c>
      <c r="E196" s="245" t="s">
        <v>19</v>
      </c>
      <c r="F196" s="246" t="s">
        <v>735</v>
      </c>
      <c r="G196" s="243"/>
      <c r="H196" s="245" t="s">
        <v>19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178</v>
      </c>
      <c r="AU196" s="252" t="s">
        <v>83</v>
      </c>
      <c r="AV196" s="13" t="s">
        <v>81</v>
      </c>
      <c r="AW196" s="13" t="s">
        <v>35</v>
      </c>
      <c r="AX196" s="13" t="s">
        <v>74</v>
      </c>
      <c r="AY196" s="252" t="s">
        <v>169</v>
      </c>
    </row>
    <row r="197" spans="1:51" s="14" customFormat="1" ht="12">
      <c r="A197" s="14"/>
      <c r="B197" s="253"/>
      <c r="C197" s="254"/>
      <c r="D197" s="244" t="s">
        <v>178</v>
      </c>
      <c r="E197" s="255" t="s">
        <v>19</v>
      </c>
      <c r="F197" s="256" t="s">
        <v>742</v>
      </c>
      <c r="G197" s="254"/>
      <c r="H197" s="257">
        <v>1551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178</v>
      </c>
      <c r="AU197" s="263" t="s">
        <v>83</v>
      </c>
      <c r="AV197" s="14" t="s">
        <v>83</v>
      </c>
      <c r="AW197" s="14" t="s">
        <v>35</v>
      </c>
      <c r="AX197" s="14" t="s">
        <v>74</v>
      </c>
      <c r="AY197" s="263" t="s">
        <v>169</v>
      </c>
    </row>
    <row r="198" spans="1:51" s="15" customFormat="1" ht="12">
      <c r="A198" s="15"/>
      <c r="B198" s="264"/>
      <c r="C198" s="265"/>
      <c r="D198" s="244" t="s">
        <v>178</v>
      </c>
      <c r="E198" s="266" t="s">
        <v>19</v>
      </c>
      <c r="F198" s="267" t="s">
        <v>183</v>
      </c>
      <c r="G198" s="265"/>
      <c r="H198" s="268">
        <v>1584.66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4" t="s">
        <v>178</v>
      </c>
      <c r="AU198" s="274" t="s">
        <v>83</v>
      </c>
      <c r="AV198" s="15" t="s">
        <v>176</v>
      </c>
      <c r="AW198" s="15" t="s">
        <v>35</v>
      </c>
      <c r="AX198" s="15" t="s">
        <v>81</v>
      </c>
      <c r="AY198" s="274" t="s">
        <v>169</v>
      </c>
    </row>
    <row r="199" spans="1:65" s="2" customFormat="1" ht="44.25" customHeight="1">
      <c r="A199" s="41"/>
      <c r="B199" s="42"/>
      <c r="C199" s="229" t="s">
        <v>493</v>
      </c>
      <c r="D199" s="229" t="s">
        <v>171</v>
      </c>
      <c r="E199" s="230" t="s">
        <v>743</v>
      </c>
      <c r="F199" s="231" t="s">
        <v>744</v>
      </c>
      <c r="G199" s="232" t="s">
        <v>174</v>
      </c>
      <c r="H199" s="233">
        <v>5640</v>
      </c>
      <c r="I199" s="234"/>
      <c r="J199" s="235">
        <f>ROUND(I199*H199,2)</f>
        <v>0</v>
      </c>
      <c r="K199" s="231" t="s">
        <v>175</v>
      </c>
      <c r="L199" s="47"/>
      <c r="M199" s="236" t="s">
        <v>19</v>
      </c>
      <c r="N199" s="237" t="s">
        <v>45</v>
      </c>
      <c r="O199" s="87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40" t="s">
        <v>176</v>
      </c>
      <c r="AT199" s="240" t="s">
        <v>171</v>
      </c>
      <c r="AU199" s="240" t="s">
        <v>83</v>
      </c>
      <c r="AY199" s="20" t="s">
        <v>169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20" t="s">
        <v>81</v>
      </c>
      <c r="BK199" s="241">
        <f>ROUND(I199*H199,2)</f>
        <v>0</v>
      </c>
      <c r="BL199" s="20" t="s">
        <v>176</v>
      </c>
      <c r="BM199" s="240" t="s">
        <v>745</v>
      </c>
    </row>
    <row r="200" spans="1:51" s="13" customFormat="1" ht="12">
      <c r="A200" s="13"/>
      <c r="B200" s="242"/>
      <c r="C200" s="243"/>
      <c r="D200" s="244" t="s">
        <v>178</v>
      </c>
      <c r="E200" s="245" t="s">
        <v>19</v>
      </c>
      <c r="F200" s="246" t="s">
        <v>728</v>
      </c>
      <c r="G200" s="243"/>
      <c r="H200" s="245" t="s">
        <v>19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178</v>
      </c>
      <c r="AU200" s="252" t="s">
        <v>83</v>
      </c>
      <c r="AV200" s="13" t="s">
        <v>81</v>
      </c>
      <c r="AW200" s="13" t="s">
        <v>35</v>
      </c>
      <c r="AX200" s="13" t="s">
        <v>74</v>
      </c>
      <c r="AY200" s="252" t="s">
        <v>169</v>
      </c>
    </row>
    <row r="201" spans="1:51" s="13" customFormat="1" ht="12">
      <c r="A201" s="13"/>
      <c r="B201" s="242"/>
      <c r="C201" s="243"/>
      <c r="D201" s="244" t="s">
        <v>178</v>
      </c>
      <c r="E201" s="245" t="s">
        <v>19</v>
      </c>
      <c r="F201" s="246" t="s">
        <v>729</v>
      </c>
      <c r="G201" s="243"/>
      <c r="H201" s="245" t="s">
        <v>19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178</v>
      </c>
      <c r="AU201" s="252" t="s">
        <v>83</v>
      </c>
      <c r="AV201" s="13" t="s">
        <v>81</v>
      </c>
      <c r="AW201" s="13" t="s">
        <v>35</v>
      </c>
      <c r="AX201" s="13" t="s">
        <v>74</v>
      </c>
      <c r="AY201" s="252" t="s">
        <v>169</v>
      </c>
    </row>
    <row r="202" spans="1:51" s="13" customFormat="1" ht="12">
      <c r="A202" s="13"/>
      <c r="B202" s="242"/>
      <c r="C202" s="243"/>
      <c r="D202" s="244" t="s">
        <v>178</v>
      </c>
      <c r="E202" s="245" t="s">
        <v>19</v>
      </c>
      <c r="F202" s="246" t="s">
        <v>746</v>
      </c>
      <c r="G202" s="243"/>
      <c r="H202" s="245" t="s">
        <v>19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178</v>
      </c>
      <c r="AU202" s="252" t="s">
        <v>83</v>
      </c>
      <c r="AV202" s="13" t="s">
        <v>81</v>
      </c>
      <c r="AW202" s="13" t="s">
        <v>35</v>
      </c>
      <c r="AX202" s="13" t="s">
        <v>74</v>
      </c>
      <c r="AY202" s="252" t="s">
        <v>169</v>
      </c>
    </row>
    <row r="203" spans="1:51" s="14" customFormat="1" ht="12">
      <c r="A203" s="14"/>
      <c r="B203" s="253"/>
      <c r="C203" s="254"/>
      <c r="D203" s="244" t="s">
        <v>178</v>
      </c>
      <c r="E203" s="255" t="s">
        <v>19</v>
      </c>
      <c r="F203" s="256" t="s">
        <v>747</v>
      </c>
      <c r="G203" s="254"/>
      <c r="H203" s="257">
        <v>5640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178</v>
      </c>
      <c r="AU203" s="263" t="s">
        <v>83</v>
      </c>
      <c r="AV203" s="14" t="s">
        <v>83</v>
      </c>
      <c r="AW203" s="14" t="s">
        <v>35</v>
      </c>
      <c r="AX203" s="14" t="s">
        <v>81</v>
      </c>
      <c r="AY203" s="263" t="s">
        <v>169</v>
      </c>
    </row>
    <row r="204" spans="1:65" s="2" customFormat="1" ht="33" customHeight="1">
      <c r="A204" s="41"/>
      <c r="B204" s="42"/>
      <c r="C204" s="229" t="s">
        <v>497</v>
      </c>
      <c r="D204" s="229" t="s">
        <v>171</v>
      </c>
      <c r="E204" s="230" t="s">
        <v>748</v>
      </c>
      <c r="F204" s="231" t="s">
        <v>749</v>
      </c>
      <c r="G204" s="232" t="s">
        <v>174</v>
      </c>
      <c r="H204" s="233">
        <v>112.2</v>
      </c>
      <c r="I204" s="234"/>
      <c r="J204" s="235">
        <f>ROUND(I204*H204,2)</f>
        <v>0</v>
      </c>
      <c r="K204" s="231" t="s">
        <v>175</v>
      </c>
      <c r="L204" s="47"/>
      <c r="M204" s="236" t="s">
        <v>19</v>
      </c>
      <c r="N204" s="237" t="s">
        <v>45</v>
      </c>
      <c r="O204" s="87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40" t="s">
        <v>176</v>
      </c>
      <c r="AT204" s="240" t="s">
        <v>171</v>
      </c>
      <c r="AU204" s="240" t="s">
        <v>83</v>
      </c>
      <c r="AY204" s="20" t="s">
        <v>169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20" t="s">
        <v>81</v>
      </c>
      <c r="BK204" s="241">
        <f>ROUND(I204*H204,2)</f>
        <v>0</v>
      </c>
      <c r="BL204" s="20" t="s">
        <v>176</v>
      </c>
      <c r="BM204" s="240" t="s">
        <v>750</v>
      </c>
    </row>
    <row r="205" spans="1:51" s="13" customFormat="1" ht="12">
      <c r="A205" s="13"/>
      <c r="B205" s="242"/>
      <c r="C205" s="243"/>
      <c r="D205" s="244" t="s">
        <v>178</v>
      </c>
      <c r="E205" s="245" t="s">
        <v>19</v>
      </c>
      <c r="F205" s="246" t="s">
        <v>728</v>
      </c>
      <c r="G205" s="243"/>
      <c r="H205" s="245" t="s">
        <v>19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2" t="s">
        <v>178</v>
      </c>
      <c r="AU205" s="252" t="s">
        <v>83</v>
      </c>
      <c r="AV205" s="13" t="s">
        <v>81</v>
      </c>
      <c r="AW205" s="13" t="s">
        <v>35</v>
      </c>
      <c r="AX205" s="13" t="s">
        <v>74</v>
      </c>
      <c r="AY205" s="252" t="s">
        <v>169</v>
      </c>
    </row>
    <row r="206" spans="1:51" s="13" customFormat="1" ht="12">
      <c r="A206" s="13"/>
      <c r="B206" s="242"/>
      <c r="C206" s="243"/>
      <c r="D206" s="244" t="s">
        <v>178</v>
      </c>
      <c r="E206" s="245" t="s">
        <v>19</v>
      </c>
      <c r="F206" s="246" t="s">
        <v>729</v>
      </c>
      <c r="G206" s="243"/>
      <c r="H206" s="245" t="s">
        <v>19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178</v>
      </c>
      <c r="AU206" s="252" t="s">
        <v>83</v>
      </c>
      <c r="AV206" s="13" t="s">
        <v>81</v>
      </c>
      <c r="AW206" s="13" t="s">
        <v>35</v>
      </c>
      <c r="AX206" s="13" t="s">
        <v>74</v>
      </c>
      <c r="AY206" s="252" t="s">
        <v>169</v>
      </c>
    </row>
    <row r="207" spans="1:51" s="13" customFormat="1" ht="12">
      <c r="A207" s="13"/>
      <c r="B207" s="242"/>
      <c r="C207" s="243"/>
      <c r="D207" s="244" t="s">
        <v>178</v>
      </c>
      <c r="E207" s="245" t="s">
        <v>19</v>
      </c>
      <c r="F207" s="246" t="s">
        <v>751</v>
      </c>
      <c r="G207" s="243"/>
      <c r="H207" s="245" t="s">
        <v>19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2" t="s">
        <v>178</v>
      </c>
      <c r="AU207" s="252" t="s">
        <v>83</v>
      </c>
      <c r="AV207" s="13" t="s">
        <v>81</v>
      </c>
      <c r="AW207" s="13" t="s">
        <v>35</v>
      </c>
      <c r="AX207" s="13" t="s">
        <v>74</v>
      </c>
      <c r="AY207" s="252" t="s">
        <v>169</v>
      </c>
    </row>
    <row r="208" spans="1:51" s="14" customFormat="1" ht="12">
      <c r="A208" s="14"/>
      <c r="B208" s="253"/>
      <c r="C208" s="254"/>
      <c r="D208" s="244" t="s">
        <v>178</v>
      </c>
      <c r="E208" s="255" t="s">
        <v>19</v>
      </c>
      <c r="F208" s="256" t="s">
        <v>731</v>
      </c>
      <c r="G208" s="254"/>
      <c r="H208" s="257">
        <v>112.2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178</v>
      </c>
      <c r="AU208" s="263" t="s">
        <v>83</v>
      </c>
      <c r="AV208" s="14" t="s">
        <v>83</v>
      </c>
      <c r="AW208" s="14" t="s">
        <v>35</v>
      </c>
      <c r="AX208" s="14" t="s">
        <v>81</v>
      </c>
      <c r="AY208" s="263" t="s">
        <v>169</v>
      </c>
    </row>
    <row r="209" spans="1:65" s="2" customFormat="1" ht="33" customHeight="1">
      <c r="A209" s="41"/>
      <c r="B209" s="42"/>
      <c r="C209" s="229" t="s">
        <v>501</v>
      </c>
      <c r="D209" s="229" t="s">
        <v>171</v>
      </c>
      <c r="E209" s="230" t="s">
        <v>752</v>
      </c>
      <c r="F209" s="231" t="s">
        <v>753</v>
      </c>
      <c r="G209" s="232" t="s">
        <v>174</v>
      </c>
      <c r="H209" s="233">
        <v>6204</v>
      </c>
      <c r="I209" s="234"/>
      <c r="J209" s="235">
        <f>ROUND(I209*H209,2)</f>
        <v>0</v>
      </c>
      <c r="K209" s="231" t="s">
        <v>175</v>
      </c>
      <c r="L209" s="47"/>
      <c r="M209" s="236" t="s">
        <v>19</v>
      </c>
      <c r="N209" s="237" t="s">
        <v>45</v>
      </c>
      <c r="O209" s="87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40" t="s">
        <v>176</v>
      </c>
      <c r="AT209" s="240" t="s">
        <v>171</v>
      </c>
      <c r="AU209" s="240" t="s">
        <v>83</v>
      </c>
      <c r="AY209" s="20" t="s">
        <v>169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20" t="s">
        <v>81</v>
      </c>
      <c r="BK209" s="241">
        <f>ROUND(I209*H209,2)</f>
        <v>0</v>
      </c>
      <c r="BL209" s="20" t="s">
        <v>176</v>
      </c>
      <c r="BM209" s="240" t="s">
        <v>754</v>
      </c>
    </row>
    <row r="210" spans="1:51" s="13" customFormat="1" ht="12">
      <c r="A210" s="13"/>
      <c r="B210" s="242"/>
      <c r="C210" s="243"/>
      <c r="D210" s="244" t="s">
        <v>178</v>
      </c>
      <c r="E210" s="245" t="s">
        <v>19</v>
      </c>
      <c r="F210" s="246" t="s">
        <v>728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178</v>
      </c>
      <c r="AU210" s="252" t="s">
        <v>83</v>
      </c>
      <c r="AV210" s="13" t="s">
        <v>81</v>
      </c>
      <c r="AW210" s="13" t="s">
        <v>35</v>
      </c>
      <c r="AX210" s="13" t="s">
        <v>74</v>
      </c>
      <c r="AY210" s="252" t="s">
        <v>169</v>
      </c>
    </row>
    <row r="211" spans="1:51" s="13" customFormat="1" ht="12">
      <c r="A211" s="13"/>
      <c r="B211" s="242"/>
      <c r="C211" s="243"/>
      <c r="D211" s="244" t="s">
        <v>178</v>
      </c>
      <c r="E211" s="245" t="s">
        <v>19</v>
      </c>
      <c r="F211" s="246" t="s">
        <v>729</v>
      </c>
      <c r="G211" s="243"/>
      <c r="H211" s="245" t="s">
        <v>19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2" t="s">
        <v>178</v>
      </c>
      <c r="AU211" s="252" t="s">
        <v>83</v>
      </c>
      <c r="AV211" s="13" t="s">
        <v>81</v>
      </c>
      <c r="AW211" s="13" t="s">
        <v>35</v>
      </c>
      <c r="AX211" s="13" t="s">
        <v>74</v>
      </c>
      <c r="AY211" s="252" t="s">
        <v>169</v>
      </c>
    </row>
    <row r="212" spans="1:51" s="13" customFormat="1" ht="12">
      <c r="A212" s="13"/>
      <c r="B212" s="242"/>
      <c r="C212" s="243"/>
      <c r="D212" s="244" t="s">
        <v>178</v>
      </c>
      <c r="E212" s="245" t="s">
        <v>19</v>
      </c>
      <c r="F212" s="246" t="s">
        <v>735</v>
      </c>
      <c r="G212" s="243"/>
      <c r="H212" s="245" t="s">
        <v>19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178</v>
      </c>
      <c r="AU212" s="252" t="s">
        <v>83</v>
      </c>
      <c r="AV212" s="13" t="s">
        <v>81</v>
      </c>
      <c r="AW212" s="13" t="s">
        <v>35</v>
      </c>
      <c r="AX212" s="13" t="s">
        <v>74</v>
      </c>
      <c r="AY212" s="252" t="s">
        <v>169</v>
      </c>
    </row>
    <row r="213" spans="1:51" s="14" customFormat="1" ht="12">
      <c r="A213" s="14"/>
      <c r="B213" s="253"/>
      <c r="C213" s="254"/>
      <c r="D213" s="244" t="s">
        <v>178</v>
      </c>
      <c r="E213" s="255" t="s">
        <v>19</v>
      </c>
      <c r="F213" s="256" t="s">
        <v>736</v>
      </c>
      <c r="G213" s="254"/>
      <c r="H213" s="257">
        <v>6204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178</v>
      </c>
      <c r="AU213" s="263" t="s">
        <v>83</v>
      </c>
      <c r="AV213" s="14" t="s">
        <v>83</v>
      </c>
      <c r="AW213" s="14" t="s">
        <v>35</v>
      </c>
      <c r="AX213" s="14" t="s">
        <v>81</v>
      </c>
      <c r="AY213" s="263" t="s">
        <v>169</v>
      </c>
    </row>
    <row r="214" spans="1:65" s="2" customFormat="1" ht="21.75" customHeight="1">
      <c r="A214" s="41"/>
      <c r="B214" s="42"/>
      <c r="C214" s="229" t="s">
        <v>506</v>
      </c>
      <c r="D214" s="229" t="s">
        <v>171</v>
      </c>
      <c r="E214" s="230" t="s">
        <v>755</v>
      </c>
      <c r="F214" s="231" t="s">
        <v>756</v>
      </c>
      <c r="G214" s="232" t="s">
        <v>174</v>
      </c>
      <c r="H214" s="233">
        <v>5640</v>
      </c>
      <c r="I214" s="234"/>
      <c r="J214" s="235">
        <f>ROUND(I214*H214,2)</f>
        <v>0</v>
      </c>
      <c r="K214" s="231" t="s">
        <v>175</v>
      </c>
      <c r="L214" s="47"/>
      <c r="M214" s="236" t="s">
        <v>19</v>
      </c>
      <c r="N214" s="237" t="s">
        <v>45</v>
      </c>
      <c r="O214" s="87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40" t="s">
        <v>176</v>
      </c>
      <c r="AT214" s="240" t="s">
        <v>171</v>
      </c>
      <c r="AU214" s="240" t="s">
        <v>83</v>
      </c>
      <c r="AY214" s="20" t="s">
        <v>169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20" t="s">
        <v>81</v>
      </c>
      <c r="BK214" s="241">
        <f>ROUND(I214*H214,2)</f>
        <v>0</v>
      </c>
      <c r="BL214" s="20" t="s">
        <v>176</v>
      </c>
      <c r="BM214" s="240" t="s">
        <v>757</v>
      </c>
    </row>
    <row r="215" spans="1:51" s="13" customFormat="1" ht="12">
      <c r="A215" s="13"/>
      <c r="B215" s="242"/>
      <c r="C215" s="243"/>
      <c r="D215" s="244" t="s">
        <v>178</v>
      </c>
      <c r="E215" s="245" t="s">
        <v>19</v>
      </c>
      <c r="F215" s="246" t="s">
        <v>728</v>
      </c>
      <c r="G215" s="243"/>
      <c r="H215" s="245" t="s">
        <v>19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178</v>
      </c>
      <c r="AU215" s="252" t="s">
        <v>83</v>
      </c>
      <c r="AV215" s="13" t="s">
        <v>81</v>
      </c>
      <c r="AW215" s="13" t="s">
        <v>35</v>
      </c>
      <c r="AX215" s="13" t="s">
        <v>74</v>
      </c>
      <c r="AY215" s="252" t="s">
        <v>169</v>
      </c>
    </row>
    <row r="216" spans="1:51" s="13" customFormat="1" ht="12">
      <c r="A216" s="13"/>
      <c r="B216" s="242"/>
      <c r="C216" s="243"/>
      <c r="D216" s="244" t="s">
        <v>178</v>
      </c>
      <c r="E216" s="245" t="s">
        <v>19</v>
      </c>
      <c r="F216" s="246" t="s">
        <v>729</v>
      </c>
      <c r="G216" s="243"/>
      <c r="H216" s="245" t="s">
        <v>19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2" t="s">
        <v>178</v>
      </c>
      <c r="AU216" s="252" t="s">
        <v>83</v>
      </c>
      <c r="AV216" s="13" t="s">
        <v>81</v>
      </c>
      <c r="AW216" s="13" t="s">
        <v>35</v>
      </c>
      <c r="AX216" s="13" t="s">
        <v>74</v>
      </c>
      <c r="AY216" s="252" t="s">
        <v>169</v>
      </c>
    </row>
    <row r="217" spans="1:51" s="13" customFormat="1" ht="12">
      <c r="A217" s="13"/>
      <c r="B217" s="242"/>
      <c r="C217" s="243"/>
      <c r="D217" s="244" t="s">
        <v>178</v>
      </c>
      <c r="E217" s="245" t="s">
        <v>19</v>
      </c>
      <c r="F217" s="246" t="s">
        <v>758</v>
      </c>
      <c r="G217" s="243"/>
      <c r="H217" s="245" t="s">
        <v>19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2" t="s">
        <v>178</v>
      </c>
      <c r="AU217" s="252" t="s">
        <v>83</v>
      </c>
      <c r="AV217" s="13" t="s">
        <v>81</v>
      </c>
      <c r="AW217" s="13" t="s">
        <v>35</v>
      </c>
      <c r="AX217" s="13" t="s">
        <v>74</v>
      </c>
      <c r="AY217" s="252" t="s">
        <v>169</v>
      </c>
    </row>
    <row r="218" spans="1:51" s="13" customFormat="1" ht="12">
      <c r="A218" s="13"/>
      <c r="B218" s="242"/>
      <c r="C218" s="243"/>
      <c r="D218" s="244" t="s">
        <v>178</v>
      </c>
      <c r="E218" s="245" t="s">
        <v>19</v>
      </c>
      <c r="F218" s="246" t="s">
        <v>759</v>
      </c>
      <c r="G218" s="243"/>
      <c r="H218" s="245" t="s">
        <v>19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178</v>
      </c>
      <c r="AU218" s="252" t="s">
        <v>83</v>
      </c>
      <c r="AV218" s="13" t="s">
        <v>81</v>
      </c>
      <c r="AW218" s="13" t="s">
        <v>35</v>
      </c>
      <c r="AX218" s="13" t="s">
        <v>74</v>
      </c>
      <c r="AY218" s="252" t="s">
        <v>169</v>
      </c>
    </row>
    <row r="219" spans="1:51" s="14" customFormat="1" ht="12">
      <c r="A219" s="14"/>
      <c r="B219" s="253"/>
      <c r="C219" s="254"/>
      <c r="D219" s="244" t="s">
        <v>178</v>
      </c>
      <c r="E219" s="255" t="s">
        <v>19</v>
      </c>
      <c r="F219" s="256" t="s">
        <v>747</v>
      </c>
      <c r="G219" s="254"/>
      <c r="H219" s="257">
        <v>5640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178</v>
      </c>
      <c r="AU219" s="263" t="s">
        <v>83</v>
      </c>
      <c r="AV219" s="14" t="s">
        <v>83</v>
      </c>
      <c r="AW219" s="14" t="s">
        <v>35</v>
      </c>
      <c r="AX219" s="14" t="s">
        <v>81</v>
      </c>
      <c r="AY219" s="263" t="s">
        <v>169</v>
      </c>
    </row>
    <row r="220" spans="1:65" s="2" customFormat="1" ht="21.75" customHeight="1">
      <c r="A220" s="41"/>
      <c r="B220" s="42"/>
      <c r="C220" s="229" t="s">
        <v>511</v>
      </c>
      <c r="D220" s="229" t="s">
        <v>171</v>
      </c>
      <c r="E220" s="230" t="s">
        <v>760</v>
      </c>
      <c r="F220" s="231" t="s">
        <v>761</v>
      </c>
      <c r="G220" s="232" t="s">
        <v>174</v>
      </c>
      <c r="H220" s="233">
        <v>11280</v>
      </c>
      <c r="I220" s="234"/>
      <c r="J220" s="235">
        <f>ROUND(I220*H220,2)</f>
        <v>0</v>
      </c>
      <c r="K220" s="231" t="s">
        <v>175</v>
      </c>
      <c r="L220" s="47"/>
      <c r="M220" s="236" t="s">
        <v>19</v>
      </c>
      <c r="N220" s="237" t="s">
        <v>45</v>
      </c>
      <c r="O220" s="87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40" t="s">
        <v>176</v>
      </c>
      <c r="AT220" s="240" t="s">
        <v>171</v>
      </c>
      <c r="AU220" s="240" t="s">
        <v>83</v>
      </c>
      <c r="AY220" s="20" t="s">
        <v>169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20" t="s">
        <v>81</v>
      </c>
      <c r="BK220" s="241">
        <f>ROUND(I220*H220,2)</f>
        <v>0</v>
      </c>
      <c r="BL220" s="20" t="s">
        <v>176</v>
      </c>
      <c r="BM220" s="240" t="s">
        <v>762</v>
      </c>
    </row>
    <row r="221" spans="1:51" s="13" customFormat="1" ht="12">
      <c r="A221" s="13"/>
      <c r="B221" s="242"/>
      <c r="C221" s="243"/>
      <c r="D221" s="244" t="s">
        <v>178</v>
      </c>
      <c r="E221" s="245" t="s">
        <v>19</v>
      </c>
      <c r="F221" s="246" t="s">
        <v>728</v>
      </c>
      <c r="G221" s="243"/>
      <c r="H221" s="245" t="s">
        <v>19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178</v>
      </c>
      <c r="AU221" s="252" t="s">
        <v>83</v>
      </c>
      <c r="AV221" s="13" t="s">
        <v>81</v>
      </c>
      <c r="AW221" s="13" t="s">
        <v>35</v>
      </c>
      <c r="AX221" s="13" t="s">
        <v>74</v>
      </c>
      <c r="AY221" s="252" t="s">
        <v>169</v>
      </c>
    </row>
    <row r="222" spans="1:51" s="13" customFormat="1" ht="12">
      <c r="A222" s="13"/>
      <c r="B222" s="242"/>
      <c r="C222" s="243"/>
      <c r="D222" s="244" t="s">
        <v>178</v>
      </c>
      <c r="E222" s="245" t="s">
        <v>19</v>
      </c>
      <c r="F222" s="246" t="s">
        <v>729</v>
      </c>
      <c r="G222" s="243"/>
      <c r="H222" s="245" t="s">
        <v>19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178</v>
      </c>
      <c r="AU222" s="252" t="s">
        <v>83</v>
      </c>
      <c r="AV222" s="13" t="s">
        <v>81</v>
      </c>
      <c r="AW222" s="13" t="s">
        <v>35</v>
      </c>
      <c r="AX222" s="13" t="s">
        <v>74</v>
      </c>
      <c r="AY222" s="252" t="s">
        <v>169</v>
      </c>
    </row>
    <row r="223" spans="1:51" s="13" customFormat="1" ht="12">
      <c r="A223" s="13"/>
      <c r="B223" s="242"/>
      <c r="C223" s="243"/>
      <c r="D223" s="244" t="s">
        <v>178</v>
      </c>
      <c r="E223" s="245" t="s">
        <v>19</v>
      </c>
      <c r="F223" s="246" t="s">
        <v>758</v>
      </c>
      <c r="G223" s="243"/>
      <c r="H223" s="245" t="s">
        <v>19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178</v>
      </c>
      <c r="AU223" s="252" t="s">
        <v>83</v>
      </c>
      <c r="AV223" s="13" t="s">
        <v>81</v>
      </c>
      <c r="AW223" s="13" t="s">
        <v>35</v>
      </c>
      <c r="AX223" s="13" t="s">
        <v>74</v>
      </c>
      <c r="AY223" s="252" t="s">
        <v>169</v>
      </c>
    </row>
    <row r="224" spans="1:51" s="13" customFormat="1" ht="12">
      <c r="A224" s="13"/>
      <c r="B224" s="242"/>
      <c r="C224" s="243"/>
      <c r="D224" s="244" t="s">
        <v>178</v>
      </c>
      <c r="E224" s="245" t="s">
        <v>19</v>
      </c>
      <c r="F224" s="246" t="s">
        <v>763</v>
      </c>
      <c r="G224" s="243"/>
      <c r="H224" s="245" t="s">
        <v>19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178</v>
      </c>
      <c r="AU224" s="252" t="s">
        <v>83</v>
      </c>
      <c r="AV224" s="13" t="s">
        <v>81</v>
      </c>
      <c r="AW224" s="13" t="s">
        <v>35</v>
      </c>
      <c r="AX224" s="13" t="s">
        <v>74</v>
      </c>
      <c r="AY224" s="252" t="s">
        <v>169</v>
      </c>
    </row>
    <row r="225" spans="1:51" s="14" customFormat="1" ht="12">
      <c r="A225" s="14"/>
      <c r="B225" s="253"/>
      <c r="C225" s="254"/>
      <c r="D225" s="244" t="s">
        <v>178</v>
      </c>
      <c r="E225" s="255" t="s">
        <v>19</v>
      </c>
      <c r="F225" s="256" t="s">
        <v>764</v>
      </c>
      <c r="G225" s="254"/>
      <c r="H225" s="257">
        <v>11280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178</v>
      </c>
      <c r="AU225" s="263" t="s">
        <v>83</v>
      </c>
      <c r="AV225" s="14" t="s">
        <v>83</v>
      </c>
      <c r="AW225" s="14" t="s">
        <v>35</v>
      </c>
      <c r="AX225" s="14" t="s">
        <v>81</v>
      </c>
      <c r="AY225" s="263" t="s">
        <v>169</v>
      </c>
    </row>
    <row r="226" spans="1:65" s="2" customFormat="1" ht="33" customHeight="1">
      <c r="A226" s="41"/>
      <c r="B226" s="42"/>
      <c r="C226" s="229" t="s">
        <v>519</v>
      </c>
      <c r="D226" s="229" t="s">
        <v>171</v>
      </c>
      <c r="E226" s="230" t="s">
        <v>765</v>
      </c>
      <c r="F226" s="231" t="s">
        <v>766</v>
      </c>
      <c r="G226" s="232" t="s">
        <v>174</v>
      </c>
      <c r="H226" s="233">
        <v>5640</v>
      </c>
      <c r="I226" s="234"/>
      <c r="J226" s="235">
        <f>ROUND(I226*H226,2)</f>
        <v>0</v>
      </c>
      <c r="K226" s="231" t="s">
        <v>175</v>
      </c>
      <c r="L226" s="47"/>
      <c r="M226" s="236" t="s">
        <v>19</v>
      </c>
      <c r="N226" s="237" t="s">
        <v>45</v>
      </c>
      <c r="O226" s="87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40" t="s">
        <v>176</v>
      </c>
      <c r="AT226" s="240" t="s">
        <v>171</v>
      </c>
      <c r="AU226" s="240" t="s">
        <v>83</v>
      </c>
      <c r="AY226" s="20" t="s">
        <v>169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20" t="s">
        <v>81</v>
      </c>
      <c r="BK226" s="241">
        <f>ROUND(I226*H226,2)</f>
        <v>0</v>
      </c>
      <c r="BL226" s="20" t="s">
        <v>176</v>
      </c>
      <c r="BM226" s="240" t="s">
        <v>767</v>
      </c>
    </row>
    <row r="227" spans="1:51" s="13" customFormat="1" ht="12">
      <c r="A227" s="13"/>
      <c r="B227" s="242"/>
      <c r="C227" s="243"/>
      <c r="D227" s="244" t="s">
        <v>178</v>
      </c>
      <c r="E227" s="245" t="s">
        <v>19</v>
      </c>
      <c r="F227" s="246" t="s">
        <v>728</v>
      </c>
      <c r="G227" s="243"/>
      <c r="H227" s="245" t="s">
        <v>19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2" t="s">
        <v>178</v>
      </c>
      <c r="AU227" s="252" t="s">
        <v>83</v>
      </c>
      <c r="AV227" s="13" t="s">
        <v>81</v>
      </c>
      <c r="AW227" s="13" t="s">
        <v>35</v>
      </c>
      <c r="AX227" s="13" t="s">
        <v>74</v>
      </c>
      <c r="AY227" s="252" t="s">
        <v>169</v>
      </c>
    </row>
    <row r="228" spans="1:51" s="13" customFormat="1" ht="12">
      <c r="A228" s="13"/>
      <c r="B228" s="242"/>
      <c r="C228" s="243"/>
      <c r="D228" s="244" t="s">
        <v>178</v>
      </c>
      <c r="E228" s="245" t="s">
        <v>19</v>
      </c>
      <c r="F228" s="246" t="s">
        <v>729</v>
      </c>
      <c r="G228" s="243"/>
      <c r="H228" s="245" t="s">
        <v>19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2" t="s">
        <v>178</v>
      </c>
      <c r="AU228" s="252" t="s">
        <v>83</v>
      </c>
      <c r="AV228" s="13" t="s">
        <v>81</v>
      </c>
      <c r="AW228" s="13" t="s">
        <v>35</v>
      </c>
      <c r="AX228" s="13" t="s">
        <v>74</v>
      </c>
      <c r="AY228" s="252" t="s">
        <v>169</v>
      </c>
    </row>
    <row r="229" spans="1:51" s="13" customFormat="1" ht="12">
      <c r="A229" s="13"/>
      <c r="B229" s="242"/>
      <c r="C229" s="243"/>
      <c r="D229" s="244" t="s">
        <v>178</v>
      </c>
      <c r="E229" s="245" t="s">
        <v>19</v>
      </c>
      <c r="F229" s="246" t="s">
        <v>758</v>
      </c>
      <c r="G229" s="243"/>
      <c r="H229" s="245" t="s">
        <v>19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2" t="s">
        <v>178</v>
      </c>
      <c r="AU229" s="252" t="s">
        <v>83</v>
      </c>
      <c r="AV229" s="13" t="s">
        <v>81</v>
      </c>
      <c r="AW229" s="13" t="s">
        <v>35</v>
      </c>
      <c r="AX229" s="13" t="s">
        <v>74</v>
      </c>
      <c r="AY229" s="252" t="s">
        <v>169</v>
      </c>
    </row>
    <row r="230" spans="1:51" s="13" customFormat="1" ht="12">
      <c r="A230" s="13"/>
      <c r="B230" s="242"/>
      <c r="C230" s="243"/>
      <c r="D230" s="244" t="s">
        <v>178</v>
      </c>
      <c r="E230" s="245" t="s">
        <v>19</v>
      </c>
      <c r="F230" s="246" t="s">
        <v>768</v>
      </c>
      <c r="G230" s="243"/>
      <c r="H230" s="245" t="s">
        <v>19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2" t="s">
        <v>178</v>
      </c>
      <c r="AU230" s="252" t="s">
        <v>83</v>
      </c>
      <c r="AV230" s="13" t="s">
        <v>81</v>
      </c>
      <c r="AW230" s="13" t="s">
        <v>35</v>
      </c>
      <c r="AX230" s="13" t="s">
        <v>74</v>
      </c>
      <c r="AY230" s="252" t="s">
        <v>169</v>
      </c>
    </row>
    <row r="231" spans="1:51" s="14" customFormat="1" ht="12">
      <c r="A231" s="14"/>
      <c r="B231" s="253"/>
      <c r="C231" s="254"/>
      <c r="D231" s="244" t="s">
        <v>178</v>
      </c>
      <c r="E231" s="255" t="s">
        <v>19</v>
      </c>
      <c r="F231" s="256" t="s">
        <v>747</v>
      </c>
      <c r="G231" s="254"/>
      <c r="H231" s="257">
        <v>5640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3" t="s">
        <v>178</v>
      </c>
      <c r="AU231" s="263" t="s">
        <v>83</v>
      </c>
      <c r="AV231" s="14" t="s">
        <v>83</v>
      </c>
      <c r="AW231" s="14" t="s">
        <v>35</v>
      </c>
      <c r="AX231" s="14" t="s">
        <v>81</v>
      </c>
      <c r="AY231" s="263" t="s">
        <v>169</v>
      </c>
    </row>
    <row r="232" spans="1:65" s="2" customFormat="1" ht="33" customHeight="1">
      <c r="A232" s="41"/>
      <c r="B232" s="42"/>
      <c r="C232" s="229" t="s">
        <v>529</v>
      </c>
      <c r="D232" s="229" t="s">
        <v>171</v>
      </c>
      <c r="E232" s="230" t="s">
        <v>769</v>
      </c>
      <c r="F232" s="231" t="s">
        <v>770</v>
      </c>
      <c r="G232" s="232" t="s">
        <v>174</v>
      </c>
      <c r="H232" s="233">
        <v>5640</v>
      </c>
      <c r="I232" s="234"/>
      <c r="J232" s="235">
        <f>ROUND(I232*H232,2)</f>
        <v>0</v>
      </c>
      <c r="K232" s="231" t="s">
        <v>175</v>
      </c>
      <c r="L232" s="47"/>
      <c r="M232" s="236" t="s">
        <v>19</v>
      </c>
      <c r="N232" s="237" t="s">
        <v>45</v>
      </c>
      <c r="O232" s="87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40" t="s">
        <v>176</v>
      </c>
      <c r="AT232" s="240" t="s">
        <v>171</v>
      </c>
      <c r="AU232" s="240" t="s">
        <v>83</v>
      </c>
      <c r="AY232" s="20" t="s">
        <v>169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20" t="s">
        <v>81</v>
      </c>
      <c r="BK232" s="241">
        <f>ROUND(I232*H232,2)</f>
        <v>0</v>
      </c>
      <c r="BL232" s="20" t="s">
        <v>176</v>
      </c>
      <c r="BM232" s="240" t="s">
        <v>771</v>
      </c>
    </row>
    <row r="233" spans="1:51" s="13" customFormat="1" ht="12">
      <c r="A233" s="13"/>
      <c r="B233" s="242"/>
      <c r="C233" s="243"/>
      <c r="D233" s="244" t="s">
        <v>178</v>
      </c>
      <c r="E233" s="245" t="s">
        <v>19</v>
      </c>
      <c r="F233" s="246" t="s">
        <v>728</v>
      </c>
      <c r="G233" s="243"/>
      <c r="H233" s="245" t="s">
        <v>19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2" t="s">
        <v>178</v>
      </c>
      <c r="AU233" s="252" t="s">
        <v>83</v>
      </c>
      <c r="AV233" s="13" t="s">
        <v>81</v>
      </c>
      <c r="AW233" s="13" t="s">
        <v>35</v>
      </c>
      <c r="AX233" s="13" t="s">
        <v>74</v>
      </c>
      <c r="AY233" s="252" t="s">
        <v>169</v>
      </c>
    </row>
    <row r="234" spans="1:51" s="13" customFormat="1" ht="12">
      <c r="A234" s="13"/>
      <c r="B234" s="242"/>
      <c r="C234" s="243"/>
      <c r="D234" s="244" t="s">
        <v>178</v>
      </c>
      <c r="E234" s="245" t="s">
        <v>19</v>
      </c>
      <c r="F234" s="246" t="s">
        <v>729</v>
      </c>
      <c r="G234" s="243"/>
      <c r="H234" s="245" t="s">
        <v>19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178</v>
      </c>
      <c r="AU234" s="252" t="s">
        <v>83</v>
      </c>
      <c r="AV234" s="13" t="s">
        <v>81</v>
      </c>
      <c r="AW234" s="13" t="s">
        <v>35</v>
      </c>
      <c r="AX234" s="13" t="s">
        <v>74</v>
      </c>
      <c r="AY234" s="252" t="s">
        <v>169</v>
      </c>
    </row>
    <row r="235" spans="1:51" s="13" customFormat="1" ht="12">
      <c r="A235" s="13"/>
      <c r="B235" s="242"/>
      <c r="C235" s="243"/>
      <c r="D235" s="244" t="s">
        <v>178</v>
      </c>
      <c r="E235" s="245" t="s">
        <v>19</v>
      </c>
      <c r="F235" s="246" t="s">
        <v>758</v>
      </c>
      <c r="G235" s="243"/>
      <c r="H235" s="245" t="s">
        <v>19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178</v>
      </c>
      <c r="AU235" s="252" t="s">
        <v>83</v>
      </c>
      <c r="AV235" s="13" t="s">
        <v>81</v>
      </c>
      <c r="AW235" s="13" t="s">
        <v>35</v>
      </c>
      <c r="AX235" s="13" t="s">
        <v>74</v>
      </c>
      <c r="AY235" s="252" t="s">
        <v>169</v>
      </c>
    </row>
    <row r="236" spans="1:51" s="13" customFormat="1" ht="12">
      <c r="A236" s="13"/>
      <c r="B236" s="242"/>
      <c r="C236" s="243"/>
      <c r="D236" s="244" t="s">
        <v>178</v>
      </c>
      <c r="E236" s="245" t="s">
        <v>19</v>
      </c>
      <c r="F236" s="246" t="s">
        <v>772</v>
      </c>
      <c r="G236" s="243"/>
      <c r="H236" s="245" t="s">
        <v>19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2" t="s">
        <v>178</v>
      </c>
      <c r="AU236" s="252" t="s">
        <v>83</v>
      </c>
      <c r="AV236" s="13" t="s">
        <v>81</v>
      </c>
      <c r="AW236" s="13" t="s">
        <v>35</v>
      </c>
      <c r="AX236" s="13" t="s">
        <v>74</v>
      </c>
      <c r="AY236" s="252" t="s">
        <v>169</v>
      </c>
    </row>
    <row r="237" spans="1:51" s="14" customFormat="1" ht="12">
      <c r="A237" s="14"/>
      <c r="B237" s="253"/>
      <c r="C237" s="254"/>
      <c r="D237" s="244" t="s">
        <v>178</v>
      </c>
      <c r="E237" s="255" t="s">
        <v>19</v>
      </c>
      <c r="F237" s="256" t="s">
        <v>747</v>
      </c>
      <c r="G237" s="254"/>
      <c r="H237" s="257">
        <v>5640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3" t="s">
        <v>178</v>
      </c>
      <c r="AU237" s="263" t="s">
        <v>83</v>
      </c>
      <c r="AV237" s="14" t="s">
        <v>83</v>
      </c>
      <c r="AW237" s="14" t="s">
        <v>35</v>
      </c>
      <c r="AX237" s="14" t="s">
        <v>81</v>
      </c>
      <c r="AY237" s="263" t="s">
        <v>169</v>
      </c>
    </row>
    <row r="238" spans="1:65" s="2" customFormat="1" ht="66.75" customHeight="1">
      <c r="A238" s="41"/>
      <c r="B238" s="42"/>
      <c r="C238" s="229" t="s">
        <v>537</v>
      </c>
      <c r="D238" s="229" t="s">
        <v>171</v>
      </c>
      <c r="E238" s="230" t="s">
        <v>773</v>
      </c>
      <c r="F238" s="231" t="s">
        <v>774</v>
      </c>
      <c r="G238" s="232" t="s">
        <v>174</v>
      </c>
      <c r="H238" s="233">
        <v>116.1</v>
      </c>
      <c r="I238" s="234"/>
      <c r="J238" s="235">
        <f>ROUND(I238*H238,2)</f>
        <v>0</v>
      </c>
      <c r="K238" s="231" t="s">
        <v>175</v>
      </c>
      <c r="L238" s="47"/>
      <c r="M238" s="236" t="s">
        <v>19</v>
      </c>
      <c r="N238" s="237" t="s">
        <v>45</v>
      </c>
      <c r="O238" s="87"/>
      <c r="P238" s="238">
        <f>O238*H238</f>
        <v>0</v>
      </c>
      <c r="Q238" s="238">
        <v>0.08565</v>
      </c>
      <c r="R238" s="238">
        <f>Q238*H238</f>
        <v>9.943965</v>
      </c>
      <c r="S238" s="238">
        <v>0</v>
      </c>
      <c r="T238" s="239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40" t="s">
        <v>176</v>
      </c>
      <c r="AT238" s="240" t="s">
        <v>171</v>
      </c>
      <c r="AU238" s="240" t="s">
        <v>83</v>
      </c>
      <c r="AY238" s="20" t="s">
        <v>169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20" t="s">
        <v>81</v>
      </c>
      <c r="BK238" s="241">
        <f>ROUND(I238*H238,2)</f>
        <v>0</v>
      </c>
      <c r="BL238" s="20" t="s">
        <v>176</v>
      </c>
      <c r="BM238" s="240" t="s">
        <v>775</v>
      </c>
    </row>
    <row r="239" spans="1:65" s="2" customFormat="1" ht="16.5" customHeight="1">
      <c r="A239" s="41"/>
      <c r="B239" s="42"/>
      <c r="C239" s="307" t="s">
        <v>542</v>
      </c>
      <c r="D239" s="307" t="s">
        <v>637</v>
      </c>
      <c r="E239" s="308" t="s">
        <v>776</v>
      </c>
      <c r="F239" s="309" t="s">
        <v>777</v>
      </c>
      <c r="G239" s="310" t="s">
        <v>174</v>
      </c>
      <c r="H239" s="311">
        <v>107.1</v>
      </c>
      <c r="I239" s="312"/>
      <c r="J239" s="313">
        <f>ROUND(I239*H239,2)</f>
        <v>0</v>
      </c>
      <c r="K239" s="309" t="s">
        <v>175</v>
      </c>
      <c r="L239" s="314"/>
      <c r="M239" s="315" t="s">
        <v>19</v>
      </c>
      <c r="N239" s="316" t="s">
        <v>45</v>
      </c>
      <c r="O239" s="87"/>
      <c r="P239" s="238">
        <f>O239*H239</f>
        <v>0</v>
      </c>
      <c r="Q239" s="238">
        <v>0.176</v>
      </c>
      <c r="R239" s="238">
        <f>Q239*H239</f>
        <v>18.8496</v>
      </c>
      <c r="S239" s="238">
        <v>0</v>
      </c>
      <c r="T239" s="239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40" t="s">
        <v>210</v>
      </c>
      <c r="AT239" s="240" t="s">
        <v>637</v>
      </c>
      <c r="AU239" s="240" t="s">
        <v>83</v>
      </c>
      <c r="AY239" s="20" t="s">
        <v>169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20" t="s">
        <v>81</v>
      </c>
      <c r="BK239" s="241">
        <f>ROUND(I239*H239,2)</f>
        <v>0</v>
      </c>
      <c r="BL239" s="20" t="s">
        <v>176</v>
      </c>
      <c r="BM239" s="240" t="s">
        <v>778</v>
      </c>
    </row>
    <row r="240" spans="1:51" s="13" customFormat="1" ht="12">
      <c r="A240" s="13"/>
      <c r="B240" s="242"/>
      <c r="C240" s="243"/>
      <c r="D240" s="244" t="s">
        <v>178</v>
      </c>
      <c r="E240" s="245" t="s">
        <v>19</v>
      </c>
      <c r="F240" s="246" t="s">
        <v>728</v>
      </c>
      <c r="G240" s="243"/>
      <c r="H240" s="245" t="s">
        <v>19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178</v>
      </c>
      <c r="AU240" s="252" t="s">
        <v>83</v>
      </c>
      <c r="AV240" s="13" t="s">
        <v>81</v>
      </c>
      <c r="AW240" s="13" t="s">
        <v>35</v>
      </c>
      <c r="AX240" s="13" t="s">
        <v>74</v>
      </c>
      <c r="AY240" s="252" t="s">
        <v>169</v>
      </c>
    </row>
    <row r="241" spans="1:51" s="13" customFormat="1" ht="12">
      <c r="A241" s="13"/>
      <c r="B241" s="242"/>
      <c r="C241" s="243"/>
      <c r="D241" s="244" t="s">
        <v>178</v>
      </c>
      <c r="E241" s="245" t="s">
        <v>19</v>
      </c>
      <c r="F241" s="246" t="s">
        <v>729</v>
      </c>
      <c r="G241" s="243"/>
      <c r="H241" s="245" t="s">
        <v>19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178</v>
      </c>
      <c r="AU241" s="252" t="s">
        <v>83</v>
      </c>
      <c r="AV241" s="13" t="s">
        <v>81</v>
      </c>
      <c r="AW241" s="13" t="s">
        <v>35</v>
      </c>
      <c r="AX241" s="13" t="s">
        <v>74</v>
      </c>
      <c r="AY241" s="252" t="s">
        <v>169</v>
      </c>
    </row>
    <row r="242" spans="1:51" s="13" customFormat="1" ht="12">
      <c r="A242" s="13"/>
      <c r="B242" s="242"/>
      <c r="C242" s="243"/>
      <c r="D242" s="244" t="s">
        <v>178</v>
      </c>
      <c r="E242" s="245" t="s">
        <v>19</v>
      </c>
      <c r="F242" s="246" t="s">
        <v>779</v>
      </c>
      <c r="G242" s="243"/>
      <c r="H242" s="245" t="s">
        <v>19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2" t="s">
        <v>178</v>
      </c>
      <c r="AU242" s="252" t="s">
        <v>83</v>
      </c>
      <c r="AV242" s="13" t="s">
        <v>81</v>
      </c>
      <c r="AW242" s="13" t="s">
        <v>35</v>
      </c>
      <c r="AX242" s="13" t="s">
        <v>74</v>
      </c>
      <c r="AY242" s="252" t="s">
        <v>169</v>
      </c>
    </row>
    <row r="243" spans="1:51" s="14" customFormat="1" ht="12">
      <c r="A243" s="14"/>
      <c r="B243" s="253"/>
      <c r="C243" s="254"/>
      <c r="D243" s="244" t="s">
        <v>178</v>
      </c>
      <c r="E243" s="255" t="s">
        <v>19</v>
      </c>
      <c r="F243" s="256" t="s">
        <v>780</v>
      </c>
      <c r="G243" s="254"/>
      <c r="H243" s="257">
        <v>102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3" t="s">
        <v>178</v>
      </c>
      <c r="AU243" s="263" t="s">
        <v>83</v>
      </c>
      <c r="AV243" s="14" t="s">
        <v>83</v>
      </c>
      <c r="AW243" s="14" t="s">
        <v>35</v>
      </c>
      <c r="AX243" s="14" t="s">
        <v>81</v>
      </c>
      <c r="AY243" s="263" t="s">
        <v>169</v>
      </c>
    </row>
    <row r="244" spans="1:51" s="14" customFormat="1" ht="12">
      <c r="A244" s="14"/>
      <c r="B244" s="253"/>
      <c r="C244" s="254"/>
      <c r="D244" s="244" t="s">
        <v>178</v>
      </c>
      <c r="E244" s="254"/>
      <c r="F244" s="256" t="s">
        <v>781</v>
      </c>
      <c r="G244" s="254"/>
      <c r="H244" s="257">
        <v>107.1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178</v>
      </c>
      <c r="AU244" s="263" t="s">
        <v>83</v>
      </c>
      <c r="AV244" s="14" t="s">
        <v>83</v>
      </c>
      <c r="AW244" s="14" t="s">
        <v>4</v>
      </c>
      <c r="AX244" s="14" t="s">
        <v>81</v>
      </c>
      <c r="AY244" s="263" t="s">
        <v>169</v>
      </c>
    </row>
    <row r="245" spans="1:65" s="2" customFormat="1" ht="21.75" customHeight="1">
      <c r="A245" s="41"/>
      <c r="B245" s="42"/>
      <c r="C245" s="307" t="s">
        <v>547</v>
      </c>
      <c r="D245" s="307" t="s">
        <v>637</v>
      </c>
      <c r="E245" s="308" t="s">
        <v>782</v>
      </c>
      <c r="F245" s="309" t="s">
        <v>783</v>
      </c>
      <c r="G245" s="310" t="s">
        <v>174</v>
      </c>
      <c r="H245" s="311">
        <v>14.805</v>
      </c>
      <c r="I245" s="312"/>
      <c r="J245" s="313">
        <f>ROUND(I245*H245,2)</f>
        <v>0</v>
      </c>
      <c r="K245" s="309" t="s">
        <v>175</v>
      </c>
      <c r="L245" s="314"/>
      <c r="M245" s="315" t="s">
        <v>19</v>
      </c>
      <c r="N245" s="316" t="s">
        <v>45</v>
      </c>
      <c r="O245" s="87"/>
      <c r="P245" s="238">
        <f>O245*H245</f>
        <v>0</v>
      </c>
      <c r="Q245" s="238">
        <v>0.175</v>
      </c>
      <c r="R245" s="238">
        <f>Q245*H245</f>
        <v>2.5908749999999996</v>
      </c>
      <c r="S245" s="238">
        <v>0</v>
      </c>
      <c r="T245" s="239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40" t="s">
        <v>210</v>
      </c>
      <c r="AT245" s="240" t="s">
        <v>637</v>
      </c>
      <c r="AU245" s="240" t="s">
        <v>83</v>
      </c>
      <c r="AY245" s="20" t="s">
        <v>169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20" t="s">
        <v>81</v>
      </c>
      <c r="BK245" s="241">
        <f>ROUND(I245*H245,2)</f>
        <v>0</v>
      </c>
      <c r="BL245" s="20" t="s">
        <v>176</v>
      </c>
      <c r="BM245" s="240" t="s">
        <v>784</v>
      </c>
    </row>
    <row r="246" spans="1:51" s="14" customFormat="1" ht="12">
      <c r="A246" s="14"/>
      <c r="B246" s="253"/>
      <c r="C246" s="254"/>
      <c r="D246" s="244" t="s">
        <v>178</v>
      </c>
      <c r="E246" s="255" t="s">
        <v>19</v>
      </c>
      <c r="F246" s="256" t="s">
        <v>785</v>
      </c>
      <c r="G246" s="254"/>
      <c r="H246" s="257">
        <v>14.1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3" t="s">
        <v>178</v>
      </c>
      <c r="AU246" s="263" t="s">
        <v>83</v>
      </c>
      <c r="AV246" s="14" t="s">
        <v>83</v>
      </c>
      <c r="AW246" s="14" t="s">
        <v>35</v>
      </c>
      <c r="AX246" s="14" t="s">
        <v>81</v>
      </c>
      <c r="AY246" s="263" t="s">
        <v>169</v>
      </c>
    </row>
    <row r="247" spans="1:51" s="14" customFormat="1" ht="12">
      <c r="A247" s="14"/>
      <c r="B247" s="253"/>
      <c r="C247" s="254"/>
      <c r="D247" s="244" t="s">
        <v>178</v>
      </c>
      <c r="E247" s="254"/>
      <c r="F247" s="256" t="s">
        <v>786</v>
      </c>
      <c r="G247" s="254"/>
      <c r="H247" s="257">
        <v>14.805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178</v>
      </c>
      <c r="AU247" s="263" t="s">
        <v>83</v>
      </c>
      <c r="AV247" s="14" t="s">
        <v>83</v>
      </c>
      <c r="AW247" s="14" t="s">
        <v>4</v>
      </c>
      <c r="AX247" s="14" t="s">
        <v>81</v>
      </c>
      <c r="AY247" s="263" t="s">
        <v>169</v>
      </c>
    </row>
    <row r="248" spans="1:65" s="2" customFormat="1" ht="21.75" customHeight="1">
      <c r="A248" s="41"/>
      <c r="B248" s="42"/>
      <c r="C248" s="229" t="s">
        <v>554</v>
      </c>
      <c r="D248" s="229" t="s">
        <v>171</v>
      </c>
      <c r="E248" s="230" t="s">
        <v>787</v>
      </c>
      <c r="F248" s="231" t="s">
        <v>788</v>
      </c>
      <c r="G248" s="232" t="s">
        <v>207</v>
      </c>
      <c r="H248" s="233">
        <v>141.6</v>
      </c>
      <c r="I248" s="234"/>
      <c r="J248" s="235">
        <f>ROUND(I248*H248,2)</f>
        <v>0</v>
      </c>
      <c r="K248" s="231" t="s">
        <v>175</v>
      </c>
      <c r="L248" s="47"/>
      <c r="M248" s="236" t="s">
        <v>19</v>
      </c>
      <c r="N248" s="237" t="s">
        <v>45</v>
      </c>
      <c r="O248" s="87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40" t="s">
        <v>176</v>
      </c>
      <c r="AT248" s="240" t="s">
        <v>171</v>
      </c>
      <c r="AU248" s="240" t="s">
        <v>83</v>
      </c>
      <c r="AY248" s="20" t="s">
        <v>169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20" t="s">
        <v>81</v>
      </c>
      <c r="BK248" s="241">
        <f>ROUND(I248*H248,2)</f>
        <v>0</v>
      </c>
      <c r="BL248" s="20" t="s">
        <v>176</v>
      </c>
      <c r="BM248" s="240" t="s">
        <v>789</v>
      </c>
    </row>
    <row r="249" spans="1:51" s="13" customFormat="1" ht="12">
      <c r="A249" s="13"/>
      <c r="B249" s="242"/>
      <c r="C249" s="243"/>
      <c r="D249" s="244" t="s">
        <v>178</v>
      </c>
      <c r="E249" s="245" t="s">
        <v>19</v>
      </c>
      <c r="F249" s="246" t="s">
        <v>790</v>
      </c>
      <c r="G249" s="243"/>
      <c r="H249" s="245" t="s">
        <v>19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2" t="s">
        <v>178</v>
      </c>
      <c r="AU249" s="252" t="s">
        <v>83</v>
      </c>
      <c r="AV249" s="13" t="s">
        <v>81</v>
      </c>
      <c r="AW249" s="13" t="s">
        <v>35</v>
      </c>
      <c r="AX249" s="13" t="s">
        <v>74</v>
      </c>
      <c r="AY249" s="252" t="s">
        <v>169</v>
      </c>
    </row>
    <row r="250" spans="1:51" s="14" customFormat="1" ht="12">
      <c r="A250" s="14"/>
      <c r="B250" s="253"/>
      <c r="C250" s="254"/>
      <c r="D250" s="244" t="s">
        <v>178</v>
      </c>
      <c r="E250" s="255" t="s">
        <v>19</v>
      </c>
      <c r="F250" s="256" t="s">
        <v>791</v>
      </c>
      <c r="G250" s="254"/>
      <c r="H250" s="257">
        <v>141.6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3" t="s">
        <v>178</v>
      </c>
      <c r="AU250" s="263" t="s">
        <v>83</v>
      </c>
      <c r="AV250" s="14" t="s">
        <v>83</v>
      </c>
      <c r="AW250" s="14" t="s">
        <v>35</v>
      </c>
      <c r="AX250" s="14" t="s">
        <v>81</v>
      </c>
      <c r="AY250" s="263" t="s">
        <v>169</v>
      </c>
    </row>
    <row r="251" spans="1:63" s="12" customFormat="1" ht="22.8" customHeight="1">
      <c r="A251" s="12"/>
      <c r="B251" s="213"/>
      <c r="C251" s="214"/>
      <c r="D251" s="215" t="s">
        <v>73</v>
      </c>
      <c r="E251" s="227" t="s">
        <v>216</v>
      </c>
      <c r="F251" s="227" t="s">
        <v>242</v>
      </c>
      <c r="G251" s="214"/>
      <c r="H251" s="214"/>
      <c r="I251" s="217"/>
      <c r="J251" s="228">
        <f>BK251</f>
        <v>0</v>
      </c>
      <c r="K251" s="214"/>
      <c r="L251" s="219"/>
      <c r="M251" s="220"/>
      <c r="N251" s="221"/>
      <c r="O251" s="221"/>
      <c r="P251" s="222">
        <f>SUM(P252:P328)</f>
        <v>0</v>
      </c>
      <c r="Q251" s="221"/>
      <c r="R251" s="222">
        <f>SUM(R252:R328)</f>
        <v>369.763278</v>
      </c>
      <c r="S251" s="221"/>
      <c r="T251" s="223">
        <f>SUM(T252:T328)</f>
        <v>23.630000000000003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4" t="s">
        <v>81</v>
      </c>
      <c r="AT251" s="225" t="s">
        <v>73</v>
      </c>
      <c r="AU251" s="225" t="s">
        <v>81</v>
      </c>
      <c r="AY251" s="224" t="s">
        <v>169</v>
      </c>
      <c r="BK251" s="226">
        <f>SUM(BK252:BK328)</f>
        <v>0</v>
      </c>
    </row>
    <row r="252" spans="1:65" s="2" customFormat="1" ht="16.5" customHeight="1">
      <c r="A252" s="41"/>
      <c r="B252" s="42"/>
      <c r="C252" s="229" t="s">
        <v>562</v>
      </c>
      <c r="D252" s="229" t="s">
        <v>171</v>
      </c>
      <c r="E252" s="230" t="s">
        <v>792</v>
      </c>
      <c r="F252" s="231" t="s">
        <v>793</v>
      </c>
      <c r="G252" s="232" t="s">
        <v>445</v>
      </c>
      <c r="H252" s="233">
        <v>21</v>
      </c>
      <c r="I252" s="234"/>
      <c r="J252" s="235">
        <f>ROUND(I252*H252,2)</f>
        <v>0</v>
      </c>
      <c r="K252" s="231" t="s">
        <v>175</v>
      </c>
      <c r="L252" s="47"/>
      <c r="M252" s="236" t="s">
        <v>19</v>
      </c>
      <c r="N252" s="237" t="s">
        <v>45</v>
      </c>
      <c r="O252" s="87"/>
      <c r="P252" s="238">
        <f>O252*H252</f>
        <v>0</v>
      </c>
      <c r="Q252" s="238">
        <v>0.04008</v>
      </c>
      <c r="R252" s="238">
        <f>Q252*H252</f>
        <v>0.84168</v>
      </c>
      <c r="S252" s="238">
        <v>0</v>
      </c>
      <c r="T252" s="239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40" t="s">
        <v>176</v>
      </c>
      <c r="AT252" s="240" t="s">
        <v>171</v>
      </c>
      <c r="AU252" s="240" t="s">
        <v>83</v>
      </c>
      <c r="AY252" s="20" t="s">
        <v>169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20" t="s">
        <v>81</v>
      </c>
      <c r="BK252" s="241">
        <f>ROUND(I252*H252,2)</f>
        <v>0</v>
      </c>
      <c r="BL252" s="20" t="s">
        <v>176</v>
      </c>
      <c r="BM252" s="240" t="s">
        <v>794</v>
      </c>
    </row>
    <row r="253" spans="1:51" s="13" customFormat="1" ht="12">
      <c r="A253" s="13"/>
      <c r="B253" s="242"/>
      <c r="C253" s="243"/>
      <c r="D253" s="244" t="s">
        <v>178</v>
      </c>
      <c r="E253" s="245" t="s">
        <v>19</v>
      </c>
      <c r="F253" s="246" t="s">
        <v>685</v>
      </c>
      <c r="G253" s="243"/>
      <c r="H253" s="245" t="s">
        <v>19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178</v>
      </c>
      <c r="AU253" s="252" t="s">
        <v>83</v>
      </c>
      <c r="AV253" s="13" t="s">
        <v>81</v>
      </c>
      <c r="AW253" s="13" t="s">
        <v>35</v>
      </c>
      <c r="AX253" s="13" t="s">
        <v>74</v>
      </c>
      <c r="AY253" s="252" t="s">
        <v>169</v>
      </c>
    </row>
    <row r="254" spans="1:51" s="14" customFormat="1" ht="12">
      <c r="A254" s="14"/>
      <c r="B254" s="253"/>
      <c r="C254" s="254"/>
      <c r="D254" s="244" t="s">
        <v>178</v>
      </c>
      <c r="E254" s="255" t="s">
        <v>19</v>
      </c>
      <c r="F254" s="256" t="s">
        <v>7</v>
      </c>
      <c r="G254" s="254"/>
      <c r="H254" s="257">
        <v>21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178</v>
      </c>
      <c r="AU254" s="263" t="s">
        <v>83</v>
      </c>
      <c r="AV254" s="14" t="s">
        <v>83</v>
      </c>
      <c r="AW254" s="14" t="s">
        <v>35</v>
      </c>
      <c r="AX254" s="14" t="s">
        <v>81</v>
      </c>
      <c r="AY254" s="263" t="s">
        <v>169</v>
      </c>
    </row>
    <row r="255" spans="1:65" s="2" customFormat="1" ht="21.75" customHeight="1">
      <c r="A255" s="41"/>
      <c r="B255" s="42"/>
      <c r="C255" s="307" t="s">
        <v>569</v>
      </c>
      <c r="D255" s="307" t="s">
        <v>637</v>
      </c>
      <c r="E255" s="308" t="s">
        <v>795</v>
      </c>
      <c r="F255" s="309" t="s">
        <v>796</v>
      </c>
      <c r="G255" s="310" t="s">
        <v>186</v>
      </c>
      <c r="H255" s="311">
        <v>21</v>
      </c>
      <c r="I255" s="312"/>
      <c r="J255" s="313">
        <f>ROUND(I255*H255,2)</f>
        <v>0</v>
      </c>
      <c r="K255" s="309" t="s">
        <v>175</v>
      </c>
      <c r="L255" s="314"/>
      <c r="M255" s="315" t="s">
        <v>19</v>
      </c>
      <c r="N255" s="316" t="s">
        <v>45</v>
      </c>
      <c r="O255" s="87"/>
      <c r="P255" s="238">
        <f>O255*H255</f>
        <v>0</v>
      </c>
      <c r="Q255" s="238">
        <v>0.045</v>
      </c>
      <c r="R255" s="238">
        <f>Q255*H255</f>
        <v>0.945</v>
      </c>
      <c r="S255" s="238">
        <v>0</v>
      </c>
      <c r="T255" s="239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40" t="s">
        <v>210</v>
      </c>
      <c r="AT255" s="240" t="s">
        <v>637</v>
      </c>
      <c r="AU255" s="240" t="s">
        <v>83</v>
      </c>
      <c r="AY255" s="20" t="s">
        <v>169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20" t="s">
        <v>81</v>
      </c>
      <c r="BK255" s="241">
        <f>ROUND(I255*H255,2)</f>
        <v>0</v>
      </c>
      <c r="BL255" s="20" t="s">
        <v>176</v>
      </c>
      <c r="BM255" s="240" t="s">
        <v>797</v>
      </c>
    </row>
    <row r="256" spans="1:65" s="2" customFormat="1" ht="21.75" customHeight="1">
      <c r="A256" s="41"/>
      <c r="B256" s="42"/>
      <c r="C256" s="229" t="s">
        <v>577</v>
      </c>
      <c r="D256" s="229" t="s">
        <v>171</v>
      </c>
      <c r="E256" s="230" t="s">
        <v>798</v>
      </c>
      <c r="F256" s="231" t="s">
        <v>799</v>
      </c>
      <c r="G256" s="232" t="s">
        <v>445</v>
      </c>
      <c r="H256" s="233">
        <v>106</v>
      </c>
      <c r="I256" s="234"/>
      <c r="J256" s="235">
        <f>ROUND(I256*H256,2)</f>
        <v>0</v>
      </c>
      <c r="K256" s="231" t="s">
        <v>175</v>
      </c>
      <c r="L256" s="47"/>
      <c r="M256" s="236" t="s">
        <v>19</v>
      </c>
      <c r="N256" s="237" t="s">
        <v>45</v>
      </c>
      <c r="O256" s="87"/>
      <c r="P256" s="238">
        <f>O256*H256</f>
        <v>0</v>
      </c>
      <c r="Q256" s="238">
        <v>0.00074</v>
      </c>
      <c r="R256" s="238">
        <f>Q256*H256</f>
        <v>0.07844</v>
      </c>
      <c r="S256" s="238">
        <v>0</v>
      </c>
      <c r="T256" s="239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40" t="s">
        <v>176</v>
      </c>
      <c r="AT256" s="240" t="s">
        <v>171</v>
      </c>
      <c r="AU256" s="240" t="s">
        <v>83</v>
      </c>
      <c r="AY256" s="20" t="s">
        <v>169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20" t="s">
        <v>81</v>
      </c>
      <c r="BK256" s="241">
        <f>ROUND(I256*H256,2)</f>
        <v>0</v>
      </c>
      <c r="BL256" s="20" t="s">
        <v>176</v>
      </c>
      <c r="BM256" s="240" t="s">
        <v>800</v>
      </c>
    </row>
    <row r="257" spans="1:51" s="13" customFormat="1" ht="12">
      <c r="A257" s="13"/>
      <c r="B257" s="242"/>
      <c r="C257" s="243"/>
      <c r="D257" s="244" t="s">
        <v>178</v>
      </c>
      <c r="E257" s="245" t="s">
        <v>19</v>
      </c>
      <c r="F257" s="246" t="s">
        <v>801</v>
      </c>
      <c r="G257" s="243"/>
      <c r="H257" s="245" t="s">
        <v>19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178</v>
      </c>
      <c r="AU257" s="252" t="s">
        <v>83</v>
      </c>
      <c r="AV257" s="13" t="s">
        <v>81</v>
      </c>
      <c r="AW257" s="13" t="s">
        <v>35</v>
      </c>
      <c r="AX257" s="13" t="s">
        <v>74</v>
      </c>
      <c r="AY257" s="252" t="s">
        <v>169</v>
      </c>
    </row>
    <row r="258" spans="1:51" s="14" customFormat="1" ht="12">
      <c r="A258" s="14"/>
      <c r="B258" s="253"/>
      <c r="C258" s="254"/>
      <c r="D258" s="244" t="s">
        <v>178</v>
      </c>
      <c r="E258" s="255" t="s">
        <v>19</v>
      </c>
      <c r="F258" s="256" t="s">
        <v>802</v>
      </c>
      <c r="G258" s="254"/>
      <c r="H258" s="257">
        <v>106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3" t="s">
        <v>178</v>
      </c>
      <c r="AU258" s="263" t="s">
        <v>83</v>
      </c>
      <c r="AV258" s="14" t="s">
        <v>83</v>
      </c>
      <c r="AW258" s="14" t="s">
        <v>35</v>
      </c>
      <c r="AX258" s="14" t="s">
        <v>81</v>
      </c>
      <c r="AY258" s="263" t="s">
        <v>169</v>
      </c>
    </row>
    <row r="259" spans="1:65" s="2" customFormat="1" ht="44.25" customHeight="1">
      <c r="A259" s="41"/>
      <c r="B259" s="42"/>
      <c r="C259" s="307" t="s">
        <v>583</v>
      </c>
      <c r="D259" s="307" t="s">
        <v>637</v>
      </c>
      <c r="E259" s="308" t="s">
        <v>803</v>
      </c>
      <c r="F259" s="309" t="s">
        <v>804</v>
      </c>
      <c r="G259" s="310" t="s">
        <v>445</v>
      </c>
      <c r="H259" s="311">
        <v>106</v>
      </c>
      <c r="I259" s="312"/>
      <c r="J259" s="313">
        <f>ROUND(I259*H259,2)</f>
        <v>0</v>
      </c>
      <c r="K259" s="309" t="s">
        <v>19</v>
      </c>
      <c r="L259" s="314"/>
      <c r="M259" s="315" t="s">
        <v>19</v>
      </c>
      <c r="N259" s="316" t="s">
        <v>45</v>
      </c>
      <c r="O259" s="87"/>
      <c r="P259" s="238">
        <f>O259*H259</f>
        <v>0</v>
      </c>
      <c r="Q259" s="238">
        <v>0.0775</v>
      </c>
      <c r="R259" s="238">
        <f>Q259*H259</f>
        <v>8.215</v>
      </c>
      <c r="S259" s="238">
        <v>0</v>
      </c>
      <c r="T259" s="239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40" t="s">
        <v>210</v>
      </c>
      <c r="AT259" s="240" t="s">
        <v>637</v>
      </c>
      <c r="AU259" s="240" t="s">
        <v>83</v>
      </c>
      <c r="AY259" s="20" t="s">
        <v>169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20" t="s">
        <v>81</v>
      </c>
      <c r="BK259" s="241">
        <f>ROUND(I259*H259,2)</f>
        <v>0</v>
      </c>
      <c r="BL259" s="20" t="s">
        <v>176</v>
      </c>
      <c r="BM259" s="240" t="s">
        <v>805</v>
      </c>
    </row>
    <row r="260" spans="1:65" s="2" customFormat="1" ht="33" customHeight="1">
      <c r="A260" s="41"/>
      <c r="B260" s="42"/>
      <c r="C260" s="229" t="s">
        <v>588</v>
      </c>
      <c r="D260" s="229" t="s">
        <v>171</v>
      </c>
      <c r="E260" s="230" t="s">
        <v>806</v>
      </c>
      <c r="F260" s="231" t="s">
        <v>807</v>
      </c>
      <c r="G260" s="232" t="s">
        <v>445</v>
      </c>
      <c r="H260" s="233">
        <v>60</v>
      </c>
      <c r="I260" s="234"/>
      <c r="J260" s="235">
        <f>ROUND(I260*H260,2)</f>
        <v>0</v>
      </c>
      <c r="K260" s="231" t="s">
        <v>175</v>
      </c>
      <c r="L260" s="47"/>
      <c r="M260" s="236" t="s">
        <v>19</v>
      </c>
      <c r="N260" s="237" t="s">
        <v>45</v>
      </c>
      <c r="O260" s="87"/>
      <c r="P260" s="238">
        <f>O260*H260</f>
        <v>0</v>
      </c>
      <c r="Q260" s="238">
        <v>0.0283</v>
      </c>
      <c r="R260" s="238">
        <f>Q260*H260</f>
        <v>1.698</v>
      </c>
      <c r="S260" s="238">
        <v>0</v>
      </c>
      <c r="T260" s="239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40" t="s">
        <v>176</v>
      </c>
      <c r="AT260" s="240" t="s">
        <v>171</v>
      </c>
      <c r="AU260" s="240" t="s">
        <v>83</v>
      </c>
      <c r="AY260" s="20" t="s">
        <v>169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20" t="s">
        <v>81</v>
      </c>
      <c r="BK260" s="241">
        <f>ROUND(I260*H260,2)</f>
        <v>0</v>
      </c>
      <c r="BL260" s="20" t="s">
        <v>176</v>
      </c>
      <c r="BM260" s="240" t="s">
        <v>808</v>
      </c>
    </row>
    <row r="261" spans="1:51" s="13" customFormat="1" ht="12">
      <c r="A261" s="13"/>
      <c r="B261" s="242"/>
      <c r="C261" s="243"/>
      <c r="D261" s="244" t="s">
        <v>178</v>
      </c>
      <c r="E261" s="245" t="s">
        <v>19</v>
      </c>
      <c r="F261" s="246" t="s">
        <v>809</v>
      </c>
      <c r="G261" s="243"/>
      <c r="H261" s="245" t="s">
        <v>19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2" t="s">
        <v>178</v>
      </c>
      <c r="AU261" s="252" t="s">
        <v>83</v>
      </c>
      <c r="AV261" s="13" t="s">
        <v>81</v>
      </c>
      <c r="AW261" s="13" t="s">
        <v>35</v>
      </c>
      <c r="AX261" s="13" t="s">
        <v>74</v>
      </c>
      <c r="AY261" s="252" t="s">
        <v>169</v>
      </c>
    </row>
    <row r="262" spans="1:51" s="14" customFormat="1" ht="12">
      <c r="A262" s="14"/>
      <c r="B262" s="253"/>
      <c r="C262" s="254"/>
      <c r="D262" s="244" t="s">
        <v>178</v>
      </c>
      <c r="E262" s="255" t="s">
        <v>19</v>
      </c>
      <c r="F262" s="256" t="s">
        <v>810</v>
      </c>
      <c r="G262" s="254"/>
      <c r="H262" s="257">
        <v>60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3" t="s">
        <v>178</v>
      </c>
      <c r="AU262" s="263" t="s">
        <v>83</v>
      </c>
      <c r="AV262" s="14" t="s">
        <v>83</v>
      </c>
      <c r="AW262" s="14" t="s">
        <v>35</v>
      </c>
      <c r="AX262" s="14" t="s">
        <v>81</v>
      </c>
      <c r="AY262" s="263" t="s">
        <v>169</v>
      </c>
    </row>
    <row r="263" spans="1:65" s="2" customFormat="1" ht="16.5" customHeight="1">
      <c r="A263" s="41"/>
      <c r="B263" s="42"/>
      <c r="C263" s="307" t="s">
        <v>811</v>
      </c>
      <c r="D263" s="307" t="s">
        <v>637</v>
      </c>
      <c r="E263" s="308" t="s">
        <v>812</v>
      </c>
      <c r="F263" s="309" t="s">
        <v>813</v>
      </c>
      <c r="G263" s="310" t="s">
        <v>445</v>
      </c>
      <c r="H263" s="311">
        <v>52</v>
      </c>
      <c r="I263" s="312"/>
      <c r="J263" s="313">
        <f>ROUND(I263*H263,2)</f>
        <v>0</v>
      </c>
      <c r="K263" s="309" t="s">
        <v>175</v>
      </c>
      <c r="L263" s="314"/>
      <c r="M263" s="315" t="s">
        <v>19</v>
      </c>
      <c r="N263" s="316" t="s">
        <v>45</v>
      </c>
      <c r="O263" s="87"/>
      <c r="P263" s="238">
        <f>O263*H263</f>
        <v>0</v>
      </c>
      <c r="Q263" s="238">
        <v>0.0283</v>
      </c>
      <c r="R263" s="238">
        <f>Q263*H263</f>
        <v>1.4716</v>
      </c>
      <c r="S263" s="238">
        <v>0</v>
      </c>
      <c r="T263" s="239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40" t="s">
        <v>210</v>
      </c>
      <c r="AT263" s="240" t="s">
        <v>637</v>
      </c>
      <c r="AU263" s="240" t="s">
        <v>83</v>
      </c>
      <c r="AY263" s="20" t="s">
        <v>169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20" t="s">
        <v>81</v>
      </c>
      <c r="BK263" s="241">
        <f>ROUND(I263*H263,2)</f>
        <v>0</v>
      </c>
      <c r="BL263" s="20" t="s">
        <v>176</v>
      </c>
      <c r="BM263" s="240" t="s">
        <v>814</v>
      </c>
    </row>
    <row r="264" spans="1:65" s="2" customFormat="1" ht="16.5" customHeight="1">
      <c r="A264" s="41"/>
      <c r="B264" s="42"/>
      <c r="C264" s="307" t="s">
        <v>815</v>
      </c>
      <c r="D264" s="307" t="s">
        <v>637</v>
      </c>
      <c r="E264" s="308" t="s">
        <v>816</v>
      </c>
      <c r="F264" s="309" t="s">
        <v>817</v>
      </c>
      <c r="G264" s="310" t="s">
        <v>445</v>
      </c>
      <c r="H264" s="311">
        <v>8</v>
      </c>
      <c r="I264" s="312"/>
      <c r="J264" s="313">
        <f>ROUND(I264*H264,2)</f>
        <v>0</v>
      </c>
      <c r="K264" s="309" t="s">
        <v>175</v>
      </c>
      <c r="L264" s="314"/>
      <c r="M264" s="315" t="s">
        <v>19</v>
      </c>
      <c r="N264" s="316" t="s">
        <v>45</v>
      </c>
      <c r="O264" s="87"/>
      <c r="P264" s="238">
        <f>O264*H264</f>
        <v>0</v>
      </c>
      <c r="Q264" s="238">
        <v>0.0396</v>
      </c>
      <c r="R264" s="238">
        <f>Q264*H264</f>
        <v>0.3168</v>
      </c>
      <c r="S264" s="238">
        <v>0</v>
      </c>
      <c r="T264" s="239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40" t="s">
        <v>210</v>
      </c>
      <c r="AT264" s="240" t="s">
        <v>637</v>
      </c>
      <c r="AU264" s="240" t="s">
        <v>83</v>
      </c>
      <c r="AY264" s="20" t="s">
        <v>169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20" t="s">
        <v>81</v>
      </c>
      <c r="BK264" s="241">
        <f>ROUND(I264*H264,2)</f>
        <v>0</v>
      </c>
      <c r="BL264" s="20" t="s">
        <v>176</v>
      </c>
      <c r="BM264" s="240" t="s">
        <v>818</v>
      </c>
    </row>
    <row r="265" spans="1:65" s="2" customFormat="1" ht="21.75" customHeight="1">
      <c r="A265" s="41"/>
      <c r="B265" s="42"/>
      <c r="C265" s="229" t="s">
        <v>819</v>
      </c>
      <c r="D265" s="229" t="s">
        <v>171</v>
      </c>
      <c r="E265" s="230" t="s">
        <v>820</v>
      </c>
      <c r="F265" s="231" t="s">
        <v>821</v>
      </c>
      <c r="G265" s="232" t="s">
        <v>186</v>
      </c>
      <c r="H265" s="233">
        <v>22</v>
      </c>
      <c r="I265" s="234"/>
      <c r="J265" s="235">
        <f>ROUND(I265*H265,2)</f>
        <v>0</v>
      </c>
      <c r="K265" s="231" t="s">
        <v>175</v>
      </c>
      <c r="L265" s="47"/>
      <c r="M265" s="236" t="s">
        <v>19</v>
      </c>
      <c r="N265" s="237" t="s">
        <v>45</v>
      </c>
      <c r="O265" s="87"/>
      <c r="P265" s="238">
        <f>O265*H265</f>
        <v>0</v>
      </c>
      <c r="Q265" s="238">
        <v>0.0007</v>
      </c>
      <c r="R265" s="238">
        <f>Q265*H265</f>
        <v>0.0154</v>
      </c>
      <c r="S265" s="238">
        <v>0</v>
      </c>
      <c r="T265" s="239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40" t="s">
        <v>176</v>
      </c>
      <c r="AT265" s="240" t="s">
        <v>171</v>
      </c>
      <c r="AU265" s="240" t="s">
        <v>83</v>
      </c>
      <c r="AY265" s="20" t="s">
        <v>169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20" t="s">
        <v>81</v>
      </c>
      <c r="BK265" s="241">
        <f>ROUND(I265*H265,2)</f>
        <v>0</v>
      </c>
      <c r="BL265" s="20" t="s">
        <v>176</v>
      </c>
      <c r="BM265" s="240" t="s">
        <v>822</v>
      </c>
    </row>
    <row r="266" spans="1:65" s="2" customFormat="1" ht="16.5" customHeight="1">
      <c r="A266" s="41"/>
      <c r="B266" s="42"/>
      <c r="C266" s="307" t="s">
        <v>823</v>
      </c>
      <c r="D266" s="307" t="s">
        <v>637</v>
      </c>
      <c r="E266" s="308" t="s">
        <v>824</v>
      </c>
      <c r="F266" s="309" t="s">
        <v>825</v>
      </c>
      <c r="G266" s="310" t="s">
        <v>186</v>
      </c>
      <c r="H266" s="311">
        <v>2</v>
      </c>
      <c r="I266" s="312"/>
      <c r="J266" s="313">
        <f>ROUND(I266*H266,2)</f>
        <v>0</v>
      </c>
      <c r="K266" s="309" t="s">
        <v>175</v>
      </c>
      <c r="L266" s="314"/>
      <c r="M266" s="315" t="s">
        <v>19</v>
      </c>
      <c r="N266" s="316" t="s">
        <v>45</v>
      </c>
      <c r="O266" s="87"/>
      <c r="P266" s="238">
        <f>O266*H266</f>
        <v>0</v>
      </c>
      <c r="Q266" s="238">
        <v>0.004</v>
      </c>
      <c r="R266" s="238">
        <f>Q266*H266</f>
        <v>0.008</v>
      </c>
      <c r="S266" s="238">
        <v>0</v>
      </c>
      <c r="T266" s="239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40" t="s">
        <v>210</v>
      </c>
      <c r="AT266" s="240" t="s">
        <v>637</v>
      </c>
      <c r="AU266" s="240" t="s">
        <v>83</v>
      </c>
      <c r="AY266" s="20" t="s">
        <v>169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20" t="s">
        <v>81</v>
      </c>
      <c r="BK266" s="241">
        <f>ROUND(I266*H266,2)</f>
        <v>0</v>
      </c>
      <c r="BL266" s="20" t="s">
        <v>176</v>
      </c>
      <c r="BM266" s="240" t="s">
        <v>826</v>
      </c>
    </row>
    <row r="267" spans="1:65" s="2" customFormat="1" ht="16.5" customHeight="1">
      <c r="A267" s="41"/>
      <c r="B267" s="42"/>
      <c r="C267" s="307" t="s">
        <v>827</v>
      </c>
      <c r="D267" s="307" t="s">
        <v>637</v>
      </c>
      <c r="E267" s="308" t="s">
        <v>828</v>
      </c>
      <c r="F267" s="309" t="s">
        <v>829</v>
      </c>
      <c r="G267" s="310" t="s">
        <v>186</v>
      </c>
      <c r="H267" s="311">
        <v>6</v>
      </c>
      <c r="I267" s="312"/>
      <c r="J267" s="313">
        <f>ROUND(I267*H267,2)</f>
        <v>0</v>
      </c>
      <c r="K267" s="309" t="s">
        <v>175</v>
      </c>
      <c r="L267" s="314"/>
      <c r="M267" s="315" t="s">
        <v>19</v>
      </c>
      <c r="N267" s="316" t="s">
        <v>45</v>
      </c>
      <c r="O267" s="87"/>
      <c r="P267" s="238">
        <f>O267*H267</f>
        <v>0</v>
      </c>
      <c r="Q267" s="238">
        <v>0.0025</v>
      </c>
      <c r="R267" s="238">
        <f>Q267*H267</f>
        <v>0.015</v>
      </c>
      <c r="S267" s="238">
        <v>0</v>
      </c>
      <c r="T267" s="239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40" t="s">
        <v>210</v>
      </c>
      <c r="AT267" s="240" t="s">
        <v>637</v>
      </c>
      <c r="AU267" s="240" t="s">
        <v>83</v>
      </c>
      <c r="AY267" s="20" t="s">
        <v>169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20" t="s">
        <v>81</v>
      </c>
      <c r="BK267" s="241">
        <f>ROUND(I267*H267,2)</f>
        <v>0</v>
      </c>
      <c r="BL267" s="20" t="s">
        <v>176</v>
      </c>
      <c r="BM267" s="240" t="s">
        <v>830</v>
      </c>
    </row>
    <row r="268" spans="1:65" s="2" customFormat="1" ht="16.5" customHeight="1">
      <c r="A268" s="41"/>
      <c r="B268" s="42"/>
      <c r="C268" s="307" t="s">
        <v>831</v>
      </c>
      <c r="D268" s="307" t="s">
        <v>637</v>
      </c>
      <c r="E268" s="308" t="s">
        <v>832</v>
      </c>
      <c r="F268" s="309" t="s">
        <v>833</v>
      </c>
      <c r="G268" s="310" t="s">
        <v>186</v>
      </c>
      <c r="H268" s="311">
        <v>4</v>
      </c>
      <c r="I268" s="312"/>
      <c r="J268" s="313">
        <f>ROUND(I268*H268,2)</f>
        <v>0</v>
      </c>
      <c r="K268" s="309" t="s">
        <v>175</v>
      </c>
      <c r="L268" s="314"/>
      <c r="M268" s="315" t="s">
        <v>19</v>
      </c>
      <c r="N268" s="316" t="s">
        <v>45</v>
      </c>
      <c r="O268" s="87"/>
      <c r="P268" s="238">
        <f>O268*H268</f>
        <v>0</v>
      </c>
      <c r="Q268" s="238">
        <v>0.0026</v>
      </c>
      <c r="R268" s="238">
        <f>Q268*H268</f>
        <v>0.0104</v>
      </c>
      <c r="S268" s="238">
        <v>0</v>
      </c>
      <c r="T268" s="239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40" t="s">
        <v>210</v>
      </c>
      <c r="AT268" s="240" t="s">
        <v>637</v>
      </c>
      <c r="AU268" s="240" t="s">
        <v>83</v>
      </c>
      <c r="AY268" s="20" t="s">
        <v>169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20" t="s">
        <v>81</v>
      </c>
      <c r="BK268" s="241">
        <f>ROUND(I268*H268,2)</f>
        <v>0</v>
      </c>
      <c r="BL268" s="20" t="s">
        <v>176</v>
      </c>
      <c r="BM268" s="240" t="s">
        <v>834</v>
      </c>
    </row>
    <row r="269" spans="1:65" s="2" customFormat="1" ht="16.5" customHeight="1">
      <c r="A269" s="41"/>
      <c r="B269" s="42"/>
      <c r="C269" s="307" t="s">
        <v>835</v>
      </c>
      <c r="D269" s="307" t="s">
        <v>637</v>
      </c>
      <c r="E269" s="308" t="s">
        <v>836</v>
      </c>
      <c r="F269" s="309" t="s">
        <v>837</v>
      </c>
      <c r="G269" s="310" t="s">
        <v>186</v>
      </c>
      <c r="H269" s="311">
        <v>6</v>
      </c>
      <c r="I269" s="312"/>
      <c r="J269" s="313">
        <f>ROUND(I269*H269,2)</f>
        <v>0</v>
      </c>
      <c r="K269" s="309" t="s">
        <v>19</v>
      </c>
      <c r="L269" s="314"/>
      <c r="M269" s="315" t="s">
        <v>19</v>
      </c>
      <c r="N269" s="316" t="s">
        <v>45</v>
      </c>
      <c r="O269" s="87"/>
      <c r="P269" s="238">
        <f>O269*H269</f>
        <v>0</v>
      </c>
      <c r="Q269" s="238">
        <v>0.0026</v>
      </c>
      <c r="R269" s="238">
        <f>Q269*H269</f>
        <v>0.0156</v>
      </c>
      <c r="S269" s="238">
        <v>0</v>
      </c>
      <c r="T269" s="239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40" t="s">
        <v>210</v>
      </c>
      <c r="AT269" s="240" t="s">
        <v>637</v>
      </c>
      <c r="AU269" s="240" t="s">
        <v>83</v>
      </c>
      <c r="AY269" s="20" t="s">
        <v>169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20" t="s">
        <v>81</v>
      </c>
      <c r="BK269" s="241">
        <f>ROUND(I269*H269,2)</f>
        <v>0</v>
      </c>
      <c r="BL269" s="20" t="s">
        <v>176</v>
      </c>
      <c r="BM269" s="240" t="s">
        <v>838</v>
      </c>
    </row>
    <row r="270" spans="1:65" s="2" customFormat="1" ht="16.5" customHeight="1">
      <c r="A270" s="41"/>
      <c r="B270" s="42"/>
      <c r="C270" s="307" t="s">
        <v>839</v>
      </c>
      <c r="D270" s="307" t="s">
        <v>637</v>
      </c>
      <c r="E270" s="308" t="s">
        <v>840</v>
      </c>
      <c r="F270" s="309" t="s">
        <v>841</v>
      </c>
      <c r="G270" s="310" t="s">
        <v>186</v>
      </c>
      <c r="H270" s="311">
        <v>4</v>
      </c>
      <c r="I270" s="312"/>
      <c r="J270" s="313">
        <f>ROUND(I270*H270,2)</f>
        <v>0</v>
      </c>
      <c r="K270" s="309" t="s">
        <v>175</v>
      </c>
      <c r="L270" s="314"/>
      <c r="M270" s="315" t="s">
        <v>19</v>
      </c>
      <c r="N270" s="316" t="s">
        <v>45</v>
      </c>
      <c r="O270" s="87"/>
      <c r="P270" s="238">
        <f>O270*H270</f>
        <v>0</v>
      </c>
      <c r="Q270" s="238">
        <v>0.0025</v>
      </c>
      <c r="R270" s="238">
        <f>Q270*H270</f>
        <v>0.01</v>
      </c>
      <c r="S270" s="238">
        <v>0</v>
      </c>
      <c r="T270" s="239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40" t="s">
        <v>210</v>
      </c>
      <c r="AT270" s="240" t="s">
        <v>637</v>
      </c>
      <c r="AU270" s="240" t="s">
        <v>83</v>
      </c>
      <c r="AY270" s="20" t="s">
        <v>169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20" t="s">
        <v>81</v>
      </c>
      <c r="BK270" s="241">
        <f>ROUND(I270*H270,2)</f>
        <v>0</v>
      </c>
      <c r="BL270" s="20" t="s">
        <v>176</v>
      </c>
      <c r="BM270" s="240" t="s">
        <v>842</v>
      </c>
    </row>
    <row r="271" spans="1:65" s="2" customFormat="1" ht="16.5" customHeight="1">
      <c r="A271" s="41"/>
      <c r="B271" s="42"/>
      <c r="C271" s="307" t="s">
        <v>843</v>
      </c>
      <c r="D271" s="307" t="s">
        <v>637</v>
      </c>
      <c r="E271" s="308" t="s">
        <v>844</v>
      </c>
      <c r="F271" s="309" t="s">
        <v>845</v>
      </c>
      <c r="G271" s="310" t="s">
        <v>186</v>
      </c>
      <c r="H271" s="311">
        <v>16</v>
      </c>
      <c r="I271" s="312"/>
      <c r="J271" s="313">
        <f>ROUND(I271*H271,2)</f>
        <v>0</v>
      </c>
      <c r="K271" s="309" t="s">
        <v>175</v>
      </c>
      <c r="L271" s="314"/>
      <c r="M271" s="315" t="s">
        <v>19</v>
      </c>
      <c r="N271" s="316" t="s">
        <v>45</v>
      </c>
      <c r="O271" s="87"/>
      <c r="P271" s="238">
        <f>O271*H271</f>
        <v>0</v>
      </c>
      <c r="Q271" s="238">
        <v>0.0061</v>
      </c>
      <c r="R271" s="238">
        <f>Q271*H271</f>
        <v>0.0976</v>
      </c>
      <c r="S271" s="238">
        <v>0</v>
      </c>
      <c r="T271" s="239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40" t="s">
        <v>210</v>
      </c>
      <c r="AT271" s="240" t="s">
        <v>637</v>
      </c>
      <c r="AU271" s="240" t="s">
        <v>83</v>
      </c>
      <c r="AY271" s="20" t="s">
        <v>169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20" t="s">
        <v>81</v>
      </c>
      <c r="BK271" s="241">
        <f>ROUND(I271*H271,2)</f>
        <v>0</v>
      </c>
      <c r="BL271" s="20" t="s">
        <v>176</v>
      </c>
      <c r="BM271" s="240" t="s">
        <v>846</v>
      </c>
    </row>
    <row r="272" spans="1:51" s="14" customFormat="1" ht="12">
      <c r="A272" s="14"/>
      <c r="B272" s="253"/>
      <c r="C272" s="254"/>
      <c r="D272" s="244" t="s">
        <v>178</v>
      </c>
      <c r="E272" s="255" t="s">
        <v>19</v>
      </c>
      <c r="F272" s="256" t="s">
        <v>847</v>
      </c>
      <c r="G272" s="254"/>
      <c r="H272" s="257">
        <v>16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178</v>
      </c>
      <c r="AU272" s="263" t="s">
        <v>83</v>
      </c>
      <c r="AV272" s="14" t="s">
        <v>83</v>
      </c>
      <c r="AW272" s="14" t="s">
        <v>35</v>
      </c>
      <c r="AX272" s="14" t="s">
        <v>81</v>
      </c>
      <c r="AY272" s="263" t="s">
        <v>169</v>
      </c>
    </row>
    <row r="273" spans="1:65" s="2" customFormat="1" ht="16.5" customHeight="1">
      <c r="A273" s="41"/>
      <c r="B273" s="42"/>
      <c r="C273" s="307" t="s">
        <v>848</v>
      </c>
      <c r="D273" s="307" t="s">
        <v>637</v>
      </c>
      <c r="E273" s="308" t="s">
        <v>849</v>
      </c>
      <c r="F273" s="309" t="s">
        <v>850</v>
      </c>
      <c r="G273" s="310" t="s">
        <v>186</v>
      </c>
      <c r="H273" s="311">
        <v>16</v>
      </c>
      <c r="I273" s="312"/>
      <c r="J273" s="313">
        <f>ROUND(I273*H273,2)</f>
        <v>0</v>
      </c>
      <c r="K273" s="309" t="s">
        <v>175</v>
      </c>
      <c r="L273" s="314"/>
      <c r="M273" s="315" t="s">
        <v>19</v>
      </c>
      <c r="N273" s="316" t="s">
        <v>45</v>
      </c>
      <c r="O273" s="87"/>
      <c r="P273" s="238">
        <f>O273*H273</f>
        <v>0</v>
      </c>
      <c r="Q273" s="238">
        <v>0.0001</v>
      </c>
      <c r="R273" s="238">
        <f>Q273*H273</f>
        <v>0.0016</v>
      </c>
      <c r="S273" s="238">
        <v>0</v>
      </c>
      <c r="T273" s="239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40" t="s">
        <v>210</v>
      </c>
      <c r="AT273" s="240" t="s">
        <v>637</v>
      </c>
      <c r="AU273" s="240" t="s">
        <v>83</v>
      </c>
      <c r="AY273" s="20" t="s">
        <v>169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20" t="s">
        <v>81</v>
      </c>
      <c r="BK273" s="241">
        <f>ROUND(I273*H273,2)</f>
        <v>0</v>
      </c>
      <c r="BL273" s="20" t="s">
        <v>176</v>
      </c>
      <c r="BM273" s="240" t="s">
        <v>851</v>
      </c>
    </row>
    <row r="274" spans="1:65" s="2" customFormat="1" ht="16.5" customHeight="1">
      <c r="A274" s="41"/>
      <c r="B274" s="42"/>
      <c r="C274" s="307" t="s">
        <v>852</v>
      </c>
      <c r="D274" s="307" t="s">
        <v>637</v>
      </c>
      <c r="E274" s="308" t="s">
        <v>853</v>
      </c>
      <c r="F274" s="309" t="s">
        <v>854</v>
      </c>
      <c r="G274" s="310" t="s">
        <v>186</v>
      </c>
      <c r="H274" s="311">
        <v>44</v>
      </c>
      <c r="I274" s="312"/>
      <c r="J274" s="313">
        <f>ROUND(I274*H274,2)</f>
        <v>0</v>
      </c>
      <c r="K274" s="309" t="s">
        <v>175</v>
      </c>
      <c r="L274" s="314"/>
      <c r="M274" s="315" t="s">
        <v>19</v>
      </c>
      <c r="N274" s="316" t="s">
        <v>45</v>
      </c>
      <c r="O274" s="87"/>
      <c r="P274" s="238">
        <f>O274*H274</f>
        <v>0</v>
      </c>
      <c r="Q274" s="238">
        <v>0.00035</v>
      </c>
      <c r="R274" s="238">
        <f>Q274*H274</f>
        <v>0.0154</v>
      </c>
      <c r="S274" s="238">
        <v>0</v>
      </c>
      <c r="T274" s="239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40" t="s">
        <v>210</v>
      </c>
      <c r="AT274" s="240" t="s">
        <v>637</v>
      </c>
      <c r="AU274" s="240" t="s">
        <v>83</v>
      </c>
      <c r="AY274" s="20" t="s">
        <v>169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20" t="s">
        <v>81</v>
      </c>
      <c r="BK274" s="241">
        <f>ROUND(I274*H274,2)</f>
        <v>0</v>
      </c>
      <c r="BL274" s="20" t="s">
        <v>176</v>
      </c>
      <c r="BM274" s="240" t="s">
        <v>855</v>
      </c>
    </row>
    <row r="275" spans="1:51" s="14" customFormat="1" ht="12">
      <c r="A275" s="14"/>
      <c r="B275" s="253"/>
      <c r="C275" s="254"/>
      <c r="D275" s="244" t="s">
        <v>178</v>
      </c>
      <c r="E275" s="255" t="s">
        <v>19</v>
      </c>
      <c r="F275" s="256" t="s">
        <v>856</v>
      </c>
      <c r="G275" s="254"/>
      <c r="H275" s="257">
        <v>44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3" t="s">
        <v>178</v>
      </c>
      <c r="AU275" s="263" t="s">
        <v>83</v>
      </c>
      <c r="AV275" s="14" t="s">
        <v>83</v>
      </c>
      <c r="AW275" s="14" t="s">
        <v>35</v>
      </c>
      <c r="AX275" s="14" t="s">
        <v>81</v>
      </c>
      <c r="AY275" s="263" t="s">
        <v>169</v>
      </c>
    </row>
    <row r="276" spans="1:65" s="2" customFormat="1" ht="21.75" customHeight="1">
      <c r="A276" s="41"/>
      <c r="B276" s="42"/>
      <c r="C276" s="229" t="s">
        <v>857</v>
      </c>
      <c r="D276" s="229" t="s">
        <v>171</v>
      </c>
      <c r="E276" s="230" t="s">
        <v>858</v>
      </c>
      <c r="F276" s="231" t="s">
        <v>859</v>
      </c>
      <c r="G276" s="232" t="s">
        <v>445</v>
      </c>
      <c r="H276" s="233">
        <v>1448</v>
      </c>
      <c r="I276" s="234"/>
      <c r="J276" s="235">
        <f>ROUND(I276*H276,2)</f>
        <v>0</v>
      </c>
      <c r="K276" s="231" t="s">
        <v>175</v>
      </c>
      <c r="L276" s="47"/>
      <c r="M276" s="236" t="s">
        <v>19</v>
      </c>
      <c r="N276" s="237" t="s">
        <v>45</v>
      </c>
      <c r="O276" s="87"/>
      <c r="P276" s="238">
        <f>O276*H276</f>
        <v>0</v>
      </c>
      <c r="Q276" s="238">
        <v>8E-05</v>
      </c>
      <c r="R276" s="238">
        <f>Q276*H276</f>
        <v>0.11584000000000001</v>
      </c>
      <c r="S276" s="238">
        <v>0</v>
      </c>
      <c r="T276" s="239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40" t="s">
        <v>176</v>
      </c>
      <c r="AT276" s="240" t="s">
        <v>171</v>
      </c>
      <c r="AU276" s="240" t="s">
        <v>83</v>
      </c>
      <c r="AY276" s="20" t="s">
        <v>169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20" t="s">
        <v>81</v>
      </c>
      <c r="BK276" s="241">
        <f>ROUND(I276*H276,2)</f>
        <v>0</v>
      </c>
      <c r="BL276" s="20" t="s">
        <v>176</v>
      </c>
      <c r="BM276" s="240" t="s">
        <v>860</v>
      </c>
    </row>
    <row r="277" spans="1:51" s="13" customFormat="1" ht="12">
      <c r="A277" s="13"/>
      <c r="B277" s="242"/>
      <c r="C277" s="243"/>
      <c r="D277" s="244" t="s">
        <v>178</v>
      </c>
      <c r="E277" s="245" t="s">
        <v>19</v>
      </c>
      <c r="F277" s="246" t="s">
        <v>861</v>
      </c>
      <c r="G277" s="243"/>
      <c r="H277" s="245" t="s">
        <v>19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2" t="s">
        <v>178</v>
      </c>
      <c r="AU277" s="252" t="s">
        <v>83</v>
      </c>
      <c r="AV277" s="13" t="s">
        <v>81</v>
      </c>
      <c r="AW277" s="13" t="s">
        <v>35</v>
      </c>
      <c r="AX277" s="13" t="s">
        <v>74</v>
      </c>
      <c r="AY277" s="252" t="s">
        <v>169</v>
      </c>
    </row>
    <row r="278" spans="1:51" s="14" customFormat="1" ht="12">
      <c r="A278" s="14"/>
      <c r="B278" s="253"/>
      <c r="C278" s="254"/>
      <c r="D278" s="244" t="s">
        <v>178</v>
      </c>
      <c r="E278" s="255" t="s">
        <v>19</v>
      </c>
      <c r="F278" s="256" t="s">
        <v>862</v>
      </c>
      <c r="G278" s="254"/>
      <c r="H278" s="257">
        <v>1448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3" t="s">
        <v>178</v>
      </c>
      <c r="AU278" s="263" t="s">
        <v>83</v>
      </c>
      <c r="AV278" s="14" t="s">
        <v>83</v>
      </c>
      <c r="AW278" s="14" t="s">
        <v>35</v>
      </c>
      <c r="AX278" s="14" t="s">
        <v>81</v>
      </c>
      <c r="AY278" s="263" t="s">
        <v>169</v>
      </c>
    </row>
    <row r="279" spans="1:65" s="2" customFormat="1" ht="21.75" customHeight="1">
      <c r="A279" s="41"/>
      <c r="B279" s="42"/>
      <c r="C279" s="229" t="s">
        <v>863</v>
      </c>
      <c r="D279" s="229" t="s">
        <v>171</v>
      </c>
      <c r="E279" s="230" t="s">
        <v>864</v>
      </c>
      <c r="F279" s="231" t="s">
        <v>865</v>
      </c>
      <c r="G279" s="232" t="s">
        <v>445</v>
      </c>
      <c r="H279" s="233">
        <v>793.2</v>
      </c>
      <c r="I279" s="234"/>
      <c r="J279" s="235">
        <f>ROUND(I279*H279,2)</f>
        <v>0</v>
      </c>
      <c r="K279" s="231" t="s">
        <v>175</v>
      </c>
      <c r="L279" s="47"/>
      <c r="M279" s="236" t="s">
        <v>19</v>
      </c>
      <c r="N279" s="237" t="s">
        <v>45</v>
      </c>
      <c r="O279" s="87"/>
      <c r="P279" s="238">
        <f>O279*H279</f>
        <v>0</v>
      </c>
      <c r="Q279" s="238">
        <v>3E-05</v>
      </c>
      <c r="R279" s="238">
        <f>Q279*H279</f>
        <v>0.023796</v>
      </c>
      <c r="S279" s="238">
        <v>0</v>
      </c>
      <c r="T279" s="239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40" t="s">
        <v>176</v>
      </c>
      <c r="AT279" s="240" t="s">
        <v>171</v>
      </c>
      <c r="AU279" s="240" t="s">
        <v>83</v>
      </c>
      <c r="AY279" s="20" t="s">
        <v>169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20" t="s">
        <v>81</v>
      </c>
      <c r="BK279" s="241">
        <f>ROUND(I279*H279,2)</f>
        <v>0</v>
      </c>
      <c r="BL279" s="20" t="s">
        <v>176</v>
      </c>
      <c r="BM279" s="240" t="s">
        <v>866</v>
      </c>
    </row>
    <row r="280" spans="1:51" s="13" customFormat="1" ht="12">
      <c r="A280" s="13"/>
      <c r="B280" s="242"/>
      <c r="C280" s="243"/>
      <c r="D280" s="244" t="s">
        <v>178</v>
      </c>
      <c r="E280" s="245" t="s">
        <v>19</v>
      </c>
      <c r="F280" s="246" t="s">
        <v>861</v>
      </c>
      <c r="G280" s="243"/>
      <c r="H280" s="245" t="s">
        <v>19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2" t="s">
        <v>178</v>
      </c>
      <c r="AU280" s="252" t="s">
        <v>83</v>
      </c>
      <c r="AV280" s="13" t="s">
        <v>81</v>
      </c>
      <c r="AW280" s="13" t="s">
        <v>35</v>
      </c>
      <c r="AX280" s="13" t="s">
        <v>74</v>
      </c>
      <c r="AY280" s="252" t="s">
        <v>169</v>
      </c>
    </row>
    <row r="281" spans="1:51" s="14" customFormat="1" ht="12">
      <c r="A281" s="14"/>
      <c r="B281" s="253"/>
      <c r="C281" s="254"/>
      <c r="D281" s="244" t="s">
        <v>178</v>
      </c>
      <c r="E281" s="255" t="s">
        <v>19</v>
      </c>
      <c r="F281" s="256" t="s">
        <v>867</v>
      </c>
      <c r="G281" s="254"/>
      <c r="H281" s="257">
        <v>724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3" t="s">
        <v>178</v>
      </c>
      <c r="AU281" s="263" t="s">
        <v>83</v>
      </c>
      <c r="AV281" s="14" t="s">
        <v>83</v>
      </c>
      <c r="AW281" s="14" t="s">
        <v>35</v>
      </c>
      <c r="AX281" s="14" t="s">
        <v>74</v>
      </c>
      <c r="AY281" s="263" t="s">
        <v>169</v>
      </c>
    </row>
    <row r="282" spans="1:51" s="14" customFormat="1" ht="12">
      <c r="A282" s="14"/>
      <c r="B282" s="253"/>
      <c r="C282" s="254"/>
      <c r="D282" s="244" t="s">
        <v>178</v>
      </c>
      <c r="E282" s="255" t="s">
        <v>19</v>
      </c>
      <c r="F282" s="256" t="s">
        <v>868</v>
      </c>
      <c r="G282" s="254"/>
      <c r="H282" s="257">
        <v>69.2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178</v>
      </c>
      <c r="AU282" s="263" t="s">
        <v>83</v>
      </c>
      <c r="AV282" s="14" t="s">
        <v>83</v>
      </c>
      <c r="AW282" s="14" t="s">
        <v>35</v>
      </c>
      <c r="AX282" s="14" t="s">
        <v>74</v>
      </c>
      <c r="AY282" s="263" t="s">
        <v>169</v>
      </c>
    </row>
    <row r="283" spans="1:51" s="15" customFormat="1" ht="12">
      <c r="A283" s="15"/>
      <c r="B283" s="264"/>
      <c r="C283" s="265"/>
      <c r="D283" s="244" t="s">
        <v>178</v>
      </c>
      <c r="E283" s="266" t="s">
        <v>19</v>
      </c>
      <c r="F283" s="267" t="s">
        <v>183</v>
      </c>
      <c r="G283" s="265"/>
      <c r="H283" s="268">
        <v>793.2</v>
      </c>
      <c r="I283" s="269"/>
      <c r="J283" s="265"/>
      <c r="K283" s="265"/>
      <c r="L283" s="270"/>
      <c r="M283" s="271"/>
      <c r="N283" s="272"/>
      <c r="O283" s="272"/>
      <c r="P283" s="272"/>
      <c r="Q283" s="272"/>
      <c r="R283" s="272"/>
      <c r="S283" s="272"/>
      <c r="T283" s="27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4" t="s">
        <v>178</v>
      </c>
      <c r="AU283" s="274" t="s">
        <v>83</v>
      </c>
      <c r="AV283" s="15" t="s">
        <v>176</v>
      </c>
      <c r="AW283" s="15" t="s">
        <v>35</v>
      </c>
      <c r="AX283" s="15" t="s">
        <v>81</v>
      </c>
      <c r="AY283" s="274" t="s">
        <v>169</v>
      </c>
    </row>
    <row r="284" spans="1:65" s="2" customFormat="1" ht="21.75" customHeight="1">
      <c r="A284" s="41"/>
      <c r="B284" s="42"/>
      <c r="C284" s="229" t="s">
        <v>869</v>
      </c>
      <c r="D284" s="229" t="s">
        <v>171</v>
      </c>
      <c r="E284" s="230" t="s">
        <v>870</v>
      </c>
      <c r="F284" s="231" t="s">
        <v>871</v>
      </c>
      <c r="G284" s="232" t="s">
        <v>445</v>
      </c>
      <c r="H284" s="233">
        <v>73</v>
      </c>
      <c r="I284" s="234"/>
      <c r="J284" s="235">
        <f>ROUND(I284*H284,2)</f>
        <v>0</v>
      </c>
      <c r="K284" s="231" t="s">
        <v>175</v>
      </c>
      <c r="L284" s="47"/>
      <c r="M284" s="236" t="s">
        <v>19</v>
      </c>
      <c r="N284" s="237" t="s">
        <v>45</v>
      </c>
      <c r="O284" s="87"/>
      <c r="P284" s="238">
        <f>O284*H284</f>
        <v>0</v>
      </c>
      <c r="Q284" s="238">
        <v>5E-05</v>
      </c>
      <c r="R284" s="238">
        <f>Q284*H284</f>
        <v>0.00365</v>
      </c>
      <c r="S284" s="238">
        <v>0</v>
      </c>
      <c r="T284" s="239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40" t="s">
        <v>176</v>
      </c>
      <c r="AT284" s="240" t="s">
        <v>171</v>
      </c>
      <c r="AU284" s="240" t="s">
        <v>83</v>
      </c>
      <c r="AY284" s="20" t="s">
        <v>169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20" t="s">
        <v>81</v>
      </c>
      <c r="BK284" s="241">
        <f>ROUND(I284*H284,2)</f>
        <v>0</v>
      </c>
      <c r="BL284" s="20" t="s">
        <v>176</v>
      </c>
      <c r="BM284" s="240" t="s">
        <v>872</v>
      </c>
    </row>
    <row r="285" spans="1:51" s="13" customFormat="1" ht="12">
      <c r="A285" s="13"/>
      <c r="B285" s="242"/>
      <c r="C285" s="243"/>
      <c r="D285" s="244" t="s">
        <v>178</v>
      </c>
      <c r="E285" s="245" t="s">
        <v>19</v>
      </c>
      <c r="F285" s="246" t="s">
        <v>861</v>
      </c>
      <c r="G285" s="243"/>
      <c r="H285" s="245" t="s">
        <v>19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2" t="s">
        <v>178</v>
      </c>
      <c r="AU285" s="252" t="s">
        <v>83</v>
      </c>
      <c r="AV285" s="13" t="s">
        <v>81</v>
      </c>
      <c r="AW285" s="13" t="s">
        <v>35</v>
      </c>
      <c r="AX285" s="13" t="s">
        <v>74</v>
      </c>
      <c r="AY285" s="252" t="s">
        <v>169</v>
      </c>
    </row>
    <row r="286" spans="1:51" s="14" customFormat="1" ht="12">
      <c r="A286" s="14"/>
      <c r="B286" s="253"/>
      <c r="C286" s="254"/>
      <c r="D286" s="244" t="s">
        <v>178</v>
      </c>
      <c r="E286" s="255" t="s">
        <v>19</v>
      </c>
      <c r="F286" s="256" t="s">
        <v>873</v>
      </c>
      <c r="G286" s="254"/>
      <c r="H286" s="257">
        <v>73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178</v>
      </c>
      <c r="AU286" s="263" t="s">
        <v>83</v>
      </c>
      <c r="AV286" s="14" t="s">
        <v>83</v>
      </c>
      <c r="AW286" s="14" t="s">
        <v>35</v>
      </c>
      <c r="AX286" s="14" t="s">
        <v>81</v>
      </c>
      <c r="AY286" s="263" t="s">
        <v>169</v>
      </c>
    </row>
    <row r="287" spans="1:65" s="2" customFormat="1" ht="21.75" customHeight="1">
      <c r="A287" s="41"/>
      <c r="B287" s="42"/>
      <c r="C287" s="229" t="s">
        <v>874</v>
      </c>
      <c r="D287" s="229" t="s">
        <v>171</v>
      </c>
      <c r="E287" s="230" t="s">
        <v>875</v>
      </c>
      <c r="F287" s="231" t="s">
        <v>876</v>
      </c>
      <c r="G287" s="232" t="s">
        <v>174</v>
      </c>
      <c r="H287" s="233">
        <v>15</v>
      </c>
      <c r="I287" s="234"/>
      <c r="J287" s="235">
        <f>ROUND(I287*H287,2)</f>
        <v>0</v>
      </c>
      <c r="K287" s="231" t="s">
        <v>175</v>
      </c>
      <c r="L287" s="47"/>
      <c r="M287" s="236" t="s">
        <v>19</v>
      </c>
      <c r="N287" s="237" t="s">
        <v>45</v>
      </c>
      <c r="O287" s="87"/>
      <c r="P287" s="238">
        <f>O287*H287</f>
        <v>0</v>
      </c>
      <c r="Q287" s="238">
        <v>0.00085</v>
      </c>
      <c r="R287" s="238">
        <f>Q287*H287</f>
        <v>0.01275</v>
      </c>
      <c r="S287" s="238">
        <v>0</v>
      </c>
      <c r="T287" s="239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40" t="s">
        <v>176</v>
      </c>
      <c r="AT287" s="240" t="s">
        <v>171</v>
      </c>
      <c r="AU287" s="240" t="s">
        <v>83</v>
      </c>
      <c r="AY287" s="20" t="s">
        <v>169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20" t="s">
        <v>81</v>
      </c>
      <c r="BK287" s="241">
        <f>ROUND(I287*H287,2)</f>
        <v>0</v>
      </c>
      <c r="BL287" s="20" t="s">
        <v>176</v>
      </c>
      <c r="BM287" s="240" t="s">
        <v>877</v>
      </c>
    </row>
    <row r="288" spans="1:51" s="13" customFormat="1" ht="12">
      <c r="A288" s="13"/>
      <c r="B288" s="242"/>
      <c r="C288" s="243"/>
      <c r="D288" s="244" t="s">
        <v>178</v>
      </c>
      <c r="E288" s="245" t="s">
        <v>19</v>
      </c>
      <c r="F288" s="246" t="s">
        <v>861</v>
      </c>
      <c r="G288" s="243"/>
      <c r="H288" s="245" t="s">
        <v>19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2" t="s">
        <v>178</v>
      </c>
      <c r="AU288" s="252" t="s">
        <v>83</v>
      </c>
      <c r="AV288" s="13" t="s">
        <v>81</v>
      </c>
      <c r="AW288" s="13" t="s">
        <v>35</v>
      </c>
      <c r="AX288" s="13" t="s">
        <v>74</v>
      </c>
      <c r="AY288" s="252" t="s">
        <v>169</v>
      </c>
    </row>
    <row r="289" spans="1:51" s="14" customFormat="1" ht="12">
      <c r="A289" s="14"/>
      <c r="B289" s="253"/>
      <c r="C289" s="254"/>
      <c r="D289" s="244" t="s">
        <v>178</v>
      </c>
      <c r="E289" s="255" t="s">
        <v>19</v>
      </c>
      <c r="F289" s="256" t="s">
        <v>878</v>
      </c>
      <c r="G289" s="254"/>
      <c r="H289" s="257">
        <v>15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3" t="s">
        <v>178</v>
      </c>
      <c r="AU289" s="263" t="s">
        <v>83</v>
      </c>
      <c r="AV289" s="14" t="s">
        <v>83</v>
      </c>
      <c r="AW289" s="14" t="s">
        <v>35</v>
      </c>
      <c r="AX289" s="14" t="s">
        <v>81</v>
      </c>
      <c r="AY289" s="263" t="s">
        <v>169</v>
      </c>
    </row>
    <row r="290" spans="1:65" s="2" customFormat="1" ht="21.75" customHeight="1">
      <c r="A290" s="41"/>
      <c r="B290" s="42"/>
      <c r="C290" s="229" t="s">
        <v>810</v>
      </c>
      <c r="D290" s="229" t="s">
        <v>171</v>
      </c>
      <c r="E290" s="230" t="s">
        <v>879</v>
      </c>
      <c r="F290" s="231" t="s">
        <v>880</v>
      </c>
      <c r="G290" s="232" t="s">
        <v>445</v>
      </c>
      <c r="H290" s="233">
        <v>1448</v>
      </c>
      <c r="I290" s="234"/>
      <c r="J290" s="235">
        <f>ROUND(I290*H290,2)</f>
        <v>0</v>
      </c>
      <c r="K290" s="231" t="s">
        <v>175</v>
      </c>
      <c r="L290" s="47"/>
      <c r="M290" s="236" t="s">
        <v>19</v>
      </c>
      <c r="N290" s="237" t="s">
        <v>45</v>
      </c>
      <c r="O290" s="87"/>
      <c r="P290" s="238">
        <f>O290*H290</f>
        <v>0</v>
      </c>
      <c r="Q290" s="238">
        <v>0.00033</v>
      </c>
      <c r="R290" s="238">
        <f>Q290*H290</f>
        <v>0.47784</v>
      </c>
      <c r="S290" s="238">
        <v>0</v>
      </c>
      <c r="T290" s="239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40" t="s">
        <v>176</v>
      </c>
      <c r="AT290" s="240" t="s">
        <v>171</v>
      </c>
      <c r="AU290" s="240" t="s">
        <v>83</v>
      </c>
      <c r="AY290" s="20" t="s">
        <v>169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20" t="s">
        <v>81</v>
      </c>
      <c r="BK290" s="241">
        <f>ROUND(I290*H290,2)</f>
        <v>0</v>
      </c>
      <c r="BL290" s="20" t="s">
        <v>176</v>
      </c>
      <c r="BM290" s="240" t="s">
        <v>881</v>
      </c>
    </row>
    <row r="291" spans="1:51" s="13" customFormat="1" ht="12">
      <c r="A291" s="13"/>
      <c r="B291" s="242"/>
      <c r="C291" s="243"/>
      <c r="D291" s="244" t="s">
        <v>178</v>
      </c>
      <c r="E291" s="245" t="s">
        <v>19</v>
      </c>
      <c r="F291" s="246" t="s">
        <v>861</v>
      </c>
      <c r="G291" s="243"/>
      <c r="H291" s="245" t="s">
        <v>19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2" t="s">
        <v>178</v>
      </c>
      <c r="AU291" s="252" t="s">
        <v>83</v>
      </c>
      <c r="AV291" s="13" t="s">
        <v>81</v>
      </c>
      <c r="AW291" s="13" t="s">
        <v>35</v>
      </c>
      <c r="AX291" s="13" t="s">
        <v>74</v>
      </c>
      <c r="AY291" s="252" t="s">
        <v>169</v>
      </c>
    </row>
    <row r="292" spans="1:51" s="14" customFormat="1" ht="12">
      <c r="A292" s="14"/>
      <c r="B292" s="253"/>
      <c r="C292" s="254"/>
      <c r="D292" s="244" t="s">
        <v>178</v>
      </c>
      <c r="E292" s="255" t="s">
        <v>19</v>
      </c>
      <c r="F292" s="256" t="s">
        <v>882</v>
      </c>
      <c r="G292" s="254"/>
      <c r="H292" s="257">
        <v>1448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3" t="s">
        <v>178</v>
      </c>
      <c r="AU292" s="263" t="s">
        <v>83</v>
      </c>
      <c r="AV292" s="14" t="s">
        <v>83</v>
      </c>
      <c r="AW292" s="14" t="s">
        <v>35</v>
      </c>
      <c r="AX292" s="14" t="s">
        <v>81</v>
      </c>
      <c r="AY292" s="263" t="s">
        <v>169</v>
      </c>
    </row>
    <row r="293" spans="1:65" s="2" customFormat="1" ht="21.75" customHeight="1">
      <c r="A293" s="41"/>
      <c r="B293" s="42"/>
      <c r="C293" s="229" t="s">
        <v>883</v>
      </c>
      <c r="D293" s="229" t="s">
        <v>171</v>
      </c>
      <c r="E293" s="230" t="s">
        <v>884</v>
      </c>
      <c r="F293" s="231" t="s">
        <v>885</v>
      </c>
      <c r="G293" s="232" t="s">
        <v>445</v>
      </c>
      <c r="H293" s="233">
        <v>793.2</v>
      </c>
      <c r="I293" s="234"/>
      <c r="J293" s="235">
        <f>ROUND(I293*H293,2)</f>
        <v>0</v>
      </c>
      <c r="K293" s="231" t="s">
        <v>175</v>
      </c>
      <c r="L293" s="47"/>
      <c r="M293" s="236" t="s">
        <v>19</v>
      </c>
      <c r="N293" s="237" t="s">
        <v>45</v>
      </c>
      <c r="O293" s="87"/>
      <c r="P293" s="238">
        <f>O293*H293</f>
        <v>0</v>
      </c>
      <c r="Q293" s="238">
        <v>0.00011</v>
      </c>
      <c r="R293" s="238">
        <f>Q293*H293</f>
        <v>0.08725200000000001</v>
      </c>
      <c r="S293" s="238">
        <v>0</v>
      </c>
      <c r="T293" s="239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40" t="s">
        <v>176</v>
      </c>
      <c r="AT293" s="240" t="s">
        <v>171</v>
      </c>
      <c r="AU293" s="240" t="s">
        <v>83</v>
      </c>
      <c r="AY293" s="20" t="s">
        <v>169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20" t="s">
        <v>81</v>
      </c>
      <c r="BK293" s="241">
        <f>ROUND(I293*H293,2)</f>
        <v>0</v>
      </c>
      <c r="BL293" s="20" t="s">
        <v>176</v>
      </c>
      <c r="BM293" s="240" t="s">
        <v>886</v>
      </c>
    </row>
    <row r="294" spans="1:65" s="2" customFormat="1" ht="21.75" customHeight="1">
      <c r="A294" s="41"/>
      <c r="B294" s="42"/>
      <c r="C294" s="229" t="s">
        <v>887</v>
      </c>
      <c r="D294" s="229" t="s">
        <v>171</v>
      </c>
      <c r="E294" s="230" t="s">
        <v>888</v>
      </c>
      <c r="F294" s="231" t="s">
        <v>889</v>
      </c>
      <c r="G294" s="232" t="s">
        <v>445</v>
      </c>
      <c r="H294" s="233">
        <v>73</v>
      </c>
      <c r="I294" s="234"/>
      <c r="J294" s="235">
        <f>ROUND(I294*H294,2)</f>
        <v>0</v>
      </c>
      <c r="K294" s="231" t="s">
        <v>175</v>
      </c>
      <c r="L294" s="47"/>
      <c r="M294" s="236" t="s">
        <v>19</v>
      </c>
      <c r="N294" s="237" t="s">
        <v>45</v>
      </c>
      <c r="O294" s="87"/>
      <c r="P294" s="238">
        <f>O294*H294</f>
        <v>0</v>
      </c>
      <c r="Q294" s="238">
        <v>0.00038</v>
      </c>
      <c r="R294" s="238">
        <f>Q294*H294</f>
        <v>0.02774</v>
      </c>
      <c r="S294" s="238">
        <v>0</v>
      </c>
      <c r="T294" s="239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40" t="s">
        <v>176</v>
      </c>
      <c r="AT294" s="240" t="s">
        <v>171</v>
      </c>
      <c r="AU294" s="240" t="s">
        <v>83</v>
      </c>
      <c r="AY294" s="20" t="s">
        <v>169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20" t="s">
        <v>81</v>
      </c>
      <c r="BK294" s="241">
        <f>ROUND(I294*H294,2)</f>
        <v>0</v>
      </c>
      <c r="BL294" s="20" t="s">
        <v>176</v>
      </c>
      <c r="BM294" s="240" t="s">
        <v>890</v>
      </c>
    </row>
    <row r="295" spans="1:65" s="2" customFormat="1" ht="33" customHeight="1">
      <c r="A295" s="41"/>
      <c r="B295" s="42"/>
      <c r="C295" s="229" t="s">
        <v>891</v>
      </c>
      <c r="D295" s="229" t="s">
        <v>171</v>
      </c>
      <c r="E295" s="230" t="s">
        <v>892</v>
      </c>
      <c r="F295" s="231" t="s">
        <v>893</v>
      </c>
      <c r="G295" s="232" t="s">
        <v>174</v>
      </c>
      <c r="H295" s="233">
        <v>15</v>
      </c>
      <c r="I295" s="234"/>
      <c r="J295" s="235">
        <f>ROUND(I295*H295,2)</f>
        <v>0</v>
      </c>
      <c r="K295" s="231" t="s">
        <v>175</v>
      </c>
      <c r="L295" s="47"/>
      <c r="M295" s="236" t="s">
        <v>19</v>
      </c>
      <c r="N295" s="237" t="s">
        <v>45</v>
      </c>
      <c r="O295" s="87"/>
      <c r="P295" s="238">
        <f>O295*H295</f>
        <v>0</v>
      </c>
      <c r="Q295" s="238">
        <v>0.0026</v>
      </c>
      <c r="R295" s="238">
        <f>Q295*H295</f>
        <v>0.039</v>
      </c>
      <c r="S295" s="238">
        <v>0</v>
      </c>
      <c r="T295" s="239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40" t="s">
        <v>176</v>
      </c>
      <c r="AT295" s="240" t="s">
        <v>171</v>
      </c>
      <c r="AU295" s="240" t="s">
        <v>83</v>
      </c>
      <c r="AY295" s="20" t="s">
        <v>169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20" t="s">
        <v>81</v>
      </c>
      <c r="BK295" s="241">
        <f>ROUND(I295*H295,2)</f>
        <v>0</v>
      </c>
      <c r="BL295" s="20" t="s">
        <v>176</v>
      </c>
      <c r="BM295" s="240" t="s">
        <v>894</v>
      </c>
    </row>
    <row r="296" spans="1:51" s="13" customFormat="1" ht="12">
      <c r="A296" s="13"/>
      <c r="B296" s="242"/>
      <c r="C296" s="243"/>
      <c r="D296" s="244" t="s">
        <v>178</v>
      </c>
      <c r="E296" s="245" t="s">
        <v>19</v>
      </c>
      <c r="F296" s="246" t="s">
        <v>861</v>
      </c>
      <c r="G296" s="243"/>
      <c r="H296" s="245" t="s">
        <v>19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178</v>
      </c>
      <c r="AU296" s="252" t="s">
        <v>83</v>
      </c>
      <c r="AV296" s="13" t="s">
        <v>81</v>
      </c>
      <c r="AW296" s="13" t="s">
        <v>35</v>
      </c>
      <c r="AX296" s="13" t="s">
        <v>74</v>
      </c>
      <c r="AY296" s="252" t="s">
        <v>169</v>
      </c>
    </row>
    <row r="297" spans="1:51" s="14" customFormat="1" ht="12">
      <c r="A297" s="14"/>
      <c r="B297" s="253"/>
      <c r="C297" s="254"/>
      <c r="D297" s="244" t="s">
        <v>178</v>
      </c>
      <c r="E297" s="255" t="s">
        <v>19</v>
      </c>
      <c r="F297" s="256" t="s">
        <v>895</v>
      </c>
      <c r="G297" s="254"/>
      <c r="H297" s="257">
        <v>15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3" t="s">
        <v>178</v>
      </c>
      <c r="AU297" s="263" t="s">
        <v>83</v>
      </c>
      <c r="AV297" s="14" t="s">
        <v>83</v>
      </c>
      <c r="AW297" s="14" t="s">
        <v>35</v>
      </c>
      <c r="AX297" s="14" t="s">
        <v>81</v>
      </c>
      <c r="AY297" s="263" t="s">
        <v>169</v>
      </c>
    </row>
    <row r="298" spans="1:65" s="2" customFormat="1" ht="33" customHeight="1">
      <c r="A298" s="41"/>
      <c r="B298" s="42"/>
      <c r="C298" s="229" t="s">
        <v>276</v>
      </c>
      <c r="D298" s="229" t="s">
        <v>171</v>
      </c>
      <c r="E298" s="230" t="s">
        <v>896</v>
      </c>
      <c r="F298" s="231" t="s">
        <v>897</v>
      </c>
      <c r="G298" s="232" t="s">
        <v>445</v>
      </c>
      <c r="H298" s="233">
        <v>2314.2</v>
      </c>
      <c r="I298" s="234"/>
      <c r="J298" s="235">
        <f>ROUND(I298*H298,2)</f>
        <v>0</v>
      </c>
      <c r="K298" s="231" t="s">
        <v>175</v>
      </c>
      <c r="L298" s="47"/>
      <c r="M298" s="236" t="s">
        <v>19</v>
      </c>
      <c r="N298" s="237" t="s">
        <v>45</v>
      </c>
      <c r="O298" s="87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40" t="s">
        <v>176</v>
      </c>
      <c r="AT298" s="240" t="s">
        <v>171</v>
      </c>
      <c r="AU298" s="240" t="s">
        <v>83</v>
      </c>
      <c r="AY298" s="20" t="s">
        <v>169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20" t="s">
        <v>81</v>
      </c>
      <c r="BK298" s="241">
        <f>ROUND(I298*H298,2)</f>
        <v>0</v>
      </c>
      <c r="BL298" s="20" t="s">
        <v>176</v>
      </c>
      <c r="BM298" s="240" t="s">
        <v>898</v>
      </c>
    </row>
    <row r="299" spans="1:51" s="14" customFormat="1" ht="12">
      <c r="A299" s="14"/>
      <c r="B299" s="253"/>
      <c r="C299" s="254"/>
      <c r="D299" s="244" t="s">
        <v>178</v>
      </c>
      <c r="E299" s="255" t="s">
        <v>19</v>
      </c>
      <c r="F299" s="256" t="s">
        <v>899</v>
      </c>
      <c r="G299" s="254"/>
      <c r="H299" s="257">
        <v>2314.2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3" t="s">
        <v>178</v>
      </c>
      <c r="AU299" s="263" t="s">
        <v>83</v>
      </c>
      <c r="AV299" s="14" t="s">
        <v>83</v>
      </c>
      <c r="AW299" s="14" t="s">
        <v>35</v>
      </c>
      <c r="AX299" s="14" t="s">
        <v>81</v>
      </c>
      <c r="AY299" s="263" t="s">
        <v>169</v>
      </c>
    </row>
    <row r="300" spans="1:65" s="2" customFormat="1" ht="33" customHeight="1">
      <c r="A300" s="41"/>
      <c r="B300" s="42"/>
      <c r="C300" s="229" t="s">
        <v>900</v>
      </c>
      <c r="D300" s="229" t="s">
        <v>171</v>
      </c>
      <c r="E300" s="230" t="s">
        <v>901</v>
      </c>
      <c r="F300" s="231" t="s">
        <v>902</v>
      </c>
      <c r="G300" s="232" t="s">
        <v>174</v>
      </c>
      <c r="H300" s="233">
        <v>15</v>
      </c>
      <c r="I300" s="234"/>
      <c r="J300" s="235">
        <f>ROUND(I300*H300,2)</f>
        <v>0</v>
      </c>
      <c r="K300" s="231" t="s">
        <v>175</v>
      </c>
      <c r="L300" s="47"/>
      <c r="M300" s="236" t="s">
        <v>19</v>
      </c>
      <c r="N300" s="237" t="s">
        <v>45</v>
      </c>
      <c r="O300" s="87"/>
      <c r="P300" s="238">
        <f>O300*H300</f>
        <v>0</v>
      </c>
      <c r="Q300" s="238">
        <v>1E-05</v>
      </c>
      <c r="R300" s="238">
        <f>Q300*H300</f>
        <v>0.00015000000000000001</v>
      </c>
      <c r="S300" s="238">
        <v>0</v>
      </c>
      <c r="T300" s="239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40" t="s">
        <v>176</v>
      </c>
      <c r="AT300" s="240" t="s">
        <v>171</v>
      </c>
      <c r="AU300" s="240" t="s">
        <v>83</v>
      </c>
      <c r="AY300" s="20" t="s">
        <v>169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20" t="s">
        <v>81</v>
      </c>
      <c r="BK300" s="241">
        <f>ROUND(I300*H300,2)</f>
        <v>0</v>
      </c>
      <c r="BL300" s="20" t="s">
        <v>176</v>
      </c>
      <c r="BM300" s="240" t="s">
        <v>903</v>
      </c>
    </row>
    <row r="301" spans="1:65" s="2" customFormat="1" ht="44.25" customHeight="1">
      <c r="A301" s="41"/>
      <c r="B301" s="42"/>
      <c r="C301" s="229" t="s">
        <v>904</v>
      </c>
      <c r="D301" s="229" t="s">
        <v>171</v>
      </c>
      <c r="E301" s="230" t="s">
        <v>905</v>
      </c>
      <c r="F301" s="231" t="s">
        <v>906</v>
      </c>
      <c r="G301" s="232" t="s">
        <v>445</v>
      </c>
      <c r="H301" s="233">
        <v>1511</v>
      </c>
      <c r="I301" s="234"/>
      <c r="J301" s="235">
        <f>ROUND(I301*H301,2)</f>
        <v>0</v>
      </c>
      <c r="K301" s="231" t="s">
        <v>175</v>
      </c>
      <c r="L301" s="47"/>
      <c r="M301" s="236" t="s">
        <v>19</v>
      </c>
      <c r="N301" s="237" t="s">
        <v>45</v>
      </c>
      <c r="O301" s="87"/>
      <c r="P301" s="238">
        <f>O301*H301</f>
        <v>0</v>
      </c>
      <c r="Q301" s="238">
        <v>0.1554</v>
      </c>
      <c r="R301" s="238">
        <f>Q301*H301</f>
        <v>234.8094</v>
      </c>
      <c r="S301" s="238">
        <v>0</v>
      </c>
      <c r="T301" s="239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40" t="s">
        <v>176</v>
      </c>
      <c r="AT301" s="240" t="s">
        <v>171</v>
      </c>
      <c r="AU301" s="240" t="s">
        <v>83</v>
      </c>
      <c r="AY301" s="20" t="s">
        <v>169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20" t="s">
        <v>81</v>
      </c>
      <c r="BK301" s="241">
        <f>ROUND(I301*H301,2)</f>
        <v>0</v>
      </c>
      <c r="BL301" s="20" t="s">
        <v>176</v>
      </c>
      <c r="BM301" s="240" t="s">
        <v>907</v>
      </c>
    </row>
    <row r="302" spans="1:51" s="13" customFormat="1" ht="12">
      <c r="A302" s="13"/>
      <c r="B302" s="242"/>
      <c r="C302" s="243"/>
      <c r="D302" s="244" t="s">
        <v>178</v>
      </c>
      <c r="E302" s="245" t="s">
        <v>19</v>
      </c>
      <c r="F302" s="246" t="s">
        <v>908</v>
      </c>
      <c r="G302" s="243"/>
      <c r="H302" s="245" t="s">
        <v>19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2" t="s">
        <v>178</v>
      </c>
      <c r="AU302" s="252" t="s">
        <v>83</v>
      </c>
      <c r="AV302" s="13" t="s">
        <v>81</v>
      </c>
      <c r="AW302" s="13" t="s">
        <v>35</v>
      </c>
      <c r="AX302" s="13" t="s">
        <v>74</v>
      </c>
      <c r="AY302" s="252" t="s">
        <v>169</v>
      </c>
    </row>
    <row r="303" spans="1:51" s="13" customFormat="1" ht="12">
      <c r="A303" s="13"/>
      <c r="B303" s="242"/>
      <c r="C303" s="243"/>
      <c r="D303" s="244" t="s">
        <v>178</v>
      </c>
      <c r="E303" s="245" t="s">
        <v>19</v>
      </c>
      <c r="F303" s="246" t="s">
        <v>729</v>
      </c>
      <c r="G303" s="243"/>
      <c r="H303" s="245" t="s">
        <v>19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2" t="s">
        <v>178</v>
      </c>
      <c r="AU303" s="252" t="s">
        <v>83</v>
      </c>
      <c r="AV303" s="13" t="s">
        <v>81</v>
      </c>
      <c r="AW303" s="13" t="s">
        <v>35</v>
      </c>
      <c r="AX303" s="13" t="s">
        <v>74</v>
      </c>
      <c r="AY303" s="252" t="s">
        <v>169</v>
      </c>
    </row>
    <row r="304" spans="1:51" s="14" customFormat="1" ht="12">
      <c r="A304" s="14"/>
      <c r="B304" s="253"/>
      <c r="C304" s="254"/>
      <c r="D304" s="244" t="s">
        <v>178</v>
      </c>
      <c r="E304" s="255" t="s">
        <v>19</v>
      </c>
      <c r="F304" s="256" t="s">
        <v>909</v>
      </c>
      <c r="G304" s="254"/>
      <c r="H304" s="257">
        <v>1451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3" t="s">
        <v>178</v>
      </c>
      <c r="AU304" s="263" t="s">
        <v>83</v>
      </c>
      <c r="AV304" s="14" t="s">
        <v>83</v>
      </c>
      <c r="AW304" s="14" t="s">
        <v>35</v>
      </c>
      <c r="AX304" s="14" t="s">
        <v>74</v>
      </c>
      <c r="AY304" s="263" t="s">
        <v>169</v>
      </c>
    </row>
    <row r="305" spans="1:51" s="14" customFormat="1" ht="12">
      <c r="A305" s="14"/>
      <c r="B305" s="253"/>
      <c r="C305" s="254"/>
      <c r="D305" s="244" t="s">
        <v>178</v>
      </c>
      <c r="E305" s="255" t="s">
        <v>19</v>
      </c>
      <c r="F305" s="256" t="s">
        <v>910</v>
      </c>
      <c r="G305" s="254"/>
      <c r="H305" s="257">
        <v>18</v>
      </c>
      <c r="I305" s="258"/>
      <c r="J305" s="254"/>
      <c r="K305" s="254"/>
      <c r="L305" s="259"/>
      <c r="M305" s="260"/>
      <c r="N305" s="261"/>
      <c r="O305" s="261"/>
      <c r="P305" s="261"/>
      <c r="Q305" s="261"/>
      <c r="R305" s="261"/>
      <c r="S305" s="261"/>
      <c r="T305" s="26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3" t="s">
        <v>178</v>
      </c>
      <c r="AU305" s="263" t="s">
        <v>83</v>
      </c>
      <c r="AV305" s="14" t="s">
        <v>83</v>
      </c>
      <c r="AW305" s="14" t="s">
        <v>35</v>
      </c>
      <c r="AX305" s="14" t="s">
        <v>74</v>
      </c>
      <c r="AY305" s="263" t="s">
        <v>169</v>
      </c>
    </row>
    <row r="306" spans="1:51" s="14" customFormat="1" ht="12">
      <c r="A306" s="14"/>
      <c r="B306" s="253"/>
      <c r="C306" s="254"/>
      <c r="D306" s="244" t="s">
        <v>178</v>
      </c>
      <c r="E306" s="255" t="s">
        <v>19</v>
      </c>
      <c r="F306" s="256" t="s">
        <v>911</v>
      </c>
      <c r="G306" s="254"/>
      <c r="H306" s="257">
        <v>42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178</v>
      </c>
      <c r="AU306" s="263" t="s">
        <v>83</v>
      </c>
      <c r="AV306" s="14" t="s">
        <v>83</v>
      </c>
      <c r="AW306" s="14" t="s">
        <v>35</v>
      </c>
      <c r="AX306" s="14" t="s">
        <v>74</v>
      </c>
      <c r="AY306" s="263" t="s">
        <v>169</v>
      </c>
    </row>
    <row r="307" spans="1:51" s="15" customFormat="1" ht="12">
      <c r="A307" s="15"/>
      <c r="B307" s="264"/>
      <c r="C307" s="265"/>
      <c r="D307" s="244" t="s">
        <v>178</v>
      </c>
      <c r="E307" s="266" t="s">
        <v>19</v>
      </c>
      <c r="F307" s="267" t="s">
        <v>183</v>
      </c>
      <c r="G307" s="265"/>
      <c r="H307" s="268">
        <v>1511</v>
      </c>
      <c r="I307" s="269"/>
      <c r="J307" s="265"/>
      <c r="K307" s="265"/>
      <c r="L307" s="270"/>
      <c r="M307" s="271"/>
      <c r="N307" s="272"/>
      <c r="O307" s="272"/>
      <c r="P307" s="272"/>
      <c r="Q307" s="272"/>
      <c r="R307" s="272"/>
      <c r="S307" s="272"/>
      <c r="T307" s="27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4" t="s">
        <v>178</v>
      </c>
      <c r="AU307" s="274" t="s">
        <v>83</v>
      </c>
      <c r="AV307" s="15" t="s">
        <v>176</v>
      </c>
      <c r="AW307" s="15" t="s">
        <v>35</v>
      </c>
      <c r="AX307" s="15" t="s">
        <v>81</v>
      </c>
      <c r="AY307" s="274" t="s">
        <v>169</v>
      </c>
    </row>
    <row r="308" spans="1:65" s="2" customFormat="1" ht="16.5" customHeight="1">
      <c r="A308" s="41"/>
      <c r="B308" s="42"/>
      <c r="C308" s="307" t="s">
        <v>912</v>
      </c>
      <c r="D308" s="307" t="s">
        <v>637</v>
      </c>
      <c r="E308" s="308" t="s">
        <v>913</v>
      </c>
      <c r="F308" s="309" t="s">
        <v>914</v>
      </c>
      <c r="G308" s="310" t="s">
        <v>445</v>
      </c>
      <c r="H308" s="311">
        <v>1481</v>
      </c>
      <c r="I308" s="312"/>
      <c r="J308" s="313">
        <f>ROUND(I308*H308,2)</f>
        <v>0</v>
      </c>
      <c r="K308" s="309" t="s">
        <v>175</v>
      </c>
      <c r="L308" s="314"/>
      <c r="M308" s="315" t="s">
        <v>19</v>
      </c>
      <c r="N308" s="316" t="s">
        <v>45</v>
      </c>
      <c r="O308" s="87"/>
      <c r="P308" s="238">
        <f>O308*H308</f>
        <v>0</v>
      </c>
      <c r="Q308" s="238">
        <v>0.08</v>
      </c>
      <c r="R308" s="238">
        <f>Q308*H308</f>
        <v>118.48</v>
      </c>
      <c r="S308" s="238">
        <v>0</v>
      </c>
      <c r="T308" s="239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40" t="s">
        <v>210</v>
      </c>
      <c r="AT308" s="240" t="s">
        <v>637</v>
      </c>
      <c r="AU308" s="240" t="s">
        <v>83</v>
      </c>
      <c r="AY308" s="20" t="s">
        <v>169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20" t="s">
        <v>81</v>
      </c>
      <c r="BK308" s="241">
        <f>ROUND(I308*H308,2)</f>
        <v>0</v>
      </c>
      <c r="BL308" s="20" t="s">
        <v>176</v>
      </c>
      <c r="BM308" s="240" t="s">
        <v>915</v>
      </c>
    </row>
    <row r="309" spans="1:51" s="14" customFormat="1" ht="12">
      <c r="A309" s="14"/>
      <c r="B309" s="253"/>
      <c r="C309" s="254"/>
      <c r="D309" s="244" t="s">
        <v>178</v>
      </c>
      <c r="E309" s="254"/>
      <c r="F309" s="256" t="s">
        <v>916</v>
      </c>
      <c r="G309" s="254"/>
      <c r="H309" s="257">
        <v>1481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3" t="s">
        <v>178</v>
      </c>
      <c r="AU309" s="263" t="s">
        <v>83</v>
      </c>
      <c r="AV309" s="14" t="s">
        <v>83</v>
      </c>
      <c r="AW309" s="14" t="s">
        <v>4</v>
      </c>
      <c r="AX309" s="14" t="s">
        <v>81</v>
      </c>
      <c r="AY309" s="263" t="s">
        <v>169</v>
      </c>
    </row>
    <row r="310" spans="1:65" s="2" customFormat="1" ht="21.75" customHeight="1">
      <c r="A310" s="41"/>
      <c r="B310" s="42"/>
      <c r="C310" s="307" t="s">
        <v>917</v>
      </c>
      <c r="D310" s="307" t="s">
        <v>637</v>
      </c>
      <c r="E310" s="308" t="s">
        <v>918</v>
      </c>
      <c r="F310" s="309" t="s">
        <v>919</v>
      </c>
      <c r="G310" s="310" t="s">
        <v>445</v>
      </c>
      <c r="H310" s="311">
        <v>13</v>
      </c>
      <c r="I310" s="312"/>
      <c r="J310" s="313">
        <f>ROUND(I310*H310,2)</f>
        <v>0</v>
      </c>
      <c r="K310" s="309" t="s">
        <v>175</v>
      </c>
      <c r="L310" s="314"/>
      <c r="M310" s="315" t="s">
        <v>19</v>
      </c>
      <c r="N310" s="316" t="s">
        <v>45</v>
      </c>
      <c r="O310" s="87"/>
      <c r="P310" s="238">
        <f>O310*H310</f>
        <v>0</v>
      </c>
      <c r="Q310" s="238">
        <v>0.0483</v>
      </c>
      <c r="R310" s="238">
        <f>Q310*H310</f>
        <v>0.6279</v>
      </c>
      <c r="S310" s="238">
        <v>0</v>
      </c>
      <c r="T310" s="239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40" t="s">
        <v>210</v>
      </c>
      <c r="AT310" s="240" t="s">
        <v>637</v>
      </c>
      <c r="AU310" s="240" t="s">
        <v>83</v>
      </c>
      <c r="AY310" s="20" t="s">
        <v>169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20" t="s">
        <v>81</v>
      </c>
      <c r="BK310" s="241">
        <f>ROUND(I310*H310,2)</f>
        <v>0</v>
      </c>
      <c r="BL310" s="20" t="s">
        <v>176</v>
      </c>
      <c r="BM310" s="240" t="s">
        <v>920</v>
      </c>
    </row>
    <row r="311" spans="1:51" s="14" customFormat="1" ht="12">
      <c r="A311" s="14"/>
      <c r="B311" s="253"/>
      <c r="C311" s="254"/>
      <c r="D311" s="244" t="s">
        <v>178</v>
      </c>
      <c r="E311" s="254"/>
      <c r="F311" s="256" t="s">
        <v>921</v>
      </c>
      <c r="G311" s="254"/>
      <c r="H311" s="257">
        <v>13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178</v>
      </c>
      <c r="AU311" s="263" t="s">
        <v>83</v>
      </c>
      <c r="AV311" s="14" t="s">
        <v>83</v>
      </c>
      <c r="AW311" s="14" t="s">
        <v>4</v>
      </c>
      <c r="AX311" s="14" t="s">
        <v>81</v>
      </c>
      <c r="AY311" s="263" t="s">
        <v>169</v>
      </c>
    </row>
    <row r="312" spans="1:65" s="2" customFormat="1" ht="21.75" customHeight="1">
      <c r="A312" s="41"/>
      <c r="B312" s="42"/>
      <c r="C312" s="307" t="s">
        <v>922</v>
      </c>
      <c r="D312" s="307" t="s">
        <v>637</v>
      </c>
      <c r="E312" s="308" t="s">
        <v>923</v>
      </c>
      <c r="F312" s="309" t="s">
        <v>924</v>
      </c>
      <c r="G312" s="310" t="s">
        <v>445</v>
      </c>
      <c r="H312" s="311">
        <v>19</v>
      </c>
      <c r="I312" s="312"/>
      <c r="J312" s="313">
        <f>ROUND(I312*H312,2)</f>
        <v>0</v>
      </c>
      <c r="K312" s="309" t="s">
        <v>175</v>
      </c>
      <c r="L312" s="314"/>
      <c r="M312" s="315" t="s">
        <v>19</v>
      </c>
      <c r="N312" s="316" t="s">
        <v>45</v>
      </c>
      <c r="O312" s="87"/>
      <c r="P312" s="238">
        <f>O312*H312</f>
        <v>0</v>
      </c>
      <c r="Q312" s="238">
        <v>0.06567</v>
      </c>
      <c r="R312" s="238">
        <f>Q312*H312</f>
        <v>1.2477300000000002</v>
      </c>
      <c r="S312" s="238">
        <v>0</v>
      </c>
      <c r="T312" s="239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40" t="s">
        <v>210</v>
      </c>
      <c r="AT312" s="240" t="s">
        <v>637</v>
      </c>
      <c r="AU312" s="240" t="s">
        <v>83</v>
      </c>
      <c r="AY312" s="20" t="s">
        <v>169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20" t="s">
        <v>81</v>
      </c>
      <c r="BK312" s="241">
        <f>ROUND(I312*H312,2)</f>
        <v>0</v>
      </c>
      <c r="BL312" s="20" t="s">
        <v>176</v>
      </c>
      <c r="BM312" s="240" t="s">
        <v>925</v>
      </c>
    </row>
    <row r="313" spans="1:51" s="14" customFormat="1" ht="12">
      <c r="A313" s="14"/>
      <c r="B313" s="253"/>
      <c r="C313" s="254"/>
      <c r="D313" s="244" t="s">
        <v>178</v>
      </c>
      <c r="E313" s="254"/>
      <c r="F313" s="256" t="s">
        <v>926</v>
      </c>
      <c r="G313" s="254"/>
      <c r="H313" s="257">
        <v>19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178</v>
      </c>
      <c r="AU313" s="263" t="s">
        <v>83</v>
      </c>
      <c r="AV313" s="14" t="s">
        <v>83</v>
      </c>
      <c r="AW313" s="14" t="s">
        <v>4</v>
      </c>
      <c r="AX313" s="14" t="s">
        <v>81</v>
      </c>
      <c r="AY313" s="263" t="s">
        <v>169</v>
      </c>
    </row>
    <row r="314" spans="1:65" s="2" customFormat="1" ht="21.75" customHeight="1">
      <c r="A314" s="41"/>
      <c r="B314" s="42"/>
      <c r="C314" s="229" t="s">
        <v>927</v>
      </c>
      <c r="D314" s="229" t="s">
        <v>171</v>
      </c>
      <c r="E314" s="230" t="s">
        <v>928</v>
      </c>
      <c r="F314" s="231" t="s">
        <v>929</v>
      </c>
      <c r="G314" s="232" t="s">
        <v>174</v>
      </c>
      <c r="H314" s="233">
        <v>21</v>
      </c>
      <c r="I314" s="234"/>
      <c r="J314" s="235">
        <f>ROUND(I314*H314,2)</f>
        <v>0</v>
      </c>
      <c r="K314" s="231" t="s">
        <v>175</v>
      </c>
      <c r="L314" s="47"/>
      <c r="M314" s="236" t="s">
        <v>19</v>
      </c>
      <c r="N314" s="237" t="s">
        <v>45</v>
      </c>
      <c r="O314" s="87"/>
      <c r="P314" s="238">
        <f>O314*H314</f>
        <v>0</v>
      </c>
      <c r="Q314" s="238">
        <v>0.00195</v>
      </c>
      <c r="R314" s="238">
        <f>Q314*H314</f>
        <v>0.04095</v>
      </c>
      <c r="S314" s="238">
        <v>0</v>
      </c>
      <c r="T314" s="239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40" t="s">
        <v>176</v>
      </c>
      <c r="AT314" s="240" t="s">
        <v>171</v>
      </c>
      <c r="AU314" s="240" t="s">
        <v>83</v>
      </c>
      <c r="AY314" s="20" t="s">
        <v>169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20" t="s">
        <v>81</v>
      </c>
      <c r="BK314" s="241">
        <f>ROUND(I314*H314,2)</f>
        <v>0</v>
      </c>
      <c r="BL314" s="20" t="s">
        <v>176</v>
      </c>
      <c r="BM314" s="240" t="s">
        <v>930</v>
      </c>
    </row>
    <row r="315" spans="1:51" s="13" customFormat="1" ht="12">
      <c r="A315" s="13"/>
      <c r="B315" s="242"/>
      <c r="C315" s="243"/>
      <c r="D315" s="244" t="s">
        <v>178</v>
      </c>
      <c r="E315" s="245" t="s">
        <v>19</v>
      </c>
      <c r="F315" s="246" t="s">
        <v>931</v>
      </c>
      <c r="G315" s="243"/>
      <c r="H315" s="245" t="s">
        <v>19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2" t="s">
        <v>178</v>
      </c>
      <c r="AU315" s="252" t="s">
        <v>83</v>
      </c>
      <c r="AV315" s="13" t="s">
        <v>81</v>
      </c>
      <c r="AW315" s="13" t="s">
        <v>35</v>
      </c>
      <c r="AX315" s="13" t="s">
        <v>74</v>
      </c>
      <c r="AY315" s="252" t="s">
        <v>169</v>
      </c>
    </row>
    <row r="316" spans="1:51" s="14" customFormat="1" ht="12">
      <c r="A316" s="14"/>
      <c r="B316" s="253"/>
      <c r="C316" s="254"/>
      <c r="D316" s="244" t="s">
        <v>178</v>
      </c>
      <c r="E316" s="255" t="s">
        <v>19</v>
      </c>
      <c r="F316" s="256" t="s">
        <v>932</v>
      </c>
      <c r="G316" s="254"/>
      <c r="H316" s="257">
        <v>21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3" t="s">
        <v>178</v>
      </c>
      <c r="AU316" s="263" t="s">
        <v>83</v>
      </c>
      <c r="AV316" s="14" t="s">
        <v>83</v>
      </c>
      <c r="AW316" s="14" t="s">
        <v>35</v>
      </c>
      <c r="AX316" s="14" t="s">
        <v>81</v>
      </c>
      <c r="AY316" s="263" t="s">
        <v>169</v>
      </c>
    </row>
    <row r="317" spans="1:65" s="2" customFormat="1" ht="33" customHeight="1">
      <c r="A317" s="41"/>
      <c r="B317" s="42"/>
      <c r="C317" s="229" t="s">
        <v>933</v>
      </c>
      <c r="D317" s="229" t="s">
        <v>171</v>
      </c>
      <c r="E317" s="230" t="s">
        <v>934</v>
      </c>
      <c r="F317" s="231" t="s">
        <v>935</v>
      </c>
      <c r="G317" s="232" t="s">
        <v>445</v>
      </c>
      <c r="H317" s="233">
        <v>98</v>
      </c>
      <c r="I317" s="234"/>
      <c r="J317" s="235">
        <f>ROUND(I317*H317,2)</f>
        <v>0</v>
      </c>
      <c r="K317" s="231" t="s">
        <v>175</v>
      </c>
      <c r="L317" s="47"/>
      <c r="M317" s="236" t="s">
        <v>19</v>
      </c>
      <c r="N317" s="237" t="s">
        <v>45</v>
      </c>
      <c r="O317" s="87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40" t="s">
        <v>176</v>
      </c>
      <c r="AT317" s="240" t="s">
        <v>171</v>
      </c>
      <c r="AU317" s="240" t="s">
        <v>83</v>
      </c>
      <c r="AY317" s="20" t="s">
        <v>169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20" t="s">
        <v>81</v>
      </c>
      <c r="BK317" s="241">
        <f>ROUND(I317*H317,2)</f>
        <v>0</v>
      </c>
      <c r="BL317" s="20" t="s">
        <v>176</v>
      </c>
      <c r="BM317" s="240" t="s">
        <v>936</v>
      </c>
    </row>
    <row r="318" spans="1:65" s="2" customFormat="1" ht="55.5" customHeight="1">
      <c r="A318" s="41"/>
      <c r="B318" s="42"/>
      <c r="C318" s="229" t="s">
        <v>937</v>
      </c>
      <c r="D318" s="229" t="s">
        <v>171</v>
      </c>
      <c r="E318" s="230" t="s">
        <v>938</v>
      </c>
      <c r="F318" s="231" t="s">
        <v>939</v>
      </c>
      <c r="G318" s="232" t="s">
        <v>445</v>
      </c>
      <c r="H318" s="233">
        <v>21</v>
      </c>
      <c r="I318" s="234"/>
      <c r="J318" s="235">
        <f>ROUND(I318*H318,2)</f>
        <v>0</v>
      </c>
      <c r="K318" s="231" t="s">
        <v>175</v>
      </c>
      <c r="L318" s="47"/>
      <c r="M318" s="236" t="s">
        <v>19</v>
      </c>
      <c r="N318" s="237" t="s">
        <v>45</v>
      </c>
      <c r="O318" s="87"/>
      <c r="P318" s="238">
        <f>O318*H318</f>
        <v>0</v>
      </c>
      <c r="Q318" s="238">
        <v>0.00061</v>
      </c>
      <c r="R318" s="238">
        <f>Q318*H318</f>
        <v>0.01281</v>
      </c>
      <c r="S318" s="238">
        <v>0</v>
      </c>
      <c r="T318" s="239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40" t="s">
        <v>176</v>
      </c>
      <c r="AT318" s="240" t="s">
        <v>171</v>
      </c>
      <c r="AU318" s="240" t="s">
        <v>83</v>
      </c>
      <c r="AY318" s="20" t="s">
        <v>169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20" t="s">
        <v>81</v>
      </c>
      <c r="BK318" s="241">
        <f>ROUND(I318*H318,2)</f>
        <v>0</v>
      </c>
      <c r="BL318" s="20" t="s">
        <v>176</v>
      </c>
      <c r="BM318" s="240" t="s">
        <v>940</v>
      </c>
    </row>
    <row r="319" spans="1:51" s="14" customFormat="1" ht="12">
      <c r="A319" s="14"/>
      <c r="B319" s="253"/>
      <c r="C319" s="254"/>
      <c r="D319" s="244" t="s">
        <v>178</v>
      </c>
      <c r="E319" s="255" t="s">
        <v>19</v>
      </c>
      <c r="F319" s="256" t="s">
        <v>941</v>
      </c>
      <c r="G319" s="254"/>
      <c r="H319" s="257">
        <v>21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178</v>
      </c>
      <c r="AU319" s="263" t="s">
        <v>83</v>
      </c>
      <c r="AV319" s="14" t="s">
        <v>83</v>
      </c>
      <c r="AW319" s="14" t="s">
        <v>35</v>
      </c>
      <c r="AX319" s="14" t="s">
        <v>81</v>
      </c>
      <c r="AY319" s="263" t="s">
        <v>169</v>
      </c>
    </row>
    <row r="320" spans="1:65" s="2" customFormat="1" ht="21.75" customHeight="1">
      <c r="A320" s="41"/>
      <c r="B320" s="42"/>
      <c r="C320" s="229" t="s">
        <v>942</v>
      </c>
      <c r="D320" s="229" t="s">
        <v>171</v>
      </c>
      <c r="E320" s="230" t="s">
        <v>943</v>
      </c>
      <c r="F320" s="231" t="s">
        <v>944</v>
      </c>
      <c r="G320" s="232" t="s">
        <v>445</v>
      </c>
      <c r="H320" s="233">
        <v>98</v>
      </c>
      <c r="I320" s="234"/>
      <c r="J320" s="235">
        <f>ROUND(I320*H320,2)</f>
        <v>0</v>
      </c>
      <c r="K320" s="231" t="s">
        <v>175</v>
      </c>
      <c r="L320" s="47"/>
      <c r="M320" s="236" t="s">
        <v>19</v>
      </c>
      <c r="N320" s="237" t="s">
        <v>45</v>
      </c>
      <c r="O320" s="87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40" t="s">
        <v>176</v>
      </c>
      <c r="AT320" s="240" t="s">
        <v>171</v>
      </c>
      <c r="AU320" s="240" t="s">
        <v>83</v>
      </c>
      <c r="AY320" s="20" t="s">
        <v>169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20" t="s">
        <v>81</v>
      </c>
      <c r="BK320" s="241">
        <f>ROUND(I320*H320,2)</f>
        <v>0</v>
      </c>
      <c r="BL320" s="20" t="s">
        <v>176</v>
      </c>
      <c r="BM320" s="240" t="s">
        <v>945</v>
      </c>
    </row>
    <row r="321" spans="1:65" s="2" customFormat="1" ht="66.75" customHeight="1">
      <c r="A321" s="41"/>
      <c r="B321" s="42"/>
      <c r="C321" s="229" t="s">
        <v>946</v>
      </c>
      <c r="D321" s="229" t="s">
        <v>171</v>
      </c>
      <c r="E321" s="230" t="s">
        <v>947</v>
      </c>
      <c r="F321" s="231" t="s">
        <v>948</v>
      </c>
      <c r="G321" s="232" t="s">
        <v>445</v>
      </c>
      <c r="H321" s="233">
        <v>21</v>
      </c>
      <c r="I321" s="234"/>
      <c r="J321" s="235">
        <f>ROUND(I321*H321,2)</f>
        <v>0</v>
      </c>
      <c r="K321" s="231" t="s">
        <v>175</v>
      </c>
      <c r="L321" s="47"/>
      <c r="M321" s="236" t="s">
        <v>19</v>
      </c>
      <c r="N321" s="237" t="s">
        <v>45</v>
      </c>
      <c r="O321" s="87"/>
      <c r="P321" s="238">
        <f>O321*H321</f>
        <v>0</v>
      </c>
      <c r="Q321" s="238">
        <v>0</v>
      </c>
      <c r="R321" s="238">
        <f>Q321*H321</f>
        <v>0</v>
      </c>
      <c r="S321" s="238">
        <v>0.035</v>
      </c>
      <c r="T321" s="239">
        <f>S321*H321</f>
        <v>0.7350000000000001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40" t="s">
        <v>176</v>
      </c>
      <c r="AT321" s="240" t="s">
        <v>171</v>
      </c>
      <c r="AU321" s="240" t="s">
        <v>83</v>
      </c>
      <c r="AY321" s="20" t="s">
        <v>169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20" t="s">
        <v>81</v>
      </c>
      <c r="BK321" s="241">
        <f>ROUND(I321*H321,2)</f>
        <v>0</v>
      </c>
      <c r="BL321" s="20" t="s">
        <v>176</v>
      </c>
      <c r="BM321" s="240" t="s">
        <v>949</v>
      </c>
    </row>
    <row r="322" spans="1:51" s="13" customFormat="1" ht="12">
      <c r="A322" s="13"/>
      <c r="B322" s="242"/>
      <c r="C322" s="243"/>
      <c r="D322" s="244" t="s">
        <v>178</v>
      </c>
      <c r="E322" s="245" t="s">
        <v>19</v>
      </c>
      <c r="F322" s="246" t="s">
        <v>685</v>
      </c>
      <c r="G322" s="243"/>
      <c r="H322" s="245" t="s">
        <v>19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2" t="s">
        <v>178</v>
      </c>
      <c r="AU322" s="252" t="s">
        <v>83</v>
      </c>
      <c r="AV322" s="13" t="s">
        <v>81</v>
      </c>
      <c r="AW322" s="13" t="s">
        <v>35</v>
      </c>
      <c r="AX322" s="13" t="s">
        <v>74</v>
      </c>
      <c r="AY322" s="252" t="s">
        <v>169</v>
      </c>
    </row>
    <row r="323" spans="1:51" s="14" customFormat="1" ht="12">
      <c r="A323" s="14"/>
      <c r="B323" s="253"/>
      <c r="C323" s="254"/>
      <c r="D323" s="244" t="s">
        <v>178</v>
      </c>
      <c r="E323" s="255" t="s">
        <v>19</v>
      </c>
      <c r="F323" s="256" t="s">
        <v>7</v>
      </c>
      <c r="G323" s="254"/>
      <c r="H323" s="257">
        <v>21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3" t="s">
        <v>178</v>
      </c>
      <c r="AU323" s="263" t="s">
        <v>83</v>
      </c>
      <c r="AV323" s="14" t="s">
        <v>83</v>
      </c>
      <c r="AW323" s="14" t="s">
        <v>35</v>
      </c>
      <c r="AX323" s="14" t="s">
        <v>81</v>
      </c>
      <c r="AY323" s="263" t="s">
        <v>169</v>
      </c>
    </row>
    <row r="324" spans="1:65" s="2" customFormat="1" ht="21.75" customHeight="1">
      <c r="A324" s="41"/>
      <c r="B324" s="42"/>
      <c r="C324" s="229" t="s">
        <v>950</v>
      </c>
      <c r="D324" s="229" t="s">
        <v>171</v>
      </c>
      <c r="E324" s="230" t="s">
        <v>951</v>
      </c>
      <c r="F324" s="231" t="s">
        <v>952</v>
      </c>
      <c r="G324" s="232" t="s">
        <v>207</v>
      </c>
      <c r="H324" s="233">
        <v>9.5</v>
      </c>
      <c r="I324" s="234"/>
      <c r="J324" s="235">
        <f>ROUND(I324*H324,2)</f>
        <v>0</v>
      </c>
      <c r="K324" s="231" t="s">
        <v>175</v>
      </c>
      <c r="L324" s="47"/>
      <c r="M324" s="236" t="s">
        <v>19</v>
      </c>
      <c r="N324" s="237" t="s">
        <v>45</v>
      </c>
      <c r="O324" s="87"/>
      <c r="P324" s="238">
        <f>O324*H324</f>
        <v>0</v>
      </c>
      <c r="Q324" s="238">
        <v>0.0001</v>
      </c>
      <c r="R324" s="238">
        <f>Q324*H324</f>
        <v>0.00095</v>
      </c>
      <c r="S324" s="238">
        <v>2.41</v>
      </c>
      <c r="T324" s="239">
        <f>S324*H324</f>
        <v>22.895000000000003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40" t="s">
        <v>176</v>
      </c>
      <c r="AT324" s="240" t="s">
        <v>171</v>
      </c>
      <c r="AU324" s="240" t="s">
        <v>83</v>
      </c>
      <c r="AY324" s="20" t="s">
        <v>169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20" t="s">
        <v>81</v>
      </c>
      <c r="BK324" s="241">
        <f>ROUND(I324*H324,2)</f>
        <v>0</v>
      </c>
      <c r="BL324" s="20" t="s">
        <v>176</v>
      </c>
      <c r="BM324" s="240" t="s">
        <v>953</v>
      </c>
    </row>
    <row r="325" spans="1:51" s="13" customFormat="1" ht="12">
      <c r="A325" s="13"/>
      <c r="B325" s="242"/>
      <c r="C325" s="243"/>
      <c r="D325" s="244" t="s">
        <v>178</v>
      </c>
      <c r="E325" s="245" t="s">
        <v>19</v>
      </c>
      <c r="F325" s="246" t="s">
        <v>690</v>
      </c>
      <c r="G325" s="243"/>
      <c r="H325" s="245" t="s">
        <v>19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2" t="s">
        <v>178</v>
      </c>
      <c r="AU325" s="252" t="s">
        <v>83</v>
      </c>
      <c r="AV325" s="13" t="s">
        <v>81</v>
      </c>
      <c r="AW325" s="13" t="s">
        <v>35</v>
      </c>
      <c r="AX325" s="13" t="s">
        <v>74</v>
      </c>
      <c r="AY325" s="252" t="s">
        <v>169</v>
      </c>
    </row>
    <row r="326" spans="1:51" s="13" customFormat="1" ht="12">
      <c r="A326" s="13"/>
      <c r="B326" s="242"/>
      <c r="C326" s="243"/>
      <c r="D326" s="244" t="s">
        <v>178</v>
      </c>
      <c r="E326" s="245" t="s">
        <v>19</v>
      </c>
      <c r="F326" s="246" t="s">
        <v>954</v>
      </c>
      <c r="G326" s="243"/>
      <c r="H326" s="245" t="s">
        <v>19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178</v>
      </c>
      <c r="AU326" s="252" t="s">
        <v>83</v>
      </c>
      <c r="AV326" s="13" t="s">
        <v>81</v>
      </c>
      <c r="AW326" s="13" t="s">
        <v>35</v>
      </c>
      <c r="AX326" s="13" t="s">
        <v>74</v>
      </c>
      <c r="AY326" s="252" t="s">
        <v>169</v>
      </c>
    </row>
    <row r="327" spans="1:51" s="13" customFormat="1" ht="12">
      <c r="A327" s="13"/>
      <c r="B327" s="242"/>
      <c r="C327" s="243"/>
      <c r="D327" s="244" t="s">
        <v>178</v>
      </c>
      <c r="E327" s="245" t="s">
        <v>19</v>
      </c>
      <c r="F327" s="246" t="s">
        <v>955</v>
      </c>
      <c r="G327" s="243"/>
      <c r="H327" s="245" t="s">
        <v>19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178</v>
      </c>
      <c r="AU327" s="252" t="s">
        <v>83</v>
      </c>
      <c r="AV327" s="13" t="s">
        <v>81</v>
      </c>
      <c r="AW327" s="13" t="s">
        <v>35</v>
      </c>
      <c r="AX327" s="13" t="s">
        <v>74</v>
      </c>
      <c r="AY327" s="252" t="s">
        <v>169</v>
      </c>
    </row>
    <row r="328" spans="1:51" s="14" customFormat="1" ht="12">
      <c r="A328" s="14"/>
      <c r="B328" s="253"/>
      <c r="C328" s="254"/>
      <c r="D328" s="244" t="s">
        <v>178</v>
      </c>
      <c r="E328" s="255" t="s">
        <v>19</v>
      </c>
      <c r="F328" s="256" t="s">
        <v>956</v>
      </c>
      <c r="G328" s="254"/>
      <c r="H328" s="257">
        <v>9.5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178</v>
      </c>
      <c r="AU328" s="263" t="s">
        <v>83</v>
      </c>
      <c r="AV328" s="14" t="s">
        <v>83</v>
      </c>
      <c r="AW328" s="14" t="s">
        <v>35</v>
      </c>
      <c r="AX328" s="14" t="s">
        <v>81</v>
      </c>
      <c r="AY328" s="263" t="s">
        <v>169</v>
      </c>
    </row>
    <row r="329" spans="1:63" s="12" customFormat="1" ht="22.8" customHeight="1">
      <c r="A329" s="12"/>
      <c r="B329" s="213"/>
      <c r="C329" s="214"/>
      <c r="D329" s="215" t="s">
        <v>73</v>
      </c>
      <c r="E329" s="227" t="s">
        <v>245</v>
      </c>
      <c r="F329" s="227" t="s">
        <v>246</v>
      </c>
      <c r="G329" s="214"/>
      <c r="H329" s="214"/>
      <c r="I329" s="217"/>
      <c r="J329" s="228">
        <f>BK329</f>
        <v>0</v>
      </c>
      <c r="K329" s="214"/>
      <c r="L329" s="219"/>
      <c r="M329" s="220"/>
      <c r="N329" s="221"/>
      <c r="O329" s="221"/>
      <c r="P329" s="222">
        <f>SUM(P330:P345)</f>
        <v>0</v>
      </c>
      <c r="Q329" s="221"/>
      <c r="R329" s="222">
        <f>SUM(R330:R345)</f>
        <v>0</v>
      </c>
      <c r="S329" s="221"/>
      <c r="T329" s="223">
        <f>SUM(T330:T345)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4" t="s">
        <v>81</v>
      </c>
      <c r="AT329" s="225" t="s">
        <v>73</v>
      </c>
      <c r="AU329" s="225" t="s">
        <v>81</v>
      </c>
      <c r="AY329" s="224" t="s">
        <v>169</v>
      </c>
      <c r="BK329" s="226">
        <f>SUM(BK330:BK345)</f>
        <v>0</v>
      </c>
    </row>
    <row r="330" spans="1:65" s="2" customFormat="1" ht="33" customHeight="1">
      <c r="A330" s="41"/>
      <c r="B330" s="42"/>
      <c r="C330" s="229" t="s">
        <v>957</v>
      </c>
      <c r="D330" s="229" t="s">
        <v>171</v>
      </c>
      <c r="E330" s="230" t="s">
        <v>958</v>
      </c>
      <c r="F330" s="231" t="s">
        <v>959</v>
      </c>
      <c r="G330" s="232" t="s">
        <v>234</v>
      </c>
      <c r="H330" s="233">
        <v>53.65</v>
      </c>
      <c r="I330" s="234"/>
      <c r="J330" s="235">
        <f>ROUND(I330*H330,2)</f>
        <v>0</v>
      </c>
      <c r="K330" s="231" t="s">
        <v>175</v>
      </c>
      <c r="L330" s="47"/>
      <c r="M330" s="236" t="s">
        <v>19</v>
      </c>
      <c r="N330" s="237" t="s">
        <v>45</v>
      </c>
      <c r="O330" s="87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40" t="s">
        <v>176</v>
      </c>
      <c r="AT330" s="240" t="s">
        <v>171</v>
      </c>
      <c r="AU330" s="240" t="s">
        <v>83</v>
      </c>
      <c r="AY330" s="20" t="s">
        <v>169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20" t="s">
        <v>81</v>
      </c>
      <c r="BK330" s="241">
        <f>ROUND(I330*H330,2)</f>
        <v>0</v>
      </c>
      <c r="BL330" s="20" t="s">
        <v>176</v>
      </c>
      <c r="BM330" s="240" t="s">
        <v>960</v>
      </c>
    </row>
    <row r="331" spans="1:51" s="14" customFormat="1" ht="12">
      <c r="A331" s="14"/>
      <c r="B331" s="253"/>
      <c r="C331" s="254"/>
      <c r="D331" s="244" t="s">
        <v>178</v>
      </c>
      <c r="E331" s="255" t="s">
        <v>19</v>
      </c>
      <c r="F331" s="256" t="s">
        <v>961</v>
      </c>
      <c r="G331" s="254"/>
      <c r="H331" s="257">
        <v>53.65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178</v>
      </c>
      <c r="AU331" s="263" t="s">
        <v>83</v>
      </c>
      <c r="AV331" s="14" t="s">
        <v>83</v>
      </c>
      <c r="AW331" s="14" t="s">
        <v>35</v>
      </c>
      <c r="AX331" s="14" t="s">
        <v>81</v>
      </c>
      <c r="AY331" s="263" t="s">
        <v>169</v>
      </c>
    </row>
    <row r="332" spans="1:65" s="2" customFormat="1" ht="33" customHeight="1">
      <c r="A332" s="41"/>
      <c r="B332" s="42"/>
      <c r="C332" s="229" t="s">
        <v>962</v>
      </c>
      <c r="D332" s="229" t="s">
        <v>171</v>
      </c>
      <c r="E332" s="230" t="s">
        <v>963</v>
      </c>
      <c r="F332" s="231" t="s">
        <v>964</v>
      </c>
      <c r="G332" s="232" t="s">
        <v>234</v>
      </c>
      <c r="H332" s="233">
        <v>482.85</v>
      </c>
      <c r="I332" s="234"/>
      <c r="J332" s="235">
        <f>ROUND(I332*H332,2)</f>
        <v>0</v>
      </c>
      <c r="K332" s="231" t="s">
        <v>175</v>
      </c>
      <c r="L332" s="47"/>
      <c r="M332" s="236" t="s">
        <v>19</v>
      </c>
      <c r="N332" s="237" t="s">
        <v>45</v>
      </c>
      <c r="O332" s="87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40" t="s">
        <v>176</v>
      </c>
      <c r="AT332" s="240" t="s">
        <v>171</v>
      </c>
      <c r="AU332" s="240" t="s">
        <v>83</v>
      </c>
      <c r="AY332" s="20" t="s">
        <v>169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20" t="s">
        <v>81</v>
      </c>
      <c r="BK332" s="241">
        <f>ROUND(I332*H332,2)</f>
        <v>0</v>
      </c>
      <c r="BL332" s="20" t="s">
        <v>176</v>
      </c>
      <c r="BM332" s="240" t="s">
        <v>965</v>
      </c>
    </row>
    <row r="333" spans="1:51" s="13" customFormat="1" ht="12">
      <c r="A333" s="13"/>
      <c r="B333" s="242"/>
      <c r="C333" s="243"/>
      <c r="D333" s="244" t="s">
        <v>178</v>
      </c>
      <c r="E333" s="245" t="s">
        <v>19</v>
      </c>
      <c r="F333" s="246" t="s">
        <v>626</v>
      </c>
      <c r="G333" s="243"/>
      <c r="H333" s="245" t="s">
        <v>19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2" t="s">
        <v>178</v>
      </c>
      <c r="AU333" s="252" t="s">
        <v>83</v>
      </c>
      <c r="AV333" s="13" t="s">
        <v>81</v>
      </c>
      <c r="AW333" s="13" t="s">
        <v>35</v>
      </c>
      <c r="AX333" s="13" t="s">
        <v>74</v>
      </c>
      <c r="AY333" s="252" t="s">
        <v>169</v>
      </c>
    </row>
    <row r="334" spans="1:51" s="14" customFormat="1" ht="12">
      <c r="A334" s="14"/>
      <c r="B334" s="253"/>
      <c r="C334" s="254"/>
      <c r="D334" s="244" t="s">
        <v>178</v>
      </c>
      <c r="E334" s="255" t="s">
        <v>19</v>
      </c>
      <c r="F334" s="256" t="s">
        <v>966</v>
      </c>
      <c r="G334" s="254"/>
      <c r="H334" s="257">
        <v>482.85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3" t="s">
        <v>178</v>
      </c>
      <c r="AU334" s="263" t="s">
        <v>83</v>
      </c>
      <c r="AV334" s="14" t="s">
        <v>83</v>
      </c>
      <c r="AW334" s="14" t="s">
        <v>35</v>
      </c>
      <c r="AX334" s="14" t="s">
        <v>81</v>
      </c>
      <c r="AY334" s="263" t="s">
        <v>169</v>
      </c>
    </row>
    <row r="335" spans="1:65" s="2" customFormat="1" ht="33" customHeight="1">
      <c r="A335" s="41"/>
      <c r="B335" s="42"/>
      <c r="C335" s="229" t="s">
        <v>967</v>
      </c>
      <c r="D335" s="229" t="s">
        <v>171</v>
      </c>
      <c r="E335" s="230" t="s">
        <v>968</v>
      </c>
      <c r="F335" s="231" t="s">
        <v>969</v>
      </c>
      <c r="G335" s="232" t="s">
        <v>234</v>
      </c>
      <c r="H335" s="233">
        <v>49.125</v>
      </c>
      <c r="I335" s="234"/>
      <c r="J335" s="235">
        <f>ROUND(I335*H335,2)</f>
        <v>0</v>
      </c>
      <c r="K335" s="231" t="s">
        <v>175</v>
      </c>
      <c r="L335" s="47"/>
      <c r="M335" s="236" t="s">
        <v>19</v>
      </c>
      <c r="N335" s="237" t="s">
        <v>45</v>
      </c>
      <c r="O335" s="87"/>
      <c r="P335" s="238">
        <f>O335*H335</f>
        <v>0</v>
      </c>
      <c r="Q335" s="238">
        <v>0</v>
      </c>
      <c r="R335" s="238">
        <f>Q335*H335</f>
        <v>0</v>
      </c>
      <c r="S335" s="238">
        <v>0</v>
      </c>
      <c r="T335" s="239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40" t="s">
        <v>176</v>
      </c>
      <c r="AT335" s="240" t="s">
        <v>171</v>
      </c>
      <c r="AU335" s="240" t="s">
        <v>83</v>
      </c>
      <c r="AY335" s="20" t="s">
        <v>169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20" t="s">
        <v>81</v>
      </c>
      <c r="BK335" s="241">
        <f>ROUND(I335*H335,2)</f>
        <v>0</v>
      </c>
      <c r="BL335" s="20" t="s">
        <v>176</v>
      </c>
      <c r="BM335" s="240" t="s">
        <v>970</v>
      </c>
    </row>
    <row r="336" spans="1:51" s="14" customFormat="1" ht="12">
      <c r="A336" s="14"/>
      <c r="B336" s="253"/>
      <c r="C336" s="254"/>
      <c r="D336" s="244" t="s">
        <v>178</v>
      </c>
      <c r="E336" s="255" t="s">
        <v>19</v>
      </c>
      <c r="F336" s="256" t="s">
        <v>971</v>
      </c>
      <c r="G336" s="254"/>
      <c r="H336" s="257">
        <v>49.125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178</v>
      </c>
      <c r="AU336" s="263" t="s">
        <v>83</v>
      </c>
      <c r="AV336" s="14" t="s">
        <v>83</v>
      </c>
      <c r="AW336" s="14" t="s">
        <v>35</v>
      </c>
      <c r="AX336" s="14" t="s">
        <v>81</v>
      </c>
      <c r="AY336" s="263" t="s">
        <v>169</v>
      </c>
    </row>
    <row r="337" spans="1:65" s="2" customFormat="1" ht="33" customHeight="1">
      <c r="A337" s="41"/>
      <c r="B337" s="42"/>
      <c r="C337" s="229" t="s">
        <v>972</v>
      </c>
      <c r="D337" s="229" t="s">
        <v>171</v>
      </c>
      <c r="E337" s="230" t="s">
        <v>973</v>
      </c>
      <c r="F337" s="231" t="s">
        <v>964</v>
      </c>
      <c r="G337" s="232" t="s">
        <v>234</v>
      </c>
      <c r="H337" s="233">
        <v>442.125</v>
      </c>
      <c r="I337" s="234"/>
      <c r="J337" s="235">
        <f>ROUND(I337*H337,2)</f>
        <v>0</v>
      </c>
      <c r="K337" s="231" t="s">
        <v>175</v>
      </c>
      <c r="L337" s="47"/>
      <c r="M337" s="236" t="s">
        <v>19</v>
      </c>
      <c r="N337" s="237" t="s">
        <v>45</v>
      </c>
      <c r="O337" s="87"/>
      <c r="P337" s="238">
        <f>O337*H337</f>
        <v>0</v>
      </c>
      <c r="Q337" s="238">
        <v>0</v>
      </c>
      <c r="R337" s="238">
        <f>Q337*H337</f>
        <v>0</v>
      </c>
      <c r="S337" s="238">
        <v>0</v>
      </c>
      <c r="T337" s="239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40" t="s">
        <v>176</v>
      </c>
      <c r="AT337" s="240" t="s">
        <v>171</v>
      </c>
      <c r="AU337" s="240" t="s">
        <v>83</v>
      </c>
      <c r="AY337" s="20" t="s">
        <v>169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20" t="s">
        <v>81</v>
      </c>
      <c r="BK337" s="241">
        <f>ROUND(I337*H337,2)</f>
        <v>0</v>
      </c>
      <c r="BL337" s="20" t="s">
        <v>176</v>
      </c>
      <c r="BM337" s="240" t="s">
        <v>974</v>
      </c>
    </row>
    <row r="338" spans="1:51" s="13" customFormat="1" ht="12">
      <c r="A338" s="13"/>
      <c r="B338" s="242"/>
      <c r="C338" s="243"/>
      <c r="D338" s="244" t="s">
        <v>178</v>
      </c>
      <c r="E338" s="245" t="s">
        <v>19</v>
      </c>
      <c r="F338" s="246" t="s">
        <v>626</v>
      </c>
      <c r="G338" s="243"/>
      <c r="H338" s="245" t="s">
        <v>19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2" t="s">
        <v>178</v>
      </c>
      <c r="AU338" s="252" t="s">
        <v>83</v>
      </c>
      <c r="AV338" s="13" t="s">
        <v>81</v>
      </c>
      <c r="AW338" s="13" t="s">
        <v>35</v>
      </c>
      <c r="AX338" s="13" t="s">
        <v>74</v>
      </c>
      <c r="AY338" s="252" t="s">
        <v>169</v>
      </c>
    </row>
    <row r="339" spans="1:51" s="14" customFormat="1" ht="12">
      <c r="A339" s="14"/>
      <c r="B339" s="253"/>
      <c r="C339" s="254"/>
      <c r="D339" s="244" t="s">
        <v>178</v>
      </c>
      <c r="E339" s="255" t="s">
        <v>19</v>
      </c>
      <c r="F339" s="256" t="s">
        <v>975</v>
      </c>
      <c r="G339" s="254"/>
      <c r="H339" s="257">
        <v>442.125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3" t="s">
        <v>178</v>
      </c>
      <c r="AU339" s="263" t="s">
        <v>83</v>
      </c>
      <c r="AV339" s="14" t="s">
        <v>83</v>
      </c>
      <c r="AW339" s="14" t="s">
        <v>35</v>
      </c>
      <c r="AX339" s="14" t="s">
        <v>81</v>
      </c>
      <c r="AY339" s="263" t="s">
        <v>169</v>
      </c>
    </row>
    <row r="340" spans="1:65" s="2" customFormat="1" ht="21.75" customHeight="1">
      <c r="A340" s="41"/>
      <c r="B340" s="42"/>
      <c r="C340" s="229" t="s">
        <v>976</v>
      </c>
      <c r="D340" s="229" t="s">
        <v>171</v>
      </c>
      <c r="E340" s="230" t="s">
        <v>977</v>
      </c>
      <c r="F340" s="231" t="s">
        <v>978</v>
      </c>
      <c r="G340" s="232" t="s">
        <v>234</v>
      </c>
      <c r="H340" s="233">
        <v>49.125</v>
      </c>
      <c r="I340" s="234"/>
      <c r="J340" s="235">
        <f>ROUND(I340*H340,2)</f>
        <v>0</v>
      </c>
      <c r="K340" s="231" t="s">
        <v>175</v>
      </c>
      <c r="L340" s="47"/>
      <c r="M340" s="236" t="s">
        <v>19</v>
      </c>
      <c r="N340" s="237" t="s">
        <v>45</v>
      </c>
      <c r="O340" s="87"/>
      <c r="P340" s="238">
        <f>O340*H340</f>
        <v>0</v>
      </c>
      <c r="Q340" s="238">
        <v>0</v>
      </c>
      <c r="R340" s="238">
        <f>Q340*H340</f>
        <v>0</v>
      </c>
      <c r="S340" s="238">
        <v>0</v>
      </c>
      <c r="T340" s="239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40" t="s">
        <v>176</v>
      </c>
      <c r="AT340" s="240" t="s">
        <v>171</v>
      </c>
      <c r="AU340" s="240" t="s">
        <v>83</v>
      </c>
      <c r="AY340" s="20" t="s">
        <v>169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20" t="s">
        <v>81</v>
      </c>
      <c r="BK340" s="241">
        <f>ROUND(I340*H340,2)</f>
        <v>0</v>
      </c>
      <c r="BL340" s="20" t="s">
        <v>176</v>
      </c>
      <c r="BM340" s="240" t="s">
        <v>979</v>
      </c>
    </row>
    <row r="341" spans="1:51" s="14" customFormat="1" ht="12">
      <c r="A341" s="14"/>
      <c r="B341" s="253"/>
      <c r="C341" s="254"/>
      <c r="D341" s="244" t="s">
        <v>178</v>
      </c>
      <c r="E341" s="255" t="s">
        <v>19</v>
      </c>
      <c r="F341" s="256" t="s">
        <v>980</v>
      </c>
      <c r="G341" s="254"/>
      <c r="H341" s="257">
        <v>49.125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178</v>
      </c>
      <c r="AU341" s="263" t="s">
        <v>83</v>
      </c>
      <c r="AV341" s="14" t="s">
        <v>83</v>
      </c>
      <c r="AW341" s="14" t="s">
        <v>35</v>
      </c>
      <c r="AX341" s="14" t="s">
        <v>81</v>
      </c>
      <c r="AY341" s="263" t="s">
        <v>169</v>
      </c>
    </row>
    <row r="342" spans="1:65" s="2" customFormat="1" ht="33" customHeight="1">
      <c r="A342" s="41"/>
      <c r="B342" s="42"/>
      <c r="C342" s="229" t="s">
        <v>981</v>
      </c>
      <c r="D342" s="229" t="s">
        <v>171</v>
      </c>
      <c r="E342" s="230" t="s">
        <v>982</v>
      </c>
      <c r="F342" s="231" t="s">
        <v>983</v>
      </c>
      <c r="G342" s="232" t="s">
        <v>234</v>
      </c>
      <c r="H342" s="233">
        <v>26.23</v>
      </c>
      <c r="I342" s="234"/>
      <c r="J342" s="235">
        <f>ROUND(I342*H342,2)</f>
        <v>0</v>
      </c>
      <c r="K342" s="231" t="s">
        <v>175</v>
      </c>
      <c r="L342" s="47"/>
      <c r="M342" s="236" t="s">
        <v>19</v>
      </c>
      <c r="N342" s="237" t="s">
        <v>45</v>
      </c>
      <c r="O342" s="87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40" t="s">
        <v>176</v>
      </c>
      <c r="AT342" s="240" t="s">
        <v>171</v>
      </c>
      <c r="AU342" s="240" t="s">
        <v>83</v>
      </c>
      <c r="AY342" s="20" t="s">
        <v>169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20" t="s">
        <v>81</v>
      </c>
      <c r="BK342" s="241">
        <f>ROUND(I342*H342,2)</f>
        <v>0</v>
      </c>
      <c r="BL342" s="20" t="s">
        <v>176</v>
      </c>
      <c r="BM342" s="240" t="s">
        <v>984</v>
      </c>
    </row>
    <row r="343" spans="1:51" s="14" customFormat="1" ht="12">
      <c r="A343" s="14"/>
      <c r="B343" s="253"/>
      <c r="C343" s="254"/>
      <c r="D343" s="244" t="s">
        <v>178</v>
      </c>
      <c r="E343" s="255" t="s">
        <v>19</v>
      </c>
      <c r="F343" s="256" t="s">
        <v>985</v>
      </c>
      <c r="G343" s="254"/>
      <c r="H343" s="257">
        <v>26.23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3" t="s">
        <v>178</v>
      </c>
      <c r="AU343" s="263" t="s">
        <v>83</v>
      </c>
      <c r="AV343" s="14" t="s">
        <v>83</v>
      </c>
      <c r="AW343" s="14" t="s">
        <v>35</v>
      </c>
      <c r="AX343" s="14" t="s">
        <v>81</v>
      </c>
      <c r="AY343" s="263" t="s">
        <v>169</v>
      </c>
    </row>
    <row r="344" spans="1:65" s="2" customFormat="1" ht="33" customHeight="1">
      <c r="A344" s="41"/>
      <c r="B344" s="42"/>
      <c r="C344" s="229" t="s">
        <v>986</v>
      </c>
      <c r="D344" s="229" t="s">
        <v>171</v>
      </c>
      <c r="E344" s="230" t="s">
        <v>987</v>
      </c>
      <c r="F344" s="231" t="s">
        <v>988</v>
      </c>
      <c r="G344" s="232" t="s">
        <v>234</v>
      </c>
      <c r="H344" s="233">
        <v>22.895</v>
      </c>
      <c r="I344" s="234"/>
      <c r="J344" s="235">
        <f>ROUND(I344*H344,2)</f>
        <v>0</v>
      </c>
      <c r="K344" s="231" t="s">
        <v>175</v>
      </c>
      <c r="L344" s="47"/>
      <c r="M344" s="236" t="s">
        <v>19</v>
      </c>
      <c r="N344" s="237" t="s">
        <v>45</v>
      </c>
      <c r="O344" s="87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40" t="s">
        <v>176</v>
      </c>
      <c r="AT344" s="240" t="s">
        <v>171</v>
      </c>
      <c r="AU344" s="240" t="s">
        <v>83</v>
      </c>
      <c r="AY344" s="20" t="s">
        <v>169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20" t="s">
        <v>81</v>
      </c>
      <c r="BK344" s="241">
        <f>ROUND(I344*H344,2)</f>
        <v>0</v>
      </c>
      <c r="BL344" s="20" t="s">
        <v>176</v>
      </c>
      <c r="BM344" s="240" t="s">
        <v>989</v>
      </c>
    </row>
    <row r="345" spans="1:51" s="14" customFormat="1" ht="12">
      <c r="A345" s="14"/>
      <c r="B345" s="253"/>
      <c r="C345" s="254"/>
      <c r="D345" s="244" t="s">
        <v>178</v>
      </c>
      <c r="E345" s="255" t="s">
        <v>19</v>
      </c>
      <c r="F345" s="256" t="s">
        <v>990</v>
      </c>
      <c r="G345" s="254"/>
      <c r="H345" s="257">
        <v>22.895</v>
      </c>
      <c r="I345" s="258"/>
      <c r="J345" s="254"/>
      <c r="K345" s="254"/>
      <c r="L345" s="259"/>
      <c r="M345" s="260"/>
      <c r="N345" s="261"/>
      <c r="O345" s="261"/>
      <c r="P345" s="261"/>
      <c r="Q345" s="261"/>
      <c r="R345" s="261"/>
      <c r="S345" s="261"/>
      <c r="T345" s="26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3" t="s">
        <v>178</v>
      </c>
      <c r="AU345" s="263" t="s">
        <v>83</v>
      </c>
      <c r="AV345" s="14" t="s">
        <v>83</v>
      </c>
      <c r="AW345" s="14" t="s">
        <v>35</v>
      </c>
      <c r="AX345" s="14" t="s">
        <v>81</v>
      </c>
      <c r="AY345" s="263" t="s">
        <v>169</v>
      </c>
    </row>
    <row r="346" spans="1:63" s="12" customFormat="1" ht="22.8" customHeight="1">
      <c r="A346" s="12"/>
      <c r="B346" s="213"/>
      <c r="C346" s="214"/>
      <c r="D346" s="215" t="s">
        <v>73</v>
      </c>
      <c r="E346" s="227" t="s">
        <v>991</v>
      </c>
      <c r="F346" s="227" t="s">
        <v>244</v>
      </c>
      <c r="G346" s="214"/>
      <c r="H346" s="214"/>
      <c r="I346" s="217"/>
      <c r="J346" s="228">
        <f>BK346</f>
        <v>0</v>
      </c>
      <c r="K346" s="214"/>
      <c r="L346" s="219"/>
      <c r="M346" s="220"/>
      <c r="N346" s="221"/>
      <c r="O346" s="221"/>
      <c r="P346" s="222">
        <f>P347</f>
        <v>0</v>
      </c>
      <c r="Q346" s="221"/>
      <c r="R346" s="222">
        <f>R347</f>
        <v>0</v>
      </c>
      <c r="S346" s="221"/>
      <c r="T346" s="223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4" t="s">
        <v>81</v>
      </c>
      <c r="AT346" s="225" t="s">
        <v>73</v>
      </c>
      <c r="AU346" s="225" t="s">
        <v>81</v>
      </c>
      <c r="AY346" s="224" t="s">
        <v>169</v>
      </c>
      <c r="BK346" s="226">
        <f>BK347</f>
        <v>0</v>
      </c>
    </row>
    <row r="347" spans="1:65" s="2" customFormat="1" ht="33" customHeight="1">
      <c r="A347" s="41"/>
      <c r="B347" s="42"/>
      <c r="C347" s="229" t="s">
        <v>992</v>
      </c>
      <c r="D347" s="229" t="s">
        <v>171</v>
      </c>
      <c r="E347" s="230" t="s">
        <v>993</v>
      </c>
      <c r="F347" s="231" t="s">
        <v>994</v>
      </c>
      <c r="G347" s="232" t="s">
        <v>234</v>
      </c>
      <c r="H347" s="233">
        <v>8624.183</v>
      </c>
      <c r="I347" s="234"/>
      <c r="J347" s="235">
        <f>ROUND(I347*H347,2)</f>
        <v>0</v>
      </c>
      <c r="K347" s="231" t="s">
        <v>175</v>
      </c>
      <c r="L347" s="47"/>
      <c r="M347" s="236" t="s">
        <v>19</v>
      </c>
      <c r="N347" s="237" t="s">
        <v>45</v>
      </c>
      <c r="O347" s="87"/>
      <c r="P347" s="238">
        <f>O347*H347</f>
        <v>0</v>
      </c>
      <c r="Q347" s="238">
        <v>0</v>
      </c>
      <c r="R347" s="238">
        <f>Q347*H347</f>
        <v>0</v>
      </c>
      <c r="S347" s="238">
        <v>0</v>
      </c>
      <c r="T347" s="239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40" t="s">
        <v>176</v>
      </c>
      <c r="AT347" s="240" t="s">
        <v>171</v>
      </c>
      <c r="AU347" s="240" t="s">
        <v>83</v>
      </c>
      <c r="AY347" s="20" t="s">
        <v>169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20" t="s">
        <v>81</v>
      </c>
      <c r="BK347" s="241">
        <f>ROUND(I347*H347,2)</f>
        <v>0</v>
      </c>
      <c r="BL347" s="20" t="s">
        <v>176</v>
      </c>
      <c r="BM347" s="240" t="s">
        <v>995</v>
      </c>
    </row>
    <row r="348" spans="1:63" s="12" customFormat="1" ht="25.9" customHeight="1">
      <c r="A348" s="12"/>
      <c r="B348" s="213"/>
      <c r="C348" s="214"/>
      <c r="D348" s="215" t="s">
        <v>73</v>
      </c>
      <c r="E348" s="216" t="s">
        <v>263</v>
      </c>
      <c r="F348" s="216" t="s">
        <v>264</v>
      </c>
      <c r="G348" s="214"/>
      <c r="H348" s="214"/>
      <c r="I348" s="217"/>
      <c r="J348" s="218">
        <f>BK348</f>
        <v>0</v>
      </c>
      <c r="K348" s="214"/>
      <c r="L348" s="219"/>
      <c r="M348" s="220"/>
      <c r="N348" s="221"/>
      <c r="O348" s="221"/>
      <c r="P348" s="222">
        <f>P349+P357</f>
        <v>0</v>
      </c>
      <c r="Q348" s="221"/>
      <c r="R348" s="222">
        <f>R349+R357</f>
        <v>0.032375</v>
      </c>
      <c r="S348" s="221"/>
      <c r="T348" s="223">
        <f>T349+T357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24" t="s">
        <v>83</v>
      </c>
      <c r="AT348" s="225" t="s">
        <v>73</v>
      </c>
      <c r="AU348" s="225" t="s">
        <v>74</v>
      </c>
      <c r="AY348" s="224" t="s">
        <v>169</v>
      </c>
      <c r="BK348" s="226">
        <f>BK349+BK357</f>
        <v>0</v>
      </c>
    </row>
    <row r="349" spans="1:63" s="12" customFormat="1" ht="22.8" customHeight="1">
      <c r="A349" s="12"/>
      <c r="B349" s="213"/>
      <c r="C349" s="214"/>
      <c r="D349" s="215" t="s">
        <v>73</v>
      </c>
      <c r="E349" s="227" t="s">
        <v>996</v>
      </c>
      <c r="F349" s="227" t="s">
        <v>997</v>
      </c>
      <c r="G349" s="214"/>
      <c r="H349" s="214"/>
      <c r="I349" s="217"/>
      <c r="J349" s="228">
        <f>BK349</f>
        <v>0</v>
      </c>
      <c r="K349" s="214"/>
      <c r="L349" s="219"/>
      <c r="M349" s="220"/>
      <c r="N349" s="221"/>
      <c r="O349" s="221"/>
      <c r="P349" s="222">
        <f>SUM(P350:P356)</f>
        <v>0</v>
      </c>
      <c r="Q349" s="221"/>
      <c r="R349" s="222">
        <f>SUM(R350:R356)</f>
        <v>0.032375</v>
      </c>
      <c r="S349" s="221"/>
      <c r="T349" s="223">
        <f>SUM(T350:T356)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24" t="s">
        <v>83</v>
      </c>
      <c r="AT349" s="225" t="s">
        <v>73</v>
      </c>
      <c r="AU349" s="225" t="s">
        <v>81</v>
      </c>
      <c r="AY349" s="224" t="s">
        <v>169</v>
      </c>
      <c r="BK349" s="226">
        <f>SUM(BK350:BK356)</f>
        <v>0</v>
      </c>
    </row>
    <row r="350" spans="1:65" s="2" customFormat="1" ht="21.75" customHeight="1">
      <c r="A350" s="41"/>
      <c r="B350" s="42"/>
      <c r="C350" s="229" t="s">
        <v>998</v>
      </c>
      <c r="D350" s="229" t="s">
        <v>171</v>
      </c>
      <c r="E350" s="230" t="s">
        <v>999</v>
      </c>
      <c r="F350" s="231" t="s">
        <v>1000</v>
      </c>
      <c r="G350" s="232" t="s">
        <v>174</v>
      </c>
      <c r="H350" s="233">
        <v>87.5</v>
      </c>
      <c r="I350" s="234"/>
      <c r="J350" s="235">
        <f>ROUND(I350*H350,2)</f>
        <v>0</v>
      </c>
      <c r="K350" s="231" t="s">
        <v>175</v>
      </c>
      <c r="L350" s="47"/>
      <c r="M350" s="236" t="s">
        <v>19</v>
      </c>
      <c r="N350" s="237" t="s">
        <v>45</v>
      </c>
      <c r="O350" s="87"/>
      <c r="P350" s="238">
        <f>O350*H350</f>
        <v>0</v>
      </c>
      <c r="Q350" s="238">
        <v>4E-05</v>
      </c>
      <c r="R350" s="238">
        <f>Q350*H350</f>
        <v>0.0035</v>
      </c>
      <c r="S350" s="238">
        <v>0</v>
      </c>
      <c r="T350" s="239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40" t="s">
        <v>227</v>
      </c>
      <c r="AT350" s="240" t="s">
        <v>171</v>
      </c>
      <c r="AU350" s="240" t="s">
        <v>83</v>
      </c>
      <c r="AY350" s="20" t="s">
        <v>169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20" t="s">
        <v>81</v>
      </c>
      <c r="BK350" s="241">
        <f>ROUND(I350*H350,2)</f>
        <v>0</v>
      </c>
      <c r="BL350" s="20" t="s">
        <v>227</v>
      </c>
      <c r="BM350" s="240" t="s">
        <v>1001</v>
      </c>
    </row>
    <row r="351" spans="1:51" s="13" customFormat="1" ht="12">
      <c r="A351" s="13"/>
      <c r="B351" s="242"/>
      <c r="C351" s="243"/>
      <c r="D351" s="244" t="s">
        <v>178</v>
      </c>
      <c r="E351" s="245" t="s">
        <v>19</v>
      </c>
      <c r="F351" s="246" t="s">
        <v>718</v>
      </c>
      <c r="G351" s="243"/>
      <c r="H351" s="245" t="s">
        <v>19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178</v>
      </c>
      <c r="AU351" s="252" t="s">
        <v>83</v>
      </c>
      <c r="AV351" s="13" t="s">
        <v>81</v>
      </c>
      <c r="AW351" s="13" t="s">
        <v>35</v>
      </c>
      <c r="AX351" s="13" t="s">
        <v>74</v>
      </c>
      <c r="AY351" s="252" t="s">
        <v>169</v>
      </c>
    </row>
    <row r="352" spans="1:51" s="13" customFormat="1" ht="12">
      <c r="A352" s="13"/>
      <c r="B352" s="242"/>
      <c r="C352" s="243"/>
      <c r="D352" s="244" t="s">
        <v>178</v>
      </c>
      <c r="E352" s="245" t="s">
        <v>19</v>
      </c>
      <c r="F352" s="246" t="s">
        <v>1002</v>
      </c>
      <c r="G352" s="243"/>
      <c r="H352" s="245" t="s">
        <v>19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178</v>
      </c>
      <c r="AU352" s="252" t="s">
        <v>83</v>
      </c>
      <c r="AV352" s="13" t="s">
        <v>81</v>
      </c>
      <c r="AW352" s="13" t="s">
        <v>35</v>
      </c>
      <c r="AX352" s="13" t="s">
        <v>74</v>
      </c>
      <c r="AY352" s="252" t="s">
        <v>169</v>
      </c>
    </row>
    <row r="353" spans="1:51" s="14" customFormat="1" ht="12">
      <c r="A353" s="14"/>
      <c r="B353" s="253"/>
      <c r="C353" s="254"/>
      <c r="D353" s="244" t="s">
        <v>178</v>
      </c>
      <c r="E353" s="255" t="s">
        <v>19</v>
      </c>
      <c r="F353" s="256" t="s">
        <v>1003</v>
      </c>
      <c r="G353" s="254"/>
      <c r="H353" s="257">
        <v>87.5</v>
      </c>
      <c r="I353" s="258"/>
      <c r="J353" s="254"/>
      <c r="K353" s="254"/>
      <c r="L353" s="259"/>
      <c r="M353" s="260"/>
      <c r="N353" s="261"/>
      <c r="O353" s="261"/>
      <c r="P353" s="261"/>
      <c r="Q353" s="261"/>
      <c r="R353" s="261"/>
      <c r="S353" s="261"/>
      <c r="T353" s="26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3" t="s">
        <v>178</v>
      </c>
      <c r="AU353" s="263" t="s">
        <v>83</v>
      </c>
      <c r="AV353" s="14" t="s">
        <v>83</v>
      </c>
      <c r="AW353" s="14" t="s">
        <v>35</v>
      </c>
      <c r="AX353" s="14" t="s">
        <v>81</v>
      </c>
      <c r="AY353" s="263" t="s">
        <v>169</v>
      </c>
    </row>
    <row r="354" spans="1:65" s="2" customFormat="1" ht="21.75" customHeight="1">
      <c r="A354" s="41"/>
      <c r="B354" s="42"/>
      <c r="C354" s="307" t="s">
        <v>1004</v>
      </c>
      <c r="D354" s="307" t="s">
        <v>637</v>
      </c>
      <c r="E354" s="308" t="s">
        <v>1005</v>
      </c>
      <c r="F354" s="309" t="s">
        <v>1006</v>
      </c>
      <c r="G354" s="310" t="s">
        <v>174</v>
      </c>
      <c r="H354" s="311">
        <v>96.25</v>
      </c>
      <c r="I354" s="312"/>
      <c r="J354" s="313">
        <f>ROUND(I354*H354,2)</f>
        <v>0</v>
      </c>
      <c r="K354" s="309" t="s">
        <v>175</v>
      </c>
      <c r="L354" s="314"/>
      <c r="M354" s="315" t="s">
        <v>19</v>
      </c>
      <c r="N354" s="316" t="s">
        <v>45</v>
      </c>
      <c r="O354" s="87"/>
      <c r="P354" s="238">
        <f>O354*H354</f>
        <v>0</v>
      </c>
      <c r="Q354" s="238">
        <v>0.0003</v>
      </c>
      <c r="R354" s="238">
        <f>Q354*H354</f>
        <v>0.028874999999999998</v>
      </c>
      <c r="S354" s="238">
        <v>0</v>
      </c>
      <c r="T354" s="239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40" t="s">
        <v>506</v>
      </c>
      <c r="AT354" s="240" t="s">
        <v>637</v>
      </c>
      <c r="AU354" s="240" t="s">
        <v>83</v>
      </c>
      <c r="AY354" s="20" t="s">
        <v>169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20" t="s">
        <v>81</v>
      </c>
      <c r="BK354" s="241">
        <f>ROUND(I354*H354,2)</f>
        <v>0</v>
      </c>
      <c r="BL354" s="20" t="s">
        <v>227</v>
      </c>
      <c r="BM354" s="240" t="s">
        <v>1007</v>
      </c>
    </row>
    <row r="355" spans="1:51" s="14" customFormat="1" ht="12">
      <c r="A355" s="14"/>
      <c r="B355" s="253"/>
      <c r="C355" s="254"/>
      <c r="D355" s="244" t="s">
        <v>178</v>
      </c>
      <c r="E355" s="254"/>
      <c r="F355" s="256" t="s">
        <v>1008</v>
      </c>
      <c r="G355" s="254"/>
      <c r="H355" s="257">
        <v>96.25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3" t="s">
        <v>178</v>
      </c>
      <c r="AU355" s="263" t="s">
        <v>83</v>
      </c>
      <c r="AV355" s="14" t="s">
        <v>83</v>
      </c>
      <c r="AW355" s="14" t="s">
        <v>4</v>
      </c>
      <c r="AX355" s="14" t="s">
        <v>81</v>
      </c>
      <c r="AY355" s="263" t="s">
        <v>169</v>
      </c>
    </row>
    <row r="356" spans="1:65" s="2" customFormat="1" ht="33" customHeight="1">
      <c r="A356" s="41"/>
      <c r="B356" s="42"/>
      <c r="C356" s="229" t="s">
        <v>1009</v>
      </c>
      <c r="D356" s="229" t="s">
        <v>171</v>
      </c>
      <c r="E356" s="230" t="s">
        <v>1010</v>
      </c>
      <c r="F356" s="231" t="s">
        <v>1011</v>
      </c>
      <c r="G356" s="232" t="s">
        <v>1012</v>
      </c>
      <c r="H356" s="317"/>
      <c r="I356" s="234"/>
      <c r="J356" s="235">
        <f>ROUND(I356*H356,2)</f>
        <v>0</v>
      </c>
      <c r="K356" s="231" t="s">
        <v>175</v>
      </c>
      <c r="L356" s="47"/>
      <c r="M356" s="236" t="s">
        <v>19</v>
      </c>
      <c r="N356" s="237" t="s">
        <v>45</v>
      </c>
      <c r="O356" s="87"/>
      <c r="P356" s="238">
        <f>O356*H356</f>
        <v>0</v>
      </c>
      <c r="Q356" s="238">
        <v>0</v>
      </c>
      <c r="R356" s="238">
        <f>Q356*H356</f>
        <v>0</v>
      </c>
      <c r="S356" s="238">
        <v>0</v>
      </c>
      <c r="T356" s="239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40" t="s">
        <v>227</v>
      </c>
      <c r="AT356" s="240" t="s">
        <v>171</v>
      </c>
      <c r="AU356" s="240" t="s">
        <v>83</v>
      </c>
      <c r="AY356" s="20" t="s">
        <v>169</v>
      </c>
      <c r="BE356" s="241">
        <f>IF(N356="základní",J356,0)</f>
        <v>0</v>
      </c>
      <c r="BF356" s="241">
        <f>IF(N356="snížená",J356,0)</f>
        <v>0</v>
      </c>
      <c r="BG356" s="241">
        <f>IF(N356="zákl. přenesená",J356,0)</f>
        <v>0</v>
      </c>
      <c r="BH356" s="241">
        <f>IF(N356="sníž. přenesená",J356,0)</f>
        <v>0</v>
      </c>
      <c r="BI356" s="241">
        <f>IF(N356="nulová",J356,0)</f>
        <v>0</v>
      </c>
      <c r="BJ356" s="20" t="s">
        <v>81</v>
      </c>
      <c r="BK356" s="241">
        <f>ROUND(I356*H356,2)</f>
        <v>0</v>
      </c>
      <c r="BL356" s="20" t="s">
        <v>227</v>
      </c>
      <c r="BM356" s="240" t="s">
        <v>1013</v>
      </c>
    </row>
    <row r="357" spans="1:63" s="12" customFormat="1" ht="22.8" customHeight="1">
      <c r="A357" s="12"/>
      <c r="B357" s="213"/>
      <c r="C357" s="214"/>
      <c r="D357" s="215" t="s">
        <v>73</v>
      </c>
      <c r="E357" s="227" t="s">
        <v>1014</v>
      </c>
      <c r="F357" s="227" t="s">
        <v>1015</v>
      </c>
      <c r="G357" s="214"/>
      <c r="H357" s="214"/>
      <c r="I357" s="217"/>
      <c r="J357" s="228">
        <f>BK357</f>
        <v>0</v>
      </c>
      <c r="K357" s="214"/>
      <c r="L357" s="219"/>
      <c r="M357" s="220"/>
      <c r="N357" s="221"/>
      <c r="O357" s="221"/>
      <c r="P357" s="222">
        <f>SUM(P358:P360)</f>
        <v>0</v>
      </c>
      <c r="Q357" s="221"/>
      <c r="R357" s="222">
        <f>SUM(R358:R360)</f>
        <v>0</v>
      </c>
      <c r="S357" s="221"/>
      <c r="T357" s="223">
        <f>SUM(T358:T360)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4" t="s">
        <v>83</v>
      </c>
      <c r="AT357" s="225" t="s">
        <v>73</v>
      </c>
      <c r="AU357" s="225" t="s">
        <v>81</v>
      </c>
      <c r="AY357" s="224" t="s">
        <v>169</v>
      </c>
      <c r="BK357" s="226">
        <f>SUM(BK358:BK360)</f>
        <v>0</v>
      </c>
    </row>
    <row r="358" spans="1:65" s="2" customFormat="1" ht="21.75" customHeight="1">
      <c r="A358" s="41"/>
      <c r="B358" s="42"/>
      <c r="C358" s="229" t="s">
        <v>1016</v>
      </c>
      <c r="D358" s="229" t="s">
        <v>171</v>
      </c>
      <c r="E358" s="230" t="s">
        <v>1017</v>
      </c>
      <c r="F358" s="231" t="s">
        <v>1018</v>
      </c>
      <c r="G358" s="232" t="s">
        <v>445</v>
      </c>
      <c r="H358" s="233">
        <v>54</v>
      </c>
      <c r="I358" s="234"/>
      <c r="J358" s="235">
        <f>ROUND(I358*H358,2)</f>
        <v>0</v>
      </c>
      <c r="K358" s="231" t="s">
        <v>19</v>
      </c>
      <c r="L358" s="47"/>
      <c r="M358" s="236" t="s">
        <v>19</v>
      </c>
      <c r="N358" s="237" t="s">
        <v>45</v>
      </c>
      <c r="O358" s="87"/>
      <c r="P358" s="238">
        <f>O358*H358</f>
        <v>0</v>
      </c>
      <c r="Q358" s="238">
        <v>0</v>
      </c>
      <c r="R358" s="238">
        <f>Q358*H358</f>
        <v>0</v>
      </c>
      <c r="S358" s="238">
        <v>0</v>
      </c>
      <c r="T358" s="239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40" t="s">
        <v>227</v>
      </c>
      <c r="AT358" s="240" t="s">
        <v>171</v>
      </c>
      <c r="AU358" s="240" t="s">
        <v>83</v>
      </c>
      <c r="AY358" s="20" t="s">
        <v>169</v>
      </c>
      <c r="BE358" s="241">
        <f>IF(N358="základní",J358,0)</f>
        <v>0</v>
      </c>
      <c r="BF358" s="241">
        <f>IF(N358="snížená",J358,0)</f>
        <v>0</v>
      </c>
      <c r="BG358" s="241">
        <f>IF(N358="zákl. přenesená",J358,0)</f>
        <v>0</v>
      </c>
      <c r="BH358" s="241">
        <f>IF(N358="sníž. přenesená",J358,0)</f>
        <v>0</v>
      </c>
      <c r="BI358" s="241">
        <f>IF(N358="nulová",J358,0)</f>
        <v>0</v>
      </c>
      <c r="BJ358" s="20" t="s">
        <v>81</v>
      </c>
      <c r="BK358" s="241">
        <f>ROUND(I358*H358,2)</f>
        <v>0</v>
      </c>
      <c r="BL358" s="20" t="s">
        <v>227</v>
      </c>
      <c r="BM358" s="240" t="s">
        <v>1019</v>
      </c>
    </row>
    <row r="359" spans="1:51" s="13" customFormat="1" ht="12">
      <c r="A359" s="13"/>
      <c r="B359" s="242"/>
      <c r="C359" s="243"/>
      <c r="D359" s="244" t="s">
        <v>178</v>
      </c>
      <c r="E359" s="245" t="s">
        <v>19</v>
      </c>
      <c r="F359" s="246" t="s">
        <v>679</v>
      </c>
      <c r="G359" s="243"/>
      <c r="H359" s="245" t="s">
        <v>19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178</v>
      </c>
      <c r="AU359" s="252" t="s">
        <v>83</v>
      </c>
      <c r="AV359" s="13" t="s">
        <v>81</v>
      </c>
      <c r="AW359" s="13" t="s">
        <v>35</v>
      </c>
      <c r="AX359" s="13" t="s">
        <v>74</v>
      </c>
      <c r="AY359" s="252" t="s">
        <v>169</v>
      </c>
    </row>
    <row r="360" spans="1:51" s="14" customFormat="1" ht="12">
      <c r="A360" s="14"/>
      <c r="B360" s="253"/>
      <c r="C360" s="254"/>
      <c r="D360" s="244" t="s">
        <v>178</v>
      </c>
      <c r="E360" s="255" t="s">
        <v>19</v>
      </c>
      <c r="F360" s="256" t="s">
        <v>1020</v>
      </c>
      <c r="G360" s="254"/>
      <c r="H360" s="257">
        <v>54</v>
      </c>
      <c r="I360" s="258"/>
      <c r="J360" s="254"/>
      <c r="K360" s="254"/>
      <c r="L360" s="259"/>
      <c r="M360" s="318"/>
      <c r="N360" s="319"/>
      <c r="O360" s="319"/>
      <c r="P360" s="319"/>
      <c r="Q360" s="319"/>
      <c r="R360" s="319"/>
      <c r="S360" s="319"/>
      <c r="T360" s="32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3" t="s">
        <v>178</v>
      </c>
      <c r="AU360" s="263" t="s">
        <v>83</v>
      </c>
      <c r="AV360" s="14" t="s">
        <v>83</v>
      </c>
      <c r="AW360" s="14" t="s">
        <v>35</v>
      </c>
      <c r="AX360" s="14" t="s">
        <v>81</v>
      </c>
      <c r="AY360" s="263" t="s">
        <v>169</v>
      </c>
    </row>
    <row r="361" spans="1:31" s="2" customFormat="1" ht="6.95" customHeight="1">
      <c r="A361" s="41"/>
      <c r="B361" s="62"/>
      <c r="C361" s="63"/>
      <c r="D361" s="63"/>
      <c r="E361" s="63"/>
      <c r="F361" s="63"/>
      <c r="G361" s="63"/>
      <c r="H361" s="63"/>
      <c r="I361" s="178"/>
      <c r="J361" s="63"/>
      <c r="K361" s="63"/>
      <c r="L361" s="47"/>
      <c r="M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</row>
  </sheetData>
  <sheetProtection password="DD5F" sheet="1" objects="1" scenarios="1" formatColumns="0" formatRows="0" autoFilter="0"/>
  <autoFilter ref="C95:K36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594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24.75" customHeight="1">
      <c r="A11" s="41"/>
      <c r="B11" s="47"/>
      <c r="C11" s="41"/>
      <c r="D11" s="41"/>
      <c r="E11" s="151" t="s">
        <v>1021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ROUND(J90,2)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ROUND((SUM(BE90:BE136)),2)</f>
        <v>0</v>
      </c>
      <c r="G35" s="41"/>
      <c r="H35" s="41"/>
      <c r="I35" s="167">
        <v>0.21</v>
      </c>
      <c r="J35" s="166">
        <f>ROUND(((SUM(BE90:BE136))*I35),2)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ROUND((SUM(BF90:BF136)),2)</f>
        <v>0</v>
      </c>
      <c r="G36" s="41"/>
      <c r="H36" s="41"/>
      <c r="I36" s="167">
        <v>0.15</v>
      </c>
      <c r="J36" s="166">
        <f>ROUND(((SUM(BF90:BF136))*I36),2)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ROUND((SUM(BG90:BG136)),2)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ROUND((SUM(BH90:BH136)),2)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ROUND((SUM(BI90:BI136)),2)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594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4.75" customHeight="1">
      <c r="A54" s="41"/>
      <c r="B54" s="42"/>
      <c r="C54" s="43"/>
      <c r="D54" s="43"/>
      <c r="E54" s="72" t="str">
        <f>E11</f>
        <v>SO 101b - Větev A - skladba chodníku vč. obrubníku bez zemního tělesa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J90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J91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J92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598</v>
      </c>
      <c r="E66" s="197"/>
      <c r="F66" s="197"/>
      <c r="G66" s="197"/>
      <c r="H66" s="197"/>
      <c r="I66" s="198"/>
      <c r="J66" s="199">
        <f>J96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8"/>
      <c r="D67" s="196" t="s">
        <v>151</v>
      </c>
      <c r="E67" s="197"/>
      <c r="F67" s="197"/>
      <c r="G67" s="197"/>
      <c r="H67" s="197"/>
      <c r="I67" s="198"/>
      <c r="J67" s="199">
        <f>J131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8"/>
      <c r="D68" s="196" t="s">
        <v>599</v>
      </c>
      <c r="E68" s="197"/>
      <c r="F68" s="197"/>
      <c r="G68" s="197"/>
      <c r="H68" s="197"/>
      <c r="I68" s="198"/>
      <c r="J68" s="199">
        <f>J135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149"/>
      <c r="J69" s="43"/>
      <c r="K69" s="43"/>
      <c r="L69" s="15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178"/>
      <c r="J70" s="63"/>
      <c r="K70" s="63"/>
      <c r="L70" s="15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181"/>
      <c r="J74" s="65"/>
      <c r="K74" s="65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154</v>
      </c>
      <c r="D75" s="43"/>
      <c r="E75" s="43"/>
      <c r="F75" s="43"/>
      <c r="G75" s="43"/>
      <c r="H75" s="43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149"/>
      <c r="J76" s="43"/>
      <c r="K76" s="4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149"/>
      <c r="J77" s="43"/>
      <c r="K77" s="43"/>
      <c r="L77" s="15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82" t="str">
        <f>E7</f>
        <v>KRÁLŮV DVŮR - OBCHVAT - II. část - PDPS</v>
      </c>
      <c r="F78" s="35"/>
      <c r="G78" s="35"/>
      <c r="H78" s="35"/>
      <c r="I78" s="149"/>
      <c r="J78" s="43"/>
      <c r="K78" s="4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2:12" s="1" customFormat="1" ht="12" customHeight="1">
      <c r="B79" s="24"/>
      <c r="C79" s="35" t="s">
        <v>141</v>
      </c>
      <c r="D79" s="25"/>
      <c r="E79" s="25"/>
      <c r="F79" s="25"/>
      <c r="G79" s="25"/>
      <c r="H79" s="25"/>
      <c r="I79" s="141"/>
      <c r="J79" s="25"/>
      <c r="K79" s="25"/>
      <c r="L79" s="23"/>
    </row>
    <row r="80" spans="1:31" s="2" customFormat="1" ht="16.5" customHeight="1">
      <c r="A80" s="41"/>
      <c r="B80" s="42"/>
      <c r="C80" s="43"/>
      <c r="D80" s="43"/>
      <c r="E80" s="182" t="s">
        <v>594</v>
      </c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143</v>
      </c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75" customHeight="1">
      <c r="A82" s="41"/>
      <c r="B82" s="42"/>
      <c r="C82" s="43"/>
      <c r="D82" s="43"/>
      <c r="E82" s="72" t="str">
        <f>E11</f>
        <v>SO 101b - Větev A - skladba chodníku vč. obrubníku bez zemního tělesa</v>
      </c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21</v>
      </c>
      <c r="D84" s="43"/>
      <c r="E84" s="43"/>
      <c r="F84" s="30" t="str">
        <f>F14</f>
        <v>Králův Dvůr</v>
      </c>
      <c r="G84" s="43"/>
      <c r="H84" s="43"/>
      <c r="I84" s="152" t="s">
        <v>23</v>
      </c>
      <c r="J84" s="75" t="str">
        <f>IF(J14="","",J14)</f>
        <v>18. 3. 2020</v>
      </c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40.05" customHeight="1">
      <c r="A86" s="41"/>
      <c r="B86" s="42"/>
      <c r="C86" s="35" t="s">
        <v>25</v>
      </c>
      <c r="D86" s="43"/>
      <c r="E86" s="43"/>
      <c r="F86" s="30" t="str">
        <f>E17</f>
        <v>Město Králův Dvůr,Nám.Míru 139,26701 Králův Dvůr</v>
      </c>
      <c r="G86" s="43"/>
      <c r="H86" s="43"/>
      <c r="I86" s="152" t="s">
        <v>31</v>
      </c>
      <c r="J86" s="39" t="str">
        <f>E23</f>
        <v>SPEKTRA s.r.o.,V Hlinkách 1548,26601 Beroun</v>
      </c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29</v>
      </c>
      <c r="D87" s="43"/>
      <c r="E87" s="43"/>
      <c r="F87" s="30" t="str">
        <f>IF(E20="","",E20)</f>
        <v>Vyplň údaj</v>
      </c>
      <c r="G87" s="43"/>
      <c r="H87" s="43"/>
      <c r="I87" s="152" t="s">
        <v>36</v>
      </c>
      <c r="J87" s="39" t="str">
        <f>E26</f>
        <v>p. Lenka Dejdarová</v>
      </c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149"/>
      <c r="J88" s="43"/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201"/>
      <c r="B89" s="202"/>
      <c r="C89" s="203" t="s">
        <v>155</v>
      </c>
      <c r="D89" s="204" t="s">
        <v>59</v>
      </c>
      <c r="E89" s="204" t="s">
        <v>55</v>
      </c>
      <c r="F89" s="204" t="s">
        <v>56</v>
      </c>
      <c r="G89" s="204" t="s">
        <v>156</v>
      </c>
      <c r="H89" s="204" t="s">
        <v>157</v>
      </c>
      <c r="I89" s="205" t="s">
        <v>158</v>
      </c>
      <c r="J89" s="204" t="s">
        <v>147</v>
      </c>
      <c r="K89" s="206" t="s">
        <v>159</v>
      </c>
      <c r="L89" s="207"/>
      <c r="M89" s="95" t="s">
        <v>19</v>
      </c>
      <c r="N89" s="96" t="s">
        <v>44</v>
      </c>
      <c r="O89" s="96" t="s">
        <v>160</v>
      </c>
      <c r="P89" s="96" t="s">
        <v>161</v>
      </c>
      <c r="Q89" s="96" t="s">
        <v>162</v>
      </c>
      <c r="R89" s="96" t="s">
        <v>163</v>
      </c>
      <c r="S89" s="96" t="s">
        <v>164</v>
      </c>
      <c r="T89" s="97" t="s">
        <v>165</v>
      </c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63" s="2" customFormat="1" ht="22.8" customHeight="1">
      <c r="A90" s="41"/>
      <c r="B90" s="42"/>
      <c r="C90" s="102" t="s">
        <v>166</v>
      </c>
      <c r="D90" s="43"/>
      <c r="E90" s="43"/>
      <c r="F90" s="43"/>
      <c r="G90" s="43"/>
      <c r="H90" s="43"/>
      <c r="I90" s="149"/>
      <c r="J90" s="208">
        <f>BK90</f>
        <v>0</v>
      </c>
      <c r="K90" s="43"/>
      <c r="L90" s="47"/>
      <c r="M90" s="98"/>
      <c r="N90" s="209"/>
      <c r="O90" s="99"/>
      <c r="P90" s="210">
        <f>P91</f>
        <v>0</v>
      </c>
      <c r="Q90" s="99"/>
      <c r="R90" s="210">
        <f>R91</f>
        <v>437.617405</v>
      </c>
      <c r="S90" s="99"/>
      <c r="T90" s="211">
        <f>T91</f>
        <v>3.9000000000000004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73</v>
      </c>
      <c r="AU90" s="20" t="s">
        <v>148</v>
      </c>
      <c r="BK90" s="212">
        <f>BK91</f>
        <v>0</v>
      </c>
    </row>
    <row r="91" spans="1:63" s="12" customFormat="1" ht="25.9" customHeight="1">
      <c r="A91" s="12"/>
      <c r="B91" s="213"/>
      <c r="C91" s="214"/>
      <c r="D91" s="215" t="s">
        <v>73</v>
      </c>
      <c r="E91" s="216" t="s">
        <v>167</v>
      </c>
      <c r="F91" s="216" t="s">
        <v>168</v>
      </c>
      <c r="G91" s="214"/>
      <c r="H91" s="214"/>
      <c r="I91" s="217"/>
      <c r="J91" s="218">
        <f>BK91</f>
        <v>0</v>
      </c>
      <c r="K91" s="214"/>
      <c r="L91" s="219"/>
      <c r="M91" s="220"/>
      <c r="N91" s="221"/>
      <c r="O91" s="221"/>
      <c r="P91" s="222">
        <f>P92+P96+P131+P135</f>
        <v>0</v>
      </c>
      <c r="Q91" s="221"/>
      <c r="R91" s="222">
        <f>R92+R96+R131+R135</f>
        <v>437.617405</v>
      </c>
      <c r="S91" s="221"/>
      <c r="T91" s="223">
        <f>T92+T96+T131+T135</f>
        <v>3.9000000000000004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4" t="s">
        <v>81</v>
      </c>
      <c r="AT91" s="225" t="s">
        <v>73</v>
      </c>
      <c r="AU91" s="225" t="s">
        <v>74</v>
      </c>
      <c r="AY91" s="224" t="s">
        <v>169</v>
      </c>
      <c r="BK91" s="226">
        <f>BK92+BK96+BK131+BK135</f>
        <v>0</v>
      </c>
    </row>
    <row r="92" spans="1:63" s="12" customFormat="1" ht="22.8" customHeight="1">
      <c r="A92" s="12"/>
      <c r="B92" s="213"/>
      <c r="C92" s="214"/>
      <c r="D92" s="215" t="s">
        <v>73</v>
      </c>
      <c r="E92" s="227" t="s">
        <v>81</v>
      </c>
      <c r="F92" s="227" t="s">
        <v>170</v>
      </c>
      <c r="G92" s="214"/>
      <c r="H92" s="214"/>
      <c r="I92" s="217"/>
      <c r="J92" s="228">
        <f>BK92</f>
        <v>0</v>
      </c>
      <c r="K92" s="214"/>
      <c r="L92" s="219"/>
      <c r="M92" s="220"/>
      <c r="N92" s="221"/>
      <c r="O92" s="221"/>
      <c r="P92" s="222">
        <f>SUM(P93:P95)</f>
        <v>0</v>
      </c>
      <c r="Q92" s="221"/>
      <c r="R92" s="222">
        <f>SUM(R93:R95)</f>
        <v>0</v>
      </c>
      <c r="S92" s="221"/>
      <c r="T92" s="223">
        <f>SUM(T93:T95)</f>
        <v>3.9000000000000004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4" t="s">
        <v>81</v>
      </c>
      <c r="AT92" s="225" t="s">
        <v>73</v>
      </c>
      <c r="AU92" s="225" t="s">
        <v>81</v>
      </c>
      <c r="AY92" s="224" t="s">
        <v>169</v>
      </c>
      <c r="BK92" s="226">
        <f>SUM(BK93:BK95)</f>
        <v>0</v>
      </c>
    </row>
    <row r="93" spans="1:65" s="2" customFormat="1" ht="55.5" customHeight="1">
      <c r="A93" s="41"/>
      <c r="B93" s="42"/>
      <c r="C93" s="229" t="s">
        <v>81</v>
      </c>
      <c r="D93" s="229" t="s">
        <v>171</v>
      </c>
      <c r="E93" s="230" t="s">
        <v>1022</v>
      </c>
      <c r="F93" s="231" t="s">
        <v>1023</v>
      </c>
      <c r="G93" s="232" t="s">
        <v>174</v>
      </c>
      <c r="H93" s="233">
        <v>15</v>
      </c>
      <c r="I93" s="234"/>
      <c r="J93" s="235">
        <f>ROUND(I93*H93,2)</f>
        <v>0</v>
      </c>
      <c r="K93" s="231" t="s">
        <v>175</v>
      </c>
      <c r="L93" s="47"/>
      <c r="M93" s="236" t="s">
        <v>19</v>
      </c>
      <c r="N93" s="237" t="s">
        <v>45</v>
      </c>
      <c r="O93" s="87"/>
      <c r="P93" s="238">
        <f>O93*H93</f>
        <v>0</v>
      </c>
      <c r="Q93" s="238">
        <v>0</v>
      </c>
      <c r="R93" s="238">
        <f>Q93*H93</f>
        <v>0</v>
      </c>
      <c r="S93" s="238">
        <v>0.26</v>
      </c>
      <c r="T93" s="239">
        <f>S93*H93</f>
        <v>3.9000000000000004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0" t="s">
        <v>176</v>
      </c>
      <c r="AT93" s="240" t="s">
        <v>171</v>
      </c>
      <c r="AU93" s="240" t="s">
        <v>83</v>
      </c>
      <c r="AY93" s="20" t="s">
        <v>169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20" t="s">
        <v>81</v>
      </c>
      <c r="BK93" s="241">
        <f>ROUND(I93*H93,2)</f>
        <v>0</v>
      </c>
      <c r="BL93" s="20" t="s">
        <v>176</v>
      </c>
      <c r="BM93" s="240" t="s">
        <v>1024</v>
      </c>
    </row>
    <row r="94" spans="1:51" s="13" customFormat="1" ht="12">
      <c r="A94" s="13"/>
      <c r="B94" s="242"/>
      <c r="C94" s="243"/>
      <c r="D94" s="244" t="s">
        <v>178</v>
      </c>
      <c r="E94" s="245" t="s">
        <v>19</v>
      </c>
      <c r="F94" s="246" t="s">
        <v>1025</v>
      </c>
      <c r="G94" s="243"/>
      <c r="H94" s="245" t="s">
        <v>19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2" t="s">
        <v>178</v>
      </c>
      <c r="AU94" s="252" t="s">
        <v>83</v>
      </c>
      <c r="AV94" s="13" t="s">
        <v>81</v>
      </c>
      <c r="AW94" s="13" t="s">
        <v>35</v>
      </c>
      <c r="AX94" s="13" t="s">
        <v>74</v>
      </c>
      <c r="AY94" s="252" t="s">
        <v>169</v>
      </c>
    </row>
    <row r="95" spans="1:51" s="14" customFormat="1" ht="12">
      <c r="A95" s="14"/>
      <c r="B95" s="253"/>
      <c r="C95" s="254"/>
      <c r="D95" s="244" t="s">
        <v>178</v>
      </c>
      <c r="E95" s="255" t="s">
        <v>19</v>
      </c>
      <c r="F95" s="256" t="s">
        <v>1026</v>
      </c>
      <c r="G95" s="254"/>
      <c r="H95" s="257">
        <v>15</v>
      </c>
      <c r="I95" s="258"/>
      <c r="J95" s="254"/>
      <c r="K95" s="254"/>
      <c r="L95" s="259"/>
      <c r="M95" s="260"/>
      <c r="N95" s="261"/>
      <c r="O95" s="261"/>
      <c r="P95" s="261"/>
      <c r="Q95" s="261"/>
      <c r="R95" s="261"/>
      <c r="S95" s="261"/>
      <c r="T95" s="26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3" t="s">
        <v>178</v>
      </c>
      <c r="AU95" s="263" t="s">
        <v>83</v>
      </c>
      <c r="AV95" s="14" t="s">
        <v>83</v>
      </c>
      <c r="AW95" s="14" t="s">
        <v>35</v>
      </c>
      <c r="AX95" s="14" t="s">
        <v>81</v>
      </c>
      <c r="AY95" s="263" t="s">
        <v>169</v>
      </c>
    </row>
    <row r="96" spans="1:63" s="12" customFormat="1" ht="22.8" customHeight="1">
      <c r="A96" s="12"/>
      <c r="B96" s="213"/>
      <c r="C96" s="214"/>
      <c r="D96" s="215" t="s">
        <v>73</v>
      </c>
      <c r="E96" s="227" t="s">
        <v>196</v>
      </c>
      <c r="F96" s="227" t="s">
        <v>724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SUM(P97:P130)</f>
        <v>0</v>
      </c>
      <c r="Q96" s="221"/>
      <c r="R96" s="222">
        <f>SUM(R97:R130)</f>
        <v>313.430405</v>
      </c>
      <c r="S96" s="221"/>
      <c r="T96" s="223">
        <f>SUM(T97:T130)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81</v>
      </c>
      <c r="AT96" s="225" t="s">
        <v>73</v>
      </c>
      <c r="AU96" s="225" t="s">
        <v>81</v>
      </c>
      <c r="AY96" s="224" t="s">
        <v>169</v>
      </c>
      <c r="BK96" s="226">
        <f>SUM(BK97:BK130)</f>
        <v>0</v>
      </c>
    </row>
    <row r="97" spans="1:65" s="2" customFormat="1" ht="21.75" customHeight="1">
      <c r="A97" s="41"/>
      <c r="B97" s="42"/>
      <c r="C97" s="229" t="s">
        <v>83</v>
      </c>
      <c r="D97" s="229" t="s">
        <v>171</v>
      </c>
      <c r="E97" s="230" t="s">
        <v>1027</v>
      </c>
      <c r="F97" s="231" t="s">
        <v>1028</v>
      </c>
      <c r="G97" s="232" t="s">
        <v>174</v>
      </c>
      <c r="H97" s="233">
        <v>1482.4</v>
      </c>
      <c r="I97" s="234"/>
      <c r="J97" s="235">
        <f>ROUND(I97*H97,2)</f>
        <v>0</v>
      </c>
      <c r="K97" s="231" t="s">
        <v>175</v>
      </c>
      <c r="L97" s="47"/>
      <c r="M97" s="236" t="s">
        <v>19</v>
      </c>
      <c r="N97" s="237" t="s">
        <v>45</v>
      </c>
      <c r="O97" s="8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0" t="s">
        <v>176</v>
      </c>
      <c r="AT97" s="240" t="s">
        <v>171</v>
      </c>
      <c r="AU97" s="240" t="s">
        <v>83</v>
      </c>
      <c r="AY97" s="20" t="s">
        <v>169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20" t="s">
        <v>81</v>
      </c>
      <c r="BK97" s="241">
        <f>ROUND(I97*H97,2)</f>
        <v>0</v>
      </c>
      <c r="BL97" s="20" t="s">
        <v>176</v>
      </c>
      <c r="BM97" s="240" t="s">
        <v>1029</v>
      </c>
    </row>
    <row r="98" spans="1:51" s="13" customFormat="1" ht="12">
      <c r="A98" s="13"/>
      <c r="B98" s="242"/>
      <c r="C98" s="243"/>
      <c r="D98" s="244" t="s">
        <v>178</v>
      </c>
      <c r="E98" s="245" t="s">
        <v>19</v>
      </c>
      <c r="F98" s="246" t="s">
        <v>728</v>
      </c>
      <c r="G98" s="243"/>
      <c r="H98" s="245" t="s">
        <v>19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2" t="s">
        <v>178</v>
      </c>
      <c r="AU98" s="252" t="s">
        <v>83</v>
      </c>
      <c r="AV98" s="13" t="s">
        <v>81</v>
      </c>
      <c r="AW98" s="13" t="s">
        <v>35</v>
      </c>
      <c r="AX98" s="13" t="s">
        <v>74</v>
      </c>
      <c r="AY98" s="252" t="s">
        <v>169</v>
      </c>
    </row>
    <row r="99" spans="1:51" s="13" customFormat="1" ht="12">
      <c r="A99" s="13"/>
      <c r="B99" s="242"/>
      <c r="C99" s="243"/>
      <c r="D99" s="244" t="s">
        <v>178</v>
      </c>
      <c r="E99" s="245" t="s">
        <v>19</v>
      </c>
      <c r="F99" s="246" t="s">
        <v>729</v>
      </c>
      <c r="G99" s="243"/>
      <c r="H99" s="245" t="s">
        <v>19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2" t="s">
        <v>178</v>
      </c>
      <c r="AU99" s="252" t="s">
        <v>83</v>
      </c>
      <c r="AV99" s="13" t="s">
        <v>81</v>
      </c>
      <c r="AW99" s="13" t="s">
        <v>35</v>
      </c>
      <c r="AX99" s="13" t="s">
        <v>74</v>
      </c>
      <c r="AY99" s="252" t="s">
        <v>169</v>
      </c>
    </row>
    <row r="100" spans="1:51" s="13" customFormat="1" ht="12">
      <c r="A100" s="13"/>
      <c r="B100" s="242"/>
      <c r="C100" s="243"/>
      <c r="D100" s="244" t="s">
        <v>178</v>
      </c>
      <c r="E100" s="245" t="s">
        <v>19</v>
      </c>
      <c r="F100" s="246" t="s">
        <v>1030</v>
      </c>
      <c r="G100" s="243"/>
      <c r="H100" s="245" t="s">
        <v>19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2" t="s">
        <v>178</v>
      </c>
      <c r="AU100" s="252" t="s">
        <v>83</v>
      </c>
      <c r="AV100" s="13" t="s">
        <v>81</v>
      </c>
      <c r="AW100" s="13" t="s">
        <v>35</v>
      </c>
      <c r="AX100" s="13" t="s">
        <v>74</v>
      </c>
      <c r="AY100" s="252" t="s">
        <v>169</v>
      </c>
    </row>
    <row r="101" spans="1:51" s="14" customFormat="1" ht="12">
      <c r="A101" s="14"/>
      <c r="B101" s="253"/>
      <c r="C101" s="254"/>
      <c r="D101" s="244" t="s">
        <v>178</v>
      </c>
      <c r="E101" s="255" t="s">
        <v>19</v>
      </c>
      <c r="F101" s="256" t="s">
        <v>1031</v>
      </c>
      <c r="G101" s="254"/>
      <c r="H101" s="257">
        <v>1467.4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3" t="s">
        <v>178</v>
      </c>
      <c r="AU101" s="263" t="s">
        <v>83</v>
      </c>
      <c r="AV101" s="14" t="s">
        <v>83</v>
      </c>
      <c r="AW101" s="14" t="s">
        <v>35</v>
      </c>
      <c r="AX101" s="14" t="s">
        <v>74</v>
      </c>
      <c r="AY101" s="263" t="s">
        <v>169</v>
      </c>
    </row>
    <row r="102" spans="1:51" s="14" customFormat="1" ht="12">
      <c r="A102" s="14"/>
      <c r="B102" s="253"/>
      <c r="C102" s="254"/>
      <c r="D102" s="244" t="s">
        <v>178</v>
      </c>
      <c r="E102" s="255" t="s">
        <v>19</v>
      </c>
      <c r="F102" s="256" t="s">
        <v>1032</v>
      </c>
      <c r="G102" s="254"/>
      <c r="H102" s="257">
        <v>15</v>
      </c>
      <c r="I102" s="258"/>
      <c r="J102" s="254"/>
      <c r="K102" s="254"/>
      <c r="L102" s="259"/>
      <c r="M102" s="260"/>
      <c r="N102" s="261"/>
      <c r="O102" s="261"/>
      <c r="P102" s="261"/>
      <c r="Q102" s="261"/>
      <c r="R102" s="261"/>
      <c r="S102" s="261"/>
      <c r="T102" s="26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3" t="s">
        <v>178</v>
      </c>
      <c r="AU102" s="263" t="s">
        <v>83</v>
      </c>
      <c r="AV102" s="14" t="s">
        <v>83</v>
      </c>
      <c r="AW102" s="14" t="s">
        <v>35</v>
      </c>
      <c r="AX102" s="14" t="s">
        <v>74</v>
      </c>
      <c r="AY102" s="263" t="s">
        <v>169</v>
      </c>
    </row>
    <row r="103" spans="1:51" s="15" customFormat="1" ht="12">
      <c r="A103" s="15"/>
      <c r="B103" s="264"/>
      <c r="C103" s="265"/>
      <c r="D103" s="244" t="s">
        <v>178</v>
      </c>
      <c r="E103" s="266" t="s">
        <v>19</v>
      </c>
      <c r="F103" s="267" t="s">
        <v>183</v>
      </c>
      <c r="G103" s="265"/>
      <c r="H103" s="268">
        <v>1482.4</v>
      </c>
      <c r="I103" s="269"/>
      <c r="J103" s="265"/>
      <c r="K103" s="265"/>
      <c r="L103" s="270"/>
      <c r="M103" s="271"/>
      <c r="N103" s="272"/>
      <c r="O103" s="272"/>
      <c r="P103" s="272"/>
      <c r="Q103" s="272"/>
      <c r="R103" s="272"/>
      <c r="S103" s="272"/>
      <c r="T103" s="27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74" t="s">
        <v>178</v>
      </c>
      <c r="AU103" s="274" t="s">
        <v>83</v>
      </c>
      <c r="AV103" s="15" t="s">
        <v>176</v>
      </c>
      <c r="AW103" s="15" t="s">
        <v>35</v>
      </c>
      <c r="AX103" s="15" t="s">
        <v>81</v>
      </c>
      <c r="AY103" s="274" t="s">
        <v>169</v>
      </c>
    </row>
    <row r="104" spans="1:65" s="2" customFormat="1" ht="66.75" customHeight="1">
      <c r="A104" s="41"/>
      <c r="B104" s="42"/>
      <c r="C104" s="229" t="s">
        <v>189</v>
      </c>
      <c r="D104" s="229" t="s">
        <v>171</v>
      </c>
      <c r="E104" s="230" t="s">
        <v>1033</v>
      </c>
      <c r="F104" s="231" t="s">
        <v>1034</v>
      </c>
      <c r="G104" s="232" t="s">
        <v>174</v>
      </c>
      <c r="H104" s="233">
        <v>1430.3</v>
      </c>
      <c r="I104" s="234"/>
      <c r="J104" s="235">
        <f>ROUND(I104*H104,2)</f>
        <v>0</v>
      </c>
      <c r="K104" s="231" t="s">
        <v>175</v>
      </c>
      <c r="L104" s="47"/>
      <c r="M104" s="236" t="s">
        <v>19</v>
      </c>
      <c r="N104" s="237" t="s">
        <v>45</v>
      </c>
      <c r="O104" s="87"/>
      <c r="P104" s="238">
        <f>O104*H104</f>
        <v>0</v>
      </c>
      <c r="Q104" s="238">
        <v>0.08425</v>
      </c>
      <c r="R104" s="238">
        <f>Q104*H104</f>
        <v>120.502775</v>
      </c>
      <c r="S104" s="238">
        <v>0</v>
      </c>
      <c r="T104" s="23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0" t="s">
        <v>176</v>
      </c>
      <c r="AT104" s="240" t="s">
        <v>171</v>
      </c>
      <c r="AU104" s="240" t="s">
        <v>83</v>
      </c>
      <c r="AY104" s="20" t="s">
        <v>169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20" t="s">
        <v>81</v>
      </c>
      <c r="BK104" s="241">
        <f>ROUND(I104*H104,2)</f>
        <v>0</v>
      </c>
      <c r="BL104" s="20" t="s">
        <v>176</v>
      </c>
      <c r="BM104" s="240" t="s">
        <v>1035</v>
      </c>
    </row>
    <row r="105" spans="1:51" s="13" customFormat="1" ht="12">
      <c r="A105" s="13"/>
      <c r="B105" s="242"/>
      <c r="C105" s="243"/>
      <c r="D105" s="244" t="s">
        <v>178</v>
      </c>
      <c r="E105" s="245" t="s">
        <v>19</v>
      </c>
      <c r="F105" s="246" t="s">
        <v>728</v>
      </c>
      <c r="G105" s="243"/>
      <c r="H105" s="245" t="s">
        <v>19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2" t="s">
        <v>178</v>
      </c>
      <c r="AU105" s="252" t="s">
        <v>83</v>
      </c>
      <c r="AV105" s="13" t="s">
        <v>81</v>
      </c>
      <c r="AW105" s="13" t="s">
        <v>35</v>
      </c>
      <c r="AX105" s="13" t="s">
        <v>74</v>
      </c>
      <c r="AY105" s="252" t="s">
        <v>169</v>
      </c>
    </row>
    <row r="106" spans="1:51" s="13" customFormat="1" ht="12">
      <c r="A106" s="13"/>
      <c r="B106" s="242"/>
      <c r="C106" s="243"/>
      <c r="D106" s="244" t="s">
        <v>178</v>
      </c>
      <c r="E106" s="245" t="s">
        <v>19</v>
      </c>
      <c r="F106" s="246" t="s">
        <v>729</v>
      </c>
      <c r="G106" s="243"/>
      <c r="H106" s="245" t="s">
        <v>19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2" t="s">
        <v>178</v>
      </c>
      <c r="AU106" s="252" t="s">
        <v>83</v>
      </c>
      <c r="AV106" s="13" t="s">
        <v>81</v>
      </c>
      <c r="AW106" s="13" t="s">
        <v>35</v>
      </c>
      <c r="AX106" s="13" t="s">
        <v>74</v>
      </c>
      <c r="AY106" s="252" t="s">
        <v>169</v>
      </c>
    </row>
    <row r="107" spans="1:51" s="13" customFormat="1" ht="12">
      <c r="A107" s="13"/>
      <c r="B107" s="242"/>
      <c r="C107" s="243"/>
      <c r="D107" s="244" t="s">
        <v>178</v>
      </c>
      <c r="E107" s="245" t="s">
        <v>19</v>
      </c>
      <c r="F107" s="246" t="s">
        <v>1036</v>
      </c>
      <c r="G107" s="243"/>
      <c r="H107" s="245" t="s">
        <v>19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2" t="s">
        <v>178</v>
      </c>
      <c r="AU107" s="252" t="s">
        <v>83</v>
      </c>
      <c r="AV107" s="13" t="s">
        <v>81</v>
      </c>
      <c r="AW107" s="13" t="s">
        <v>35</v>
      </c>
      <c r="AX107" s="13" t="s">
        <v>74</v>
      </c>
      <c r="AY107" s="252" t="s">
        <v>169</v>
      </c>
    </row>
    <row r="108" spans="1:51" s="14" customFormat="1" ht="12">
      <c r="A108" s="14"/>
      <c r="B108" s="253"/>
      <c r="C108" s="254"/>
      <c r="D108" s="244" t="s">
        <v>178</v>
      </c>
      <c r="E108" s="255" t="s">
        <v>19</v>
      </c>
      <c r="F108" s="256" t="s">
        <v>1037</v>
      </c>
      <c r="G108" s="254"/>
      <c r="H108" s="257">
        <v>1300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178</v>
      </c>
      <c r="AU108" s="263" t="s">
        <v>83</v>
      </c>
      <c r="AV108" s="14" t="s">
        <v>83</v>
      </c>
      <c r="AW108" s="14" t="s">
        <v>35</v>
      </c>
      <c r="AX108" s="14" t="s">
        <v>74</v>
      </c>
      <c r="AY108" s="263" t="s">
        <v>169</v>
      </c>
    </row>
    <row r="109" spans="1:51" s="13" customFormat="1" ht="12">
      <c r="A109" s="13"/>
      <c r="B109" s="242"/>
      <c r="C109" s="243"/>
      <c r="D109" s="244" t="s">
        <v>178</v>
      </c>
      <c r="E109" s="245" t="s">
        <v>19</v>
      </c>
      <c r="F109" s="246" t="s">
        <v>1038</v>
      </c>
      <c r="G109" s="243"/>
      <c r="H109" s="245" t="s">
        <v>19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2" t="s">
        <v>178</v>
      </c>
      <c r="AU109" s="252" t="s">
        <v>83</v>
      </c>
      <c r="AV109" s="13" t="s">
        <v>81</v>
      </c>
      <c r="AW109" s="13" t="s">
        <v>35</v>
      </c>
      <c r="AX109" s="13" t="s">
        <v>74</v>
      </c>
      <c r="AY109" s="252" t="s">
        <v>169</v>
      </c>
    </row>
    <row r="110" spans="1:51" s="14" customFormat="1" ht="12">
      <c r="A110" s="14"/>
      <c r="B110" s="253"/>
      <c r="C110" s="254"/>
      <c r="D110" s="244" t="s">
        <v>178</v>
      </c>
      <c r="E110" s="255" t="s">
        <v>19</v>
      </c>
      <c r="F110" s="256" t="s">
        <v>519</v>
      </c>
      <c r="G110" s="254"/>
      <c r="H110" s="257">
        <v>34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3" t="s">
        <v>178</v>
      </c>
      <c r="AU110" s="263" t="s">
        <v>83</v>
      </c>
      <c r="AV110" s="14" t="s">
        <v>83</v>
      </c>
      <c r="AW110" s="14" t="s">
        <v>35</v>
      </c>
      <c r="AX110" s="14" t="s">
        <v>74</v>
      </c>
      <c r="AY110" s="263" t="s">
        <v>169</v>
      </c>
    </row>
    <row r="111" spans="1:51" s="13" customFormat="1" ht="12">
      <c r="A111" s="13"/>
      <c r="B111" s="242"/>
      <c r="C111" s="243"/>
      <c r="D111" s="244" t="s">
        <v>178</v>
      </c>
      <c r="E111" s="245" t="s">
        <v>19</v>
      </c>
      <c r="F111" s="246" t="s">
        <v>1039</v>
      </c>
      <c r="G111" s="243"/>
      <c r="H111" s="245" t="s">
        <v>19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2" t="s">
        <v>178</v>
      </c>
      <c r="AU111" s="252" t="s">
        <v>83</v>
      </c>
      <c r="AV111" s="13" t="s">
        <v>81</v>
      </c>
      <c r="AW111" s="13" t="s">
        <v>35</v>
      </c>
      <c r="AX111" s="13" t="s">
        <v>74</v>
      </c>
      <c r="AY111" s="252" t="s">
        <v>169</v>
      </c>
    </row>
    <row r="112" spans="1:51" s="14" customFormat="1" ht="12">
      <c r="A112" s="14"/>
      <c r="B112" s="253"/>
      <c r="C112" s="254"/>
      <c r="D112" s="244" t="s">
        <v>178</v>
      </c>
      <c r="E112" s="255" t="s">
        <v>19</v>
      </c>
      <c r="F112" s="256" t="s">
        <v>8</v>
      </c>
      <c r="G112" s="254"/>
      <c r="H112" s="257">
        <v>15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178</v>
      </c>
      <c r="AU112" s="263" t="s">
        <v>83</v>
      </c>
      <c r="AV112" s="14" t="s">
        <v>83</v>
      </c>
      <c r="AW112" s="14" t="s">
        <v>35</v>
      </c>
      <c r="AX112" s="14" t="s">
        <v>74</v>
      </c>
      <c r="AY112" s="263" t="s">
        <v>169</v>
      </c>
    </row>
    <row r="113" spans="1:51" s="13" customFormat="1" ht="12">
      <c r="A113" s="13"/>
      <c r="B113" s="242"/>
      <c r="C113" s="243"/>
      <c r="D113" s="244" t="s">
        <v>178</v>
      </c>
      <c r="E113" s="245" t="s">
        <v>19</v>
      </c>
      <c r="F113" s="246" t="s">
        <v>1040</v>
      </c>
      <c r="G113" s="243"/>
      <c r="H113" s="245" t="s">
        <v>19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2" t="s">
        <v>178</v>
      </c>
      <c r="AU113" s="252" t="s">
        <v>83</v>
      </c>
      <c r="AV113" s="13" t="s">
        <v>81</v>
      </c>
      <c r="AW113" s="13" t="s">
        <v>35</v>
      </c>
      <c r="AX113" s="13" t="s">
        <v>74</v>
      </c>
      <c r="AY113" s="252" t="s">
        <v>169</v>
      </c>
    </row>
    <row r="114" spans="1:51" s="14" customFormat="1" ht="12">
      <c r="A114" s="14"/>
      <c r="B114" s="253"/>
      <c r="C114" s="254"/>
      <c r="D114" s="244" t="s">
        <v>178</v>
      </c>
      <c r="E114" s="255" t="s">
        <v>19</v>
      </c>
      <c r="F114" s="256" t="s">
        <v>1041</v>
      </c>
      <c r="G114" s="254"/>
      <c r="H114" s="257">
        <v>81.3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178</v>
      </c>
      <c r="AU114" s="263" t="s">
        <v>83</v>
      </c>
      <c r="AV114" s="14" t="s">
        <v>83</v>
      </c>
      <c r="AW114" s="14" t="s">
        <v>35</v>
      </c>
      <c r="AX114" s="14" t="s">
        <v>74</v>
      </c>
      <c r="AY114" s="263" t="s">
        <v>169</v>
      </c>
    </row>
    <row r="115" spans="1:51" s="15" customFormat="1" ht="12">
      <c r="A115" s="15"/>
      <c r="B115" s="264"/>
      <c r="C115" s="265"/>
      <c r="D115" s="244" t="s">
        <v>178</v>
      </c>
      <c r="E115" s="266" t="s">
        <v>19</v>
      </c>
      <c r="F115" s="267" t="s">
        <v>183</v>
      </c>
      <c r="G115" s="265"/>
      <c r="H115" s="268">
        <v>1430.3</v>
      </c>
      <c r="I115" s="269"/>
      <c r="J115" s="265"/>
      <c r="K115" s="265"/>
      <c r="L115" s="270"/>
      <c r="M115" s="271"/>
      <c r="N115" s="272"/>
      <c r="O115" s="272"/>
      <c r="P115" s="272"/>
      <c r="Q115" s="272"/>
      <c r="R115" s="272"/>
      <c r="S115" s="272"/>
      <c r="T115" s="27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4" t="s">
        <v>178</v>
      </c>
      <c r="AU115" s="274" t="s">
        <v>83</v>
      </c>
      <c r="AV115" s="15" t="s">
        <v>176</v>
      </c>
      <c r="AW115" s="15" t="s">
        <v>35</v>
      </c>
      <c r="AX115" s="15" t="s">
        <v>81</v>
      </c>
      <c r="AY115" s="274" t="s">
        <v>169</v>
      </c>
    </row>
    <row r="116" spans="1:65" s="2" customFormat="1" ht="16.5" customHeight="1">
      <c r="A116" s="41"/>
      <c r="B116" s="42"/>
      <c r="C116" s="307" t="s">
        <v>176</v>
      </c>
      <c r="D116" s="307" t="s">
        <v>637</v>
      </c>
      <c r="E116" s="308" t="s">
        <v>1042</v>
      </c>
      <c r="F116" s="309" t="s">
        <v>1043</v>
      </c>
      <c r="G116" s="310" t="s">
        <v>174</v>
      </c>
      <c r="H116" s="311">
        <v>1450.365</v>
      </c>
      <c r="I116" s="312"/>
      <c r="J116" s="313">
        <f>ROUND(I116*H116,2)</f>
        <v>0</v>
      </c>
      <c r="K116" s="309" t="s">
        <v>175</v>
      </c>
      <c r="L116" s="314"/>
      <c r="M116" s="315" t="s">
        <v>19</v>
      </c>
      <c r="N116" s="316" t="s">
        <v>45</v>
      </c>
      <c r="O116" s="87"/>
      <c r="P116" s="238">
        <f>O116*H116</f>
        <v>0</v>
      </c>
      <c r="Q116" s="238">
        <v>0.131</v>
      </c>
      <c r="R116" s="238">
        <f>Q116*H116</f>
        <v>189.997815</v>
      </c>
      <c r="S116" s="238">
        <v>0</v>
      </c>
      <c r="T116" s="239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0" t="s">
        <v>210</v>
      </c>
      <c r="AT116" s="240" t="s">
        <v>637</v>
      </c>
      <c r="AU116" s="240" t="s">
        <v>83</v>
      </c>
      <c r="AY116" s="20" t="s">
        <v>169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20" t="s">
        <v>81</v>
      </c>
      <c r="BK116" s="241">
        <f>ROUND(I116*H116,2)</f>
        <v>0</v>
      </c>
      <c r="BL116" s="20" t="s">
        <v>176</v>
      </c>
      <c r="BM116" s="240" t="s">
        <v>1044</v>
      </c>
    </row>
    <row r="117" spans="1:51" s="13" customFormat="1" ht="12">
      <c r="A117" s="13"/>
      <c r="B117" s="242"/>
      <c r="C117" s="243"/>
      <c r="D117" s="244" t="s">
        <v>178</v>
      </c>
      <c r="E117" s="245" t="s">
        <v>19</v>
      </c>
      <c r="F117" s="246" t="s">
        <v>728</v>
      </c>
      <c r="G117" s="243"/>
      <c r="H117" s="245" t="s">
        <v>19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2" t="s">
        <v>178</v>
      </c>
      <c r="AU117" s="252" t="s">
        <v>83</v>
      </c>
      <c r="AV117" s="13" t="s">
        <v>81</v>
      </c>
      <c r="AW117" s="13" t="s">
        <v>35</v>
      </c>
      <c r="AX117" s="13" t="s">
        <v>74</v>
      </c>
      <c r="AY117" s="252" t="s">
        <v>169</v>
      </c>
    </row>
    <row r="118" spans="1:51" s="13" customFormat="1" ht="12">
      <c r="A118" s="13"/>
      <c r="B118" s="242"/>
      <c r="C118" s="243"/>
      <c r="D118" s="244" t="s">
        <v>178</v>
      </c>
      <c r="E118" s="245" t="s">
        <v>19</v>
      </c>
      <c r="F118" s="246" t="s">
        <v>729</v>
      </c>
      <c r="G118" s="243"/>
      <c r="H118" s="245" t="s">
        <v>19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178</v>
      </c>
      <c r="AU118" s="252" t="s">
        <v>83</v>
      </c>
      <c r="AV118" s="13" t="s">
        <v>81</v>
      </c>
      <c r="AW118" s="13" t="s">
        <v>35</v>
      </c>
      <c r="AX118" s="13" t="s">
        <v>74</v>
      </c>
      <c r="AY118" s="252" t="s">
        <v>169</v>
      </c>
    </row>
    <row r="119" spans="1:51" s="13" customFormat="1" ht="12">
      <c r="A119" s="13"/>
      <c r="B119" s="242"/>
      <c r="C119" s="243"/>
      <c r="D119" s="244" t="s">
        <v>178</v>
      </c>
      <c r="E119" s="245" t="s">
        <v>19</v>
      </c>
      <c r="F119" s="246" t="s">
        <v>1036</v>
      </c>
      <c r="G119" s="243"/>
      <c r="H119" s="245" t="s">
        <v>19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2" t="s">
        <v>178</v>
      </c>
      <c r="AU119" s="252" t="s">
        <v>83</v>
      </c>
      <c r="AV119" s="13" t="s">
        <v>81</v>
      </c>
      <c r="AW119" s="13" t="s">
        <v>35</v>
      </c>
      <c r="AX119" s="13" t="s">
        <v>74</v>
      </c>
      <c r="AY119" s="252" t="s">
        <v>169</v>
      </c>
    </row>
    <row r="120" spans="1:51" s="14" customFormat="1" ht="12">
      <c r="A120" s="14"/>
      <c r="B120" s="253"/>
      <c r="C120" s="254"/>
      <c r="D120" s="244" t="s">
        <v>178</v>
      </c>
      <c r="E120" s="255" t="s">
        <v>19</v>
      </c>
      <c r="F120" s="256" t="s">
        <v>1037</v>
      </c>
      <c r="G120" s="254"/>
      <c r="H120" s="257">
        <v>1300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178</v>
      </c>
      <c r="AU120" s="263" t="s">
        <v>83</v>
      </c>
      <c r="AV120" s="14" t="s">
        <v>83</v>
      </c>
      <c r="AW120" s="14" t="s">
        <v>35</v>
      </c>
      <c r="AX120" s="14" t="s">
        <v>74</v>
      </c>
      <c r="AY120" s="263" t="s">
        <v>169</v>
      </c>
    </row>
    <row r="121" spans="1:51" s="13" customFormat="1" ht="12">
      <c r="A121" s="13"/>
      <c r="B121" s="242"/>
      <c r="C121" s="243"/>
      <c r="D121" s="244" t="s">
        <v>178</v>
      </c>
      <c r="E121" s="245" t="s">
        <v>19</v>
      </c>
      <c r="F121" s="246" t="s">
        <v>1040</v>
      </c>
      <c r="G121" s="243"/>
      <c r="H121" s="245" t="s">
        <v>19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2" t="s">
        <v>178</v>
      </c>
      <c r="AU121" s="252" t="s">
        <v>83</v>
      </c>
      <c r="AV121" s="13" t="s">
        <v>81</v>
      </c>
      <c r="AW121" s="13" t="s">
        <v>35</v>
      </c>
      <c r="AX121" s="13" t="s">
        <v>74</v>
      </c>
      <c r="AY121" s="252" t="s">
        <v>169</v>
      </c>
    </row>
    <row r="122" spans="1:51" s="14" customFormat="1" ht="12">
      <c r="A122" s="14"/>
      <c r="B122" s="253"/>
      <c r="C122" s="254"/>
      <c r="D122" s="244" t="s">
        <v>178</v>
      </c>
      <c r="E122" s="255" t="s">
        <v>19</v>
      </c>
      <c r="F122" s="256" t="s">
        <v>1041</v>
      </c>
      <c r="G122" s="254"/>
      <c r="H122" s="257">
        <v>81.3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178</v>
      </c>
      <c r="AU122" s="263" t="s">
        <v>83</v>
      </c>
      <c r="AV122" s="14" t="s">
        <v>83</v>
      </c>
      <c r="AW122" s="14" t="s">
        <v>35</v>
      </c>
      <c r="AX122" s="14" t="s">
        <v>74</v>
      </c>
      <c r="AY122" s="263" t="s">
        <v>169</v>
      </c>
    </row>
    <row r="123" spans="1:51" s="15" customFormat="1" ht="12">
      <c r="A123" s="15"/>
      <c r="B123" s="264"/>
      <c r="C123" s="265"/>
      <c r="D123" s="244" t="s">
        <v>178</v>
      </c>
      <c r="E123" s="266" t="s">
        <v>19</v>
      </c>
      <c r="F123" s="267" t="s">
        <v>183</v>
      </c>
      <c r="G123" s="265"/>
      <c r="H123" s="268">
        <v>1381.3</v>
      </c>
      <c r="I123" s="269"/>
      <c r="J123" s="265"/>
      <c r="K123" s="265"/>
      <c r="L123" s="270"/>
      <c r="M123" s="271"/>
      <c r="N123" s="272"/>
      <c r="O123" s="272"/>
      <c r="P123" s="272"/>
      <c r="Q123" s="272"/>
      <c r="R123" s="272"/>
      <c r="S123" s="272"/>
      <c r="T123" s="27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4" t="s">
        <v>178</v>
      </c>
      <c r="AU123" s="274" t="s">
        <v>83</v>
      </c>
      <c r="AV123" s="15" t="s">
        <v>176</v>
      </c>
      <c r="AW123" s="15" t="s">
        <v>35</v>
      </c>
      <c r="AX123" s="15" t="s">
        <v>81</v>
      </c>
      <c r="AY123" s="274" t="s">
        <v>169</v>
      </c>
    </row>
    <row r="124" spans="1:51" s="14" customFormat="1" ht="12">
      <c r="A124" s="14"/>
      <c r="B124" s="253"/>
      <c r="C124" s="254"/>
      <c r="D124" s="244" t="s">
        <v>178</v>
      </c>
      <c r="E124" s="254"/>
      <c r="F124" s="256" t="s">
        <v>1045</v>
      </c>
      <c r="G124" s="254"/>
      <c r="H124" s="257">
        <v>1450.365</v>
      </c>
      <c r="I124" s="258"/>
      <c r="J124" s="254"/>
      <c r="K124" s="254"/>
      <c r="L124" s="259"/>
      <c r="M124" s="260"/>
      <c r="N124" s="261"/>
      <c r="O124" s="261"/>
      <c r="P124" s="261"/>
      <c r="Q124" s="261"/>
      <c r="R124" s="261"/>
      <c r="S124" s="261"/>
      <c r="T124" s="26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3" t="s">
        <v>178</v>
      </c>
      <c r="AU124" s="263" t="s">
        <v>83</v>
      </c>
      <c r="AV124" s="14" t="s">
        <v>83</v>
      </c>
      <c r="AW124" s="14" t="s">
        <v>4</v>
      </c>
      <c r="AX124" s="14" t="s">
        <v>81</v>
      </c>
      <c r="AY124" s="263" t="s">
        <v>169</v>
      </c>
    </row>
    <row r="125" spans="1:65" s="2" customFormat="1" ht="21.75" customHeight="1">
      <c r="A125" s="41"/>
      <c r="B125" s="42"/>
      <c r="C125" s="307" t="s">
        <v>196</v>
      </c>
      <c r="D125" s="307" t="s">
        <v>637</v>
      </c>
      <c r="E125" s="308" t="s">
        <v>1046</v>
      </c>
      <c r="F125" s="309" t="s">
        <v>1047</v>
      </c>
      <c r="G125" s="310" t="s">
        <v>174</v>
      </c>
      <c r="H125" s="311">
        <v>22.365</v>
      </c>
      <c r="I125" s="312"/>
      <c r="J125" s="313">
        <f>ROUND(I125*H125,2)</f>
        <v>0</v>
      </c>
      <c r="K125" s="309" t="s">
        <v>175</v>
      </c>
      <c r="L125" s="314"/>
      <c r="M125" s="315" t="s">
        <v>19</v>
      </c>
      <c r="N125" s="316" t="s">
        <v>45</v>
      </c>
      <c r="O125" s="87"/>
      <c r="P125" s="238">
        <f>O125*H125</f>
        <v>0</v>
      </c>
      <c r="Q125" s="238">
        <v>0.131</v>
      </c>
      <c r="R125" s="238">
        <f>Q125*H125</f>
        <v>2.929815</v>
      </c>
      <c r="S125" s="238">
        <v>0</v>
      </c>
      <c r="T125" s="239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0" t="s">
        <v>210</v>
      </c>
      <c r="AT125" s="240" t="s">
        <v>637</v>
      </c>
      <c r="AU125" s="240" t="s">
        <v>83</v>
      </c>
      <c r="AY125" s="20" t="s">
        <v>169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20" t="s">
        <v>81</v>
      </c>
      <c r="BK125" s="241">
        <f>ROUND(I125*H125,2)</f>
        <v>0</v>
      </c>
      <c r="BL125" s="20" t="s">
        <v>176</v>
      </c>
      <c r="BM125" s="240" t="s">
        <v>1048</v>
      </c>
    </row>
    <row r="126" spans="1:51" s="13" customFormat="1" ht="12">
      <c r="A126" s="13"/>
      <c r="B126" s="242"/>
      <c r="C126" s="243"/>
      <c r="D126" s="244" t="s">
        <v>178</v>
      </c>
      <c r="E126" s="245" t="s">
        <v>19</v>
      </c>
      <c r="F126" s="246" t="s">
        <v>728</v>
      </c>
      <c r="G126" s="243"/>
      <c r="H126" s="245" t="s">
        <v>19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2" t="s">
        <v>178</v>
      </c>
      <c r="AU126" s="252" t="s">
        <v>83</v>
      </c>
      <c r="AV126" s="13" t="s">
        <v>81</v>
      </c>
      <c r="AW126" s="13" t="s">
        <v>35</v>
      </c>
      <c r="AX126" s="13" t="s">
        <v>74</v>
      </c>
      <c r="AY126" s="252" t="s">
        <v>169</v>
      </c>
    </row>
    <row r="127" spans="1:51" s="13" customFormat="1" ht="12">
      <c r="A127" s="13"/>
      <c r="B127" s="242"/>
      <c r="C127" s="243"/>
      <c r="D127" s="244" t="s">
        <v>178</v>
      </c>
      <c r="E127" s="245" t="s">
        <v>19</v>
      </c>
      <c r="F127" s="246" t="s">
        <v>729</v>
      </c>
      <c r="G127" s="243"/>
      <c r="H127" s="245" t="s">
        <v>19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178</v>
      </c>
      <c r="AU127" s="252" t="s">
        <v>83</v>
      </c>
      <c r="AV127" s="13" t="s">
        <v>81</v>
      </c>
      <c r="AW127" s="13" t="s">
        <v>35</v>
      </c>
      <c r="AX127" s="13" t="s">
        <v>74</v>
      </c>
      <c r="AY127" s="252" t="s">
        <v>169</v>
      </c>
    </row>
    <row r="128" spans="1:51" s="13" customFormat="1" ht="12">
      <c r="A128" s="13"/>
      <c r="B128" s="242"/>
      <c r="C128" s="243"/>
      <c r="D128" s="244" t="s">
        <v>178</v>
      </c>
      <c r="E128" s="245" t="s">
        <v>19</v>
      </c>
      <c r="F128" s="246" t="s">
        <v>1038</v>
      </c>
      <c r="G128" s="243"/>
      <c r="H128" s="245" t="s">
        <v>19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2" t="s">
        <v>178</v>
      </c>
      <c r="AU128" s="252" t="s">
        <v>83</v>
      </c>
      <c r="AV128" s="13" t="s">
        <v>81</v>
      </c>
      <c r="AW128" s="13" t="s">
        <v>35</v>
      </c>
      <c r="AX128" s="13" t="s">
        <v>74</v>
      </c>
      <c r="AY128" s="252" t="s">
        <v>169</v>
      </c>
    </row>
    <row r="129" spans="1:51" s="14" customFormat="1" ht="12">
      <c r="A129" s="14"/>
      <c r="B129" s="253"/>
      <c r="C129" s="254"/>
      <c r="D129" s="244" t="s">
        <v>178</v>
      </c>
      <c r="E129" s="255" t="s">
        <v>19</v>
      </c>
      <c r="F129" s="256" t="s">
        <v>1049</v>
      </c>
      <c r="G129" s="254"/>
      <c r="H129" s="257">
        <v>21.3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178</v>
      </c>
      <c r="AU129" s="263" t="s">
        <v>83</v>
      </c>
      <c r="AV129" s="14" t="s">
        <v>83</v>
      </c>
      <c r="AW129" s="14" t="s">
        <v>35</v>
      </c>
      <c r="AX129" s="14" t="s">
        <v>81</v>
      </c>
      <c r="AY129" s="263" t="s">
        <v>169</v>
      </c>
    </row>
    <row r="130" spans="1:51" s="14" customFormat="1" ht="12">
      <c r="A130" s="14"/>
      <c r="B130" s="253"/>
      <c r="C130" s="254"/>
      <c r="D130" s="244" t="s">
        <v>178</v>
      </c>
      <c r="E130" s="254"/>
      <c r="F130" s="256" t="s">
        <v>1050</v>
      </c>
      <c r="G130" s="254"/>
      <c r="H130" s="257">
        <v>22.365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178</v>
      </c>
      <c r="AU130" s="263" t="s">
        <v>83</v>
      </c>
      <c r="AV130" s="14" t="s">
        <v>83</v>
      </c>
      <c r="AW130" s="14" t="s">
        <v>4</v>
      </c>
      <c r="AX130" s="14" t="s">
        <v>81</v>
      </c>
      <c r="AY130" s="263" t="s">
        <v>169</v>
      </c>
    </row>
    <row r="131" spans="1:63" s="12" customFormat="1" ht="22.8" customHeight="1">
      <c r="A131" s="12"/>
      <c r="B131" s="213"/>
      <c r="C131" s="214"/>
      <c r="D131" s="215" t="s">
        <v>73</v>
      </c>
      <c r="E131" s="227" t="s">
        <v>216</v>
      </c>
      <c r="F131" s="227" t="s">
        <v>242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SUM(P132:P134)</f>
        <v>0</v>
      </c>
      <c r="Q131" s="221"/>
      <c r="R131" s="222">
        <f>SUM(R132:R134)</f>
        <v>124.18700000000001</v>
      </c>
      <c r="S131" s="221"/>
      <c r="T131" s="223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81</v>
      </c>
      <c r="AT131" s="225" t="s">
        <v>73</v>
      </c>
      <c r="AU131" s="225" t="s">
        <v>81</v>
      </c>
      <c r="AY131" s="224" t="s">
        <v>169</v>
      </c>
      <c r="BK131" s="226">
        <f>SUM(BK132:BK134)</f>
        <v>0</v>
      </c>
    </row>
    <row r="132" spans="1:65" s="2" customFormat="1" ht="44.25" customHeight="1">
      <c r="A132" s="41"/>
      <c r="B132" s="42"/>
      <c r="C132" s="229" t="s">
        <v>200</v>
      </c>
      <c r="D132" s="229" t="s">
        <v>171</v>
      </c>
      <c r="E132" s="230" t="s">
        <v>1051</v>
      </c>
      <c r="F132" s="231" t="s">
        <v>1052</v>
      </c>
      <c r="G132" s="232" t="s">
        <v>445</v>
      </c>
      <c r="H132" s="233">
        <v>706</v>
      </c>
      <c r="I132" s="234"/>
      <c r="J132" s="235">
        <f>ROUND(I132*H132,2)</f>
        <v>0</v>
      </c>
      <c r="K132" s="231" t="s">
        <v>175</v>
      </c>
      <c r="L132" s="47"/>
      <c r="M132" s="236" t="s">
        <v>19</v>
      </c>
      <c r="N132" s="237" t="s">
        <v>45</v>
      </c>
      <c r="O132" s="87"/>
      <c r="P132" s="238">
        <f>O132*H132</f>
        <v>0</v>
      </c>
      <c r="Q132" s="238">
        <v>0.1295</v>
      </c>
      <c r="R132" s="238">
        <f>Q132*H132</f>
        <v>91.427</v>
      </c>
      <c r="S132" s="238">
        <v>0</v>
      </c>
      <c r="T132" s="239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0" t="s">
        <v>176</v>
      </c>
      <c r="AT132" s="240" t="s">
        <v>171</v>
      </c>
      <c r="AU132" s="240" t="s">
        <v>83</v>
      </c>
      <c r="AY132" s="20" t="s">
        <v>169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20" t="s">
        <v>81</v>
      </c>
      <c r="BK132" s="241">
        <f>ROUND(I132*H132,2)</f>
        <v>0</v>
      </c>
      <c r="BL132" s="20" t="s">
        <v>176</v>
      </c>
      <c r="BM132" s="240" t="s">
        <v>1053</v>
      </c>
    </row>
    <row r="133" spans="1:65" s="2" customFormat="1" ht="16.5" customHeight="1">
      <c r="A133" s="41"/>
      <c r="B133" s="42"/>
      <c r="C133" s="307" t="s">
        <v>204</v>
      </c>
      <c r="D133" s="307" t="s">
        <v>637</v>
      </c>
      <c r="E133" s="308" t="s">
        <v>1054</v>
      </c>
      <c r="F133" s="309" t="s">
        <v>1055</v>
      </c>
      <c r="G133" s="310" t="s">
        <v>445</v>
      </c>
      <c r="H133" s="311">
        <v>728</v>
      </c>
      <c r="I133" s="312"/>
      <c r="J133" s="313">
        <f>ROUND(I133*H133,2)</f>
        <v>0</v>
      </c>
      <c r="K133" s="309" t="s">
        <v>175</v>
      </c>
      <c r="L133" s="314"/>
      <c r="M133" s="315" t="s">
        <v>19</v>
      </c>
      <c r="N133" s="316" t="s">
        <v>45</v>
      </c>
      <c r="O133" s="87"/>
      <c r="P133" s="238">
        <f>O133*H133</f>
        <v>0</v>
      </c>
      <c r="Q133" s="238">
        <v>0.045</v>
      </c>
      <c r="R133" s="238">
        <f>Q133*H133</f>
        <v>32.76</v>
      </c>
      <c r="S133" s="238">
        <v>0</v>
      </c>
      <c r="T133" s="239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0" t="s">
        <v>210</v>
      </c>
      <c r="AT133" s="240" t="s">
        <v>637</v>
      </c>
      <c r="AU133" s="240" t="s">
        <v>83</v>
      </c>
      <c r="AY133" s="20" t="s">
        <v>169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20" t="s">
        <v>81</v>
      </c>
      <c r="BK133" s="241">
        <f>ROUND(I133*H133,2)</f>
        <v>0</v>
      </c>
      <c r="BL133" s="20" t="s">
        <v>176</v>
      </c>
      <c r="BM133" s="240" t="s">
        <v>1056</v>
      </c>
    </row>
    <row r="134" spans="1:51" s="14" customFormat="1" ht="12">
      <c r="A134" s="14"/>
      <c r="B134" s="253"/>
      <c r="C134" s="254"/>
      <c r="D134" s="244" t="s">
        <v>178</v>
      </c>
      <c r="E134" s="254"/>
      <c r="F134" s="256" t="s">
        <v>1057</v>
      </c>
      <c r="G134" s="254"/>
      <c r="H134" s="257">
        <v>728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3" t="s">
        <v>178</v>
      </c>
      <c r="AU134" s="263" t="s">
        <v>83</v>
      </c>
      <c r="AV134" s="14" t="s">
        <v>83</v>
      </c>
      <c r="AW134" s="14" t="s">
        <v>4</v>
      </c>
      <c r="AX134" s="14" t="s">
        <v>81</v>
      </c>
      <c r="AY134" s="263" t="s">
        <v>169</v>
      </c>
    </row>
    <row r="135" spans="1:63" s="12" customFormat="1" ht="22.8" customHeight="1">
      <c r="A135" s="12"/>
      <c r="B135" s="213"/>
      <c r="C135" s="214"/>
      <c r="D135" s="215" t="s">
        <v>73</v>
      </c>
      <c r="E135" s="227" t="s">
        <v>991</v>
      </c>
      <c r="F135" s="227" t="s">
        <v>244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P136</f>
        <v>0</v>
      </c>
      <c r="Q135" s="221"/>
      <c r="R135" s="222">
        <f>R136</f>
        <v>0</v>
      </c>
      <c r="S135" s="221"/>
      <c r="T135" s="223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81</v>
      </c>
      <c r="AT135" s="225" t="s">
        <v>73</v>
      </c>
      <c r="AU135" s="225" t="s">
        <v>81</v>
      </c>
      <c r="AY135" s="224" t="s">
        <v>169</v>
      </c>
      <c r="BK135" s="226">
        <f>BK136</f>
        <v>0</v>
      </c>
    </row>
    <row r="136" spans="1:65" s="2" customFormat="1" ht="33" customHeight="1">
      <c r="A136" s="41"/>
      <c r="B136" s="42"/>
      <c r="C136" s="229" t="s">
        <v>210</v>
      </c>
      <c r="D136" s="229" t="s">
        <v>171</v>
      </c>
      <c r="E136" s="230" t="s">
        <v>993</v>
      </c>
      <c r="F136" s="231" t="s">
        <v>994</v>
      </c>
      <c r="G136" s="232" t="s">
        <v>234</v>
      </c>
      <c r="H136" s="233">
        <v>437.617</v>
      </c>
      <c r="I136" s="234"/>
      <c r="J136" s="235">
        <f>ROUND(I136*H136,2)</f>
        <v>0</v>
      </c>
      <c r="K136" s="231" t="s">
        <v>175</v>
      </c>
      <c r="L136" s="47"/>
      <c r="M136" s="288" t="s">
        <v>19</v>
      </c>
      <c r="N136" s="289" t="s">
        <v>45</v>
      </c>
      <c r="O136" s="290"/>
      <c r="P136" s="291">
        <f>O136*H136</f>
        <v>0</v>
      </c>
      <c r="Q136" s="291">
        <v>0</v>
      </c>
      <c r="R136" s="291">
        <f>Q136*H136</f>
        <v>0</v>
      </c>
      <c r="S136" s="291">
        <v>0</v>
      </c>
      <c r="T136" s="292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0" t="s">
        <v>176</v>
      </c>
      <c r="AT136" s="240" t="s">
        <v>171</v>
      </c>
      <c r="AU136" s="240" t="s">
        <v>83</v>
      </c>
      <c r="AY136" s="20" t="s">
        <v>169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20" t="s">
        <v>81</v>
      </c>
      <c r="BK136" s="241">
        <f>ROUND(I136*H136,2)</f>
        <v>0</v>
      </c>
      <c r="BL136" s="20" t="s">
        <v>176</v>
      </c>
      <c r="BM136" s="240" t="s">
        <v>995</v>
      </c>
    </row>
    <row r="137" spans="1:31" s="2" customFormat="1" ht="6.95" customHeight="1">
      <c r="A137" s="41"/>
      <c r="B137" s="62"/>
      <c r="C137" s="63"/>
      <c r="D137" s="63"/>
      <c r="E137" s="63"/>
      <c r="F137" s="63"/>
      <c r="G137" s="63"/>
      <c r="H137" s="63"/>
      <c r="I137" s="178"/>
      <c r="J137" s="63"/>
      <c r="K137" s="63"/>
      <c r="L137" s="47"/>
      <c r="M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</sheetData>
  <sheetProtection password="DD5F" sheet="1" objects="1" scenarios="1" formatColumns="0" formatRows="0" autoFilter="0"/>
  <autoFilter ref="C89:K1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594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1058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ROUND(J90,2)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ROUND((SUM(BE90:BE205)),2)</f>
        <v>0</v>
      </c>
      <c r="G35" s="41"/>
      <c r="H35" s="41"/>
      <c r="I35" s="167">
        <v>0.21</v>
      </c>
      <c r="J35" s="166">
        <f>ROUND(((SUM(BE90:BE205))*I35),2)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ROUND((SUM(BF90:BF205)),2)</f>
        <v>0</v>
      </c>
      <c r="G36" s="41"/>
      <c r="H36" s="41"/>
      <c r="I36" s="167">
        <v>0.15</v>
      </c>
      <c r="J36" s="166">
        <f>ROUND(((SUM(BF90:BF205))*I36),2)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ROUND((SUM(BG90:BG205)),2)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ROUND((SUM(BH90:BH205)),2)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ROUND((SUM(BI90:BI205)),2)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594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102 - Dopravně inženýrské opatření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J90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J91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J92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1059</v>
      </c>
      <c r="E66" s="197"/>
      <c r="F66" s="197"/>
      <c r="G66" s="197"/>
      <c r="H66" s="197"/>
      <c r="I66" s="198"/>
      <c r="J66" s="199">
        <f>J117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95"/>
      <c r="C67" s="128"/>
      <c r="D67" s="196" t="s">
        <v>152</v>
      </c>
      <c r="E67" s="197"/>
      <c r="F67" s="197"/>
      <c r="G67" s="197"/>
      <c r="H67" s="197"/>
      <c r="I67" s="198"/>
      <c r="J67" s="199">
        <f>J199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21.8" customHeight="1">
      <c r="A68" s="10"/>
      <c r="B68" s="195"/>
      <c r="C68" s="128"/>
      <c r="D68" s="196" t="s">
        <v>153</v>
      </c>
      <c r="E68" s="197"/>
      <c r="F68" s="197"/>
      <c r="G68" s="197"/>
      <c r="H68" s="197"/>
      <c r="I68" s="198"/>
      <c r="J68" s="199">
        <f>J201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149"/>
      <c r="J69" s="43"/>
      <c r="K69" s="43"/>
      <c r="L69" s="15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178"/>
      <c r="J70" s="63"/>
      <c r="K70" s="63"/>
      <c r="L70" s="15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181"/>
      <c r="J74" s="65"/>
      <c r="K74" s="65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154</v>
      </c>
      <c r="D75" s="43"/>
      <c r="E75" s="43"/>
      <c r="F75" s="43"/>
      <c r="G75" s="43"/>
      <c r="H75" s="43"/>
      <c r="I75" s="149"/>
      <c r="J75" s="43"/>
      <c r="K75" s="43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149"/>
      <c r="J76" s="43"/>
      <c r="K76" s="4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149"/>
      <c r="J77" s="43"/>
      <c r="K77" s="43"/>
      <c r="L77" s="15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82" t="str">
        <f>E7</f>
        <v>KRÁLŮV DVŮR - OBCHVAT - II. část - PDPS</v>
      </c>
      <c r="F78" s="35"/>
      <c r="G78" s="35"/>
      <c r="H78" s="35"/>
      <c r="I78" s="149"/>
      <c r="J78" s="43"/>
      <c r="K78" s="4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2:12" s="1" customFormat="1" ht="12" customHeight="1">
      <c r="B79" s="24"/>
      <c r="C79" s="35" t="s">
        <v>141</v>
      </c>
      <c r="D79" s="25"/>
      <c r="E79" s="25"/>
      <c r="F79" s="25"/>
      <c r="G79" s="25"/>
      <c r="H79" s="25"/>
      <c r="I79" s="141"/>
      <c r="J79" s="25"/>
      <c r="K79" s="25"/>
      <c r="L79" s="23"/>
    </row>
    <row r="80" spans="1:31" s="2" customFormat="1" ht="16.5" customHeight="1">
      <c r="A80" s="41"/>
      <c r="B80" s="42"/>
      <c r="C80" s="43"/>
      <c r="D80" s="43"/>
      <c r="E80" s="182" t="s">
        <v>594</v>
      </c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143</v>
      </c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72" t="str">
        <f>E11</f>
        <v>SO 102 - Dopravně inženýrské opatření</v>
      </c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21</v>
      </c>
      <c r="D84" s="43"/>
      <c r="E84" s="43"/>
      <c r="F84" s="30" t="str">
        <f>F14</f>
        <v>Králův Dvůr</v>
      </c>
      <c r="G84" s="43"/>
      <c r="H84" s="43"/>
      <c r="I84" s="152" t="s">
        <v>23</v>
      </c>
      <c r="J84" s="75" t="str">
        <f>IF(J14="","",J14)</f>
        <v>18. 3. 2020</v>
      </c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40.05" customHeight="1">
      <c r="A86" s="41"/>
      <c r="B86" s="42"/>
      <c r="C86" s="35" t="s">
        <v>25</v>
      </c>
      <c r="D86" s="43"/>
      <c r="E86" s="43"/>
      <c r="F86" s="30" t="str">
        <f>E17</f>
        <v>Město Králův Dvůr,Nám.Míru 139,26701 Králův Dvůr</v>
      </c>
      <c r="G86" s="43"/>
      <c r="H86" s="43"/>
      <c r="I86" s="152" t="s">
        <v>31</v>
      </c>
      <c r="J86" s="39" t="str">
        <f>E23</f>
        <v>SPEKTRA s.r.o.,V Hlinkách 1548,26601 Beroun</v>
      </c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29</v>
      </c>
      <c r="D87" s="43"/>
      <c r="E87" s="43"/>
      <c r="F87" s="30" t="str">
        <f>IF(E20="","",E20)</f>
        <v>Vyplň údaj</v>
      </c>
      <c r="G87" s="43"/>
      <c r="H87" s="43"/>
      <c r="I87" s="152" t="s">
        <v>36</v>
      </c>
      <c r="J87" s="39" t="str">
        <f>E26</f>
        <v>p. Lenka Dejdarová</v>
      </c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149"/>
      <c r="J88" s="43"/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201"/>
      <c r="B89" s="202"/>
      <c r="C89" s="203" t="s">
        <v>155</v>
      </c>
      <c r="D89" s="204" t="s">
        <v>59</v>
      </c>
      <c r="E89" s="204" t="s">
        <v>55</v>
      </c>
      <c r="F89" s="204" t="s">
        <v>56</v>
      </c>
      <c r="G89" s="204" t="s">
        <v>156</v>
      </c>
      <c r="H89" s="204" t="s">
        <v>157</v>
      </c>
      <c r="I89" s="205" t="s">
        <v>158</v>
      </c>
      <c r="J89" s="204" t="s">
        <v>147</v>
      </c>
      <c r="K89" s="206" t="s">
        <v>159</v>
      </c>
      <c r="L89" s="207"/>
      <c r="M89" s="95" t="s">
        <v>19</v>
      </c>
      <c r="N89" s="96" t="s">
        <v>44</v>
      </c>
      <c r="O89" s="96" t="s">
        <v>160</v>
      </c>
      <c r="P89" s="96" t="s">
        <v>161</v>
      </c>
      <c r="Q89" s="96" t="s">
        <v>162</v>
      </c>
      <c r="R89" s="96" t="s">
        <v>163</v>
      </c>
      <c r="S89" s="96" t="s">
        <v>164</v>
      </c>
      <c r="T89" s="97" t="s">
        <v>165</v>
      </c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</row>
    <row r="90" spans="1:63" s="2" customFormat="1" ht="22.8" customHeight="1">
      <c r="A90" s="41"/>
      <c r="B90" s="42"/>
      <c r="C90" s="102" t="s">
        <v>166</v>
      </c>
      <c r="D90" s="43"/>
      <c r="E90" s="43"/>
      <c r="F90" s="43"/>
      <c r="G90" s="43"/>
      <c r="H90" s="43"/>
      <c r="I90" s="149"/>
      <c r="J90" s="208">
        <f>BK90</f>
        <v>0</v>
      </c>
      <c r="K90" s="43"/>
      <c r="L90" s="47"/>
      <c r="M90" s="98"/>
      <c r="N90" s="209"/>
      <c r="O90" s="99"/>
      <c r="P90" s="210">
        <f>P91</f>
        <v>0</v>
      </c>
      <c r="Q90" s="99"/>
      <c r="R90" s="210">
        <f>R91</f>
        <v>2.58031</v>
      </c>
      <c r="S90" s="99"/>
      <c r="T90" s="211">
        <f>T91</f>
        <v>14.456000000000001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73</v>
      </c>
      <c r="AU90" s="20" t="s">
        <v>148</v>
      </c>
      <c r="BK90" s="212">
        <f>BK91</f>
        <v>0</v>
      </c>
    </row>
    <row r="91" spans="1:63" s="12" customFormat="1" ht="25.9" customHeight="1">
      <c r="A91" s="12"/>
      <c r="B91" s="213"/>
      <c r="C91" s="214"/>
      <c r="D91" s="215" t="s">
        <v>73</v>
      </c>
      <c r="E91" s="216" t="s">
        <v>167</v>
      </c>
      <c r="F91" s="216" t="s">
        <v>168</v>
      </c>
      <c r="G91" s="214"/>
      <c r="H91" s="214"/>
      <c r="I91" s="217"/>
      <c r="J91" s="218">
        <f>BK91</f>
        <v>0</v>
      </c>
      <c r="K91" s="214"/>
      <c r="L91" s="219"/>
      <c r="M91" s="220"/>
      <c r="N91" s="221"/>
      <c r="O91" s="221"/>
      <c r="P91" s="222">
        <f>P92+P117</f>
        <v>0</v>
      </c>
      <c r="Q91" s="221"/>
      <c r="R91" s="222">
        <f>R92+R117</f>
        <v>2.58031</v>
      </c>
      <c r="S91" s="221"/>
      <c r="T91" s="223">
        <f>T92+T117</f>
        <v>14.456000000000001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4" t="s">
        <v>81</v>
      </c>
      <c r="AT91" s="225" t="s">
        <v>73</v>
      </c>
      <c r="AU91" s="225" t="s">
        <v>74</v>
      </c>
      <c r="AY91" s="224" t="s">
        <v>169</v>
      </c>
      <c r="BK91" s="226">
        <f>BK92+BK117</f>
        <v>0</v>
      </c>
    </row>
    <row r="92" spans="1:63" s="12" customFormat="1" ht="22.8" customHeight="1">
      <c r="A92" s="12"/>
      <c r="B92" s="213"/>
      <c r="C92" s="214"/>
      <c r="D92" s="215" t="s">
        <v>73</v>
      </c>
      <c r="E92" s="227" t="s">
        <v>81</v>
      </c>
      <c r="F92" s="227" t="s">
        <v>170</v>
      </c>
      <c r="G92" s="214"/>
      <c r="H92" s="214"/>
      <c r="I92" s="217"/>
      <c r="J92" s="228">
        <f>BK92</f>
        <v>0</v>
      </c>
      <c r="K92" s="214"/>
      <c r="L92" s="219"/>
      <c r="M92" s="220"/>
      <c r="N92" s="221"/>
      <c r="O92" s="221"/>
      <c r="P92" s="222">
        <f>SUM(P93:P116)</f>
        <v>0</v>
      </c>
      <c r="Q92" s="221"/>
      <c r="R92" s="222">
        <f>SUM(R93:R116)</f>
        <v>0.021449999999999997</v>
      </c>
      <c r="S92" s="221"/>
      <c r="T92" s="223">
        <f>SUM(T93:T116)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4" t="s">
        <v>81</v>
      </c>
      <c r="AT92" s="225" t="s">
        <v>73</v>
      </c>
      <c r="AU92" s="225" t="s">
        <v>81</v>
      </c>
      <c r="AY92" s="224" t="s">
        <v>169</v>
      </c>
      <c r="BK92" s="226">
        <f>SUM(BK93:BK116)</f>
        <v>0</v>
      </c>
    </row>
    <row r="93" spans="1:65" s="2" customFormat="1" ht="44.25" customHeight="1">
      <c r="A93" s="41"/>
      <c r="B93" s="42"/>
      <c r="C93" s="229" t="s">
        <v>81</v>
      </c>
      <c r="D93" s="229" t="s">
        <v>171</v>
      </c>
      <c r="E93" s="230" t="s">
        <v>1060</v>
      </c>
      <c r="F93" s="231" t="s">
        <v>1061</v>
      </c>
      <c r="G93" s="232" t="s">
        <v>445</v>
      </c>
      <c r="H93" s="233">
        <v>71.5</v>
      </c>
      <c r="I93" s="234"/>
      <c r="J93" s="235">
        <f>ROUND(I93*H93,2)</f>
        <v>0</v>
      </c>
      <c r="K93" s="231" t="s">
        <v>175</v>
      </c>
      <c r="L93" s="47"/>
      <c r="M93" s="236" t="s">
        <v>19</v>
      </c>
      <c r="N93" s="237" t="s">
        <v>45</v>
      </c>
      <c r="O93" s="87"/>
      <c r="P93" s="238">
        <f>O93*H93</f>
        <v>0</v>
      </c>
      <c r="Q93" s="238">
        <v>0.0003</v>
      </c>
      <c r="R93" s="238">
        <f>Q93*H93</f>
        <v>0.021449999999999997</v>
      </c>
      <c r="S93" s="238">
        <v>0</v>
      </c>
      <c r="T93" s="239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0" t="s">
        <v>176</v>
      </c>
      <c r="AT93" s="240" t="s">
        <v>171</v>
      </c>
      <c r="AU93" s="240" t="s">
        <v>83</v>
      </c>
      <c r="AY93" s="20" t="s">
        <v>169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20" t="s">
        <v>81</v>
      </c>
      <c r="BK93" s="241">
        <f>ROUND(I93*H93,2)</f>
        <v>0</v>
      </c>
      <c r="BL93" s="20" t="s">
        <v>176</v>
      </c>
      <c r="BM93" s="240" t="s">
        <v>1062</v>
      </c>
    </row>
    <row r="94" spans="1:51" s="13" customFormat="1" ht="12">
      <c r="A94" s="13"/>
      <c r="B94" s="242"/>
      <c r="C94" s="243"/>
      <c r="D94" s="244" t="s">
        <v>178</v>
      </c>
      <c r="E94" s="245" t="s">
        <v>19</v>
      </c>
      <c r="F94" s="246" t="s">
        <v>1063</v>
      </c>
      <c r="G94" s="243"/>
      <c r="H94" s="245" t="s">
        <v>19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2" t="s">
        <v>178</v>
      </c>
      <c r="AU94" s="252" t="s">
        <v>83</v>
      </c>
      <c r="AV94" s="13" t="s">
        <v>81</v>
      </c>
      <c r="AW94" s="13" t="s">
        <v>35</v>
      </c>
      <c r="AX94" s="13" t="s">
        <v>74</v>
      </c>
      <c r="AY94" s="252" t="s">
        <v>169</v>
      </c>
    </row>
    <row r="95" spans="1:51" s="14" customFormat="1" ht="12">
      <c r="A95" s="14"/>
      <c r="B95" s="253"/>
      <c r="C95" s="254"/>
      <c r="D95" s="244" t="s">
        <v>178</v>
      </c>
      <c r="E95" s="255" t="s">
        <v>19</v>
      </c>
      <c r="F95" s="256" t="s">
        <v>1064</v>
      </c>
      <c r="G95" s="254"/>
      <c r="H95" s="257">
        <v>13.5</v>
      </c>
      <c r="I95" s="258"/>
      <c r="J95" s="254"/>
      <c r="K95" s="254"/>
      <c r="L95" s="259"/>
      <c r="M95" s="260"/>
      <c r="N95" s="261"/>
      <c r="O95" s="261"/>
      <c r="P95" s="261"/>
      <c r="Q95" s="261"/>
      <c r="R95" s="261"/>
      <c r="S95" s="261"/>
      <c r="T95" s="26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3" t="s">
        <v>178</v>
      </c>
      <c r="AU95" s="263" t="s">
        <v>83</v>
      </c>
      <c r="AV95" s="14" t="s">
        <v>83</v>
      </c>
      <c r="AW95" s="14" t="s">
        <v>35</v>
      </c>
      <c r="AX95" s="14" t="s">
        <v>74</v>
      </c>
      <c r="AY95" s="263" t="s">
        <v>169</v>
      </c>
    </row>
    <row r="96" spans="1:51" s="13" customFormat="1" ht="12">
      <c r="A96" s="13"/>
      <c r="B96" s="242"/>
      <c r="C96" s="243"/>
      <c r="D96" s="244" t="s">
        <v>178</v>
      </c>
      <c r="E96" s="245" t="s">
        <v>19</v>
      </c>
      <c r="F96" s="246" t="s">
        <v>1065</v>
      </c>
      <c r="G96" s="243"/>
      <c r="H96" s="245" t="s">
        <v>19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2" t="s">
        <v>178</v>
      </c>
      <c r="AU96" s="252" t="s">
        <v>83</v>
      </c>
      <c r="AV96" s="13" t="s">
        <v>81</v>
      </c>
      <c r="AW96" s="13" t="s">
        <v>35</v>
      </c>
      <c r="AX96" s="13" t="s">
        <v>74</v>
      </c>
      <c r="AY96" s="252" t="s">
        <v>169</v>
      </c>
    </row>
    <row r="97" spans="1:51" s="14" customFormat="1" ht="12">
      <c r="A97" s="14"/>
      <c r="B97" s="253"/>
      <c r="C97" s="254"/>
      <c r="D97" s="244" t="s">
        <v>178</v>
      </c>
      <c r="E97" s="255" t="s">
        <v>19</v>
      </c>
      <c r="F97" s="256" t="s">
        <v>1066</v>
      </c>
      <c r="G97" s="254"/>
      <c r="H97" s="257">
        <v>58</v>
      </c>
      <c r="I97" s="258"/>
      <c r="J97" s="254"/>
      <c r="K97" s="254"/>
      <c r="L97" s="259"/>
      <c r="M97" s="260"/>
      <c r="N97" s="261"/>
      <c r="O97" s="261"/>
      <c r="P97" s="261"/>
      <c r="Q97" s="261"/>
      <c r="R97" s="261"/>
      <c r="S97" s="261"/>
      <c r="T97" s="26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3" t="s">
        <v>178</v>
      </c>
      <c r="AU97" s="263" t="s">
        <v>83</v>
      </c>
      <c r="AV97" s="14" t="s">
        <v>83</v>
      </c>
      <c r="AW97" s="14" t="s">
        <v>35</v>
      </c>
      <c r="AX97" s="14" t="s">
        <v>74</v>
      </c>
      <c r="AY97" s="263" t="s">
        <v>169</v>
      </c>
    </row>
    <row r="98" spans="1:51" s="15" customFormat="1" ht="12">
      <c r="A98" s="15"/>
      <c r="B98" s="264"/>
      <c r="C98" s="265"/>
      <c r="D98" s="244" t="s">
        <v>178</v>
      </c>
      <c r="E98" s="266" t="s">
        <v>19</v>
      </c>
      <c r="F98" s="267" t="s">
        <v>183</v>
      </c>
      <c r="G98" s="265"/>
      <c r="H98" s="268">
        <v>71.5</v>
      </c>
      <c r="I98" s="269"/>
      <c r="J98" s="265"/>
      <c r="K98" s="265"/>
      <c r="L98" s="270"/>
      <c r="M98" s="271"/>
      <c r="N98" s="272"/>
      <c r="O98" s="272"/>
      <c r="P98" s="272"/>
      <c r="Q98" s="272"/>
      <c r="R98" s="272"/>
      <c r="S98" s="272"/>
      <c r="T98" s="27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4" t="s">
        <v>178</v>
      </c>
      <c r="AU98" s="274" t="s">
        <v>83</v>
      </c>
      <c r="AV98" s="15" t="s">
        <v>176</v>
      </c>
      <c r="AW98" s="15" t="s">
        <v>35</v>
      </c>
      <c r="AX98" s="15" t="s">
        <v>81</v>
      </c>
      <c r="AY98" s="274" t="s">
        <v>169</v>
      </c>
    </row>
    <row r="99" spans="1:65" s="2" customFormat="1" ht="33" customHeight="1">
      <c r="A99" s="41"/>
      <c r="B99" s="42"/>
      <c r="C99" s="229" t="s">
        <v>83</v>
      </c>
      <c r="D99" s="229" t="s">
        <v>171</v>
      </c>
      <c r="E99" s="230" t="s">
        <v>1067</v>
      </c>
      <c r="F99" s="231" t="s">
        <v>1068</v>
      </c>
      <c r="G99" s="232" t="s">
        <v>445</v>
      </c>
      <c r="H99" s="233">
        <v>71.5</v>
      </c>
      <c r="I99" s="234"/>
      <c r="J99" s="235">
        <f>ROUND(I99*H99,2)</f>
        <v>0</v>
      </c>
      <c r="K99" s="231" t="s">
        <v>175</v>
      </c>
      <c r="L99" s="47"/>
      <c r="M99" s="236" t="s">
        <v>19</v>
      </c>
      <c r="N99" s="237" t="s">
        <v>45</v>
      </c>
      <c r="O99" s="87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0" t="s">
        <v>176</v>
      </c>
      <c r="AT99" s="240" t="s">
        <v>171</v>
      </c>
      <c r="AU99" s="240" t="s">
        <v>83</v>
      </c>
      <c r="AY99" s="20" t="s">
        <v>169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20" t="s">
        <v>81</v>
      </c>
      <c r="BK99" s="241">
        <f>ROUND(I99*H99,2)</f>
        <v>0</v>
      </c>
      <c r="BL99" s="20" t="s">
        <v>176</v>
      </c>
      <c r="BM99" s="240" t="s">
        <v>1069</v>
      </c>
    </row>
    <row r="100" spans="1:65" s="2" customFormat="1" ht="33" customHeight="1">
      <c r="A100" s="41"/>
      <c r="B100" s="42"/>
      <c r="C100" s="229" t="s">
        <v>189</v>
      </c>
      <c r="D100" s="229" t="s">
        <v>171</v>
      </c>
      <c r="E100" s="230" t="s">
        <v>1070</v>
      </c>
      <c r="F100" s="231" t="s">
        <v>1071</v>
      </c>
      <c r="G100" s="232" t="s">
        <v>186</v>
      </c>
      <c r="H100" s="233">
        <v>25</v>
      </c>
      <c r="I100" s="234"/>
      <c r="J100" s="235">
        <f>ROUND(I100*H100,2)</f>
        <v>0</v>
      </c>
      <c r="K100" s="231" t="s">
        <v>19</v>
      </c>
      <c r="L100" s="47"/>
      <c r="M100" s="236" t="s">
        <v>19</v>
      </c>
      <c r="N100" s="237" t="s">
        <v>45</v>
      </c>
      <c r="O100" s="87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0" t="s">
        <v>176</v>
      </c>
      <c r="AT100" s="240" t="s">
        <v>171</v>
      </c>
      <c r="AU100" s="240" t="s">
        <v>83</v>
      </c>
      <c r="AY100" s="20" t="s">
        <v>169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20" t="s">
        <v>81</v>
      </c>
      <c r="BK100" s="241">
        <f>ROUND(I100*H100,2)</f>
        <v>0</v>
      </c>
      <c r="BL100" s="20" t="s">
        <v>176</v>
      </c>
      <c r="BM100" s="240" t="s">
        <v>1072</v>
      </c>
    </row>
    <row r="101" spans="1:51" s="13" customFormat="1" ht="12">
      <c r="A101" s="13"/>
      <c r="B101" s="242"/>
      <c r="C101" s="243"/>
      <c r="D101" s="244" t="s">
        <v>178</v>
      </c>
      <c r="E101" s="245" t="s">
        <v>19</v>
      </c>
      <c r="F101" s="246" t="s">
        <v>1063</v>
      </c>
      <c r="G101" s="243"/>
      <c r="H101" s="245" t="s">
        <v>19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2" t="s">
        <v>178</v>
      </c>
      <c r="AU101" s="252" t="s">
        <v>83</v>
      </c>
      <c r="AV101" s="13" t="s">
        <v>81</v>
      </c>
      <c r="AW101" s="13" t="s">
        <v>35</v>
      </c>
      <c r="AX101" s="13" t="s">
        <v>74</v>
      </c>
      <c r="AY101" s="252" t="s">
        <v>169</v>
      </c>
    </row>
    <row r="102" spans="1:51" s="14" customFormat="1" ht="12">
      <c r="A102" s="14"/>
      <c r="B102" s="253"/>
      <c r="C102" s="254"/>
      <c r="D102" s="244" t="s">
        <v>178</v>
      </c>
      <c r="E102" s="255" t="s">
        <v>19</v>
      </c>
      <c r="F102" s="256" t="s">
        <v>1073</v>
      </c>
      <c r="G102" s="254"/>
      <c r="H102" s="257">
        <v>1</v>
      </c>
      <c r="I102" s="258"/>
      <c r="J102" s="254"/>
      <c r="K102" s="254"/>
      <c r="L102" s="259"/>
      <c r="M102" s="260"/>
      <c r="N102" s="261"/>
      <c r="O102" s="261"/>
      <c r="P102" s="261"/>
      <c r="Q102" s="261"/>
      <c r="R102" s="261"/>
      <c r="S102" s="261"/>
      <c r="T102" s="26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3" t="s">
        <v>178</v>
      </c>
      <c r="AU102" s="263" t="s">
        <v>83</v>
      </c>
      <c r="AV102" s="14" t="s">
        <v>83</v>
      </c>
      <c r="AW102" s="14" t="s">
        <v>35</v>
      </c>
      <c r="AX102" s="14" t="s">
        <v>74</v>
      </c>
      <c r="AY102" s="263" t="s">
        <v>169</v>
      </c>
    </row>
    <row r="103" spans="1:51" s="14" customFormat="1" ht="12">
      <c r="A103" s="14"/>
      <c r="B103" s="253"/>
      <c r="C103" s="254"/>
      <c r="D103" s="244" t="s">
        <v>178</v>
      </c>
      <c r="E103" s="255" t="s">
        <v>19</v>
      </c>
      <c r="F103" s="256" t="s">
        <v>1074</v>
      </c>
      <c r="G103" s="254"/>
      <c r="H103" s="257">
        <v>3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3" t="s">
        <v>178</v>
      </c>
      <c r="AU103" s="263" t="s">
        <v>83</v>
      </c>
      <c r="AV103" s="14" t="s">
        <v>83</v>
      </c>
      <c r="AW103" s="14" t="s">
        <v>35</v>
      </c>
      <c r="AX103" s="14" t="s">
        <v>74</v>
      </c>
      <c r="AY103" s="263" t="s">
        <v>169</v>
      </c>
    </row>
    <row r="104" spans="1:51" s="14" customFormat="1" ht="12">
      <c r="A104" s="14"/>
      <c r="B104" s="253"/>
      <c r="C104" s="254"/>
      <c r="D104" s="244" t="s">
        <v>178</v>
      </c>
      <c r="E104" s="255" t="s">
        <v>19</v>
      </c>
      <c r="F104" s="256" t="s">
        <v>1075</v>
      </c>
      <c r="G104" s="254"/>
      <c r="H104" s="257">
        <v>1</v>
      </c>
      <c r="I104" s="258"/>
      <c r="J104" s="254"/>
      <c r="K104" s="254"/>
      <c r="L104" s="259"/>
      <c r="M104" s="260"/>
      <c r="N104" s="261"/>
      <c r="O104" s="261"/>
      <c r="P104" s="261"/>
      <c r="Q104" s="261"/>
      <c r="R104" s="261"/>
      <c r="S104" s="261"/>
      <c r="T104" s="26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3" t="s">
        <v>178</v>
      </c>
      <c r="AU104" s="263" t="s">
        <v>83</v>
      </c>
      <c r="AV104" s="14" t="s">
        <v>83</v>
      </c>
      <c r="AW104" s="14" t="s">
        <v>35</v>
      </c>
      <c r="AX104" s="14" t="s">
        <v>74</v>
      </c>
      <c r="AY104" s="263" t="s">
        <v>169</v>
      </c>
    </row>
    <row r="105" spans="1:51" s="14" customFormat="1" ht="12">
      <c r="A105" s="14"/>
      <c r="B105" s="253"/>
      <c r="C105" s="254"/>
      <c r="D105" s="244" t="s">
        <v>178</v>
      </c>
      <c r="E105" s="255" t="s">
        <v>19</v>
      </c>
      <c r="F105" s="256" t="s">
        <v>1076</v>
      </c>
      <c r="G105" s="254"/>
      <c r="H105" s="257">
        <v>1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3" t="s">
        <v>178</v>
      </c>
      <c r="AU105" s="263" t="s">
        <v>83</v>
      </c>
      <c r="AV105" s="14" t="s">
        <v>83</v>
      </c>
      <c r="AW105" s="14" t="s">
        <v>35</v>
      </c>
      <c r="AX105" s="14" t="s">
        <v>74</v>
      </c>
      <c r="AY105" s="263" t="s">
        <v>169</v>
      </c>
    </row>
    <row r="106" spans="1:51" s="13" customFormat="1" ht="12">
      <c r="A106" s="13"/>
      <c r="B106" s="242"/>
      <c r="C106" s="243"/>
      <c r="D106" s="244" t="s">
        <v>178</v>
      </c>
      <c r="E106" s="245" t="s">
        <v>19</v>
      </c>
      <c r="F106" s="246" t="s">
        <v>1065</v>
      </c>
      <c r="G106" s="243"/>
      <c r="H106" s="245" t="s">
        <v>19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2" t="s">
        <v>178</v>
      </c>
      <c r="AU106" s="252" t="s">
        <v>83</v>
      </c>
      <c r="AV106" s="13" t="s">
        <v>81</v>
      </c>
      <c r="AW106" s="13" t="s">
        <v>35</v>
      </c>
      <c r="AX106" s="13" t="s">
        <v>74</v>
      </c>
      <c r="AY106" s="252" t="s">
        <v>169</v>
      </c>
    </row>
    <row r="107" spans="1:51" s="14" customFormat="1" ht="12">
      <c r="A107" s="14"/>
      <c r="B107" s="253"/>
      <c r="C107" s="254"/>
      <c r="D107" s="244" t="s">
        <v>178</v>
      </c>
      <c r="E107" s="255" t="s">
        <v>19</v>
      </c>
      <c r="F107" s="256" t="s">
        <v>1073</v>
      </c>
      <c r="G107" s="254"/>
      <c r="H107" s="257">
        <v>1</v>
      </c>
      <c r="I107" s="258"/>
      <c r="J107" s="254"/>
      <c r="K107" s="254"/>
      <c r="L107" s="259"/>
      <c r="M107" s="260"/>
      <c r="N107" s="261"/>
      <c r="O107" s="261"/>
      <c r="P107" s="261"/>
      <c r="Q107" s="261"/>
      <c r="R107" s="261"/>
      <c r="S107" s="261"/>
      <c r="T107" s="26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3" t="s">
        <v>178</v>
      </c>
      <c r="AU107" s="263" t="s">
        <v>83</v>
      </c>
      <c r="AV107" s="14" t="s">
        <v>83</v>
      </c>
      <c r="AW107" s="14" t="s">
        <v>35</v>
      </c>
      <c r="AX107" s="14" t="s">
        <v>74</v>
      </c>
      <c r="AY107" s="263" t="s">
        <v>169</v>
      </c>
    </row>
    <row r="108" spans="1:51" s="14" customFormat="1" ht="12">
      <c r="A108" s="14"/>
      <c r="B108" s="253"/>
      <c r="C108" s="254"/>
      <c r="D108" s="244" t="s">
        <v>178</v>
      </c>
      <c r="E108" s="255" t="s">
        <v>19</v>
      </c>
      <c r="F108" s="256" t="s">
        <v>1074</v>
      </c>
      <c r="G108" s="254"/>
      <c r="H108" s="257">
        <v>3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178</v>
      </c>
      <c r="AU108" s="263" t="s">
        <v>83</v>
      </c>
      <c r="AV108" s="14" t="s">
        <v>83</v>
      </c>
      <c r="AW108" s="14" t="s">
        <v>35</v>
      </c>
      <c r="AX108" s="14" t="s">
        <v>74</v>
      </c>
      <c r="AY108" s="263" t="s">
        <v>169</v>
      </c>
    </row>
    <row r="109" spans="1:51" s="14" customFormat="1" ht="12">
      <c r="A109" s="14"/>
      <c r="B109" s="253"/>
      <c r="C109" s="254"/>
      <c r="D109" s="244" t="s">
        <v>178</v>
      </c>
      <c r="E109" s="255" t="s">
        <v>19</v>
      </c>
      <c r="F109" s="256" t="s">
        <v>1075</v>
      </c>
      <c r="G109" s="254"/>
      <c r="H109" s="257">
        <v>1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3" t="s">
        <v>178</v>
      </c>
      <c r="AU109" s="263" t="s">
        <v>83</v>
      </c>
      <c r="AV109" s="14" t="s">
        <v>83</v>
      </c>
      <c r="AW109" s="14" t="s">
        <v>35</v>
      </c>
      <c r="AX109" s="14" t="s">
        <v>74</v>
      </c>
      <c r="AY109" s="263" t="s">
        <v>169</v>
      </c>
    </row>
    <row r="110" spans="1:51" s="14" customFormat="1" ht="12">
      <c r="A110" s="14"/>
      <c r="B110" s="253"/>
      <c r="C110" s="254"/>
      <c r="D110" s="244" t="s">
        <v>178</v>
      </c>
      <c r="E110" s="255" t="s">
        <v>19</v>
      </c>
      <c r="F110" s="256" t="s">
        <v>1076</v>
      </c>
      <c r="G110" s="254"/>
      <c r="H110" s="257">
        <v>1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3" t="s">
        <v>178</v>
      </c>
      <c r="AU110" s="263" t="s">
        <v>83</v>
      </c>
      <c r="AV110" s="14" t="s">
        <v>83</v>
      </c>
      <c r="AW110" s="14" t="s">
        <v>35</v>
      </c>
      <c r="AX110" s="14" t="s">
        <v>74</v>
      </c>
      <c r="AY110" s="263" t="s">
        <v>169</v>
      </c>
    </row>
    <row r="111" spans="1:51" s="13" customFormat="1" ht="12">
      <c r="A111" s="13"/>
      <c r="B111" s="242"/>
      <c r="C111" s="243"/>
      <c r="D111" s="244" t="s">
        <v>178</v>
      </c>
      <c r="E111" s="245" t="s">
        <v>19</v>
      </c>
      <c r="F111" s="246" t="s">
        <v>1077</v>
      </c>
      <c r="G111" s="243"/>
      <c r="H111" s="245" t="s">
        <v>19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2" t="s">
        <v>178</v>
      </c>
      <c r="AU111" s="252" t="s">
        <v>83</v>
      </c>
      <c r="AV111" s="13" t="s">
        <v>81</v>
      </c>
      <c r="AW111" s="13" t="s">
        <v>35</v>
      </c>
      <c r="AX111" s="13" t="s">
        <v>74</v>
      </c>
      <c r="AY111" s="252" t="s">
        <v>169</v>
      </c>
    </row>
    <row r="112" spans="1:51" s="14" customFormat="1" ht="12">
      <c r="A112" s="14"/>
      <c r="B112" s="253"/>
      <c r="C112" s="254"/>
      <c r="D112" s="244" t="s">
        <v>178</v>
      </c>
      <c r="E112" s="255" t="s">
        <v>19</v>
      </c>
      <c r="F112" s="256" t="s">
        <v>1078</v>
      </c>
      <c r="G112" s="254"/>
      <c r="H112" s="257">
        <v>2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178</v>
      </c>
      <c r="AU112" s="263" t="s">
        <v>83</v>
      </c>
      <c r="AV112" s="14" t="s">
        <v>83</v>
      </c>
      <c r="AW112" s="14" t="s">
        <v>35</v>
      </c>
      <c r="AX112" s="14" t="s">
        <v>74</v>
      </c>
      <c r="AY112" s="263" t="s">
        <v>169</v>
      </c>
    </row>
    <row r="113" spans="1:51" s="14" customFormat="1" ht="12">
      <c r="A113" s="14"/>
      <c r="B113" s="253"/>
      <c r="C113" s="254"/>
      <c r="D113" s="244" t="s">
        <v>178</v>
      </c>
      <c r="E113" s="255" t="s">
        <v>19</v>
      </c>
      <c r="F113" s="256" t="s">
        <v>1079</v>
      </c>
      <c r="G113" s="254"/>
      <c r="H113" s="257">
        <v>8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3" t="s">
        <v>178</v>
      </c>
      <c r="AU113" s="263" t="s">
        <v>83</v>
      </c>
      <c r="AV113" s="14" t="s">
        <v>83</v>
      </c>
      <c r="AW113" s="14" t="s">
        <v>35</v>
      </c>
      <c r="AX113" s="14" t="s">
        <v>74</v>
      </c>
      <c r="AY113" s="263" t="s">
        <v>169</v>
      </c>
    </row>
    <row r="114" spans="1:51" s="14" customFormat="1" ht="12">
      <c r="A114" s="14"/>
      <c r="B114" s="253"/>
      <c r="C114" s="254"/>
      <c r="D114" s="244" t="s">
        <v>178</v>
      </c>
      <c r="E114" s="255" t="s">
        <v>19</v>
      </c>
      <c r="F114" s="256" t="s">
        <v>1080</v>
      </c>
      <c r="G114" s="254"/>
      <c r="H114" s="257">
        <v>2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178</v>
      </c>
      <c r="AU114" s="263" t="s">
        <v>83</v>
      </c>
      <c r="AV114" s="14" t="s">
        <v>83</v>
      </c>
      <c r="AW114" s="14" t="s">
        <v>35</v>
      </c>
      <c r="AX114" s="14" t="s">
        <v>74</v>
      </c>
      <c r="AY114" s="263" t="s">
        <v>169</v>
      </c>
    </row>
    <row r="115" spans="1:51" s="14" customFormat="1" ht="12">
      <c r="A115" s="14"/>
      <c r="B115" s="253"/>
      <c r="C115" s="254"/>
      <c r="D115" s="244" t="s">
        <v>178</v>
      </c>
      <c r="E115" s="255" t="s">
        <v>19</v>
      </c>
      <c r="F115" s="256" t="s">
        <v>1081</v>
      </c>
      <c r="G115" s="254"/>
      <c r="H115" s="257">
        <v>1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178</v>
      </c>
      <c r="AU115" s="263" t="s">
        <v>83</v>
      </c>
      <c r="AV115" s="14" t="s">
        <v>83</v>
      </c>
      <c r="AW115" s="14" t="s">
        <v>35</v>
      </c>
      <c r="AX115" s="14" t="s">
        <v>74</v>
      </c>
      <c r="AY115" s="263" t="s">
        <v>169</v>
      </c>
    </row>
    <row r="116" spans="1:51" s="15" customFormat="1" ht="12">
      <c r="A116" s="15"/>
      <c r="B116" s="264"/>
      <c r="C116" s="265"/>
      <c r="D116" s="244" t="s">
        <v>178</v>
      </c>
      <c r="E116" s="266" t="s">
        <v>19</v>
      </c>
      <c r="F116" s="267" t="s">
        <v>183</v>
      </c>
      <c r="G116" s="265"/>
      <c r="H116" s="268">
        <v>25</v>
      </c>
      <c r="I116" s="269"/>
      <c r="J116" s="265"/>
      <c r="K116" s="265"/>
      <c r="L116" s="270"/>
      <c r="M116" s="271"/>
      <c r="N116" s="272"/>
      <c r="O116" s="272"/>
      <c r="P116" s="272"/>
      <c r="Q116" s="272"/>
      <c r="R116" s="272"/>
      <c r="S116" s="272"/>
      <c r="T116" s="27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4" t="s">
        <v>178</v>
      </c>
      <c r="AU116" s="274" t="s">
        <v>83</v>
      </c>
      <c r="AV116" s="15" t="s">
        <v>176</v>
      </c>
      <c r="AW116" s="15" t="s">
        <v>35</v>
      </c>
      <c r="AX116" s="15" t="s">
        <v>81</v>
      </c>
      <c r="AY116" s="274" t="s">
        <v>169</v>
      </c>
    </row>
    <row r="117" spans="1:63" s="12" customFormat="1" ht="22.8" customHeight="1">
      <c r="A117" s="12"/>
      <c r="B117" s="213"/>
      <c r="C117" s="214"/>
      <c r="D117" s="215" t="s">
        <v>73</v>
      </c>
      <c r="E117" s="227" t="s">
        <v>216</v>
      </c>
      <c r="F117" s="227" t="s">
        <v>1082</v>
      </c>
      <c r="G117" s="214"/>
      <c r="H117" s="214"/>
      <c r="I117" s="217"/>
      <c r="J117" s="228">
        <f>BK117</f>
        <v>0</v>
      </c>
      <c r="K117" s="214"/>
      <c r="L117" s="219"/>
      <c r="M117" s="220"/>
      <c r="N117" s="221"/>
      <c r="O117" s="221"/>
      <c r="P117" s="222">
        <f>P118+SUM(P119:P199)</f>
        <v>0</v>
      </c>
      <c r="Q117" s="221"/>
      <c r="R117" s="222">
        <f>R118+SUM(R119:R199)</f>
        <v>2.5588599999999997</v>
      </c>
      <c r="S117" s="221"/>
      <c r="T117" s="223">
        <f>T118+SUM(T119:T199)</f>
        <v>14.456000000000001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81</v>
      </c>
      <c r="AT117" s="225" t="s">
        <v>73</v>
      </c>
      <c r="AU117" s="225" t="s">
        <v>81</v>
      </c>
      <c r="AY117" s="224" t="s">
        <v>169</v>
      </c>
      <c r="BK117" s="226">
        <f>BK118+SUM(BK119:BK199)</f>
        <v>0</v>
      </c>
    </row>
    <row r="118" spans="1:65" s="2" customFormat="1" ht="21.75" customHeight="1">
      <c r="A118" s="41"/>
      <c r="B118" s="42"/>
      <c r="C118" s="229" t="s">
        <v>176</v>
      </c>
      <c r="D118" s="229" t="s">
        <v>171</v>
      </c>
      <c r="E118" s="230" t="s">
        <v>1083</v>
      </c>
      <c r="F118" s="231" t="s">
        <v>1084</v>
      </c>
      <c r="G118" s="232" t="s">
        <v>445</v>
      </c>
      <c r="H118" s="233">
        <v>26</v>
      </c>
      <c r="I118" s="234"/>
      <c r="J118" s="235">
        <f>ROUND(I118*H118,2)</f>
        <v>0</v>
      </c>
      <c r="K118" s="231" t="s">
        <v>175</v>
      </c>
      <c r="L118" s="47"/>
      <c r="M118" s="236" t="s">
        <v>19</v>
      </c>
      <c r="N118" s="237" t="s">
        <v>45</v>
      </c>
      <c r="O118" s="87"/>
      <c r="P118" s="238">
        <f>O118*H118</f>
        <v>0</v>
      </c>
      <c r="Q118" s="238">
        <v>0</v>
      </c>
      <c r="R118" s="238">
        <f>Q118*H118</f>
        <v>0</v>
      </c>
      <c r="S118" s="238">
        <v>0.556</v>
      </c>
      <c r="T118" s="239">
        <f>S118*H118</f>
        <v>14.456000000000001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0" t="s">
        <v>176</v>
      </c>
      <c r="AT118" s="240" t="s">
        <v>171</v>
      </c>
      <c r="AU118" s="240" t="s">
        <v>83</v>
      </c>
      <c r="AY118" s="20" t="s">
        <v>169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20" t="s">
        <v>81</v>
      </c>
      <c r="BK118" s="241">
        <f>ROUND(I118*H118,2)</f>
        <v>0</v>
      </c>
      <c r="BL118" s="20" t="s">
        <v>176</v>
      </c>
      <c r="BM118" s="240" t="s">
        <v>1085</v>
      </c>
    </row>
    <row r="119" spans="1:51" s="13" customFormat="1" ht="12">
      <c r="A119" s="13"/>
      <c r="B119" s="242"/>
      <c r="C119" s="243"/>
      <c r="D119" s="244" t="s">
        <v>178</v>
      </c>
      <c r="E119" s="245" t="s">
        <v>19</v>
      </c>
      <c r="F119" s="246" t="s">
        <v>1086</v>
      </c>
      <c r="G119" s="243"/>
      <c r="H119" s="245" t="s">
        <v>19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2" t="s">
        <v>178</v>
      </c>
      <c r="AU119" s="252" t="s">
        <v>83</v>
      </c>
      <c r="AV119" s="13" t="s">
        <v>81</v>
      </c>
      <c r="AW119" s="13" t="s">
        <v>35</v>
      </c>
      <c r="AX119" s="13" t="s">
        <v>74</v>
      </c>
      <c r="AY119" s="252" t="s">
        <v>169</v>
      </c>
    </row>
    <row r="120" spans="1:51" s="14" customFormat="1" ht="12">
      <c r="A120" s="14"/>
      <c r="B120" s="253"/>
      <c r="C120" s="254"/>
      <c r="D120" s="244" t="s">
        <v>178</v>
      </c>
      <c r="E120" s="255" t="s">
        <v>19</v>
      </c>
      <c r="F120" s="256" t="s">
        <v>1087</v>
      </c>
      <c r="G120" s="254"/>
      <c r="H120" s="257">
        <v>4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178</v>
      </c>
      <c r="AU120" s="263" t="s">
        <v>83</v>
      </c>
      <c r="AV120" s="14" t="s">
        <v>83</v>
      </c>
      <c r="AW120" s="14" t="s">
        <v>35</v>
      </c>
      <c r="AX120" s="14" t="s">
        <v>74</v>
      </c>
      <c r="AY120" s="263" t="s">
        <v>169</v>
      </c>
    </row>
    <row r="121" spans="1:51" s="14" customFormat="1" ht="12">
      <c r="A121" s="14"/>
      <c r="B121" s="253"/>
      <c r="C121" s="254"/>
      <c r="D121" s="244" t="s">
        <v>178</v>
      </c>
      <c r="E121" s="255" t="s">
        <v>19</v>
      </c>
      <c r="F121" s="256" t="s">
        <v>1088</v>
      </c>
      <c r="G121" s="254"/>
      <c r="H121" s="257">
        <v>16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3" t="s">
        <v>178</v>
      </c>
      <c r="AU121" s="263" t="s">
        <v>83</v>
      </c>
      <c r="AV121" s="14" t="s">
        <v>83</v>
      </c>
      <c r="AW121" s="14" t="s">
        <v>35</v>
      </c>
      <c r="AX121" s="14" t="s">
        <v>74</v>
      </c>
      <c r="AY121" s="263" t="s">
        <v>169</v>
      </c>
    </row>
    <row r="122" spans="1:51" s="14" customFormat="1" ht="12">
      <c r="A122" s="14"/>
      <c r="B122" s="253"/>
      <c r="C122" s="254"/>
      <c r="D122" s="244" t="s">
        <v>178</v>
      </c>
      <c r="E122" s="255" t="s">
        <v>19</v>
      </c>
      <c r="F122" s="256" t="s">
        <v>1089</v>
      </c>
      <c r="G122" s="254"/>
      <c r="H122" s="257">
        <v>6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178</v>
      </c>
      <c r="AU122" s="263" t="s">
        <v>83</v>
      </c>
      <c r="AV122" s="14" t="s">
        <v>83</v>
      </c>
      <c r="AW122" s="14" t="s">
        <v>35</v>
      </c>
      <c r="AX122" s="14" t="s">
        <v>74</v>
      </c>
      <c r="AY122" s="263" t="s">
        <v>169</v>
      </c>
    </row>
    <row r="123" spans="1:51" s="15" customFormat="1" ht="12">
      <c r="A123" s="15"/>
      <c r="B123" s="264"/>
      <c r="C123" s="265"/>
      <c r="D123" s="244" t="s">
        <v>178</v>
      </c>
      <c r="E123" s="266" t="s">
        <v>19</v>
      </c>
      <c r="F123" s="267" t="s">
        <v>183</v>
      </c>
      <c r="G123" s="265"/>
      <c r="H123" s="268">
        <v>26</v>
      </c>
      <c r="I123" s="269"/>
      <c r="J123" s="265"/>
      <c r="K123" s="265"/>
      <c r="L123" s="270"/>
      <c r="M123" s="271"/>
      <c r="N123" s="272"/>
      <c r="O123" s="272"/>
      <c r="P123" s="272"/>
      <c r="Q123" s="272"/>
      <c r="R123" s="272"/>
      <c r="S123" s="272"/>
      <c r="T123" s="27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4" t="s">
        <v>178</v>
      </c>
      <c r="AU123" s="274" t="s">
        <v>83</v>
      </c>
      <c r="AV123" s="15" t="s">
        <v>176</v>
      </c>
      <c r="AW123" s="15" t="s">
        <v>35</v>
      </c>
      <c r="AX123" s="15" t="s">
        <v>81</v>
      </c>
      <c r="AY123" s="274" t="s">
        <v>169</v>
      </c>
    </row>
    <row r="124" spans="1:65" s="2" customFormat="1" ht="21.75" customHeight="1">
      <c r="A124" s="41"/>
      <c r="B124" s="42"/>
      <c r="C124" s="229" t="s">
        <v>196</v>
      </c>
      <c r="D124" s="229" t="s">
        <v>171</v>
      </c>
      <c r="E124" s="230" t="s">
        <v>1090</v>
      </c>
      <c r="F124" s="231" t="s">
        <v>1091</v>
      </c>
      <c r="G124" s="232" t="s">
        <v>186</v>
      </c>
      <c r="H124" s="233">
        <v>4</v>
      </c>
      <c r="I124" s="234"/>
      <c r="J124" s="235">
        <f>ROUND(I124*H124,2)</f>
        <v>0</v>
      </c>
      <c r="K124" s="231" t="s">
        <v>19</v>
      </c>
      <c r="L124" s="47"/>
      <c r="M124" s="236" t="s">
        <v>19</v>
      </c>
      <c r="N124" s="237" t="s">
        <v>45</v>
      </c>
      <c r="O124" s="87"/>
      <c r="P124" s="238">
        <f>O124*H124</f>
        <v>0</v>
      </c>
      <c r="Q124" s="238">
        <v>0.00025</v>
      </c>
      <c r="R124" s="238">
        <f>Q124*H124</f>
        <v>0.001</v>
      </c>
      <c r="S124" s="238">
        <v>0</v>
      </c>
      <c r="T124" s="239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0" t="s">
        <v>176</v>
      </c>
      <c r="AT124" s="240" t="s">
        <v>171</v>
      </c>
      <c r="AU124" s="240" t="s">
        <v>83</v>
      </c>
      <c r="AY124" s="20" t="s">
        <v>169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20" t="s">
        <v>81</v>
      </c>
      <c r="BK124" s="241">
        <f>ROUND(I124*H124,2)</f>
        <v>0</v>
      </c>
      <c r="BL124" s="20" t="s">
        <v>176</v>
      </c>
      <c r="BM124" s="240" t="s">
        <v>1092</v>
      </c>
    </row>
    <row r="125" spans="1:51" s="13" customFormat="1" ht="12">
      <c r="A125" s="13"/>
      <c r="B125" s="242"/>
      <c r="C125" s="243"/>
      <c r="D125" s="244" t="s">
        <v>178</v>
      </c>
      <c r="E125" s="245" t="s">
        <v>19</v>
      </c>
      <c r="F125" s="246" t="s">
        <v>1063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178</v>
      </c>
      <c r="AU125" s="252" t="s">
        <v>83</v>
      </c>
      <c r="AV125" s="13" t="s">
        <v>81</v>
      </c>
      <c r="AW125" s="13" t="s">
        <v>35</v>
      </c>
      <c r="AX125" s="13" t="s">
        <v>74</v>
      </c>
      <c r="AY125" s="252" t="s">
        <v>169</v>
      </c>
    </row>
    <row r="126" spans="1:51" s="14" customFormat="1" ht="12">
      <c r="A126" s="14"/>
      <c r="B126" s="253"/>
      <c r="C126" s="254"/>
      <c r="D126" s="244" t="s">
        <v>178</v>
      </c>
      <c r="E126" s="255" t="s">
        <v>19</v>
      </c>
      <c r="F126" s="256" t="s">
        <v>1093</v>
      </c>
      <c r="G126" s="254"/>
      <c r="H126" s="257">
        <v>2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178</v>
      </c>
      <c r="AU126" s="263" t="s">
        <v>83</v>
      </c>
      <c r="AV126" s="14" t="s">
        <v>83</v>
      </c>
      <c r="AW126" s="14" t="s">
        <v>35</v>
      </c>
      <c r="AX126" s="14" t="s">
        <v>74</v>
      </c>
      <c r="AY126" s="263" t="s">
        <v>169</v>
      </c>
    </row>
    <row r="127" spans="1:51" s="13" customFormat="1" ht="12">
      <c r="A127" s="13"/>
      <c r="B127" s="242"/>
      <c r="C127" s="243"/>
      <c r="D127" s="244" t="s">
        <v>178</v>
      </c>
      <c r="E127" s="245" t="s">
        <v>19</v>
      </c>
      <c r="F127" s="246" t="s">
        <v>1065</v>
      </c>
      <c r="G127" s="243"/>
      <c r="H127" s="245" t="s">
        <v>19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178</v>
      </c>
      <c r="AU127" s="252" t="s">
        <v>83</v>
      </c>
      <c r="AV127" s="13" t="s">
        <v>81</v>
      </c>
      <c r="AW127" s="13" t="s">
        <v>35</v>
      </c>
      <c r="AX127" s="13" t="s">
        <v>74</v>
      </c>
      <c r="AY127" s="252" t="s">
        <v>169</v>
      </c>
    </row>
    <row r="128" spans="1:51" s="14" customFormat="1" ht="12">
      <c r="A128" s="14"/>
      <c r="B128" s="253"/>
      <c r="C128" s="254"/>
      <c r="D128" s="244" t="s">
        <v>178</v>
      </c>
      <c r="E128" s="255" t="s">
        <v>19</v>
      </c>
      <c r="F128" s="256" t="s">
        <v>1093</v>
      </c>
      <c r="G128" s="254"/>
      <c r="H128" s="257">
        <v>2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178</v>
      </c>
      <c r="AU128" s="263" t="s">
        <v>83</v>
      </c>
      <c r="AV128" s="14" t="s">
        <v>83</v>
      </c>
      <c r="AW128" s="14" t="s">
        <v>35</v>
      </c>
      <c r="AX128" s="14" t="s">
        <v>74</v>
      </c>
      <c r="AY128" s="263" t="s">
        <v>169</v>
      </c>
    </row>
    <row r="129" spans="1:51" s="15" customFormat="1" ht="12">
      <c r="A129" s="15"/>
      <c r="B129" s="264"/>
      <c r="C129" s="265"/>
      <c r="D129" s="244" t="s">
        <v>178</v>
      </c>
      <c r="E129" s="266" t="s">
        <v>19</v>
      </c>
      <c r="F129" s="267" t="s">
        <v>183</v>
      </c>
      <c r="G129" s="265"/>
      <c r="H129" s="268">
        <v>4</v>
      </c>
      <c r="I129" s="269"/>
      <c r="J129" s="265"/>
      <c r="K129" s="265"/>
      <c r="L129" s="270"/>
      <c r="M129" s="271"/>
      <c r="N129" s="272"/>
      <c r="O129" s="272"/>
      <c r="P129" s="272"/>
      <c r="Q129" s="272"/>
      <c r="R129" s="272"/>
      <c r="S129" s="272"/>
      <c r="T129" s="27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4" t="s">
        <v>178</v>
      </c>
      <c r="AU129" s="274" t="s">
        <v>83</v>
      </c>
      <c r="AV129" s="15" t="s">
        <v>176</v>
      </c>
      <c r="AW129" s="15" t="s">
        <v>35</v>
      </c>
      <c r="AX129" s="15" t="s">
        <v>81</v>
      </c>
      <c r="AY129" s="274" t="s">
        <v>169</v>
      </c>
    </row>
    <row r="130" spans="1:65" s="2" customFormat="1" ht="16.5" customHeight="1">
      <c r="A130" s="41"/>
      <c r="B130" s="42"/>
      <c r="C130" s="307" t="s">
        <v>200</v>
      </c>
      <c r="D130" s="307" t="s">
        <v>637</v>
      </c>
      <c r="E130" s="308" t="s">
        <v>1094</v>
      </c>
      <c r="F130" s="309" t="s">
        <v>1095</v>
      </c>
      <c r="G130" s="310" t="s">
        <v>186</v>
      </c>
      <c r="H130" s="311">
        <v>4</v>
      </c>
      <c r="I130" s="312"/>
      <c r="J130" s="313">
        <f>ROUND(I130*H130,2)</f>
        <v>0</v>
      </c>
      <c r="K130" s="309" t="s">
        <v>175</v>
      </c>
      <c r="L130" s="314"/>
      <c r="M130" s="315" t="s">
        <v>19</v>
      </c>
      <c r="N130" s="316" t="s">
        <v>45</v>
      </c>
      <c r="O130" s="87"/>
      <c r="P130" s="238">
        <f>O130*H130</f>
        <v>0</v>
      </c>
      <c r="Q130" s="238">
        <v>0.005</v>
      </c>
      <c r="R130" s="238">
        <f>Q130*H130</f>
        <v>0.02</v>
      </c>
      <c r="S130" s="238">
        <v>0</v>
      </c>
      <c r="T130" s="239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0" t="s">
        <v>210</v>
      </c>
      <c r="AT130" s="240" t="s">
        <v>637</v>
      </c>
      <c r="AU130" s="240" t="s">
        <v>83</v>
      </c>
      <c r="AY130" s="20" t="s">
        <v>169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20" t="s">
        <v>81</v>
      </c>
      <c r="BK130" s="241">
        <f>ROUND(I130*H130,2)</f>
        <v>0</v>
      </c>
      <c r="BL130" s="20" t="s">
        <v>176</v>
      </c>
      <c r="BM130" s="240" t="s">
        <v>1096</v>
      </c>
    </row>
    <row r="131" spans="1:65" s="2" customFormat="1" ht="16.5" customHeight="1">
      <c r="A131" s="41"/>
      <c r="B131" s="42"/>
      <c r="C131" s="307" t="s">
        <v>204</v>
      </c>
      <c r="D131" s="307" t="s">
        <v>637</v>
      </c>
      <c r="E131" s="308" t="s">
        <v>853</v>
      </c>
      <c r="F131" s="309" t="s">
        <v>854</v>
      </c>
      <c r="G131" s="310" t="s">
        <v>186</v>
      </c>
      <c r="H131" s="311">
        <v>8</v>
      </c>
      <c r="I131" s="312"/>
      <c r="J131" s="313">
        <f>ROUND(I131*H131,2)</f>
        <v>0</v>
      </c>
      <c r="K131" s="309" t="s">
        <v>175</v>
      </c>
      <c r="L131" s="314"/>
      <c r="M131" s="315" t="s">
        <v>19</v>
      </c>
      <c r="N131" s="316" t="s">
        <v>45</v>
      </c>
      <c r="O131" s="87"/>
      <c r="P131" s="238">
        <f>O131*H131</f>
        <v>0</v>
      </c>
      <c r="Q131" s="238">
        <v>0.00035</v>
      </c>
      <c r="R131" s="238">
        <f>Q131*H131</f>
        <v>0.0028</v>
      </c>
      <c r="S131" s="238">
        <v>0</v>
      </c>
      <c r="T131" s="239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0" t="s">
        <v>210</v>
      </c>
      <c r="AT131" s="240" t="s">
        <v>637</v>
      </c>
      <c r="AU131" s="240" t="s">
        <v>83</v>
      </c>
      <c r="AY131" s="20" t="s">
        <v>169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20" t="s">
        <v>81</v>
      </c>
      <c r="BK131" s="241">
        <f>ROUND(I131*H131,2)</f>
        <v>0</v>
      </c>
      <c r="BL131" s="20" t="s">
        <v>176</v>
      </c>
      <c r="BM131" s="240" t="s">
        <v>1097</v>
      </c>
    </row>
    <row r="132" spans="1:65" s="2" customFormat="1" ht="21.75" customHeight="1">
      <c r="A132" s="41"/>
      <c r="B132" s="42"/>
      <c r="C132" s="229" t="s">
        <v>210</v>
      </c>
      <c r="D132" s="229" t="s">
        <v>171</v>
      </c>
      <c r="E132" s="230" t="s">
        <v>820</v>
      </c>
      <c r="F132" s="231" t="s">
        <v>821</v>
      </c>
      <c r="G132" s="232" t="s">
        <v>186</v>
      </c>
      <c r="H132" s="233">
        <v>25</v>
      </c>
      <c r="I132" s="234"/>
      <c r="J132" s="235">
        <f>ROUND(I132*H132,2)</f>
        <v>0</v>
      </c>
      <c r="K132" s="231" t="s">
        <v>175</v>
      </c>
      <c r="L132" s="47"/>
      <c r="M132" s="236" t="s">
        <v>19</v>
      </c>
      <c r="N132" s="237" t="s">
        <v>45</v>
      </c>
      <c r="O132" s="87"/>
      <c r="P132" s="238">
        <f>O132*H132</f>
        <v>0</v>
      </c>
      <c r="Q132" s="238">
        <v>0.0007</v>
      </c>
      <c r="R132" s="238">
        <f>Q132*H132</f>
        <v>0.017499999999999998</v>
      </c>
      <c r="S132" s="238">
        <v>0</v>
      </c>
      <c r="T132" s="239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0" t="s">
        <v>176</v>
      </c>
      <c r="AT132" s="240" t="s">
        <v>171</v>
      </c>
      <c r="AU132" s="240" t="s">
        <v>83</v>
      </c>
      <c r="AY132" s="20" t="s">
        <v>169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20" t="s">
        <v>81</v>
      </c>
      <c r="BK132" s="241">
        <f>ROUND(I132*H132,2)</f>
        <v>0</v>
      </c>
      <c r="BL132" s="20" t="s">
        <v>176</v>
      </c>
      <c r="BM132" s="240" t="s">
        <v>1098</v>
      </c>
    </row>
    <row r="133" spans="1:51" s="13" customFormat="1" ht="12">
      <c r="A133" s="13"/>
      <c r="B133" s="242"/>
      <c r="C133" s="243"/>
      <c r="D133" s="244" t="s">
        <v>178</v>
      </c>
      <c r="E133" s="245" t="s">
        <v>19</v>
      </c>
      <c r="F133" s="246" t="s">
        <v>1063</v>
      </c>
      <c r="G133" s="243"/>
      <c r="H133" s="245" t="s">
        <v>19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2" t="s">
        <v>178</v>
      </c>
      <c r="AU133" s="252" t="s">
        <v>83</v>
      </c>
      <c r="AV133" s="13" t="s">
        <v>81</v>
      </c>
      <c r="AW133" s="13" t="s">
        <v>35</v>
      </c>
      <c r="AX133" s="13" t="s">
        <v>74</v>
      </c>
      <c r="AY133" s="252" t="s">
        <v>169</v>
      </c>
    </row>
    <row r="134" spans="1:51" s="14" customFormat="1" ht="12">
      <c r="A134" s="14"/>
      <c r="B134" s="253"/>
      <c r="C134" s="254"/>
      <c r="D134" s="244" t="s">
        <v>178</v>
      </c>
      <c r="E134" s="255" t="s">
        <v>19</v>
      </c>
      <c r="F134" s="256" t="s">
        <v>1073</v>
      </c>
      <c r="G134" s="254"/>
      <c r="H134" s="257">
        <v>1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3" t="s">
        <v>178</v>
      </c>
      <c r="AU134" s="263" t="s">
        <v>83</v>
      </c>
      <c r="AV134" s="14" t="s">
        <v>83</v>
      </c>
      <c r="AW134" s="14" t="s">
        <v>35</v>
      </c>
      <c r="AX134" s="14" t="s">
        <v>74</v>
      </c>
      <c r="AY134" s="263" t="s">
        <v>169</v>
      </c>
    </row>
    <row r="135" spans="1:51" s="14" customFormat="1" ht="12">
      <c r="A135" s="14"/>
      <c r="B135" s="253"/>
      <c r="C135" s="254"/>
      <c r="D135" s="244" t="s">
        <v>178</v>
      </c>
      <c r="E135" s="255" t="s">
        <v>19</v>
      </c>
      <c r="F135" s="256" t="s">
        <v>1074</v>
      </c>
      <c r="G135" s="254"/>
      <c r="H135" s="257">
        <v>3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178</v>
      </c>
      <c r="AU135" s="263" t="s">
        <v>83</v>
      </c>
      <c r="AV135" s="14" t="s">
        <v>83</v>
      </c>
      <c r="AW135" s="14" t="s">
        <v>35</v>
      </c>
      <c r="AX135" s="14" t="s">
        <v>74</v>
      </c>
      <c r="AY135" s="263" t="s">
        <v>169</v>
      </c>
    </row>
    <row r="136" spans="1:51" s="14" customFormat="1" ht="12">
      <c r="A136" s="14"/>
      <c r="B136" s="253"/>
      <c r="C136" s="254"/>
      <c r="D136" s="244" t="s">
        <v>178</v>
      </c>
      <c r="E136" s="255" t="s">
        <v>19</v>
      </c>
      <c r="F136" s="256" t="s">
        <v>1075</v>
      </c>
      <c r="G136" s="254"/>
      <c r="H136" s="257">
        <v>1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178</v>
      </c>
      <c r="AU136" s="263" t="s">
        <v>83</v>
      </c>
      <c r="AV136" s="14" t="s">
        <v>83</v>
      </c>
      <c r="AW136" s="14" t="s">
        <v>35</v>
      </c>
      <c r="AX136" s="14" t="s">
        <v>74</v>
      </c>
      <c r="AY136" s="263" t="s">
        <v>169</v>
      </c>
    </row>
    <row r="137" spans="1:51" s="14" customFormat="1" ht="12">
      <c r="A137" s="14"/>
      <c r="B137" s="253"/>
      <c r="C137" s="254"/>
      <c r="D137" s="244" t="s">
        <v>178</v>
      </c>
      <c r="E137" s="255" t="s">
        <v>19</v>
      </c>
      <c r="F137" s="256" t="s">
        <v>1076</v>
      </c>
      <c r="G137" s="254"/>
      <c r="H137" s="257">
        <v>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3" t="s">
        <v>178</v>
      </c>
      <c r="AU137" s="263" t="s">
        <v>83</v>
      </c>
      <c r="AV137" s="14" t="s">
        <v>83</v>
      </c>
      <c r="AW137" s="14" t="s">
        <v>35</v>
      </c>
      <c r="AX137" s="14" t="s">
        <v>74</v>
      </c>
      <c r="AY137" s="263" t="s">
        <v>169</v>
      </c>
    </row>
    <row r="138" spans="1:51" s="13" customFormat="1" ht="12">
      <c r="A138" s="13"/>
      <c r="B138" s="242"/>
      <c r="C138" s="243"/>
      <c r="D138" s="244" t="s">
        <v>178</v>
      </c>
      <c r="E138" s="245" t="s">
        <v>19</v>
      </c>
      <c r="F138" s="246" t="s">
        <v>1065</v>
      </c>
      <c r="G138" s="243"/>
      <c r="H138" s="245" t="s">
        <v>19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2" t="s">
        <v>178</v>
      </c>
      <c r="AU138" s="252" t="s">
        <v>83</v>
      </c>
      <c r="AV138" s="13" t="s">
        <v>81</v>
      </c>
      <c r="AW138" s="13" t="s">
        <v>35</v>
      </c>
      <c r="AX138" s="13" t="s">
        <v>74</v>
      </c>
      <c r="AY138" s="252" t="s">
        <v>169</v>
      </c>
    </row>
    <row r="139" spans="1:51" s="14" customFormat="1" ht="12">
      <c r="A139" s="14"/>
      <c r="B139" s="253"/>
      <c r="C139" s="254"/>
      <c r="D139" s="244" t="s">
        <v>178</v>
      </c>
      <c r="E139" s="255" t="s">
        <v>19</v>
      </c>
      <c r="F139" s="256" t="s">
        <v>1073</v>
      </c>
      <c r="G139" s="254"/>
      <c r="H139" s="257">
        <v>1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178</v>
      </c>
      <c r="AU139" s="263" t="s">
        <v>83</v>
      </c>
      <c r="AV139" s="14" t="s">
        <v>83</v>
      </c>
      <c r="AW139" s="14" t="s">
        <v>35</v>
      </c>
      <c r="AX139" s="14" t="s">
        <v>74</v>
      </c>
      <c r="AY139" s="263" t="s">
        <v>169</v>
      </c>
    </row>
    <row r="140" spans="1:51" s="14" customFormat="1" ht="12">
      <c r="A140" s="14"/>
      <c r="B140" s="253"/>
      <c r="C140" s="254"/>
      <c r="D140" s="244" t="s">
        <v>178</v>
      </c>
      <c r="E140" s="255" t="s">
        <v>19</v>
      </c>
      <c r="F140" s="256" t="s">
        <v>1074</v>
      </c>
      <c r="G140" s="254"/>
      <c r="H140" s="257">
        <v>3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3" t="s">
        <v>178</v>
      </c>
      <c r="AU140" s="263" t="s">
        <v>83</v>
      </c>
      <c r="AV140" s="14" t="s">
        <v>83</v>
      </c>
      <c r="AW140" s="14" t="s">
        <v>35</v>
      </c>
      <c r="AX140" s="14" t="s">
        <v>74</v>
      </c>
      <c r="AY140" s="263" t="s">
        <v>169</v>
      </c>
    </row>
    <row r="141" spans="1:51" s="14" customFormat="1" ht="12">
      <c r="A141" s="14"/>
      <c r="B141" s="253"/>
      <c r="C141" s="254"/>
      <c r="D141" s="244" t="s">
        <v>178</v>
      </c>
      <c r="E141" s="255" t="s">
        <v>19</v>
      </c>
      <c r="F141" s="256" t="s">
        <v>1075</v>
      </c>
      <c r="G141" s="254"/>
      <c r="H141" s="257">
        <v>1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178</v>
      </c>
      <c r="AU141" s="263" t="s">
        <v>83</v>
      </c>
      <c r="AV141" s="14" t="s">
        <v>83</v>
      </c>
      <c r="AW141" s="14" t="s">
        <v>35</v>
      </c>
      <c r="AX141" s="14" t="s">
        <v>74</v>
      </c>
      <c r="AY141" s="263" t="s">
        <v>169</v>
      </c>
    </row>
    <row r="142" spans="1:51" s="14" customFormat="1" ht="12">
      <c r="A142" s="14"/>
      <c r="B142" s="253"/>
      <c r="C142" s="254"/>
      <c r="D142" s="244" t="s">
        <v>178</v>
      </c>
      <c r="E142" s="255" t="s">
        <v>19</v>
      </c>
      <c r="F142" s="256" t="s">
        <v>1076</v>
      </c>
      <c r="G142" s="254"/>
      <c r="H142" s="257">
        <v>1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178</v>
      </c>
      <c r="AU142" s="263" t="s">
        <v>83</v>
      </c>
      <c r="AV142" s="14" t="s">
        <v>83</v>
      </c>
      <c r="AW142" s="14" t="s">
        <v>35</v>
      </c>
      <c r="AX142" s="14" t="s">
        <v>74</v>
      </c>
      <c r="AY142" s="263" t="s">
        <v>169</v>
      </c>
    </row>
    <row r="143" spans="1:51" s="13" customFormat="1" ht="12">
      <c r="A143" s="13"/>
      <c r="B143" s="242"/>
      <c r="C143" s="243"/>
      <c r="D143" s="244" t="s">
        <v>178</v>
      </c>
      <c r="E143" s="245" t="s">
        <v>19</v>
      </c>
      <c r="F143" s="246" t="s">
        <v>1077</v>
      </c>
      <c r="G143" s="243"/>
      <c r="H143" s="245" t="s">
        <v>19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178</v>
      </c>
      <c r="AU143" s="252" t="s">
        <v>83</v>
      </c>
      <c r="AV143" s="13" t="s">
        <v>81</v>
      </c>
      <c r="AW143" s="13" t="s">
        <v>35</v>
      </c>
      <c r="AX143" s="13" t="s">
        <v>74</v>
      </c>
      <c r="AY143" s="252" t="s">
        <v>169</v>
      </c>
    </row>
    <row r="144" spans="1:51" s="14" customFormat="1" ht="12">
      <c r="A144" s="14"/>
      <c r="B144" s="253"/>
      <c r="C144" s="254"/>
      <c r="D144" s="244" t="s">
        <v>178</v>
      </c>
      <c r="E144" s="255" t="s">
        <v>19</v>
      </c>
      <c r="F144" s="256" t="s">
        <v>1078</v>
      </c>
      <c r="G144" s="254"/>
      <c r="H144" s="257">
        <v>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178</v>
      </c>
      <c r="AU144" s="263" t="s">
        <v>83</v>
      </c>
      <c r="AV144" s="14" t="s">
        <v>83</v>
      </c>
      <c r="AW144" s="14" t="s">
        <v>35</v>
      </c>
      <c r="AX144" s="14" t="s">
        <v>74</v>
      </c>
      <c r="AY144" s="263" t="s">
        <v>169</v>
      </c>
    </row>
    <row r="145" spans="1:51" s="14" customFormat="1" ht="12">
      <c r="A145" s="14"/>
      <c r="B145" s="253"/>
      <c r="C145" s="254"/>
      <c r="D145" s="244" t="s">
        <v>178</v>
      </c>
      <c r="E145" s="255" t="s">
        <v>19</v>
      </c>
      <c r="F145" s="256" t="s">
        <v>1079</v>
      </c>
      <c r="G145" s="254"/>
      <c r="H145" s="257">
        <v>8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178</v>
      </c>
      <c r="AU145" s="263" t="s">
        <v>83</v>
      </c>
      <c r="AV145" s="14" t="s">
        <v>83</v>
      </c>
      <c r="AW145" s="14" t="s">
        <v>35</v>
      </c>
      <c r="AX145" s="14" t="s">
        <v>74</v>
      </c>
      <c r="AY145" s="263" t="s">
        <v>169</v>
      </c>
    </row>
    <row r="146" spans="1:51" s="14" customFormat="1" ht="12">
      <c r="A146" s="14"/>
      <c r="B146" s="253"/>
      <c r="C146" s="254"/>
      <c r="D146" s="244" t="s">
        <v>178</v>
      </c>
      <c r="E146" s="255" t="s">
        <v>19</v>
      </c>
      <c r="F146" s="256" t="s">
        <v>1080</v>
      </c>
      <c r="G146" s="254"/>
      <c r="H146" s="257">
        <v>2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178</v>
      </c>
      <c r="AU146" s="263" t="s">
        <v>83</v>
      </c>
      <c r="AV146" s="14" t="s">
        <v>83</v>
      </c>
      <c r="AW146" s="14" t="s">
        <v>35</v>
      </c>
      <c r="AX146" s="14" t="s">
        <v>74</v>
      </c>
      <c r="AY146" s="263" t="s">
        <v>169</v>
      </c>
    </row>
    <row r="147" spans="1:51" s="14" customFormat="1" ht="12">
      <c r="A147" s="14"/>
      <c r="B147" s="253"/>
      <c r="C147" s="254"/>
      <c r="D147" s="244" t="s">
        <v>178</v>
      </c>
      <c r="E147" s="255" t="s">
        <v>19</v>
      </c>
      <c r="F147" s="256" t="s">
        <v>1081</v>
      </c>
      <c r="G147" s="254"/>
      <c r="H147" s="257">
        <v>1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3" t="s">
        <v>178</v>
      </c>
      <c r="AU147" s="263" t="s">
        <v>83</v>
      </c>
      <c r="AV147" s="14" t="s">
        <v>83</v>
      </c>
      <c r="AW147" s="14" t="s">
        <v>35</v>
      </c>
      <c r="AX147" s="14" t="s">
        <v>74</v>
      </c>
      <c r="AY147" s="263" t="s">
        <v>169</v>
      </c>
    </row>
    <row r="148" spans="1:51" s="15" customFormat="1" ht="12">
      <c r="A148" s="15"/>
      <c r="B148" s="264"/>
      <c r="C148" s="265"/>
      <c r="D148" s="244" t="s">
        <v>178</v>
      </c>
      <c r="E148" s="266" t="s">
        <v>19</v>
      </c>
      <c r="F148" s="267" t="s">
        <v>183</v>
      </c>
      <c r="G148" s="265"/>
      <c r="H148" s="268">
        <v>25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4" t="s">
        <v>178</v>
      </c>
      <c r="AU148" s="274" t="s">
        <v>83</v>
      </c>
      <c r="AV148" s="15" t="s">
        <v>176</v>
      </c>
      <c r="AW148" s="15" t="s">
        <v>35</v>
      </c>
      <c r="AX148" s="15" t="s">
        <v>81</v>
      </c>
      <c r="AY148" s="274" t="s">
        <v>169</v>
      </c>
    </row>
    <row r="149" spans="1:65" s="2" customFormat="1" ht="16.5" customHeight="1">
      <c r="A149" s="41"/>
      <c r="B149" s="42"/>
      <c r="C149" s="307" t="s">
        <v>216</v>
      </c>
      <c r="D149" s="307" t="s">
        <v>637</v>
      </c>
      <c r="E149" s="308" t="s">
        <v>1099</v>
      </c>
      <c r="F149" s="309" t="s">
        <v>1100</v>
      </c>
      <c r="G149" s="310" t="s">
        <v>186</v>
      </c>
      <c r="H149" s="311">
        <v>4</v>
      </c>
      <c r="I149" s="312"/>
      <c r="J149" s="313">
        <f>ROUND(I149*H149,2)</f>
        <v>0</v>
      </c>
      <c r="K149" s="309" t="s">
        <v>19</v>
      </c>
      <c r="L149" s="314"/>
      <c r="M149" s="315" t="s">
        <v>19</v>
      </c>
      <c r="N149" s="316" t="s">
        <v>45</v>
      </c>
      <c r="O149" s="87"/>
      <c r="P149" s="238">
        <f>O149*H149</f>
        <v>0</v>
      </c>
      <c r="Q149" s="238">
        <v>0.0013</v>
      </c>
      <c r="R149" s="238">
        <f>Q149*H149</f>
        <v>0.0052</v>
      </c>
      <c r="S149" s="238">
        <v>0</v>
      </c>
      <c r="T149" s="239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0" t="s">
        <v>210</v>
      </c>
      <c r="AT149" s="240" t="s">
        <v>637</v>
      </c>
      <c r="AU149" s="240" t="s">
        <v>83</v>
      </c>
      <c r="AY149" s="20" t="s">
        <v>169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20" t="s">
        <v>81</v>
      </c>
      <c r="BK149" s="241">
        <f>ROUND(I149*H149,2)</f>
        <v>0</v>
      </c>
      <c r="BL149" s="20" t="s">
        <v>176</v>
      </c>
      <c r="BM149" s="240" t="s">
        <v>1101</v>
      </c>
    </row>
    <row r="150" spans="1:51" s="13" customFormat="1" ht="12">
      <c r="A150" s="13"/>
      <c r="B150" s="242"/>
      <c r="C150" s="243"/>
      <c r="D150" s="244" t="s">
        <v>178</v>
      </c>
      <c r="E150" s="245" t="s">
        <v>19</v>
      </c>
      <c r="F150" s="246" t="s">
        <v>1063</v>
      </c>
      <c r="G150" s="243"/>
      <c r="H150" s="245" t="s">
        <v>19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178</v>
      </c>
      <c r="AU150" s="252" t="s">
        <v>83</v>
      </c>
      <c r="AV150" s="13" t="s">
        <v>81</v>
      </c>
      <c r="AW150" s="13" t="s">
        <v>35</v>
      </c>
      <c r="AX150" s="13" t="s">
        <v>74</v>
      </c>
      <c r="AY150" s="252" t="s">
        <v>169</v>
      </c>
    </row>
    <row r="151" spans="1:51" s="14" customFormat="1" ht="12">
      <c r="A151" s="14"/>
      <c r="B151" s="253"/>
      <c r="C151" s="254"/>
      <c r="D151" s="244" t="s">
        <v>178</v>
      </c>
      <c r="E151" s="255" t="s">
        <v>19</v>
      </c>
      <c r="F151" s="256" t="s">
        <v>1073</v>
      </c>
      <c r="G151" s="254"/>
      <c r="H151" s="257">
        <v>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178</v>
      </c>
      <c r="AU151" s="263" t="s">
        <v>83</v>
      </c>
      <c r="AV151" s="14" t="s">
        <v>83</v>
      </c>
      <c r="AW151" s="14" t="s">
        <v>35</v>
      </c>
      <c r="AX151" s="14" t="s">
        <v>74</v>
      </c>
      <c r="AY151" s="263" t="s">
        <v>169</v>
      </c>
    </row>
    <row r="152" spans="1:51" s="13" customFormat="1" ht="12">
      <c r="A152" s="13"/>
      <c r="B152" s="242"/>
      <c r="C152" s="243"/>
      <c r="D152" s="244" t="s">
        <v>178</v>
      </c>
      <c r="E152" s="245" t="s">
        <v>19</v>
      </c>
      <c r="F152" s="246" t="s">
        <v>1065</v>
      </c>
      <c r="G152" s="243"/>
      <c r="H152" s="245" t="s">
        <v>19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178</v>
      </c>
      <c r="AU152" s="252" t="s">
        <v>83</v>
      </c>
      <c r="AV152" s="13" t="s">
        <v>81</v>
      </c>
      <c r="AW152" s="13" t="s">
        <v>35</v>
      </c>
      <c r="AX152" s="13" t="s">
        <v>74</v>
      </c>
      <c r="AY152" s="252" t="s">
        <v>169</v>
      </c>
    </row>
    <row r="153" spans="1:51" s="14" customFormat="1" ht="12">
      <c r="A153" s="14"/>
      <c r="B153" s="253"/>
      <c r="C153" s="254"/>
      <c r="D153" s="244" t="s">
        <v>178</v>
      </c>
      <c r="E153" s="255" t="s">
        <v>19</v>
      </c>
      <c r="F153" s="256" t="s">
        <v>1073</v>
      </c>
      <c r="G153" s="254"/>
      <c r="H153" s="257">
        <v>1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178</v>
      </c>
      <c r="AU153" s="263" t="s">
        <v>83</v>
      </c>
      <c r="AV153" s="14" t="s">
        <v>83</v>
      </c>
      <c r="AW153" s="14" t="s">
        <v>35</v>
      </c>
      <c r="AX153" s="14" t="s">
        <v>74</v>
      </c>
      <c r="AY153" s="263" t="s">
        <v>169</v>
      </c>
    </row>
    <row r="154" spans="1:51" s="13" customFormat="1" ht="12">
      <c r="A154" s="13"/>
      <c r="B154" s="242"/>
      <c r="C154" s="243"/>
      <c r="D154" s="244" t="s">
        <v>178</v>
      </c>
      <c r="E154" s="245" t="s">
        <v>19</v>
      </c>
      <c r="F154" s="246" t="s">
        <v>1077</v>
      </c>
      <c r="G154" s="243"/>
      <c r="H154" s="245" t="s">
        <v>19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178</v>
      </c>
      <c r="AU154" s="252" t="s">
        <v>83</v>
      </c>
      <c r="AV154" s="13" t="s">
        <v>81</v>
      </c>
      <c r="AW154" s="13" t="s">
        <v>35</v>
      </c>
      <c r="AX154" s="13" t="s">
        <v>74</v>
      </c>
      <c r="AY154" s="252" t="s">
        <v>169</v>
      </c>
    </row>
    <row r="155" spans="1:51" s="14" customFormat="1" ht="12">
      <c r="A155" s="14"/>
      <c r="B155" s="253"/>
      <c r="C155" s="254"/>
      <c r="D155" s="244" t="s">
        <v>178</v>
      </c>
      <c r="E155" s="255" t="s">
        <v>19</v>
      </c>
      <c r="F155" s="256" t="s">
        <v>1078</v>
      </c>
      <c r="G155" s="254"/>
      <c r="H155" s="257">
        <v>2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178</v>
      </c>
      <c r="AU155" s="263" t="s">
        <v>83</v>
      </c>
      <c r="AV155" s="14" t="s">
        <v>83</v>
      </c>
      <c r="AW155" s="14" t="s">
        <v>35</v>
      </c>
      <c r="AX155" s="14" t="s">
        <v>74</v>
      </c>
      <c r="AY155" s="263" t="s">
        <v>169</v>
      </c>
    </row>
    <row r="156" spans="1:51" s="15" customFormat="1" ht="12">
      <c r="A156" s="15"/>
      <c r="B156" s="264"/>
      <c r="C156" s="265"/>
      <c r="D156" s="244" t="s">
        <v>178</v>
      </c>
      <c r="E156" s="266" t="s">
        <v>19</v>
      </c>
      <c r="F156" s="267" t="s">
        <v>183</v>
      </c>
      <c r="G156" s="265"/>
      <c r="H156" s="268">
        <v>4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4" t="s">
        <v>178</v>
      </c>
      <c r="AU156" s="274" t="s">
        <v>83</v>
      </c>
      <c r="AV156" s="15" t="s">
        <v>176</v>
      </c>
      <c r="AW156" s="15" t="s">
        <v>35</v>
      </c>
      <c r="AX156" s="15" t="s">
        <v>81</v>
      </c>
      <c r="AY156" s="274" t="s">
        <v>169</v>
      </c>
    </row>
    <row r="157" spans="1:65" s="2" customFormat="1" ht="21.75" customHeight="1">
      <c r="A157" s="41"/>
      <c r="B157" s="42"/>
      <c r="C157" s="307" t="s">
        <v>222</v>
      </c>
      <c r="D157" s="307" t="s">
        <v>637</v>
      </c>
      <c r="E157" s="308" t="s">
        <v>1102</v>
      </c>
      <c r="F157" s="309" t="s">
        <v>1103</v>
      </c>
      <c r="G157" s="310" t="s">
        <v>186</v>
      </c>
      <c r="H157" s="311">
        <v>4</v>
      </c>
      <c r="I157" s="312"/>
      <c r="J157" s="313">
        <f>ROUND(I157*H157,2)</f>
        <v>0</v>
      </c>
      <c r="K157" s="309" t="s">
        <v>19</v>
      </c>
      <c r="L157" s="314"/>
      <c r="M157" s="315" t="s">
        <v>19</v>
      </c>
      <c r="N157" s="316" t="s">
        <v>45</v>
      </c>
      <c r="O157" s="87"/>
      <c r="P157" s="238">
        <f>O157*H157</f>
        <v>0</v>
      </c>
      <c r="Q157" s="238">
        <v>0.0013</v>
      </c>
      <c r="R157" s="238">
        <f>Q157*H157</f>
        <v>0.0052</v>
      </c>
      <c r="S157" s="238">
        <v>0</v>
      </c>
      <c r="T157" s="239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0" t="s">
        <v>210</v>
      </c>
      <c r="AT157" s="240" t="s">
        <v>637</v>
      </c>
      <c r="AU157" s="240" t="s">
        <v>83</v>
      </c>
      <c r="AY157" s="20" t="s">
        <v>169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20" t="s">
        <v>81</v>
      </c>
      <c r="BK157" s="241">
        <f>ROUND(I157*H157,2)</f>
        <v>0</v>
      </c>
      <c r="BL157" s="20" t="s">
        <v>176</v>
      </c>
      <c r="BM157" s="240" t="s">
        <v>1104</v>
      </c>
    </row>
    <row r="158" spans="1:51" s="13" customFormat="1" ht="12">
      <c r="A158" s="13"/>
      <c r="B158" s="242"/>
      <c r="C158" s="243"/>
      <c r="D158" s="244" t="s">
        <v>178</v>
      </c>
      <c r="E158" s="245" t="s">
        <v>19</v>
      </c>
      <c r="F158" s="246" t="s">
        <v>1063</v>
      </c>
      <c r="G158" s="243"/>
      <c r="H158" s="245" t="s">
        <v>19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178</v>
      </c>
      <c r="AU158" s="252" t="s">
        <v>83</v>
      </c>
      <c r="AV158" s="13" t="s">
        <v>81</v>
      </c>
      <c r="AW158" s="13" t="s">
        <v>35</v>
      </c>
      <c r="AX158" s="13" t="s">
        <v>74</v>
      </c>
      <c r="AY158" s="252" t="s">
        <v>169</v>
      </c>
    </row>
    <row r="159" spans="1:51" s="14" customFormat="1" ht="12">
      <c r="A159" s="14"/>
      <c r="B159" s="253"/>
      <c r="C159" s="254"/>
      <c r="D159" s="244" t="s">
        <v>178</v>
      </c>
      <c r="E159" s="255" t="s">
        <v>19</v>
      </c>
      <c r="F159" s="256" t="s">
        <v>1075</v>
      </c>
      <c r="G159" s="254"/>
      <c r="H159" s="257">
        <v>1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178</v>
      </c>
      <c r="AU159" s="263" t="s">
        <v>83</v>
      </c>
      <c r="AV159" s="14" t="s">
        <v>83</v>
      </c>
      <c r="AW159" s="14" t="s">
        <v>35</v>
      </c>
      <c r="AX159" s="14" t="s">
        <v>74</v>
      </c>
      <c r="AY159" s="263" t="s">
        <v>169</v>
      </c>
    </row>
    <row r="160" spans="1:51" s="14" customFormat="1" ht="12">
      <c r="A160" s="14"/>
      <c r="B160" s="253"/>
      <c r="C160" s="254"/>
      <c r="D160" s="244" t="s">
        <v>178</v>
      </c>
      <c r="E160" s="255" t="s">
        <v>19</v>
      </c>
      <c r="F160" s="256" t="s">
        <v>1076</v>
      </c>
      <c r="G160" s="254"/>
      <c r="H160" s="257">
        <v>1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178</v>
      </c>
      <c r="AU160" s="263" t="s">
        <v>83</v>
      </c>
      <c r="AV160" s="14" t="s">
        <v>83</v>
      </c>
      <c r="AW160" s="14" t="s">
        <v>35</v>
      </c>
      <c r="AX160" s="14" t="s">
        <v>74</v>
      </c>
      <c r="AY160" s="263" t="s">
        <v>169</v>
      </c>
    </row>
    <row r="161" spans="1:51" s="13" customFormat="1" ht="12">
      <c r="A161" s="13"/>
      <c r="B161" s="242"/>
      <c r="C161" s="243"/>
      <c r="D161" s="244" t="s">
        <v>178</v>
      </c>
      <c r="E161" s="245" t="s">
        <v>19</v>
      </c>
      <c r="F161" s="246" t="s">
        <v>1065</v>
      </c>
      <c r="G161" s="243"/>
      <c r="H161" s="245" t="s">
        <v>19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178</v>
      </c>
      <c r="AU161" s="252" t="s">
        <v>83</v>
      </c>
      <c r="AV161" s="13" t="s">
        <v>81</v>
      </c>
      <c r="AW161" s="13" t="s">
        <v>35</v>
      </c>
      <c r="AX161" s="13" t="s">
        <v>74</v>
      </c>
      <c r="AY161" s="252" t="s">
        <v>169</v>
      </c>
    </row>
    <row r="162" spans="1:51" s="14" customFormat="1" ht="12">
      <c r="A162" s="14"/>
      <c r="B162" s="253"/>
      <c r="C162" s="254"/>
      <c r="D162" s="244" t="s">
        <v>178</v>
      </c>
      <c r="E162" s="255" t="s">
        <v>19</v>
      </c>
      <c r="F162" s="256" t="s">
        <v>1075</v>
      </c>
      <c r="G162" s="254"/>
      <c r="H162" s="257">
        <v>1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178</v>
      </c>
      <c r="AU162" s="263" t="s">
        <v>83</v>
      </c>
      <c r="AV162" s="14" t="s">
        <v>83</v>
      </c>
      <c r="AW162" s="14" t="s">
        <v>35</v>
      </c>
      <c r="AX162" s="14" t="s">
        <v>74</v>
      </c>
      <c r="AY162" s="263" t="s">
        <v>169</v>
      </c>
    </row>
    <row r="163" spans="1:51" s="14" customFormat="1" ht="12">
      <c r="A163" s="14"/>
      <c r="B163" s="253"/>
      <c r="C163" s="254"/>
      <c r="D163" s="244" t="s">
        <v>178</v>
      </c>
      <c r="E163" s="255" t="s">
        <v>19</v>
      </c>
      <c r="F163" s="256" t="s">
        <v>1076</v>
      </c>
      <c r="G163" s="254"/>
      <c r="H163" s="257">
        <v>1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3" t="s">
        <v>178</v>
      </c>
      <c r="AU163" s="263" t="s">
        <v>83</v>
      </c>
      <c r="AV163" s="14" t="s">
        <v>83</v>
      </c>
      <c r="AW163" s="14" t="s">
        <v>35</v>
      </c>
      <c r="AX163" s="14" t="s">
        <v>74</v>
      </c>
      <c r="AY163" s="263" t="s">
        <v>169</v>
      </c>
    </row>
    <row r="164" spans="1:51" s="15" customFormat="1" ht="12">
      <c r="A164" s="15"/>
      <c r="B164" s="264"/>
      <c r="C164" s="265"/>
      <c r="D164" s="244" t="s">
        <v>178</v>
      </c>
      <c r="E164" s="266" t="s">
        <v>19</v>
      </c>
      <c r="F164" s="267" t="s">
        <v>183</v>
      </c>
      <c r="G164" s="265"/>
      <c r="H164" s="268">
        <v>4</v>
      </c>
      <c r="I164" s="269"/>
      <c r="J164" s="265"/>
      <c r="K164" s="265"/>
      <c r="L164" s="270"/>
      <c r="M164" s="271"/>
      <c r="N164" s="272"/>
      <c r="O164" s="272"/>
      <c r="P164" s="272"/>
      <c r="Q164" s="272"/>
      <c r="R164" s="272"/>
      <c r="S164" s="272"/>
      <c r="T164" s="27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4" t="s">
        <v>178</v>
      </c>
      <c r="AU164" s="274" t="s">
        <v>83</v>
      </c>
      <c r="AV164" s="15" t="s">
        <v>176</v>
      </c>
      <c r="AW164" s="15" t="s">
        <v>35</v>
      </c>
      <c r="AX164" s="15" t="s">
        <v>81</v>
      </c>
      <c r="AY164" s="274" t="s">
        <v>169</v>
      </c>
    </row>
    <row r="165" spans="1:65" s="2" customFormat="1" ht="16.5" customHeight="1">
      <c r="A165" s="41"/>
      <c r="B165" s="42"/>
      <c r="C165" s="307" t="s">
        <v>231</v>
      </c>
      <c r="D165" s="307" t="s">
        <v>637</v>
      </c>
      <c r="E165" s="308" t="s">
        <v>1105</v>
      </c>
      <c r="F165" s="309" t="s">
        <v>1106</v>
      </c>
      <c r="G165" s="310" t="s">
        <v>186</v>
      </c>
      <c r="H165" s="311">
        <v>7</v>
      </c>
      <c r="I165" s="312"/>
      <c r="J165" s="313">
        <f>ROUND(I165*H165,2)</f>
        <v>0</v>
      </c>
      <c r="K165" s="309" t="s">
        <v>19</v>
      </c>
      <c r="L165" s="314"/>
      <c r="M165" s="315" t="s">
        <v>19</v>
      </c>
      <c r="N165" s="316" t="s">
        <v>45</v>
      </c>
      <c r="O165" s="87"/>
      <c r="P165" s="238">
        <f>O165*H165</f>
        <v>0</v>
      </c>
      <c r="Q165" s="238">
        <v>0.0017</v>
      </c>
      <c r="R165" s="238">
        <f>Q165*H165</f>
        <v>0.011899999999999999</v>
      </c>
      <c r="S165" s="238">
        <v>0</v>
      </c>
      <c r="T165" s="239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0" t="s">
        <v>210</v>
      </c>
      <c r="AT165" s="240" t="s">
        <v>637</v>
      </c>
      <c r="AU165" s="240" t="s">
        <v>83</v>
      </c>
      <c r="AY165" s="20" t="s">
        <v>169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20" t="s">
        <v>81</v>
      </c>
      <c r="BK165" s="241">
        <f>ROUND(I165*H165,2)</f>
        <v>0</v>
      </c>
      <c r="BL165" s="20" t="s">
        <v>176</v>
      </c>
      <c r="BM165" s="240" t="s">
        <v>1107</v>
      </c>
    </row>
    <row r="166" spans="1:51" s="13" customFormat="1" ht="12">
      <c r="A166" s="13"/>
      <c r="B166" s="242"/>
      <c r="C166" s="243"/>
      <c r="D166" s="244" t="s">
        <v>178</v>
      </c>
      <c r="E166" s="245" t="s">
        <v>19</v>
      </c>
      <c r="F166" s="246" t="s">
        <v>1063</v>
      </c>
      <c r="G166" s="243"/>
      <c r="H166" s="245" t="s">
        <v>19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178</v>
      </c>
      <c r="AU166" s="252" t="s">
        <v>83</v>
      </c>
      <c r="AV166" s="13" t="s">
        <v>81</v>
      </c>
      <c r="AW166" s="13" t="s">
        <v>35</v>
      </c>
      <c r="AX166" s="13" t="s">
        <v>74</v>
      </c>
      <c r="AY166" s="252" t="s">
        <v>169</v>
      </c>
    </row>
    <row r="167" spans="1:51" s="14" customFormat="1" ht="12">
      <c r="A167" s="14"/>
      <c r="B167" s="253"/>
      <c r="C167" s="254"/>
      <c r="D167" s="244" t="s">
        <v>178</v>
      </c>
      <c r="E167" s="255" t="s">
        <v>19</v>
      </c>
      <c r="F167" s="256" t="s">
        <v>1074</v>
      </c>
      <c r="G167" s="254"/>
      <c r="H167" s="257">
        <v>3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178</v>
      </c>
      <c r="AU167" s="263" t="s">
        <v>83</v>
      </c>
      <c r="AV167" s="14" t="s">
        <v>83</v>
      </c>
      <c r="AW167" s="14" t="s">
        <v>35</v>
      </c>
      <c r="AX167" s="14" t="s">
        <v>74</v>
      </c>
      <c r="AY167" s="263" t="s">
        <v>169</v>
      </c>
    </row>
    <row r="168" spans="1:51" s="13" customFormat="1" ht="12">
      <c r="A168" s="13"/>
      <c r="B168" s="242"/>
      <c r="C168" s="243"/>
      <c r="D168" s="244" t="s">
        <v>178</v>
      </c>
      <c r="E168" s="245" t="s">
        <v>19</v>
      </c>
      <c r="F168" s="246" t="s">
        <v>1065</v>
      </c>
      <c r="G168" s="243"/>
      <c r="H168" s="245" t="s">
        <v>19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2" t="s">
        <v>178</v>
      </c>
      <c r="AU168" s="252" t="s">
        <v>83</v>
      </c>
      <c r="AV168" s="13" t="s">
        <v>81</v>
      </c>
      <c r="AW168" s="13" t="s">
        <v>35</v>
      </c>
      <c r="AX168" s="13" t="s">
        <v>74</v>
      </c>
      <c r="AY168" s="252" t="s">
        <v>169</v>
      </c>
    </row>
    <row r="169" spans="1:51" s="14" customFormat="1" ht="12">
      <c r="A169" s="14"/>
      <c r="B169" s="253"/>
      <c r="C169" s="254"/>
      <c r="D169" s="244" t="s">
        <v>178</v>
      </c>
      <c r="E169" s="255" t="s">
        <v>19</v>
      </c>
      <c r="F169" s="256" t="s">
        <v>1074</v>
      </c>
      <c r="G169" s="254"/>
      <c r="H169" s="257">
        <v>3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178</v>
      </c>
      <c r="AU169" s="263" t="s">
        <v>83</v>
      </c>
      <c r="AV169" s="14" t="s">
        <v>83</v>
      </c>
      <c r="AW169" s="14" t="s">
        <v>35</v>
      </c>
      <c r="AX169" s="14" t="s">
        <v>74</v>
      </c>
      <c r="AY169" s="263" t="s">
        <v>169</v>
      </c>
    </row>
    <row r="170" spans="1:51" s="13" customFormat="1" ht="12">
      <c r="A170" s="13"/>
      <c r="B170" s="242"/>
      <c r="C170" s="243"/>
      <c r="D170" s="244" t="s">
        <v>178</v>
      </c>
      <c r="E170" s="245" t="s">
        <v>19</v>
      </c>
      <c r="F170" s="246" t="s">
        <v>1077</v>
      </c>
      <c r="G170" s="243"/>
      <c r="H170" s="245" t="s">
        <v>19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178</v>
      </c>
      <c r="AU170" s="252" t="s">
        <v>83</v>
      </c>
      <c r="AV170" s="13" t="s">
        <v>81</v>
      </c>
      <c r="AW170" s="13" t="s">
        <v>35</v>
      </c>
      <c r="AX170" s="13" t="s">
        <v>74</v>
      </c>
      <c r="AY170" s="252" t="s">
        <v>169</v>
      </c>
    </row>
    <row r="171" spans="1:51" s="14" customFormat="1" ht="12">
      <c r="A171" s="14"/>
      <c r="B171" s="253"/>
      <c r="C171" s="254"/>
      <c r="D171" s="244" t="s">
        <v>178</v>
      </c>
      <c r="E171" s="255" t="s">
        <v>19</v>
      </c>
      <c r="F171" s="256" t="s">
        <v>1108</v>
      </c>
      <c r="G171" s="254"/>
      <c r="H171" s="257">
        <v>1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178</v>
      </c>
      <c r="AU171" s="263" t="s">
        <v>83</v>
      </c>
      <c r="AV171" s="14" t="s">
        <v>83</v>
      </c>
      <c r="AW171" s="14" t="s">
        <v>35</v>
      </c>
      <c r="AX171" s="14" t="s">
        <v>74</v>
      </c>
      <c r="AY171" s="263" t="s">
        <v>169</v>
      </c>
    </row>
    <row r="172" spans="1:51" s="15" customFormat="1" ht="12">
      <c r="A172" s="15"/>
      <c r="B172" s="264"/>
      <c r="C172" s="265"/>
      <c r="D172" s="244" t="s">
        <v>178</v>
      </c>
      <c r="E172" s="266" t="s">
        <v>19</v>
      </c>
      <c r="F172" s="267" t="s">
        <v>183</v>
      </c>
      <c r="G172" s="265"/>
      <c r="H172" s="268">
        <v>7</v>
      </c>
      <c r="I172" s="269"/>
      <c r="J172" s="265"/>
      <c r="K172" s="265"/>
      <c r="L172" s="270"/>
      <c r="M172" s="271"/>
      <c r="N172" s="272"/>
      <c r="O172" s="272"/>
      <c r="P172" s="272"/>
      <c r="Q172" s="272"/>
      <c r="R172" s="272"/>
      <c r="S172" s="272"/>
      <c r="T172" s="27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4" t="s">
        <v>178</v>
      </c>
      <c r="AU172" s="274" t="s">
        <v>83</v>
      </c>
      <c r="AV172" s="15" t="s">
        <v>176</v>
      </c>
      <c r="AW172" s="15" t="s">
        <v>35</v>
      </c>
      <c r="AX172" s="15" t="s">
        <v>81</v>
      </c>
      <c r="AY172" s="274" t="s">
        <v>169</v>
      </c>
    </row>
    <row r="173" spans="1:65" s="2" customFormat="1" ht="16.5" customHeight="1">
      <c r="A173" s="41"/>
      <c r="B173" s="42"/>
      <c r="C173" s="307" t="s">
        <v>237</v>
      </c>
      <c r="D173" s="307" t="s">
        <v>637</v>
      </c>
      <c r="E173" s="308" t="s">
        <v>1109</v>
      </c>
      <c r="F173" s="309" t="s">
        <v>1110</v>
      </c>
      <c r="G173" s="310" t="s">
        <v>186</v>
      </c>
      <c r="H173" s="311">
        <v>8</v>
      </c>
      <c r="I173" s="312"/>
      <c r="J173" s="313">
        <f>ROUND(I173*H173,2)</f>
        <v>0</v>
      </c>
      <c r="K173" s="309" t="s">
        <v>19</v>
      </c>
      <c r="L173" s="314"/>
      <c r="M173" s="315" t="s">
        <v>19</v>
      </c>
      <c r="N173" s="316" t="s">
        <v>45</v>
      </c>
      <c r="O173" s="87"/>
      <c r="P173" s="238">
        <f>O173*H173</f>
        <v>0</v>
      </c>
      <c r="Q173" s="238">
        <v>0.0045</v>
      </c>
      <c r="R173" s="238">
        <f>Q173*H173</f>
        <v>0.036</v>
      </c>
      <c r="S173" s="238">
        <v>0</v>
      </c>
      <c r="T173" s="239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0" t="s">
        <v>210</v>
      </c>
      <c r="AT173" s="240" t="s">
        <v>637</v>
      </c>
      <c r="AU173" s="240" t="s">
        <v>83</v>
      </c>
      <c r="AY173" s="20" t="s">
        <v>169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20" t="s">
        <v>81</v>
      </c>
      <c r="BK173" s="241">
        <f>ROUND(I173*H173,2)</f>
        <v>0</v>
      </c>
      <c r="BL173" s="20" t="s">
        <v>176</v>
      </c>
      <c r="BM173" s="240" t="s">
        <v>1111</v>
      </c>
    </row>
    <row r="174" spans="1:51" s="13" customFormat="1" ht="12">
      <c r="A174" s="13"/>
      <c r="B174" s="242"/>
      <c r="C174" s="243"/>
      <c r="D174" s="244" t="s">
        <v>178</v>
      </c>
      <c r="E174" s="245" t="s">
        <v>19</v>
      </c>
      <c r="F174" s="246" t="s">
        <v>1077</v>
      </c>
      <c r="G174" s="243"/>
      <c r="H174" s="245" t="s">
        <v>19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2" t="s">
        <v>178</v>
      </c>
      <c r="AU174" s="252" t="s">
        <v>83</v>
      </c>
      <c r="AV174" s="13" t="s">
        <v>81</v>
      </c>
      <c r="AW174" s="13" t="s">
        <v>35</v>
      </c>
      <c r="AX174" s="13" t="s">
        <v>74</v>
      </c>
      <c r="AY174" s="252" t="s">
        <v>169</v>
      </c>
    </row>
    <row r="175" spans="1:51" s="14" customFormat="1" ht="12">
      <c r="A175" s="14"/>
      <c r="B175" s="253"/>
      <c r="C175" s="254"/>
      <c r="D175" s="244" t="s">
        <v>178</v>
      </c>
      <c r="E175" s="255" t="s">
        <v>19</v>
      </c>
      <c r="F175" s="256" t="s">
        <v>1079</v>
      </c>
      <c r="G175" s="254"/>
      <c r="H175" s="257">
        <v>8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178</v>
      </c>
      <c r="AU175" s="263" t="s">
        <v>83</v>
      </c>
      <c r="AV175" s="14" t="s">
        <v>83</v>
      </c>
      <c r="AW175" s="14" t="s">
        <v>35</v>
      </c>
      <c r="AX175" s="14" t="s">
        <v>81</v>
      </c>
      <c r="AY175" s="263" t="s">
        <v>169</v>
      </c>
    </row>
    <row r="176" spans="1:65" s="2" customFormat="1" ht="16.5" customHeight="1">
      <c r="A176" s="41"/>
      <c r="B176" s="42"/>
      <c r="C176" s="307" t="s">
        <v>247</v>
      </c>
      <c r="D176" s="307" t="s">
        <v>637</v>
      </c>
      <c r="E176" s="308" t="s">
        <v>1112</v>
      </c>
      <c r="F176" s="309" t="s">
        <v>1113</v>
      </c>
      <c r="G176" s="310" t="s">
        <v>186</v>
      </c>
      <c r="H176" s="311">
        <v>2</v>
      </c>
      <c r="I176" s="312"/>
      <c r="J176" s="313">
        <f>ROUND(I176*H176,2)</f>
        <v>0</v>
      </c>
      <c r="K176" s="309" t="s">
        <v>19</v>
      </c>
      <c r="L176" s="314"/>
      <c r="M176" s="315" t="s">
        <v>19</v>
      </c>
      <c r="N176" s="316" t="s">
        <v>45</v>
      </c>
      <c r="O176" s="87"/>
      <c r="P176" s="238">
        <f>O176*H176</f>
        <v>0</v>
      </c>
      <c r="Q176" s="238">
        <v>0.0026</v>
      </c>
      <c r="R176" s="238">
        <f>Q176*H176</f>
        <v>0.0052</v>
      </c>
      <c r="S176" s="238">
        <v>0</v>
      </c>
      <c r="T176" s="239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0" t="s">
        <v>210</v>
      </c>
      <c r="AT176" s="240" t="s">
        <v>637</v>
      </c>
      <c r="AU176" s="240" t="s">
        <v>83</v>
      </c>
      <c r="AY176" s="20" t="s">
        <v>169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20" t="s">
        <v>81</v>
      </c>
      <c r="BK176" s="241">
        <f>ROUND(I176*H176,2)</f>
        <v>0</v>
      </c>
      <c r="BL176" s="20" t="s">
        <v>176</v>
      </c>
      <c r="BM176" s="240" t="s">
        <v>1114</v>
      </c>
    </row>
    <row r="177" spans="1:51" s="13" customFormat="1" ht="12">
      <c r="A177" s="13"/>
      <c r="B177" s="242"/>
      <c r="C177" s="243"/>
      <c r="D177" s="244" t="s">
        <v>178</v>
      </c>
      <c r="E177" s="245" t="s">
        <v>19</v>
      </c>
      <c r="F177" s="246" t="s">
        <v>1115</v>
      </c>
      <c r="G177" s="243"/>
      <c r="H177" s="245" t="s">
        <v>19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178</v>
      </c>
      <c r="AU177" s="252" t="s">
        <v>83</v>
      </c>
      <c r="AV177" s="13" t="s">
        <v>81</v>
      </c>
      <c r="AW177" s="13" t="s">
        <v>35</v>
      </c>
      <c r="AX177" s="13" t="s">
        <v>74</v>
      </c>
      <c r="AY177" s="252" t="s">
        <v>169</v>
      </c>
    </row>
    <row r="178" spans="1:51" s="13" customFormat="1" ht="12">
      <c r="A178" s="13"/>
      <c r="B178" s="242"/>
      <c r="C178" s="243"/>
      <c r="D178" s="244" t="s">
        <v>178</v>
      </c>
      <c r="E178" s="245" t="s">
        <v>19</v>
      </c>
      <c r="F178" s="246" t="s">
        <v>1077</v>
      </c>
      <c r="G178" s="243"/>
      <c r="H178" s="245" t="s">
        <v>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178</v>
      </c>
      <c r="AU178" s="252" t="s">
        <v>83</v>
      </c>
      <c r="AV178" s="13" t="s">
        <v>81</v>
      </c>
      <c r="AW178" s="13" t="s">
        <v>35</v>
      </c>
      <c r="AX178" s="13" t="s">
        <v>74</v>
      </c>
      <c r="AY178" s="252" t="s">
        <v>169</v>
      </c>
    </row>
    <row r="179" spans="1:51" s="14" customFormat="1" ht="12">
      <c r="A179" s="14"/>
      <c r="B179" s="253"/>
      <c r="C179" s="254"/>
      <c r="D179" s="244" t="s">
        <v>178</v>
      </c>
      <c r="E179" s="255" t="s">
        <v>19</v>
      </c>
      <c r="F179" s="256" t="s">
        <v>1080</v>
      </c>
      <c r="G179" s="254"/>
      <c r="H179" s="257">
        <v>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178</v>
      </c>
      <c r="AU179" s="263" t="s">
        <v>83</v>
      </c>
      <c r="AV179" s="14" t="s">
        <v>83</v>
      </c>
      <c r="AW179" s="14" t="s">
        <v>35</v>
      </c>
      <c r="AX179" s="14" t="s">
        <v>81</v>
      </c>
      <c r="AY179" s="263" t="s">
        <v>169</v>
      </c>
    </row>
    <row r="180" spans="1:65" s="2" customFormat="1" ht="21.75" customHeight="1">
      <c r="A180" s="41"/>
      <c r="B180" s="42"/>
      <c r="C180" s="229" t="s">
        <v>251</v>
      </c>
      <c r="D180" s="229" t="s">
        <v>171</v>
      </c>
      <c r="E180" s="230" t="s">
        <v>1116</v>
      </c>
      <c r="F180" s="231" t="s">
        <v>1117</v>
      </c>
      <c r="G180" s="232" t="s">
        <v>186</v>
      </c>
      <c r="H180" s="233">
        <v>21</v>
      </c>
      <c r="I180" s="234"/>
      <c r="J180" s="235">
        <f>ROUND(I180*H180,2)</f>
        <v>0</v>
      </c>
      <c r="K180" s="231" t="s">
        <v>175</v>
      </c>
      <c r="L180" s="47"/>
      <c r="M180" s="236" t="s">
        <v>19</v>
      </c>
      <c r="N180" s="237" t="s">
        <v>45</v>
      </c>
      <c r="O180" s="87"/>
      <c r="P180" s="238">
        <f>O180*H180</f>
        <v>0</v>
      </c>
      <c r="Q180" s="238">
        <v>0.10941</v>
      </c>
      <c r="R180" s="238">
        <f>Q180*H180</f>
        <v>2.2976099999999997</v>
      </c>
      <c r="S180" s="238">
        <v>0</v>
      </c>
      <c r="T180" s="239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40" t="s">
        <v>176</v>
      </c>
      <c r="AT180" s="240" t="s">
        <v>171</v>
      </c>
      <c r="AU180" s="240" t="s">
        <v>83</v>
      </c>
      <c r="AY180" s="20" t="s">
        <v>169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20" t="s">
        <v>81</v>
      </c>
      <c r="BK180" s="241">
        <f>ROUND(I180*H180,2)</f>
        <v>0</v>
      </c>
      <c r="BL180" s="20" t="s">
        <v>176</v>
      </c>
      <c r="BM180" s="240" t="s">
        <v>1118</v>
      </c>
    </row>
    <row r="181" spans="1:51" s="13" customFormat="1" ht="12">
      <c r="A181" s="13"/>
      <c r="B181" s="242"/>
      <c r="C181" s="243"/>
      <c r="D181" s="244" t="s">
        <v>178</v>
      </c>
      <c r="E181" s="245" t="s">
        <v>19</v>
      </c>
      <c r="F181" s="246" t="s">
        <v>1063</v>
      </c>
      <c r="G181" s="243"/>
      <c r="H181" s="245" t="s">
        <v>19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178</v>
      </c>
      <c r="AU181" s="252" t="s">
        <v>83</v>
      </c>
      <c r="AV181" s="13" t="s">
        <v>81</v>
      </c>
      <c r="AW181" s="13" t="s">
        <v>35</v>
      </c>
      <c r="AX181" s="13" t="s">
        <v>74</v>
      </c>
      <c r="AY181" s="252" t="s">
        <v>169</v>
      </c>
    </row>
    <row r="182" spans="1:51" s="14" customFormat="1" ht="12">
      <c r="A182" s="14"/>
      <c r="B182" s="253"/>
      <c r="C182" s="254"/>
      <c r="D182" s="244" t="s">
        <v>178</v>
      </c>
      <c r="E182" s="255" t="s">
        <v>19</v>
      </c>
      <c r="F182" s="256" t="s">
        <v>1119</v>
      </c>
      <c r="G182" s="254"/>
      <c r="H182" s="257">
        <v>2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178</v>
      </c>
      <c r="AU182" s="263" t="s">
        <v>83</v>
      </c>
      <c r="AV182" s="14" t="s">
        <v>83</v>
      </c>
      <c r="AW182" s="14" t="s">
        <v>35</v>
      </c>
      <c r="AX182" s="14" t="s">
        <v>74</v>
      </c>
      <c r="AY182" s="263" t="s">
        <v>169</v>
      </c>
    </row>
    <row r="183" spans="1:51" s="14" customFormat="1" ht="12">
      <c r="A183" s="14"/>
      <c r="B183" s="253"/>
      <c r="C183" s="254"/>
      <c r="D183" s="244" t="s">
        <v>178</v>
      </c>
      <c r="E183" s="255" t="s">
        <v>19</v>
      </c>
      <c r="F183" s="256" t="s">
        <v>1075</v>
      </c>
      <c r="G183" s="254"/>
      <c r="H183" s="257">
        <v>1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3" t="s">
        <v>178</v>
      </c>
      <c r="AU183" s="263" t="s">
        <v>83</v>
      </c>
      <c r="AV183" s="14" t="s">
        <v>83</v>
      </c>
      <c r="AW183" s="14" t="s">
        <v>35</v>
      </c>
      <c r="AX183" s="14" t="s">
        <v>74</v>
      </c>
      <c r="AY183" s="263" t="s">
        <v>169</v>
      </c>
    </row>
    <row r="184" spans="1:51" s="14" customFormat="1" ht="12">
      <c r="A184" s="14"/>
      <c r="B184" s="253"/>
      <c r="C184" s="254"/>
      <c r="D184" s="244" t="s">
        <v>178</v>
      </c>
      <c r="E184" s="255" t="s">
        <v>19</v>
      </c>
      <c r="F184" s="256" t="s">
        <v>1076</v>
      </c>
      <c r="G184" s="254"/>
      <c r="H184" s="257">
        <v>1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178</v>
      </c>
      <c r="AU184" s="263" t="s">
        <v>83</v>
      </c>
      <c r="AV184" s="14" t="s">
        <v>83</v>
      </c>
      <c r="AW184" s="14" t="s">
        <v>35</v>
      </c>
      <c r="AX184" s="14" t="s">
        <v>74</v>
      </c>
      <c r="AY184" s="263" t="s">
        <v>169</v>
      </c>
    </row>
    <row r="185" spans="1:51" s="13" customFormat="1" ht="12">
      <c r="A185" s="13"/>
      <c r="B185" s="242"/>
      <c r="C185" s="243"/>
      <c r="D185" s="244" t="s">
        <v>178</v>
      </c>
      <c r="E185" s="245" t="s">
        <v>19</v>
      </c>
      <c r="F185" s="246" t="s">
        <v>1065</v>
      </c>
      <c r="G185" s="243"/>
      <c r="H185" s="245" t="s">
        <v>19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2" t="s">
        <v>178</v>
      </c>
      <c r="AU185" s="252" t="s">
        <v>83</v>
      </c>
      <c r="AV185" s="13" t="s">
        <v>81</v>
      </c>
      <c r="AW185" s="13" t="s">
        <v>35</v>
      </c>
      <c r="AX185" s="13" t="s">
        <v>74</v>
      </c>
      <c r="AY185" s="252" t="s">
        <v>169</v>
      </c>
    </row>
    <row r="186" spans="1:51" s="14" customFormat="1" ht="12">
      <c r="A186" s="14"/>
      <c r="B186" s="253"/>
      <c r="C186" s="254"/>
      <c r="D186" s="244" t="s">
        <v>178</v>
      </c>
      <c r="E186" s="255" t="s">
        <v>19</v>
      </c>
      <c r="F186" s="256" t="s">
        <v>1119</v>
      </c>
      <c r="G186" s="254"/>
      <c r="H186" s="257">
        <v>2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178</v>
      </c>
      <c r="AU186" s="263" t="s">
        <v>83</v>
      </c>
      <c r="AV186" s="14" t="s">
        <v>83</v>
      </c>
      <c r="AW186" s="14" t="s">
        <v>35</v>
      </c>
      <c r="AX186" s="14" t="s">
        <v>74</v>
      </c>
      <c r="AY186" s="263" t="s">
        <v>169</v>
      </c>
    </row>
    <row r="187" spans="1:51" s="14" customFormat="1" ht="12">
      <c r="A187" s="14"/>
      <c r="B187" s="253"/>
      <c r="C187" s="254"/>
      <c r="D187" s="244" t="s">
        <v>178</v>
      </c>
      <c r="E187" s="255" t="s">
        <v>19</v>
      </c>
      <c r="F187" s="256" t="s">
        <v>1075</v>
      </c>
      <c r="G187" s="254"/>
      <c r="H187" s="257">
        <v>1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178</v>
      </c>
      <c r="AU187" s="263" t="s">
        <v>83</v>
      </c>
      <c r="AV187" s="14" t="s">
        <v>83</v>
      </c>
      <c r="AW187" s="14" t="s">
        <v>35</v>
      </c>
      <c r="AX187" s="14" t="s">
        <v>74</v>
      </c>
      <c r="AY187" s="263" t="s">
        <v>169</v>
      </c>
    </row>
    <row r="188" spans="1:51" s="14" customFormat="1" ht="12">
      <c r="A188" s="14"/>
      <c r="B188" s="253"/>
      <c r="C188" s="254"/>
      <c r="D188" s="244" t="s">
        <v>178</v>
      </c>
      <c r="E188" s="255" t="s">
        <v>19</v>
      </c>
      <c r="F188" s="256" t="s">
        <v>1076</v>
      </c>
      <c r="G188" s="254"/>
      <c r="H188" s="257">
        <v>1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178</v>
      </c>
      <c r="AU188" s="263" t="s">
        <v>83</v>
      </c>
      <c r="AV188" s="14" t="s">
        <v>83</v>
      </c>
      <c r="AW188" s="14" t="s">
        <v>35</v>
      </c>
      <c r="AX188" s="14" t="s">
        <v>74</v>
      </c>
      <c r="AY188" s="263" t="s">
        <v>169</v>
      </c>
    </row>
    <row r="189" spans="1:51" s="13" customFormat="1" ht="12">
      <c r="A189" s="13"/>
      <c r="B189" s="242"/>
      <c r="C189" s="243"/>
      <c r="D189" s="244" t="s">
        <v>178</v>
      </c>
      <c r="E189" s="245" t="s">
        <v>19</v>
      </c>
      <c r="F189" s="246" t="s">
        <v>1077</v>
      </c>
      <c r="G189" s="243"/>
      <c r="H189" s="245" t="s">
        <v>19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178</v>
      </c>
      <c r="AU189" s="252" t="s">
        <v>83</v>
      </c>
      <c r="AV189" s="13" t="s">
        <v>81</v>
      </c>
      <c r="AW189" s="13" t="s">
        <v>35</v>
      </c>
      <c r="AX189" s="13" t="s">
        <v>74</v>
      </c>
      <c r="AY189" s="252" t="s">
        <v>169</v>
      </c>
    </row>
    <row r="190" spans="1:51" s="14" customFormat="1" ht="12">
      <c r="A190" s="14"/>
      <c r="B190" s="253"/>
      <c r="C190" s="254"/>
      <c r="D190" s="244" t="s">
        <v>178</v>
      </c>
      <c r="E190" s="255" t="s">
        <v>19</v>
      </c>
      <c r="F190" s="256" t="s">
        <v>1078</v>
      </c>
      <c r="G190" s="254"/>
      <c r="H190" s="257">
        <v>2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178</v>
      </c>
      <c r="AU190" s="263" t="s">
        <v>83</v>
      </c>
      <c r="AV190" s="14" t="s">
        <v>83</v>
      </c>
      <c r="AW190" s="14" t="s">
        <v>35</v>
      </c>
      <c r="AX190" s="14" t="s">
        <v>74</v>
      </c>
      <c r="AY190" s="263" t="s">
        <v>169</v>
      </c>
    </row>
    <row r="191" spans="1:51" s="14" customFormat="1" ht="12">
      <c r="A191" s="14"/>
      <c r="B191" s="253"/>
      <c r="C191" s="254"/>
      <c r="D191" s="244" t="s">
        <v>178</v>
      </c>
      <c r="E191" s="255" t="s">
        <v>19</v>
      </c>
      <c r="F191" s="256" t="s">
        <v>1079</v>
      </c>
      <c r="G191" s="254"/>
      <c r="H191" s="257">
        <v>8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3" t="s">
        <v>178</v>
      </c>
      <c r="AU191" s="263" t="s">
        <v>83</v>
      </c>
      <c r="AV191" s="14" t="s">
        <v>83</v>
      </c>
      <c r="AW191" s="14" t="s">
        <v>35</v>
      </c>
      <c r="AX191" s="14" t="s">
        <v>74</v>
      </c>
      <c r="AY191" s="263" t="s">
        <v>169</v>
      </c>
    </row>
    <row r="192" spans="1:51" s="14" customFormat="1" ht="12">
      <c r="A192" s="14"/>
      <c r="B192" s="253"/>
      <c r="C192" s="254"/>
      <c r="D192" s="244" t="s">
        <v>178</v>
      </c>
      <c r="E192" s="255" t="s">
        <v>19</v>
      </c>
      <c r="F192" s="256" t="s">
        <v>1080</v>
      </c>
      <c r="G192" s="254"/>
      <c r="H192" s="257">
        <v>2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178</v>
      </c>
      <c r="AU192" s="263" t="s">
        <v>83</v>
      </c>
      <c r="AV192" s="14" t="s">
        <v>83</v>
      </c>
      <c r="AW192" s="14" t="s">
        <v>35</v>
      </c>
      <c r="AX192" s="14" t="s">
        <v>74</v>
      </c>
      <c r="AY192" s="263" t="s">
        <v>169</v>
      </c>
    </row>
    <row r="193" spans="1:51" s="14" customFormat="1" ht="12">
      <c r="A193" s="14"/>
      <c r="B193" s="253"/>
      <c r="C193" s="254"/>
      <c r="D193" s="244" t="s">
        <v>178</v>
      </c>
      <c r="E193" s="255" t="s">
        <v>19</v>
      </c>
      <c r="F193" s="256" t="s">
        <v>1081</v>
      </c>
      <c r="G193" s="254"/>
      <c r="H193" s="257">
        <v>1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3" t="s">
        <v>178</v>
      </c>
      <c r="AU193" s="263" t="s">
        <v>83</v>
      </c>
      <c r="AV193" s="14" t="s">
        <v>83</v>
      </c>
      <c r="AW193" s="14" t="s">
        <v>35</v>
      </c>
      <c r="AX193" s="14" t="s">
        <v>74</v>
      </c>
      <c r="AY193" s="263" t="s">
        <v>169</v>
      </c>
    </row>
    <row r="194" spans="1:51" s="15" customFormat="1" ht="12">
      <c r="A194" s="15"/>
      <c r="B194" s="264"/>
      <c r="C194" s="265"/>
      <c r="D194" s="244" t="s">
        <v>178</v>
      </c>
      <c r="E194" s="266" t="s">
        <v>19</v>
      </c>
      <c r="F194" s="267" t="s">
        <v>183</v>
      </c>
      <c r="G194" s="265"/>
      <c r="H194" s="268">
        <v>21</v>
      </c>
      <c r="I194" s="269"/>
      <c r="J194" s="265"/>
      <c r="K194" s="265"/>
      <c r="L194" s="270"/>
      <c r="M194" s="271"/>
      <c r="N194" s="272"/>
      <c r="O194" s="272"/>
      <c r="P194" s="272"/>
      <c r="Q194" s="272"/>
      <c r="R194" s="272"/>
      <c r="S194" s="272"/>
      <c r="T194" s="27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4" t="s">
        <v>178</v>
      </c>
      <c r="AU194" s="274" t="s">
        <v>83</v>
      </c>
      <c r="AV194" s="15" t="s">
        <v>176</v>
      </c>
      <c r="AW194" s="15" t="s">
        <v>35</v>
      </c>
      <c r="AX194" s="15" t="s">
        <v>81</v>
      </c>
      <c r="AY194" s="274" t="s">
        <v>169</v>
      </c>
    </row>
    <row r="195" spans="1:65" s="2" customFormat="1" ht="16.5" customHeight="1">
      <c r="A195" s="41"/>
      <c r="B195" s="42"/>
      <c r="C195" s="307" t="s">
        <v>8</v>
      </c>
      <c r="D195" s="307" t="s">
        <v>637</v>
      </c>
      <c r="E195" s="308" t="s">
        <v>1120</v>
      </c>
      <c r="F195" s="309" t="s">
        <v>1121</v>
      </c>
      <c r="G195" s="310" t="s">
        <v>186</v>
      </c>
      <c r="H195" s="311">
        <v>21</v>
      </c>
      <c r="I195" s="312"/>
      <c r="J195" s="313">
        <f>ROUND(I195*H195,2)</f>
        <v>0</v>
      </c>
      <c r="K195" s="309" t="s">
        <v>175</v>
      </c>
      <c r="L195" s="314"/>
      <c r="M195" s="315" t="s">
        <v>19</v>
      </c>
      <c r="N195" s="316" t="s">
        <v>45</v>
      </c>
      <c r="O195" s="87"/>
      <c r="P195" s="238">
        <f>O195*H195</f>
        <v>0</v>
      </c>
      <c r="Q195" s="238">
        <v>0.0065</v>
      </c>
      <c r="R195" s="238">
        <f>Q195*H195</f>
        <v>0.13649999999999998</v>
      </c>
      <c r="S195" s="238">
        <v>0</v>
      </c>
      <c r="T195" s="239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0" t="s">
        <v>210</v>
      </c>
      <c r="AT195" s="240" t="s">
        <v>637</v>
      </c>
      <c r="AU195" s="240" t="s">
        <v>83</v>
      </c>
      <c r="AY195" s="20" t="s">
        <v>169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20" t="s">
        <v>81</v>
      </c>
      <c r="BK195" s="241">
        <f>ROUND(I195*H195,2)</f>
        <v>0</v>
      </c>
      <c r="BL195" s="20" t="s">
        <v>176</v>
      </c>
      <c r="BM195" s="240" t="s">
        <v>1122</v>
      </c>
    </row>
    <row r="196" spans="1:65" s="2" customFormat="1" ht="16.5" customHeight="1">
      <c r="A196" s="41"/>
      <c r="B196" s="42"/>
      <c r="C196" s="307" t="s">
        <v>227</v>
      </c>
      <c r="D196" s="307" t="s">
        <v>637</v>
      </c>
      <c r="E196" s="308" t="s">
        <v>1123</v>
      </c>
      <c r="F196" s="309" t="s">
        <v>1124</v>
      </c>
      <c r="G196" s="310" t="s">
        <v>186</v>
      </c>
      <c r="H196" s="311">
        <v>21</v>
      </c>
      <c r="I196" s="312"/>
      <c r="J196" s="313">
        <f>ROUND(I196*H196,2)</f>
        <v>0</v>
      </c>
      <c r="K196" s="309" t="s">
        <v>175</v>
      </c>
      <c r="L196" s="314"/>
      <c r="M196" s="315" t="s">
        <v>19</v>
      </c>
      <c r="N196" s="316" t="s">
        <v>45</v>
      </c>
      <c r="O196" s="87"/>
      <c r="P196" s="238">
        <f>O196*H196</f>
        <v>0</v>
      </c>
      <c r="Q196" s="238">
        <v>0.00015</v>
      </c>
      <c r="R196" s="238">
        <f>Q196*H196</f>
        <v>0.0031499999999999996</v>
      </c>
      <c r="S196" s="238">
        <v>0</v>
      </c>
      <c r="T196" s="239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0" t="s">
        <v>210</v>
      </c>
      <c r="AT196" s="240" t="s">
        <v>637</v>
      </c>
      <c r="AU196" s="240" t="s">
        <v>83</v>
      </c>
      <c r="AY196" s="20" t="s">
        <v>169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20" t="s">
        <v>81</v>
      </c>
      <c r="BK196" s="241">
        <f>ROUND(I196*H196,2)</f>
        <v>0</v>
      </c>
      <c r="BL196" s="20" t="s">
        <v>176</v>
      </c>
      <c r="BM196" s="240" t="s">
        <v>1125</v>
      </c>
    </row>
    <row r="197" spans="1:65" s="2" customFormat="1" ht="16.5" customHeight="1">
      <c r="A197" s="41"/>
      <c r="B197" s="42"/>
      <c r="C197" s="307" t="s">
        <v>424</v>
      </c>
      <c r="D197" s="307" t="s">
        <v>637</v>
      </c>
      <c r="E197" s="308" t="s">
        <v>1126</v>
      </c>
      <c r="F197" s="309" t="s">
        <v>1127</v>
      </c>
      <c r="G197" s="310" t="s">
        <v>186</v>
      </c>
      <c r="H197" s="311">
        <v>42</v>
      </c>
      <c r="I197" s="312"/>
      <c r="J197" s="313">
        <f>ROUND(I197*H197,2)</f>
        <v>0</v>
      </c>
      <c r="K197" s="309" t="s">
        <v>175</v>
      </c>
      <c r="L197" s="314"/>
      <c r="M197" s="315" t="s">
        <v>19</v>
      </c>
      <c r="N197" s="316" t="s">
        <v>45</v>
      </c>
      <c r="O197" s="87"/>
      <c r="P197" s="238">
        <f>O197*H197</f>
        <v>0</v>
      </c>
      <c r="Q197" s="238">
        <v>0.0004</v>
      </c>
      <c r="R197" s="238">
        <f>Q197*H197</f>
        <v>0.016800000000000002</v>
      </c>
      <c r="S197" s="238">
        <v>0</v>
      </c>
      <c r="T197" s="239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0" t="s">
        <v>210</v>
      </c>
      <c r="AT197" s="240" t="s">
        <v>637</v>
      </c>
      <c r="AU197" s="240" t="s">
        <v>83</v>
      </c>
      <c r="AY197" s="20" t="s">
        <v>169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20" t="s">
        <v>81</v>
      </c>
      <c r="BK197" s="241">
        <f>ROUND(I197*H197,2)</f>
        <v>0</v>
      </c>
      <c r="BL197" s="20" t="s">
        <v>176</v>
      </c>
      <c r="BM197" s="240" t="s">
        <v>1128</v>
      </c>
    </row>
    <row r="198" spans="1:51" s="14" customFormat="1" ht="12">
      <c r="A198" s="14"/>
      <c r="B198" s="253"/>
      <c r="C198" s="254"/>
      <c r="D198" s="244" t="s">
        <v>178</v>
      </c>
      <c r="E198" s="254"/>
      <c r="F198" s="256" t="s">
        <v>1129</v>
      </c>
      <c r="G198" s="254"/>
      <c r="H198" s="257">
        <v>42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178</v>
      </c>
      <c r="AU198" s="263" t="s">
        <v>83</v>
      </c>
      <c r="AV198" s="14" t="s">
        <v>83</v>
      </c>
      <c r="AW198" s="14" t="s">
        <v>4</v>
      </c>
      <c r="AX198" s="14" t="s">
        <v>81</v>
      </c>
      <c r="AY198" s="263" t="s">
        <v>169</v>
      </c>
    </row>
    <row r="199" spans="1:63" s="12" customFormat="1" ht="20.85" customHeight="1">
      <c r="A199" s="12"/>
      <c r="B199" s="213"/>
      <c r="C199" s="214"/>
      <c r="D199" s="215" t="s">
        <v>73</v>
      </c>
      <c r="E199" s="227" t="s">
        <v>243</v>
      </c>
      <c r="F199" s="227" t="s">
        <v>244</v>
      </c>
      <c r="G199" s="214"/>
      <c r="H199" s="214"/>
      <c r="I199" s="217"/>
      <c r="J199" s="228">
        <f>BK199</f>
        <v>0</v>
      </c>
      <c r="K199" s="214"/>
      <c r="L199" s="219"/>
      <c r="M199" s="220"/>
      <c r="N199" s="221"/>
      <c r="O199" s="221"/>
      <c r="P199" s="222">
        <f>P200+P201</f>
        <v>0</v>
      </c>
      <c r="Q199" s="221"/>
      <c r="R199" s="222">
        <f>R200+R201</f>
        <v>0</v>
      </c>
      <c r="S199" s="221"/>
      <c r="T199" s="223">
        <f>T200+T201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4" t="s">
        <v>81</v>
      </c>
      <c r="AT199" s="225" t="s">
        <v>73</v>
      </c>
      <c r="AU199" s="225" t="s">
        <v>83</v>
      </c>
      <c r="AY199" s="224" t="s">
        <v>169</v>
      </c>
      <c r="BK199" s="226">
        <f>BK200+BK201</f>
        <v>0</v>
      </c>
    </row>
    <row r="200" spans="1:65" s="2" customFormat="1" ht="33" customHeight="1">
      <c r="A200" s="41"/>
      <c r="B200" s="42"/>
      <c r="C200" s="229" t="s">
        <v>429</v>
      </c>
      <c r="D200" s="229" t="s">
        <v>171</v>
      </c>
      <c r="E200" s="230" t="s">
        <v>993</v>
      </c>
      <c r="F200" s="231" t="s">
        <v>994</v>
      </c>
      <c r="G200" s="232" t="s">
        <v>234</v>
      </c>
      <c r="H200" s="233">
        <v>2.58</v>
      </c>
      <c r="I200" s="234"/>
      <c r="J200" s="235">
        <f>ROUND(I200*H200,2)</f>
        <v>0</v>
      </c>
      <c r="K200" s="231" t="s">
        <v>175</v>
      </c>
      <c r="L200" s="47"/>
      <c r="M200" s="236" t="s">
        <v>19</v>
      </c>
      <c r="N200" s="237" t="s">
        <v>45</v>
      </c>
      <c r="O200" s="87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40" t="s">
        <v>176</v>
      </c>
      <c r="AT200" s="240" t="s">
        <v>171</v>
      </c>
      <c r="AU200" s="240" t="s">
        <v>189</v>
      </c>
      <c r="AY200" s="20" t="s">
        <v>169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20" t="s">
        <v>81</v>
      </c>
      <c r="BK200" s="241">
        <f>ROUND(I200*H200,2)</f>
        <v>0</v>
      </c>
      <c r="BL200" s="20" t="s">
        <v>176</v>
      </c>
      <c r="BM200" s="240" t="s">
        <v>1130</v>
      </c>
    </row>
    <row r="201" spans="1:63" s="16" customFormat="1" ht="20.85" customHeight="1">
      <c r="A201" s="16"/>
      <c r="B201" s="275"/>
      <c r="C201" s="276"/>
      <c r="D201" s="277" t="s">
        <v>73</v>
      </c>
      <c r="E201" s="277" t="s">
        <v>245</v>
      </c>
      <c r="F201" s="277" t="s">
        <v>246</v>
      </c>
      <c r="G201" s="276"/>
      <c r="H201" s="276"/>
      <c r="I201" s="278"/>
      <c r="J201" s="279">
        <f>BK201</f>
        <v>0</v>
      </c>
      <c r="K201" s="276"/>
      <c r="L201" s="280"/>
      <c r="M201" s="281"/>
      <c r="N201" s="282"/>
      <c r="O201" s="282"/>
      <c r="P201" s="283">
        <f>SUM(P202:P205)</f>
        <v>0</v>
      </c>
      <c r="Q201" s="282"/>
      <c r="R201" s="283">
        <f>SUM(R202:R205)</f>
        <v>0</v>
      </c>
      <c r="S201" s="282"/>
      <c r="T201" s="284">
        <f>SUM(T202:T205)</f>
        <v>0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R201" s="285" t="s">
        <v>81</v>
      </c>
      <c r="AT201" s="286" t="s">
        <v>73</v>
      </c>
      <c r="AU201" s="286" t="s">
        <v>189</v>
      </c>
      <c r="AY201" s="285" t="s">
        <v>169</v>
      </c>
      <c r="BK201" s="287">
        <f>SUM(BK202:BK205)</f>
        <v>0</v>
      </c>
    </row>
    <row r="202" spans="1:65" s="2" customFormat="1" ht="21.75" customHeight="1">
      <c r="A202" s="41"/>
      <c r="B202" s="42"/>
      <c r="C202" s="229" t="s">
        <v>436</v>
      </c>
      <c r="D202" s="229" t="s">
        <v>171</v>
      </c>
      <c r="E202" s="230" t="s">
        <v>248</v>
      </c>
      <c r="F202" s="231" t="s">
        <v>249</v>
      </c>
      <c r="G202" s="232" t="s">
        <v>234</v>
      </c>
      <c r="H202" s="233">
        <v>14.456</v>
      </c>
      <c r="I202" s="234"/>
      <c r="J202" s="235">
        <f>ROUND(I202*H202,2)</f>
        <v>0</v>
      </c>
      <c r="K202" s="231" t="s">
        <v>175</v>
      </c>
      <c r="L202" s="47"/>
      <c r="M202" s="236" t="s">
        <v>19</v>
      </c>
      <c r="N202" s="237" t="s">
        <v>45</v>
      </c>
      <c r="O202" s="87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40" t="s">
        <v>176</v>
      </c>
      <c r="AT202" s="240" t="s">
        <v>171</v>
      </c>
      <c r="AU202" s="240" t="s">
        <v>176</v>
      </c>
      <c r="AY202" s="20" t="s">
        <v>169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20" t="s">
        <v>81</v>
      </c>
      <c r="BK202" s="241">
        <f>ROUND(I202*H202,2)</f>
        <v>0</v>
      </c>
      <c r="BL202" s="20" t="s">
        <v>176</v>
      </c>
      <c r="BM202" s="240" t="s">
        <v>1131</v>
      </c>
    </row>
    <row r="203" spans="1:65" s="2" customFormat="1" ht="33" customHeight="1">
      <c r="A203" s="41"/>
      <c r="B203" s="42"/>
      <c r="C203" s="229" t="s">
        <v>442</v>
      </c>
      <c r="D203" s="229" t="s">
        <v>171</v>
      </c>
      <c r="E203" s="230" t="s">
        <v>252</v>
      </c>
      <c r="F203" s="231" t="s">
        <v>253</v>
      </c>
      <c r="G203" s="232" t="s">
        <v>234</v>
      </c>
      <c r="H203" s="233">
        <v>130.104</v>
      </c>
      <c r="I203" s="234"/>
      <c r="J203" s="235">
        <f>ROUND(I203*H203,2)</f>
        <v>0</v>
      </c>
      <c r="K203" s="231" t="s">
        <v>175</v>
      </c>
      <c r="L203" s="47"/>
      <c r="M203" s="236" t="s">
        <v>19</v>
      </c>
      <c r="N203" s="237" t="s">
        <v>45</v>
      </c>
      <c r="O203" s="87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0" t="s">
        <v>176</v>
      </c>
      <c r="AT203" s="240" t="s">
        <v>171</v>
      </c>
      <c r="AU203" s="240" t="s">
        <v>176</v>
      </c>
      <c r="AY203" s="20" t="s">
        <v>169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20" t="s">
        <v>81</v>
      </c>
      <c r="BK203" s="241">
        <f>ROUND(I203*H203,2)</f>
        <v>0</v>
      </c>
      <c r="BL203" s="20" t="s">
        <v>176</v>
      </c>
      <c r="BM203" s="240" t="s">
        <v>1132</v>
      </c>
    </row>
    <row r="204" spans="1:51" s="14" customFormat="1" ht="12">
      <c r="A204" s="14"/>
      <c r="B204" s="253"/>
      <c r="C204" s="254"/>
      <c r="D204" s="244" t="s">
        <v>178</v>
      </c>
      <c r="E204" s="254"/>
      <c r="F204" s="256" t="s">
        <v>1133</v>
      </c>
      <c r="G204" s="254"/>
      <c r="H204" s="257">
        <v>130.104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178</v>
      </c>
      <c r="AU204" s="263" t="s">
        <v>176</v>
      </c>
      <c r="AV204" s="14" t="s">
        <v>83</v>
      </c>
      <c r="AW204" s="14" t="s">
        <v>4</v>
      </c>
      <c r="AX204" s="14" t="s">
        <v>81</v>
      </c>
      <c r="AY204" s="263" t="s">
        <v>169</v>
      </c>
    </row>
    <row r="205" spans="1:65" s="2" customFormat="1" ht="44.25" customHeight="1">
      <c r="A205" s="41"/>
      <c r="B205" s="42"/>
      <c r="C205" s="229" t="s">
        <v>7</v>
      </c>
      <c r="D205" s="229" t="s">
        <v>171</v>
      </c>
      <c r="E205" s="230" t="s">
        <v>1134</v>
      </c>
      <c r="F205" s="231" t="s">
        <v>1135</v>
      </c>
      <c r="G205" s="232" t="s">
        <v>234</v>
      </c>
      <c r="H205" s="233">
        <v>14.456</v>
      </c>
      <c r="I205" s="234"/>
      <c r="J205" s="235">
        <f>ROUND(I205*H205,2)</f>
        <v>0</v>
      </c>
      <c r="K205" s="231" t="s">
        <v>175</v>
      </c>
      <c r="L205" s="47"/>
      <c r="M205" s="288" t="s">
        <v>19</v>
      </c>
      <c r="N205" s="289" t="s">
        <v>45</v>
      </c>
      <c r="O205" s="290"/>
      <c r="P205" s="291">
        <f>O205*H205</f>
        <v>0</v>
      </c>
      <c r="Q205" s="291">
        <v>0</v>
      </c>
      <c r="R205" s="291">
        <f>Q205*H205</f>
        <v>0</v>
      </c>
      <c r="S205" s="291">
        <v>0</v>
      </c>
      <c r="T205" s="292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0" t="s">
        <v>176</v>
      </c>
      <c r="AT205" s="240" t="s">
        <v>171</v>
      </c>
      <c r="AU205" s="240" t="s">
        <v>176</v>
      </c>
      <c r="AY205" s="20" t="s">
        <v>169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20" t="s">
        <v>81</v>
      </c>
      <c r="BK205" s="241">
        <f>ROUND(I205*H205,2)</f>
        <v>0</v>
      </c>
      <c r="BL205" s="20" t="s">
        <v>176</v>
      </c>
      <c r="BM205" s="240" t="s">
        <v>1136</v>
      </c>
    </row>
    <row r="206" spans="1:31" s="2" customFormat="1" ht="6.95" customHeight="1">
      <c r="A206" s="41"/>
      <c r="B206" s="62"/>
      <c r="C206" s="63"/>
      <c r="D206" s="63"/>
      <c r="E206" s="63"/>
      <c r="F206" s="63"/>
      <c r="G206" s="63"/>
      <c r="H206" s="63"/>
      <c r="I206" s="178"/>
      <c r="J206" s="63"/>
      <c r="K206" s="63"/>
      <c r="L206" s="47"/>
      <c r="M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</sheetData>
  <sheetProtection password="DD5F" sheet="1" objects="1" scenarios="1" formatColumns="0" formatRows="0" autoFilter="0"/>
  <autoFilter ref="C89:K2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1137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1138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ROUND(J94,2)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ROUND((SUM(BE94:BE312)),2)</f>
        <v>0</v>
      </c>
      <c r="G35" s="41"/>
      <c r="H35" s="41"/>
      <c r="I35" s="167">
        <v>0.21</v>
      </c>
      <c r="J35" s="166">
        <f>ROUND(((SUM(BE94:BE312))*I35),2)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ROUND((SUM(BF94:BF312)),2)</f>
        <v>0</v>
      </c>
      <c r="G36" s="41"/>
      <c r="H36" s="41"/>
      <c r="I36" s="167">
        <v>0.15</v>
      </c>
      <c r="J36" s="166">
        <f>ROUND(((SUM(BF94:BF312))*I36),2)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ROUND((SUM(BG94:BG312)),2)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ROUND((SUM(BH94:BH312)),2)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ROUND((SUM(BI94:BI312)),2)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1137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201 - Úhlová zeď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J94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J95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J96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596</v>
      </c>
      <c r="E66" s="197"/>
      <c r="F66" s="197"/>
      <c r="G66" s="197"/>
      <c r="H66" s="197"/>
      <c r="I66" s="198"/>
      <c r="J66" s="199">
        <f>J185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8"/>
      <c r="D67" s="196" t="s">
        <v>597</v>
      </c>
      <c r="E67" s="197"/>
      <c r="F67" s="197"/>
      <c r="G67" s="197"/>
      <c r="H67" s="197"/>
      <c r="I67" s="198"/>
      <c r="J67" s="199">
        <f>J222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8"/>
      <c r="D68" s="196" t="s">
        <v>1139</v>
      </c>
      <c r="E68" s="197"/>
      <c r="F68" s="197"/>
      <c r="G68" s="197"/>
      <c r="H68" s="197"/>
      <c r="I68" s="198"/>
      <c r="J68" s="199">
        <f>J254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8"/>
      <c r="D69" s="196" t="s">
        <v>151</v>
      </c>
      <c r="E69" s="197"/>
      <c r="F69" s="197"/>
      <c r="G69" s="197"/>
      <c r="H69" s="197"/>
      <c r="I69" s="198"/>
      <c r="J69" s="199">
        <f>J262</f>
        <v>0</v>
      </c>
      <c r="K69" s="128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8"/>
      <c r="D70" s="196" t="s">
        <v>599</v>
      </c>
      <c r="E70" s="197"/>
      <c r="F70" s="197"/>
      <c r="G70" s="197"/>
      <c r="H70" s="197"/>
      <c r="I70" s="198"/>
      <c r="J70" s="199">
        <f>J279</f>
        <v>0</v>
      </c>
      <c r="K70" s="128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88"/>
      <c r="C71" s="189"/>
      <c r="D71" s="190" t="s">
        <v>260</v>
      </c>
      <c r="E71" s="191"/>
      <c r="F71" s="191"/>
      <c r="G71" s="191"/>
      <c r="H71" s="191"/>
      <c r="I71" s="192"/>
      <c r="J71" s="193">
        <f>J281</f>
        <v>0</v>
      </c>
      <c r="K71" s="189"/>
      <c r="L71" s="19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95"/>
      <c r="C72" s="128"/>
      <c r="D72" s="196" t="s">
        <v>600</v>
      </c>
      <c r="E72" s="197"/>
      <c r="F72" s="197"/>
      <c r="G72" s="197"/>
      <c r="H72" s="197"/>
      <c r="I72" s="198"/>
      <c r="J72" s="199">
        <f>J282</f>
        <v>0</v>
      </c>
      <c r="K72" s="128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149"/>
      <c r="J73" s="43"/>
      <c r="K73" s="43"/>
      <c r="L73" s="15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178"/>
      <c r="J74" s="63"/>
      <c r="K74" s="63"/>
      <c r="L74" s="15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181"/>
      <c r="J78" s="65"/>
      <c r="K78" s="65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154</v>
      </c>
      <c r="D79" s="43"/>
      <c r="E79" s="43"/>
      <c r="F79" s="43"/>
      <c r="G79" s="43"/>
      <c r="H79" s="43"/>
      <c r="I79" s="149"/>
      <c r="J79" s="43"/>
      <c r="K79" s="43"/>
      <c r="L79" s="15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149"/>
      <c r="J80" s="43"/>
      <c r="K80" s="43"/>
      <c r="L80" s="15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82" t="str">
        <f>E7</f>
        <v>KRÁLŮV DVŮR - OBCHVAT - II. část - PDPS</v>
      </c>
      <c r="F82" s="35"/>
      <c r="G82" s="35"/>
      <c r="H82" s="35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2:12" s="1" customFormat="1" ht="12" customHeight="1">
      <c r="B83" s="24"/>
      <c r="C83" s="35" t="s">
        <v>141</v>
      </c>
      <c r="D83" s="25"/>
      <c r="E83" s="25"/>
      <c r="F83" s="25"/>
      <c r="G83" s="25"/>
      <c r="H83" s="25"/>
      <c r="I83" s="141"/>
      <c r="J83" s="25"/>
      <c r="K83" s="25"/>
      <c r="L83" s="23"/>
    </row>
    <row r="84" spans="1:31" s="2" customFormat="1" ht="16.5" customHeight="1">
      <c r="A84" s="41"/>
      <c r="B84" s="42"/>
      <c r="C84" s="43"/>
      <c r="D84" s="43"/>
      <c r="E84" s="182" t="s">
        <v>1137</v>
      </c>
      <c r="F84" s="43"/>
      <c r="G84" s="43"/>
      <c r="H84" s="43"/>
      <c r="I84" s="149"/>
      <c r="J84" s="43"/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143</v>
      </c>
      <c r="D85" s="43"/>
      <c r="E85" s="43"/>
      <c r="F85" s="43"/>
      <c r="G85" s="43"/>
      <c r="H85" s="43"/>
      <c r="I85" s="149"/>
      <c r="J85" s="43"/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72" t="str">
        <f>E11</f>
        <v>SO 201 - Úhlová zeď</v>
      </c>
      <c r="F86" s="43"/>
      <c r="G86" s="43"/>
      <c r="H86" s="43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149"/>
      <c r="J87" s="43"/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21</v>
      </c>
      <c r="D88" s="43"/>
      <c r="E88" s="43"/>
      <c r="F88" s="30" t="str">
        <f>F14</f>
        <v>Králův Dvůr</v>
      </c>
      <c r="G88" s="43"/>
      <c r="H88" s="43"/>
      <c r="I88" s="152" t="s">
        <v>23</v>
      </c>
      <c r="J88" s="75" t="str">
        <f>IF(J14="","",J14)</f>
        <v>18. 3. 2020</v>
      </c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149"/>
      <c r="J89" s="43"/>
      <c r="K89" s="43"/>
      <c r="L89" s="15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40.05" customHeight="1">
      <c r="A90" s="41"/>
      <c r="B90" s="42"/>
      <c r="C90" s="35" t="s">
        <v>25</v>
      </c>
      <c r="D90" s="43"/>
      <c r="E90" s="43"/>
      <c r="F90" s="30" t="str">
        <f>E17</f>
        <v>Město Králův Dvůr,Nám.Míru 139,26701 Králův Dvůr</v>
      </c>
      <c r="G90" s="43"/>
      <c r="H90" s="43"/>
      <c r="I90" s="152" t="s">
        <v>31</v>
      </c>
      <c r="J90" s="39" t="str">
        <f>E23</f>
        <v>SPEKTRA s.r.o.,V Hlinkách 1548,26601 Beroun</v>
      </c>
      <c r="K90" s="43"/>
      <c r="L90" s="15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29</v>
      </c>
      <c r="D91" s="43"/>
      <c r="E91" s="43"/>
      <c r="F91" s="30" t="str">
        <f>IF(E20="","",E20)</f>
        <v>Vyplň údaj</v>
      </c>
      <c r="G91" s="43"/>
      <c r="H91" s="43"/>
      <c r="I91" s="152" t="s">
        <v>36</v>
      </c>
      <c r="J91" s="39" t="str">
        <f>E26</f>
        <v>p. Lenka Dejdarová</v>
      </c>
      <c r="K91" s="43"/>
      <c r="L91" s="15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0.3" customHeight="1">
      <c r="A92" s="41"/>
      <c r="B92" s="42"/>
      <c r="C92" s="43"/>
      <c r="D92" s="43"/>
      <c r="E92" s="43"/>
      <c r="F92" s="43"/>
      <c r="G92" s="43"/>
      <c r="H92" s="43"/>
      <c r="I92" s="149"/>
      <c r="J92" s="43"/>
      <c r="K92" s="43"/>
      <c r="L92" s="15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11" customFormat="1" ht="29.25" customHeight="1">
      <c r="A93" s="201"/>
      <c r="B93" s="202"/>
      <c r="C93" s="203" t="s">
        <v>155</v>
      </c>
      <c r="D93" s="204" t="s">
        <v>59</v>
      </c>
      <c r="E93" s="204" t="s">
        <v>55</v>
      </c>
      <c r="F93" s="204" t="s">
        <v>56</v>
      </c>
      <c r="G93" s="204" t="s">
        <v>156</v>
      </c>
      <c r="H93" s="204" t="s">
        <v>157</v>
      </c>
      <c r="I93" s="205" t="s">
        <v>158</v>
      </c>
      <c r="J93" s="204" t="s">
        <v>147</v>
      </c>
      <c r="K93" s="206" t="s">
        <v>159</v>
      </c>
      <c r="L93" s="207"/>
      <c r="M93" s="95" t="s">
        <v>19</v>
      </c>
      <c r="N93" s="96" t="s">
        <v>44</v>
      </c>
      <c r="O93" s="96" t="s">
        <v>160</v>
      </c>
      <c r="P93" s="96" t="s">
        <v>161</v>
      </c>
      <c r="Q93" s="96" t="s">
        <v>162</v>
      </c>
      <c r="R93" s="96" t="s">
        <v>163</v>
      </c>
      <c r="S93" s="96" t="s">
        <v>164</v>
      </c>
      <c r="T93" s="97" t="s">
        <v>165</v>
      </c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</row>
    <row r="94" spans="1:63" s="2" customFormat="1" ht="22.8" customHeight="1">
      <c r="A94" s="41"/>
      <c r="B94" s="42"/>
      <c r="C94" s="102" t="s">
        <v>166</v>
      </c>
      <c r="D94" s="43"/>
      <c r="E94" s="43"/>
      <c r="F94" s="43"/>
      <c r="G94" s="43"/>
      <c r="H94" s="43"/>
      <c r="I94" s="149"/>
      <c r="J94" s="208">
        <f>BK94</f>
        <v>0</v>
      </c>
      <c r="K94" s="43"/>
      <c r="L94" s="47"/>
      <c r="M94" s="98"/>
      <c r="N94" s="209"/>
      <c r="O94" s="99"/>
      <c r="P94" s="210">
        <f>P95+P281</f>
        <v>0</v>
      </c>
      <c r="Q94" s="99"/>
      <c r="R94" s="210">
        <f>R95+R281</f>
        <v>990.1696255100001</v>
      </c>
      <c r="S94" s="99"/>
      <c r="T94" s="211">
        <f>T95+T281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73</v>
      </c>
      <c r="AU94" s="20" t="s">
        <v>148</v>
      </c>
      <c r="BK94" s="212">
        <f>BK95+BK281</f>
        <v>0</v>
      </c>
    </row>
    <row r="95" spans="1:63" s="12" customFormat="1" ht="25.9" customHeight="1">
      <c r="A95" s="12"/>
      <c r="B95" s="213"/>
      <c r="C95" s="214"/>
      <c r="D95" s="215" t="s">
        <v>73</v>
      </c>
      <c r="E95" s="216" t="s">
        <v>167</v>
      </c>
      <c r="F95" s="216" t="s">
        <v>168</v>
      </c>
      <c r="G95" s="214"/>
      <c r="H95" s="214"/>
      <c r="I95" s="217"/>
      <c r="J95" s="218">
        <f>BK95</f>
        <v>0</v>
      </c>
      <c r="K95" s="214"/>
      <c r="L95" s="219"/>
      <c r="M95" s="220"/>
      <c r="N95" s="221"/>
      <c r="O95" s="221"/>
      <c r="P95" s="222">
        <f>P96+P185+P222+P254+P262+P279</f>
        <v>0</v>
      </c>
      <c r="Q95" s="221"/>
      <c r="R95" s="222">
        <f>R96+R185+R222+R254+R262+R279</f>
        <v>989.83062551</v>
      </c>
      <c r="S95" s="221"/>
      <c r="T95" s="223">
        <f>T96+T185+T222+T254+T262+T279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81</v>
      </c>
      <c r="AT95" s="225" t="s">
        <v>73</v>
      </c>
      <c r="AU95" s="225" t="s">
        <v>74</v>
      </c>
      <c r="AY95" s="224" t="s">
        <v>169</v>
      </c>
      <c r="BK95" s="226">
        <f>BK96+BK185+BK222+BK254+BK262+BK279</f>
        <v>0</v>
      </c>
    </row>
    <row r="96" spans="1:63" s="12" customFormat="1" ht="22.8" customHeight="1">
      <c r="A96" s="12"/>
      <c r="B96" s="213"/>
      <c r="C96" s="214"/>
      <c r="D96" s="215" t="s">
        <v>73</v>
      </c>
      <c r="E96" s="227" t="s">
        <v>81</v>
      </c>
      <c r="F96" s="227" t="s">
        <v>170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SUM(P97:P184)</f>
        <v>0</v>
      </c>
      <c r="Q96" s="221"/>
      <c r="R96" s="222">
        <f>SUM(R97:R184)</f>
        <v>220.1765384</v>
      </c>
      <c r="S96" s="221"/>
      <c r="T96" s="223">
        <f>SUM(T97:T184)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81</v>
      </c>
      <c r="AT96" s="225" t="s">
        <v>73</v>
      </c>
      <c r="AU96" s="225" t="s">
        <v>81</v>
      </c>
      <c r="AY96" s="224" t="s">
        <v>169</v>
      </c>
      <c r="BK96" s="226">
        <f>SUM(BK97:BK184)</f>
        <v>0</v>
      </c>
    </row>
    <row r="97" spans="1:65" s="2" customFormat="1" ht="44.25" customHeight="1">
      <c r="A97" s="41"/>
      <c r="B97" s="42"/>
      <c r="C97" s="229" t="s">
        <v>81</v>
      </c>
      <c r="D97" s="229" t="s">
        <v>171</v>
      </c>
      <c r="E97" s="230" t="s">
        <v>1140</v>
      </c>
      <c r="F97" s="231" t="s">
        <v>1141</v>
      </c>
      <c r="G97" s="232" t="s">
        <v>207</v>
      </c>
      <c r="H97" s="233">
        <v>449.08</v>
      </c>
      <c r="I97" s="234"/>
      <c r="J97" s="235">
        <f>ROUND(I97*H97,2)</f>
        <v>0</v>
      </c>
      <c r="K97" s="231" t="s">
        <v>175</v>
      </c>
      <c r="L97" s="47"/>
      <c r="M97" s="236" t="s">
        <v>19</v>
      </c>
      <c r="N97" s="237" t="s">
        <v>45</v>
      </c>
      <c r="O97" s="8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0" t="s">
        <v>176</v>
      </c>
      <c r="AT97" s="240" t="s">
        <v>171</v>
      </c>
      <c r="AU97" s="240" t="s">
        <v>83</v>
      </c>
      <c r="AY97" s="20" t="s">
        <v>169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20" t="s">
        <v>81</v>
      </c>
      <c r="BK97" s="241">
        <f>ROUND(I97*H97,2)</f>
        <v>0</v>
      </c>
      <c r="BL97" s="20" t="s">
        <v>176</v>
      </c>
      <c r="BM97" s="240" t="s">
        <v>1142</v>
      </c>
    </row>
    <row r="98" spans="1:51" s="13" customFormat="1" ht="12">
      <c r="A98" s="13"/>
      <c r="B98" s="242"/>
      <c r="C98" s="243"/>
      <c r="D98" s="244" t="s">
        <v>178</v>
      </c>
      <c r="E98" s="245" t="s">
        <v>19</v>
      </c>
      <c r="F98" s="246" t="s">
        <v>1143</v>
      </c>
      <c r="G98" s="243"/>
      <c r="H98" s="245" t="s">
        <v>19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2" t="s">
        <v>178</v>
      </c>
      <c r="AU98" s="252" t="s">
        <v>83</v>
      </c>
      <c r="AV98" s="13" t="s">
        <v>81</v>
      </c>
      <c r="AW98" s="13" t="s">
        <v>35</v>
      </c>
      <c r="AX98" s="13" t="s">
        <v>74</v>
      </c>
      <c r="AY98" s="252" t="s">
        <v>169</v>
      </c>
    </row>
    <row r="99" spans="1:51" s="14" customFormat="1" ht="12">
      <c r="A99" s="14"/>
      <c r="B99" s="253"/>
      <c r="C99" s="254"/>
      <c r="D99" s="244" t="s">
        <v>178</v>
      </c>
      <c r="E99" s="255" t="s">
        <v>19</v>
      </c>
      <c r="F99" s="256" t="s">
        <v>1144</v>
      </c>
      <c r="G99" s="254"/>
      <c r="H99" s="257">
        <v>253.08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3" t="s">
        <v>178</v>
      </c>
      <c r="AU99" s="263" t="s">
        <v>83</v>
      </c>
      <c r="AV99" s="14" t="s">
        <v>83</v>
      </c>
      <c r="AW99" s="14" t="s">
        <v>35</v>
      </c>
      <c r="AX99" s="14" t="s">
        <v>74</v>
      </c>
      <c r="AY99" s="263" t="s">
        <v>169</v>
      </c>
    </row>
    <row r="100" spans="1:51" s="14" customFormat="1" ht="12">
      <c r="A100" s="14"/>
      <c r="B100" s="253"/>
      <c r="C100" s="254"/>
      <c r="D100" s="244" t="s">
        <v>178</v>
      </c>
      <c r="E100" s="255" t="s">
        <v>19</v>
      </c>
      <c r="F100" s="256" t="s">
        <v>1145</v>
      </c>
      <c r="G100" s="254"/>
      <c r="H100" s="257">
        <v>121.6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3" t="s">
        <v>178</v>
      </c>
      <c r="AU100" s="263" t="s">
        <v>83</v>
      </c>
      <c r="AV100" s="14" t="s">
        <v>83</v>
      </c>
      <c r="AW100" s="14" t="s">
        <v>35</v>
      </c>
      <c r="AX100" s="14" t="s">
        <v>74</v>
      </c>
      <c r="AY100" s="263" t="s">
        <v>169</v>
      </c>
    </row>
    <row r="101" spans="1:51" s="14" customFormat="1" ht="12">
      <c r="A101" s="14"/>
      <c r="B101" s="253"/>
      <c r="C101" s="254"/>
      <c r="D101" s="244" t="s">
        <v>178</v>
      </c>
      <c r="E101" s="255" t="s">
        <v>19</v>
      </c>
      <c r="F101" s="256" t="s">
        <v>1146</v>
      </c>
      <c r="G101" s="254"/>
      <c r="H101" s="257">
        <v>74.4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3" t="s">
        <v>178</v>
      </c>
      <c r="AU101" s="263" t="s">
        <v>83</v>
      </c>
      <c r="AV101" s="14" t="s">
        <v>83</v>
      </c>
      <c r="AW101" s="14" t="s">
        <v>35</v>
      </c>
      <c r="AX101" s="14" t="s">
        <v>74</v>
      </c>
      <c r="AY101" s="263" t="s">
        <v>169</v>
      </c>
    </row>
    <row r="102" spans="1:51" s="15" customFormat="1" ht="12">
      <c r="A102" s="15"/>
      <c r="B102" s="264"/>
      <c r="C102" s="265"/>
      <c r="D102" s="244" t="s">
        <v>178</v>
      </c>
      <c r="E102" s="266" t="s">
        <v>19</v>
      </c>
      <c r="F102" s="267" t="s">
        <v>183</v>
      </c>
      <c r="G102" s="265"/>
      <c r="H102" s="268">
        <v>449.08000000000004</v>
      </c>
      <c r="I102" s="269"/>
      <c r="J102" s="265"/>
      <c r="K102" s="265"/>
      <c r="L102" s="270"/>
      <c r="M102" s="271"/>
      <c r="N102" s="272"/>
      <c r="O102" s="272"/>
      <c r="P102" s="272"/>
      <c r="Q102" s="272"/>
      <c r="R102" s="272"/>
      <c r="S102" s="272"/>
      <c r="T102" s="273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4" t="s">
        <v>178</v>
      </c>
      <c r="AU102" s="274" t="s">
        <v>83</v>
      </c>
      <c r="AV102" s="15" t="s">
        <v>176</v>
      </c>
      <c r="AW102" s="15" t="s">
        <v>35</v>
      </c>
      <c r="AX102" s="15" t="s">
        <v>81</v>
      </c>
      <c r="AY102" s="274" t="s">
        <v>169</v>
      </c>
    </row>
    <row r="103" spans="1:65" s="2" customFormat="1" ht="55.5" customHeight="1">
      <c r="A103" s="41"/>
      <c r="B103" s="42"/>
      <c r="C103" s="229" t="s">
        <v>83</v>
      </c>
      <c r="D103" s="229" t="s">
        <v>171</v>
      </c>
      <c r="E103" s="230" t="s">
        <v>1147</v>
      </c>
      <c r="F103" s="231" t="s">
        <v>1148</v>
      </c>
      <c r="G103" s="232" t="s">
        <v>207</v>
      </c>
      <c r="H103" s="233">
        <v>449.08</v>
      </c>
      <c r="I103" s="234"/>
      <c r="J103" s="235">
        <f>ROUND(I103*H103,2)</f>
        <v>0</v>
      </c>
      <c r="K103" s="231" t="s">
        <v>19</v>
      </c>
      <c r="L103" s="47"/>
      <c r="M103" s="236" t="s">
        <v>19</v>
      </c>
      <c r="N103" s="237" t="s">
        <v>45</v>
      </c>
      <c r="O103" s="87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0" t="s">
        <v>176</v>
      </c>
      <c r="AT103" s="240" t="s">
        <v>171</v>
      </c>
      <c r="AU103" s="240" t="s">
        <v>83</v>
      </c>
      <c r="AY103" s="20" t="s">
        <v>169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20" t="s">
        <v>81</v>
      </c>
      <c r="BK103" s="241">
        <f>ROUND(I103*H103,2)</f>
        <v>0</v>
      </c>
      <c r="BL103" s="20" t="s">
        <v>176</v>
      </c>
      <c r="BM103" s="240" t="s">
        <v>1149</v>
      </c>
    </row>
    <row r="104" spans="1:65" s="2" customFormat="1" ht="55.5" customHeight="1">
      <c r="A104" s="41"/>
      <c r="B104" s="42"/>
      <c r="C104" s="229" t="s">
        <v>189</v>
      </c>
      <c r="D104" s="229" t="s">
        <v>171</v>
      </c>
      <c r="E104" s="230" t="s">
        <v>1150</v>
      </c>
      <c r="F104" s="231" t="s">
        <v>1151</v>
      </c>
      <c r="G104" s="232" t="s">
        <v>207</v>
      </c>
      <c r="H104" s="233">
        <v>512.61</v>
      </c>
      <c r="I104" s="234"/>
      <c r="J104" s="235">
        <f>ROUND(I104*H104,2)</f>
        <v>0</v>
      </c>
      <c r="K104" s="231" t="s">
        <v>19</v>
      </c>
      <c r="L104" s="47"/>
      <c r="M104" s="236" t="s">
        <v>19</v>
      </c>
      <c r="N104" s="237" t="s">
        <v>45</v>
      </c>
      <c r="O104" s="87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0" t="s">
        <v>176</v>
      </c>
      <c r="AT104" s="240" t="s">
        <v>171</v>
      </c>
      <c r="AU104" s="240" t="s">
        <v>83</v>
      </c>
      <c r="AY104" s="20" t="s">
        <v>169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20" t="s">
        <v>81</v>
      </c>
      <c r="BK104" s="241">
        <f>ROUND(I104*H104,2)</f>
        <v>0</v>
      </c>
      <c r="BL104" s="20" t="s">
        <v>176</v>
      </c>
      <c r="BM104" s="240" t="s">
        <v>1152</v>
      </c>
    </row>
    <row r="105" spans="1:51" s="13" customFormat="1" ht="12">
      <c r="A105" s="13"/>
      <c r="B105" s="242"/>
      <c r="C105" s="243"/>
      <c r="D105" s="244" t="s">
        <v>178</v>
      </c>
      <c r="E105" s="245" t="s">
        <v>19</v>
      </c>
      <c r="F105" s="246" t="s">
        <v>1153</v>
      </c>
      <c r="G105" s="243"/>
      <c r="H105" s="245" t="s">
        <v>19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2" t="s">
        <v>178</v>
      </c>
      <c r="AU105" s="252" t="s">
        <v>83</v>
      </c>
      <c r="AV105" s="13" t="s">
        <v>81</v>
      </c>
      <c r="AW105" s="13" t="s">
        <v>35</v>
      </c>
      <c r="AX105" s="13" t="s">
        <v>74</v>
      </c>
      <c r="AY105" s="252" t="s">
        <v>169</v>
      </c>
    </row>
    <row r="106" spans="1:51" s="13" customFormat="1" ht="12">
      <c r="A106" s="13"/>
      <c r="B106" s="242"/>
      <c r="C106" s="243"/>
      <c r="D106" s="244" t="s">
        <v>178</v>
      </c>
      <c r="E106" s="245" t="s">
        <v>19</v>
      </c>
      <c r="F106" s="246" t="s">
        <v>1154</v>
      </c>
      <c r="G106" s="243"/>
      <c r="H106" s="245" t="s">
        <v>19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2" t="s">
        <v>178</v>
      </c>
      <c r="AU106" s="252" t="s">
        <v>83</v>
      </c>
      <c r="AV106" s="13" t="s">
        <v>81</v>
      </c>
      <c r="AW106" s="13" t="s">
        <v>35</v>
      </c>
      <c r="AX106" s="13" t="s">
        <v>74</v>
      </c>
      <c r="AY106" s="252" t="s">
        <v>169</v>
      </c>
    </row>
    <row r="107" spans="1:51" s="14" customFormat="1" ht="12">
      <c r="A107" s="14"/>
      <c r="B107" s="253"/>
      <c r="C107" s="254"/>
      <c r="D107" s="244" t="s">
        <v>178</v>
      </c>
      <c r="E107" s="255" t="s">
        <v>19</v>
      </c>
      <c r="F107" s="256" t="s">
        <v>1155</v>
      </c>
      <c r="G107" s="254"/>
      <c r="H107" s="257">
        <v>329.766</v>
      </c>
      <c r="I107" s="258"/>
      <c r="J107" s="254"/>
      <c r="K107" s="254"/>
      <c r="L107" s="259"/>
      <c r="M107" s="260"/>
      <c r="N107" s="261"/>
      <c r="O107" s="261"/>
      <c r="P107" s="261"/>
      <c r="Q107" s="261"/>
      <c r="R107" s="261"/>
      <c r="S107" s="261"/>
      <c r="T107" s="26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3" t="s">
        <v>178</v>
      </c>
      <c r="AU107" s="263" t="s">
        <v>83</v>
      </c>
      <c r="AV107" s="14" t="s">
        <v>83</v>
      </c>
      <c r="AW107" s="14" t="s">
        <v>35</v>
      </c>
      <c r="AX107" s="14" t="s">
        <v>74</v>
      </c>
      <c r="AY107" s="263" t="s">
        <v>169</v>
      </c>
    </row>
    <row r="108" spans="1:51" s="14" customFormat="1" ht="12">
      <c r="A108" s="14"/>
      <c r="B108" s="253"/>
      <c r="C108" s="254"/>
      <c r="D108" s="244" t="s">
        <v>178</v>
      </c>
      <c r="E108" s="255" t="s">
        <v>19</v>
      </c>
      <c r="F108" s="256" t="s">
        <v>1156</v>
      </c>
      <c r="G108" s="254"/>
      <c r="H108" s="257">
        <v>182.512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178</v>
      </c>
      <c r="AU108" s="263" t="s">
        <v>83</v>
      </c>
      <c r="AV108" s="14" t="s">
        <v>83</v>
      </c>
      <c r="AW108" s="14" t="s">
        <v>35</v>
      </c>
      <c r="AX108" s="14" t="s">
        <v>74</v>
      </c>
      <c r="AY108" s="263" t="s">
        <v>169</v>
      </c>
    </row>
    <row r="109" spans="1:51" s="14" customFormat="1" ht="12">
      <c r="A109" s="14"/>
      <c r="B109" s="253"/>
      <c r="C109" s="254"/>
      <c r="D109" s="244" t="s">
        <v>178</v>
      </c>
      <c r="E109" s="255" t="s">
        <v>19</v>
      </c>
      <c r="F109" s="256" t="s">
        <v>1157</v>
      </c>
      <c r="G109" s="254"/>
      <c r="H109" s="257">
        <v>89.9</v>
      </c>
      <c r="I109" s="258"/>
      <c r="J109" s="254"/>
      <c r="K109" s="254"/>
      <c r="L109" s="259"/>
      <c r="M109" s="260"/>
      <c r="N109" s="261"/>
      <c r="O109" s="261"/>
      <c r="P109" s="261"/>
      <c r="Q109" s="261"/>
      <c r="R109" s="261"/>
      <c r="S109" s="261"/>
      <c r="T109" s="26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3" t="s">
        <v>178</v>
      </c>
      <c r="AU109" s="263" t="s">
        <v>83</v>
      </c>
      <c r="AV109" s="14" t="s">
        <v>83</v>
      </c>
      <c r="AW109" s="14" t="s">
        <v>35</v>
      </c>
      <c r="AX109" s="14" t="s">
        <v>74</v>
      </c>
      <c r="AY109" s="263" t="s">
        <v>169</v>
      </c>
    </row>
    <row r="110" spans="1:51" s="14" customFormat="1" ht="12">
      <c r="A110" s="14"/>
      <c r="B110" s="253"/>
      <c r="C110" s="254"/>
      <c r="D110" s="244" t="s">
        <v>178</v>
      </c>
      <c r="E110" s="255" t="s">
        <v>19</v>
      </c>
      <c r="F110" s="256" t="s">
        <v>1158</v>
      </c>
      <c r="G110" s="254"/>
      <c r="H110" s="257">
        <v>-89.568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3" t="s">
        <v>178</v>
      </c>
      <c r="AU110" s="263" t="s">
        <v>83</v>
      </c>
      <c r="AV110" s="14" t="s">
        <v>83</v>
      </c>
      <c r="AW110" s="14" t="s">
        <v>35</v>
      </c>
      <c r="AX110" s="14" t="s">
        <v>74</v>
      </c>
      <c r="AY110" s="263" t="s">
        <v>169</v>
      </c>
    </row>
    <row r="111" spans="1:51" s="15" customFormat="1" ht="12">
      <c r="A111" s="15"/>
      <c r="B111" s="264"/>
      <c r="C111" s="265"/>
      <c r="D111" s="244" t="s">
        <v>178</v>
      </c>
      <c r="E111" s="266" t="s">
        <v>19</v>
      </c>
      <c r="F111" s="267" t="s">
        <v>183</v>
      </c>
      <c r="G111" s="265"/>
      <c r="H111" s="268">
        <v>512.61</v>
      </c>
      <c r="I111" s="269"/>
      <c r="J111" s="265"/>
      <c r="K111" s="265"/>
      <c r="L111" s="270"/>
      <c r="M111" s="271"/>
      <c r="N111" s="272"/>
      <c r="O111" s="272"/>
      <c r="P111" s="272"/>
      <c r="Q111" s="272"/>
      <c r="R111" s="272"/>
      <c r="S111" s="272"/>
      <c r="T111" s="27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74" t="s">
        <v>178</v>
      </c>
      <c r="AU111" s="274" t="s">
        <v>83</v>
      </c>
      <c r="AV111" s="15" t="s">
        <v>176</v>
      </c>
      <c r="AW111" s="15" t="s">
        <v>35</v>
      </c>
      <c r="AX111" s="15" t="s">
        <v>81</v>
      </c>
      <c r="AY111" s="274" t="s">
        <v>169</v>
      </c>
    </row>
    <row r="112" spans="1:65" s="2" customFormat="1" ht="44.25" customHeight="1">
      <c r="A112" s="41"/>
      <c r="B112" s="42"/>
      <c r="C112" s="229" t="s">
        <v>176</v>
      </c>
      <c r="D112" s="229" t="s">
        <v>171</v>
      </c>
      <c r="E112" s="230" t="s">
        <v>628</v>
      </c>
      <c r="F112" s="231" t="s">
        <v>1159</v>
      </c>
      <c r="G112" s="232" t="s">
        <v>207</v>
      </c>
      <c r="H112" s="233">
        <v>512.61</v>
      </c>
      <c r="I112" s="234"/>
      <c r="J112" s="235">
        <f>ROUND(I112*H112,2)</f>
        <v>0</v>
      </c>
      <c r="K112" s="231" t="s">
        <v>175</v>
      </c>
      <c r="L112" s="47"/>
      <c r="M112" s="236" t="s">
        <v>19</v>
      </c>
      <c r="N112" s="237" t="s">
        <v>45</v>
      </c>
      <c r="O112" s="87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0" t="s">
        <v>176</v>
      </c>
      <c r="AT112" s="240" t="s">
        <v>171</v>
      </c>
      <c r="AU112" s="240" t="s">
        <v>83</v>
      </c>
      <c r="AY112" s="20" t="s">
        <v>169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20" t="s">
        <v>81</v>
      </c>
      <c r="BK112" s="241">
        <f>ROUND(I112*H112,2)</f>
        <v>0</v>
      </c>
      <c r="BL112" s="20" t="s">
        <v>176</v>
      </c>
      <c r="BM112" s="240" t="s">
        <v>1160</v>
      </c>
    </row>
    <row r="113" spans="1:51" s="13" customFormat="1" ht="12">
      <c r="A113" s="13"/>
      <c r="B113" s="242"/>
      <c r="C113" s="243"/>
      <c r="D113" s="244" t="s">
        <v>178</v>
      </c>
      <c r="E113" s="245" t="s">
        <v>19</v>
      </c>
      <c r="F113" s="246" t="s">
        <v>1153</v>
      </c>
      <c r="G113" s="243"/>
      <c r="H113" s="245" t="s">
        <v>19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2" t="s">
        <v>178</v>
      </c>
      <c r="AU113" s="252" t="s">
        <v>83</v>
      </c>
      <c r="AV113" s="13" t="s">
        <v>81</v>
      </c>
      <c r="AW113" s="13" t="s">
        <v>35</v>
      </c>
      <c r="AX113" s="13" t="s">
        <v>74</v>
      </c>
      <c r="AY113" s="252" t="s">
        <v>169</v>
      </c>
    </row>
    <row r="114" spans="1:51" s="13" customFormat="1" ht="12">
      <c r="A114" s="13"/>
      <c r="B114" s="242"/>
      <c r="C114" s="243"/>
      <c r="D114" s="244" t="s">
        <v>178</v>
      </c>
      <c r="E114" s="245" t="s">
        <v>19</v>
      </c>
      <c r="F114" s="246" t="s">
        <v>1161</v>
      </c>
      <c r="G114" s="243"/>
      <c r="H114" s="245" t="s">
        <v>19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2" t="s">
        <v>178</v>
      </c>
      <c r="AU114" s="252" t="s">
        <v>83</v>
      </c>
      <c r="AV114" s="13" t="s">
        <v>81</v>
      </c>
      <c r="AW114" s="13" t="s">
        <v>35</v>
      </c>
      <c r="AX114" s="13" t="s">
        <v>74</v>
      </c>
      <c r="AY114" s="252" t="s">
        <v>169</v>
      </c>
    </row>
    <row r="115" spans="1:51" s="14" customFormat="1" ht="12">
      <c r="A115" s="14"/>
      <c r="B115" s="253"/>
      <c r="C115" s="254"/>
      <c r="D115" s="244" t="s">
        <v>178</v>
      </c>
      <c r="E115" s="255" t="s">
        <v>19</v>
      </c>
      <c r="F115" s="256" t="s">
        <v>1155</v>
      </c>
      <c r="G115" s="254"/>
      <c r="H115" s="257">
        <v>329.766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178</v>
      </c>
      <c r="AU115" s="263" t="s">
        <v>83</v>
      </c>
      <c r="AV115" s="14" t="s">
        <v>83</v>
      </c>
      <c r="AW115" s="14" t="s">
        <v>35</v>
      </c>
      <c r="AX115" s="14" t="s">
        <v>74</v>
      </c>
      <c r="AY115" s="263" t="s">
        <v>169</v>
      </c>
    </row>
    <row r="116" spans="1:51" s="14" customFormat="1" ht="12">
      <c r="A116" s="14"/>
      <c r="B116" s="253"/>
      <c r="C116" s="254"/>
      <c r="D116" s="244" t="s">
        <v>178</v>
      </c>
      <c r="E116" s="255" t="s">
        <v>19</v>
      </c>
      <c r="F116" s="256" t="s">
        <v>1156</v>
      </c>
      <c r="G116" s="254"/>
      <c r="H116" s="257">
        <v>182.512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178</v>
      </c>
      <c r="AU116" s="263" t="s">
        <v>83</v>
      </c>
      <c r="AV116" s="14" t="s">
        <v>83</v>
      </c>
      <c r="AW116" s="14" t="s">
        <v>35</v>
      </c>
      <c r="AX116" s="14" t="s">
        <v>74</v>
      </c>
      <c r="AY116" s="263" t="s">
        <v>169</v>
      </c>
    </row>
    <row r="117" spans="1:51" s="14" customFormat="1" ht="12">
      <c r="A117" s="14"/>
      <c r="B117" s="253"/>
      <c r="C117" s="254"/>
      <c r="D117" s="244" t="s">
        <v>178</v>
      </c>
      <c r="E117" s="255" t="s">
        <v>19</v>
      </c>
      <c r="F117" s="256" t="s">
        <v>1157</v>
      </c>
      <c r="G117" s="254"/>
      <c r="H117" s="257">
        <v>89.9</v>
      </c>
      <c r="I117" s="258"/>
      <c r="J117" s="254"/>
      <c r="K117" s="254"/>
      <c r="L117" s="259"/>
      <c r="M117" s="260"/>
      <c r="N117" s="261"/>
      <c r="O117" s="261"/>
      <c r="P117" s="261"/>
      <c r="Q117" s="261"/>
      <c r="R117" s="261"/>
      <c r="S117" s="261"/>
      <c r="T117" s="26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3" t="s">
        <v>178</v>
      </c>
      <c r="AU117" s="263" t="s">
        <v>83</v>
      </c>
      <c r="AV117" s="14" t="s">
        <v>83</v>
      </c>
      <c r="AW117" s="14" t="s">
        <v>35</v>
      </c>
      <c r="AX117" s="14" t="s">
        <v>74</v>
      </c>
      <c r="AY117" s="263" t="s">
        <v>169</v>
      </c>
    </row>
    <row r="118" spans="1:51" s="14" customFormat="1" ht="12">
      <c r="A118" s="14"/>
      <c r="B118" s="253"/>
      <c r="C118" s="254"/>
      <c r="D118" s="244" t="s">
        <v>178</v>
      </c>
      <c r="E118" s="255" t="s">
        <v>19</v>
      </c>
      <c r="F118" s="256" t="s">
        <v>1158</v>
      </c>
      <c r="G118" s="254"/>
      <c r="H118" s="257">
        <v>-89.568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3" t="s">
        <v>178</v>
      </c>
      <c r="AU118" s="263" t="s">
        <v>83</v>
      </c>
      <c r="AV118" s="14" t="s">
        <v>83</v>
      </c>
      <c r="AW118" s="14" t="s">
        <v>35</v>
      </c>
      <c r="AX118" s="14" t="s">
        <v>74</v>
      </c>
      <c r="AY118" s="263" t="s">
        <v>169</v>
      </c>
    </row>
    <row r="119" spans="1:51" s="15" customFormat="1" ht="12">
      <c r="A119" s="15"/>
      <c r="B119" s="264"/>
      <c r="C119" s="265"/>
      <c r="D119" s="244" t="s">
        <v>178</v>
      </c>
      <c r="E119" s="266" t="s">
        <v>19</v>
      </c>
      <c r="F119" s="267" t="s">
        <v>183</v>
      </c>
      <c r="G119" s="265"/>
      <c r="H119" s="268">
        <v>512.61</v>
      </c>
      <c r="I119" s="269"/>
      <c r="J119" s="265"/>
      <c r="K119" s="265"/>
      <c r="L119" s="270"/>
      <c r="M119" s="271"/>
      <c r="N119" s="272"/>
      <c r="O119" s="272"/>
      <c r="P119" s="272"/>
      <c r="Q119" s="272"/>
      <c r="R119" s="272"/>
      <c r="S119" s="272"/>
      <c r="T119" s="27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4" t="s">
        <v>178</v>
      </c>
      <c r="AU119" s="274" t="s">
        <v>83</v>
      </c>
      <c r="AV119" s="15" t="s">
        <v>176</v>
      </c>
      <c r="AW119" s="15" t="s">
        <v>35</v>
      </c>
      <c r="AX119" s="15" t="s">
        <v>81</v>
      </c>
      <c r="AY119" s="274" t="s">
        <v>169</v>
      </c>
    </row>
    <row r="120" spans="1:65" s="2" customFormat="1" ht="21.75" customHeight="1">
      <c r="A120" s="41"/>
      <c r="B120" s="42"/>
      <c r="C120" s="229" t="s">
        <v>196</v>
      </c>
      <c r="D120" s="229" t="s">
        <v>171</v>
      </c>
      <c r="E120" s="230" t="s">
        <v>1162</v>
      </c>
      <c r="F120" s="231" t="s">
        <v>1163</v>
      </c>
      <c r="G120" s="232" t="s">
        <v>174</v>
      </c>
      <c r="H120" s="233">
        <v>191.6</v>
      </c>
      <c r="I120" s="234"/>
      <c r="J120" s="235">
        <f>ROUND(I120*H120,2)</f>
        <v>0</v>
      </c>
      <c r="K120" s="231" t="s">
        <v>175</v>
      </c>
      <c r="L120" s="47"/>
      <c r="M120" s="236" t="s">
        <v>19</v>
      </c>
      <c r="N120" s="237" t="s">
        <v>45</v>
      </c>
      <c r="O120" s="87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0" t="s">
        <v>176</v>
      </c>
      <c r="AT120" s="240" t="s">
        <v>171</v>
      </c>
      <c r="AU120" s="240" t="s">
        <v>83</v>
      </c>
      <c r="AY120" s="20" t="s">
        <v>169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20" t="s">
        <v>81</v>
      </c>
      <c r="BK120" s="241">
        <f>ROUND(I120*H120,2)</f>
        <v>0</v>
      </c>
      <c r="BL120" s="20" t="s">
        <v>176</v>
      </c>
      <c r="BM120" s="240" t="s">
        <v>1164</v>
      </c>
    </row>
    <row r="121" spans="1:51" s="13" customFormat="1" ht="12">
      <c r="A121" s="13"/>
      <c r="B121" s="242"/>
      <c r="C121" s="243"/>
      <c r="D121" s="244" t="s">
        <v>178</v>
      </c>
      <c r="E121" s="245" t="s">
        <v>19</v>
      </c>
      <c r="F121" s="246" t="s">
        <v>1143</v>
      </c>
      <c r="G121" s="243"/>
      <c r="H121" s="245" t="s">
        <v>19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2" t="s">
        <v>178</v>
      </c>
      <c r="AU121" s="252" t="s">
        <v>83</v>
      </c>
      <c r="AV121" s="13" t="s">
        <v>81</v>
      </c>
      <c r="AW121" s="13" t="s">
        <v>35</v>
      </c>
      <c r="AX121" s="13" t="s">
        <v>74</v>
      </c>
      <c r="AY121" s="252" t="s">
        <v>169</v>
      </c>
    </row>
    <row r="122" spans="1:51" s="14" customFormat="1" ht="12">
      <c r="A122" s="14"/>
      <c r="B122" s="253"/>
      <c r="C122" s="254"/>
      <c r="D122" s="244" t="s">
        <v>178</v>
      </c>
      <c r="E122" s="255" t="s">
        <v>19</v>
      </c>
      <c r="F122" s="256" t="s">
        <v>1165</v>
      </c>
      <c r="G122" s="254"/>
      <c r="H122" s="257">
        <v>98.4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178</v>
      </c>
      <c r="AU122" s="263" t="s">
        <v>83</v>
      </c>
      <c r="AV122" s="14" t="s">
        <v>83</v>
      </c>
      <c r="AW122" s="14" t="s">
        <v>35</v>
      </c>
      <c r="AX122" s="14" t="s">
        <v>74</v>
      </c>
      <c r="AY122" s="263" t="s">
        <v>169</v>
      </c>
    </row>
    <row r="123" spans="1:51" s="14" customFormat="1" ht="12">
      <c r="A123" s="14"/>
      <c r="B123" s="253"/>
      <c r="C123" s="254"/>
      <c r="D123" s="244" t="s">
        <v>178</v>
      </c>
      <c r="E123" s="255" t="s">
        <v>19</v>
      </c>
      <c r="F123" s="256" t="s">
        <v>1166</v>
      </c>
      <c r="G123" s="254"/>
      <c r="H123" s="257">
        <v>56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178</v>
      </c>
      <c r="AU123" s="263" t="s">
        <v>83</v>
      </c>
      <c r="AV123" s="14" t="s">
        <v>83</v>
      </c>
      <c r="AW123" s="14" t="s">
        <v>35</v>
      </c>
      <c r="AX123" s="14" t="s">
        <v>74</v>
      </c>
      <c r="AY123" s="263" t="s">
        <v>169</v>
      </c>
    </row>
    <row r="124" spans="1:51" s="14" customFormat="1" ht="12">
      <c r="A124" s="14"/>
      <c r="B124" s="253"/>
      <c r="C124" s="254"/>
      <c r="D124" s="244" t="s">
        <v>178</v>
      </c>
      <c r="E124" s="255" t="s">
        <v>19</v>
      </c>
      <c r="F124" s="256" t="s">
        <v>1167</v>
      </c>
      <c r="G124" s="254"/>
      <c r="H124" s="257">
        <v>37.2</v>
      </c>
      <c r="I124" s="258"/>
      <c r="J124" s="254"/>
      <c r="K124" s="254"/>
      <c r="L124" s="259"/>
      <c r="M124" s="260"/>
      <c r="N124" s="261"/>
      <c r="O124" s="261"/>
      <c r="P124" s="261"/>
      <c r="Q124" s="261"/>
      <c r="R124" s="261"/>
      <c r="S124" s="261"/>
      <c r="T124" s="26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3" t="s">
        <v>178</v>
      </c>
      <c r="AU124" s="263" t="s">
        <v>83</v>
      </c>
      <c r="AV124" s="14" t="s">
        <v>83</v>
      </c>
      <c r="AW124" s="14" t="s">
        <v>35</v>
      </c>
      <c r="AX124" s="14" t="s">
        <v>74</v>
      </c>
      <c r="AY124" s="263" t="s">
        <v>169</v>
      </c>
    </row>
    <row r="125" spans="1:51" s="15" customFormat="1" ht="12">
      <c r="A125" s="15"/>
      <c r="B125" s="264"/>
      <c r="C125" s="265"/>
      <c r="D125" s="244" t="s">
        <v>178</v>
      </c>
      <c r="E125" s="266" t="s">
        <v>19</v>
      </c>
      <c r="F125" s="267" t="s">
        <v>183</v>
      </c>
      <c r="G125" s="265"/>
      <c r="H125" s="268">
        <v>191.60000000000002</v>
      </c>
      <c r="I125" s="269"/>
      <c r="J125" s="265"/>
      <c r="K125" s="265"/>
      <c r="L125" s="270"/>
      <c r="M125" s="271"/>
      <c r="N125" s="272"/>
      <c r="O125" s="272"/>
      <c r="P125" s="272"/>
      <c r="Q125" s="272"/>
      <c r="R125" s="272"/>
      <c r="S125" s="272"/>
      <c r="T125" s="27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4" t="s">
        <v>178</v>
      </c>
      <c r="AU125" s="274" t="s">
        <v>83</v>
      </c>
      <c r="AV125" s="15" t="s">
        <v>176</v>
      </c>
      <c r="AW125" s="15" t="s">
        <v>35</v>
      </c>
      <c r="AX125" s="15" t="s">
        <v>81</v>
      </c>
      <c r="AY125" s="274" t="s">
        <v>169</v>
      </c>
    </row>
    <row r="126" spans="1:65" s="2" customFormat="1" ht="44.25" customHeight="1">
      <c r="A126" s="41"/>
      <c r="B126" s="42"/>
      <c r="C126" s="229" t="s">
        <v>200</v>
      </c>
      <c r="D126" s="229" t="s">
        <v>171</v>
      </c>
      <c r="E126" s="230" t="s">
        <v>320</v>
      </c>
      <c r="F126" s="231" t="s">
        <v>1168</v>
      </c>
      <c r="G126" s="232" t="s">
        <v>207</v>
      </c>
      <c r="H126" s="233">
        <v>210.93</v>
      </c>
      <c r="I126" s="234"/>
      <c r="J126" s="235">
        <f>ROUND(I126*H126,2)</f>
        <v>0</v>
      </c>
      <c r="K126" s="231" t="s">
        <v>175</v>
      </c>
      <c r="L126" s="47"/>
      <c r="M126" s="236" t="s">
        <v>19</v>
      </c>
      <c r="N126" s="237" t="s">
        <v>45</v>
      </c>
      <c r="O126" s="87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0" t="s">
        <v>176</v>
      </c>
      <c r="AT126" s="240" t="s">
        <v>171</v>
      </c>
      <c r="AU126" s="240" t="s">
        <v>83</v>
      </c>
      <c r="AY126" s="20" t="s">
        <v>169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20" t="s">
        <v>81</v>
      </c>
      <c r="BK126" s="241">
        <f>ROUND(I126*H126,2)</f>
        <v>0</v>
      </c>
      <c r="BL126" s="20" t="s">
        <v>176</v>
      </c>
      <c r="BM126" s="240" t="s">
        <v>1169</v>
      </c>
    </row>
    <row r="127" spans="1:51" s="13" customFormat="1" ht="12">
      <c r="A127" s="13"/>
      <c r="B127" s="242"/>
      <c r="C127" s="243"/>
      <c r="D127" s="244" t="s">
        <v>178</v>
      </c>
      <c r="E127" s="245" t="s">
        <v>19</v>
      </c>
      <c r="F127" s="246" t="s">
        <v>1170</v>
      </c>
      <c r="G127" s="243"/>
      <c r="H127" s="245" t="s">
        <v>19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178</v>
      </c>
      <c r="AU127" s="252" t="s">
        <v>83</v>
      </c>
      <c r="AV127" s="13" t="s">
        <v>81</v>
      </c>
      <c r="AW127" s="13" t="s">
        <v>35</v>
      </c>
      <c r="AX127" s="13" t="s">
        <v>74</v>
      </c>
      <c r="AY127" s="252" t="s">
        <v>169</v>
      </c>
    </row>
    <row r="128" spans="1:51" s="14" customFormat="1" ht="12">
      <c r="A128" s="14"/>
      <c r="B128" s="253"/>
      <c r="C128" s="254"/>
      <c r="D128" s="244" t="s">
        <v>178</v>
      </c>
      <c r="E128" s="255" t="s">
        <v>19</v>
      </c>
      <c r="F128" s="256" t="s">
        <v>1171</v>
      </c>
      <c r="G128" s="254"/>
      <c r="H128" s="257">
        <v>266.76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178</v>
      </c>
      <c r="AU128" s="263" t="s">
        <v>83</v>
      </c>
      <c r="AV128" s="14" t="s">
        <v>83</v>
      </c>
      <c r="AW128" s="14" t="s">
        <v>35</v>
      </c>
      <c r="AX128" s="14" t="s">
        <v>74</v>
      </c>
      <c r="AY128" s="263" t="s">
        <v>169</v>
      </c>
    </row>
    <row r="129" spans="1:51" s="14" customFormat="1" ht="12">
      <c r="A129" s="14"/>
      <c r="B129" s="253"/>
      <c r="C129" s="254"/>
      <c r="D129" s="244" t="s">
        <v>178</v>
      </c>
      <c r="E129" s="255" t="s">
        <v>19</v>
      </c>
      <c r="F129" s="256" t="s">
        <v>1172</v>
      </c>
      <c r="G129" s="254"/>
      <c r="H129" s="257">
        <v>-55.2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178</v>
      </c>
      <c r="AU129" s="263" t="s">
        <v>83</v>
      </c>
      <c r="AV129" s="14" t="s">
        <v>83</v>
      </c>
      <c r="AW129" s="14" t="s">
        <v>35</v>
      </c>
      <c r="AX129" s="14" t="s">
        <v>74</v>
      </c>
      <c r="AY129" s="263" t="s">
        <v>169</v>
      </c>
    </row>
    <row r="130" spans="1:51" s="14" customFormat="1" ht="12">
      <c r="A130" s="14"/>
      <c r="B130" s="253"/>
      <c r="C130" s="254"/>
      <c r="D130" s="244" t="s">
        <v>178</v>
      </c>
      <c r="E130" s="255" t="s">
        <v>19</v>
      </c>
      <c r="F130" s="256" t="s">
        <v>1173</v>
      </c>
      <c r="G130" s="254"/>
      <c r="H130" s="257">
        <v>-14.76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178</v>
      </c>
      <c r="AU130" s="263" t="s">
        <v>83</v>
      </c>
      <c r="AV130" s="14" t="s">
        <v>83</v>
      </c>
      <c r="AW130" s="14" t="s">
        <v>35</v>
      </c>
      <c r="AX130" s="14" t="s">
        <v>74</v>
      </c>
      <c r="AY130" s="263" t="s">
        <v>169</v>
      </c>
    </row>
    <row r="131" spans="1:51" s="14" customFormat="1" ht="12">
      <c r="A131" s="14"/>
      <c r="B131" s="253"/>
      <c r="C131" s="254"/>
      <c r="D131" s="244" t="s">
        <v>178</v>
      </c>
      <c r="E131" s="255" t="s">
        <v>19</v>
      </c>
      <c r="F131" s="256" t="s">
        <v>1174</v>
      </c>
      <c r="G131" s="254"/>
      <c r="H131" s="257">
        <v>-77.232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178</v>
      </c>
      <c r="AU131" s="263" t="s">
        <v>83</v>
      </c>
      <c r="AV131" s="14" t="s">
        <v>83</v>
      </c>
      <c r="AW131" s="14" t="s">
        <v>35</v>
      </c>
      <c r="AX131" s="14" t="s">
        <v>74</v>
      </c>
      <c r="AY131" s="263" t="s">
        <v>169</v>
      </c>
    </row>
    <row r="132" spans="1:51" s="14" customFormat="1" ht="12">
      <c r="A132" s="14"/>
      <c r="B132" s="253"/>
      <c r="C132" s="254"/>
      <c r="D132" s="244" t="s">
        <v>178</v>
      </c>
      <c r="E132" s="255" t="s">
        <v>19</v>
      </c>
      <c r="F132" s="256" t="s">
        <v>1175</v>
      </c>
      <c r="G132" s="254"/>
      <c r="H132" s="257">
        <v>129.2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3" t="s">
        <v>178</v>
      </c>
      <c r="AU132" s="263" t="s">
        <v>83</v>
      </c>
      <c r="AV132" s="14" t="s">
        <v>83</v>
      </c>
      <c r="AW132" s="14" t="s">
        <v>35</v>
      </c>
      <c r="AX132" s="14" t="s">
        <v>74</v>
      </c>
      <c r="AY132" s="263" t="s">
        <v>169</v>
      </c>
    </row>
    <row r="133" spans="1:51" s="14" customFormat="1" ht="12">
      <c r="A133" s="14"/>
      <c r="B133" s="253"/>
      <c r="C133" s="254"/>
      <c r="D133" s="244" t="s">
        <v>178</v>
      </c>
      <c r="E133" s="255" t="s">
        <v>19</v>
      </c>
      <c r="F133" s="256" t="s">
        <v>1176</v>
      </c>
      <c r="G133" s="254"/>
      <c r="H133" s="257">
        <v>-32.4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178</v>
      </c>
      <c r="AU133" s="263" t="s">
        <v>83</v>
      </c>
      <c r="AV133" s="14" t="s">
        <v>83</v>
      </c>
      <c r="AW133" s="14" t="s">
        <v>35</v>
      </c>
      <c r="AX133" s="14" t="s">
        <v>74</v>
      </c>
      <c r="AY133" s="263" t="s">
        <v>169</v>
      </c>
    </row>
    <row r="134" spans="1:51" s="14" customFormat="1" ht="12">
      <c r="A134" s="14"/>
      <c r="B134" s="253"/>
      <c r="C134" s="254"/>
      <c r="D134" s="244" t="s">
        <v>178</v>
      </c>
      <c r="E134" s="255" t="s">
        <v>19</v>
      </c>
      <c r="F134" s="256" t="s">
        <v>1177</v>
      </c>
      <c r="G134" s="254"/>
      <c r="H134" s="257">
        <v>-8.4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3" t="s">
        <v>178</v>
      </c>
      <c r="AU134" s="263" t="s">
        <v>83</v>
      </c>
      <c r="AV134" s="14" t="s">
        <v>83</v>
      </c>
      <c r="AW134" s="14" t="s">
        <v>35</v>
      </c>
      <c r="AX134" s="14" t="s">
        <v>74</v>
      </c>
      <c r="AY134" s="263" t="s">
        <v>169</v>
      </c>
    </row>
    <row r="135" spans="1:51" s="14" customFormat="1" ht="12">
      <c r="A135" s="14"/>
      <c r="B135" s="253"/>
      <c r="C135" s="254"/>
      <c r="D135" s="244" t="s">
        <v>178</v>
      </c>
      <c r="E135" s="255" t="s">
        <v>19</v>
      </c>
      <c r="F135" s="256" t="s">
        <v>1178</v>
      </c>
      <c r="G135" s="254"/>
      <c r="H135" s="257">
        <v>-31.2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178</v>
      </c>
      <c r="AU135" s="263" t="s">
        <v>83</v>
      </c>
      <c r="AV135" s="14" t="s">
        <v>83</v>
      </c>
      <c r="AW135" s="14" t="s">
        <v>35</v>
      </c>
      <c r="AX135" s="14" t="s">
        <v>74</v>
      </c>
      <c r="AY135" s="263" t="s">
        <v>169</v>
      </c>
    </row>
    <row r="136" spans="1:51" s="14" customFormat="1" ht="12">
      <c r="A136" s="14"/>
      <c r="B136" s="253"/>
      <c r="C136" s="254"/>
      <c r="D136" s="244" t="s">
        <v>178</v>
      </c>
      <c r="E136" s="255" t="s">
        <v>19</v>
      </c>
      <c r="F136" s="256" t="s">
        <v>1179</v>
      </c>
      <c r="G136" s="254"/>
      <c r="H136" s="257">
        <v>79.36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178</v>
      </c>
      <c r="AU136" s="263" t="s">
        <v>83</v>
      </c>
      <c r="AV136" s="14" t="s">
        <v>83</v>
      </c>
      <c r="AW136" s="14" t="s">
        <v>35</v>
      </c>
      <c r="AX136" s="14" t="s">
        <v>74</v>
      </c>
      <c r="AY136" s="263" t="s">
        <v>169</v>
      </c>
    </row>
    <row r="137" spans="1:51" s="14" customFormat="1" ht="12">
      <c r="A137" s="14"/>
      <c r="B137" s="253"/>
      <c r="C137" s="254"/>
      <c r="D137" s="244" t="s">
        <v>178</v>
      </c>
      <c r="E137" s="255" t="s">
        <v>19</v>
      </c>
      <c r="F137" s="256" t="s">
        <v>1180</v>
      </c>
      <c r="G137" s="254"/>
      <c r="H137" s="257">
        <v>-22.01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3" t="s">
        <v>178</v>
      </c>
      <c r="AU137" s="263" t="s">
        <v>83</v>
      </c>
      <c r="AV137" s="14" t="s">
        <v>83</v>
      </c>
      <c r="AW137" s="14" t="s">
        <v>35</v>
      </c>
      <c r="AX137" s="14" t="s">
        <v>74</v>
      </c>
      <c r="AY137" s="263" t="s">
        <v>169</v>
      </c>
    </row>
    <row r="138" spans="1:51" s="14" customFormat="1" ht="12">
      <c r="A138" s="14"/>
      <c r="B138" s="253"/>
      <c r="C138" s="254"/>
      <c r="D138" s="244" t="s">
        <v>178</v>
      </c>
      <c r="E138" s="255" t="s">
        <v>19</v>
      </c>
      <c r="F138" s="256" t="s">
        <v>1181</v>
      </c>
      <c r="G138" s="254"/>
      <c r="H138" s="257">
        <v>-5.58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178</v>
      </c>
      <c r="AU138" s="263" t="s">
        <v>83</v>
      </c>
      <c r="AV138" s="14" t="s">
        <v>83</v>
      </c>
      <c r="AW138" s="14" t="s">
        <v>35</v>
      </c>
      <c r="AX138" s="14" t="s">
        <v>74</v>
      </c>
      <c r="AY138" s="263" t="s">
        <v>169</v>
      </c>
    </row>
    <row r="139" spans="1:51" s="14" customFormat="1" ht="12">
      <c r="A139" s="14"/>
      <c r="B139" s="253"/>
      <c r="C139" s="254"/>
      <c r="D139" s="244" t="s">
        <v>178</v>
      </c>
      <c r="E139" s="255" t="s">
        <v>19</v>
      </c>
      <c r="F139" s="256" t="s">
        <v>1182</v>
      </c>
      <c r="G139" s="254"/>
      <c r="H139" s="257">
        <v>-17.608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178</v>
      </c>
      <c r="AU139" s="263" t="s">
        <v>83</v>
      </c>
      <c r="AV139" s="14" t="s">
        <v>83</v>
      </c>
      <c r="AW139" s="14" t="s">
        <v>35</v>
      </c>
      <c r="AX139" s="14" t="s">
        <v>74</v>
      </c>
      <c r="AY139" s="263" t="s">
        <v>169</v>
      </c>
    </row>
    <row r="140" spans="1:51" s="15" customFormat="1" ht="12">
      <c r="A140" s="15"/>
      <c r="B140" s="264"/>
      <c r="C140" s="265"/>
      <c r="D140" s="244" t="s">
        <v>178</v>
      </c>
      <c r="E140" s="266" t="s">
        <v>19</v>
      </c>
      <c r="F140" s="267" t="s">
        <v>183</v>
      </c>
      <c r="G140" s="265"/>
      <c r="H140" s="268">
        <v>210.92999999999998</v>
      </c>
      <c r="I140" s="269"/>
      <c r="J140" s="265"/>
      <c r="K140" s="265"/>
      <c r="L140" s="270"/>
      <c r="M140" s="271"/>
      <c r="N140" s="272"/>
      <c r="O140" s="272"/>
      <c r="P140" s="272"/>
      <c r="Q140" s="272"/>
      <c r="R140" s="272"/>
      <c r="S140" s="272"/>
      <c r="T140" s="27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4" t="s">
        <v>178</v>
      </c>
      <c r="AU140" s="274" t="s">
        <v>83</v>
      </c>
      <c r="AV140" s="15" t="s">
        <v>176</v>
      </c>
      <c r="AW140" s="15" t="s">
        <v>35</v>
      </c>
      <c r="AX140" s="15" t="s">
        <v>81</v>
      </c>
      <c r="AY140" s="274" t="s">
        <v>169</v>
      </c>
    </row>
    <row r="141" spans="1:65" s="2" customFormat="1" ht="21.75" customHeight="1">
      <c r="A141" s="41"/>
      <c r="B141" s="42"/>
      <c r="C141" s="229" t="s">
        <v>204</v>
      </c>
      <c r="D141" s="229" t="s">
        <v>171</v>
      </c>
      <c r="E141" s="230" t="s">
        <v>1183</v>
      </c>
      <c r="F141" s="231" t="s">
        <v>1184</v>
      </c>
      <c r="G141" s="232" t="s">
        <v>174</v>
      </c>
      <c r="H141" s="233">
        <v>210.93</v>
      </c>
      <c r="I141" s="234"/>
      <c r="J141" s="235">
        <f>ROUND(I141*H141,2)</f>
        <v>0</v>
      </c>
      <c r="K141" s="231" t="s">
        <v>175</v>
      </c>
      <c r="L141" s="47"/>
      <c r="M141" s="236" t="s">
        <v>19</v>
      </c>
      <c r="N141" s="237" t="s">
        <v>45</v>
      </c>
      <c r="O141" s="87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0" t="s">
        <v>176</v>
      </c>
      <c r="AT141" s="240" t="s">
        <v>171</v>
      </c>
      <c r="AU141" s="240" t="s">
        <v>83</v>
      </c>
      <c r="AY141" s="20" t="s">
        <v>169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20" t="s">
        <v>81</v>
      </c>
      <c r="BK141" s="241">
        <f>ROUND(I141*H141,2)</f>
        <v>0</v>
      </c>
      <c r="BL141" s="20" t="s">
        <v>176</v>
      </c>
      <c r="BM141" s="240" t="s">
        <v>1185</v>
      </c>
    </row>
    <row r="142" spans="1:65" s="2" customFormat="1" ht="33" customHeight="1">
      <c r="A142" s="41"/>
      <c r="B142" s="42"/>
      <c r="C142" s="229" t="s">
        <v>210</v>
      </c>
      <c r="D142" s="229" t="s">
        <v>171</v>
      </c>
      <c r="E142" s="230" t="s">
        <v>1186</v>
      </c>
      <c r="F142" s="231" t="s">
        <v>1187</v>
      </c>
      <c r="G142" s="232" t="s">
        <v>174</v>
      </c>
      <c r="H142" s="233">
        <v>870.64</v>
      </c>
      <c r="I142" s="234"/>
      <c r="J142" s="235">
        <f>ROUND(I142*H142,2)</f>
        <v>0</v>
      </c>
      <c r="K142" s="231" t="s">
        <v>175</v>
      </c>
      <c r="L142" s="47"/>
      <c r="M142" s="236" t="s">
        <v>19</v>
      </c>
      <c r="N142" s="237" t="s">
        <v>45</v>
      </c>
      <c r="O142" s="87"/>
      <c r="P142" s="238">
        <f>O142*H142</f>
        <v>0</v>
      </c>
      <c r="Q142" s="238">
        <v>0.0001</v>
      </c>
      <c r="R142" s="238">
        <f>Q142*H142</f>
        <v>0.087064</v>
      </c>
      <c r="S142" s="238">
        <v>0</v>
      </c>
      <c r="T142" s="239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0" t="s">
        <v>176</v>
      </c>
      <c r="AT142" s="240" t="s">
        <v>171</v>
      </c>
      <c r="AU142" s="240" t="s">
        <v>83</v>
      </c>
      <c r="AY142" s="20" t="s">
        <v>169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20" t="s">
        <v>81</v>
      </c>
      <c r="BK142" s="241">
        <f>ROUND(I142*H142,2)</f>
        <v>0</v>
      </c>
      <c r="BL142" s="20" t="s">
        <v>176</v>
      </c>
      <c r="BM142" s="240" t="s">
        <v>1188</v>
      </c>
    </row>
    <row r="143" spans="1:51" s="13" customFormat="1" ht="12">
      <c r="A143" s="13"/>
      <c r="B143" s="242"/>
      <c r="C143" s="243"/>
      <c r="D143" s="244" t="s">
        <v>178</v>
      </c>
      <c r="E143" s="245" t="s">
        <v>19</v>
      </c>
      <c r="F143" s="246" t="s">
        <v>1189</v>
      </c>
      <c r="G143" s="243"/>
      <c r="H143" s="245" t="s">
        <v>19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178</v>
      </c>
      <c r="AU143" s="252" t="s">
        <v>83</v>
      </c>
      <c r="AV143" s="13" t="s">
        <v>81</v>
      </c>
      <c r="AW143" s="13" t="s">
        <v>35</v>
      </c>
      <c r="AX143" s="13" t="s">
        <v>74</v>
      </c>
      <c r="AY143" s="252" t="s">
        <v>169</v>
      </c>
    </row>
    <row r="144" spans="1:51" s="14" customFormat="1" ht="12">
      <c r="A144" s="14"/>
      <c r="B144" s="253"/>
      <c r="C144" s="254"/>
      <c r="D144" s="244" t="s">
        <v>178</v>
      </c>
      <c r="E144" s="255" t="s">
        <v>19</v>
      </c>
      <c r="F144" s="256" t="s">
        <v>1190</v>
      </c>
      <c r="G144" s="254"/>
      <c r="H144" s="257">
        <v>497.76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178</v>
      </c>
      <c r="AU144" s="263" t="s">
        <v>83</v>
      </c>
      <c r="AV144" s="14" t="s">
        <v>83</v>
      </c>
      <c r="AW144" s="14" t="s">
        <v>35</v>
      </c>
      <c r="AX144" s="14" t="s">
        <v>74</v>
      </c>
      <c r="AY144" s="263" t="s">
        <v>169</v>
      </c>
    </row>
    <row r="145" spans="1:51" s="14" customFormat="1" ht="12">
      <c r="A145" s="14"/>
      <c r="B145" s="253"/>
      <c r="C145" s="254"/>
      <c r="D145" s="244" t="s">
        <v>178</v>
      </c>
      <c r="E145" s="255" t="s">
        <v>19</v>
      </c>
      <c r="F145" s="256" t="s">
        <v>1191</v>
      </c>
      <c r="G145" s="254"/>
      <c r="H145" s="257">
        <v>248.88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178</v>
      </c>
      <c r="AU145" s="263" t="s">
        <v>83</v>
      </c>
      <c r="AV145" s="14" t="s">
        <v>83</v>
      </c>
      <c r="AW145" s="14" t="s">
        <v>35</v>
      </c>
      <c r="AX145" s="14" t="s">
        <v>74</v>
      </c>
      <c r="AY145" s="263" t="s">
        <v>169</v>
      </c>
    </row>
    <row r="146" spans="1:51" s="14" customFormat="1" ht="12">
      <c r="A146" s="14"/>
      <c r="B146" s="253"/>
      <c r="C146" s="254"/>
      <c r="D146" s="244" t="s">
        <v>178</v>
      </c>
      <c r="E146" s="255" t="s">
        <v>19</v>
      </c>
      <c r="F146" s="256" t="s">
        <v>1192</v>
      </c>
      <c r="G146" s="254"/>
      <c r="H146" s="257">
        <v>124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178</v>
      </c>
      <c r="AU146" s="263" t="s">
        <v>83</v>
      </c>
      <c r="AV146" s="14" t="s">
        <v>83</v>
      </c>
      <c r="AW146" s="14" t="s">
        <v>35</v>
      </c>
      <c r="AX146" s="14" t="s">
        <v>74</v>
      </c>
      <c r="AY146" s="263" t="s">
        <v>169</v>
      </c>
    </row>
    <row r="147" spans="1:51" s="15" customFormat="1" ht="12">
      <c r="A147" s="15"/>
      <c r="B147" s="264"/>
      <c r="C147" s="265"/>
      <c r="D147" s="244" t="s">
        <v>178</v>
      </c>
      <c r="E147" s="266" t="s">
        <v>19</v>
      </c>
      <c r="F147" s="267" t="s">
        <v>183</v>
      </c>
      <c r="G147" s="265"/>
      <c r="H147" s="268">
        <v>870.64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4" t="s">
        <v>178</v>
      </c>
      <c r="AU147" s="274" t="s">
        <v>83</v>
      </c>
      <c r="AV147" s="15" t="s">
        <v>176</v>
      </c>
      <c r="AW147" s="15" t="s">
        <v>35</v>
      </c>
      <c r="AX147" s="15" t="s">
        <v>81</v>
      </c>
      <c r="AY147" s="274" t="s">
        <v>169</v>
      </c>
    </row>
    <row r="148" spans="1:65" s="2" customFormat="1" ht="16.5" customHeight="1">
      <c r="A148" s="41"/>
      <c r="B148" s="42"/>
      <c r="C148" s="307" t="s">
        <v>216</v>
      </c>
      <c r="D148" s="307" t="s">
        <v>637</v>
      </c>
      <c r="E148" s="308" t="s">
        <v>1193</v>
      </c>
      <c r="F148" s="309" t="s">
        <v>1194</v>
      </c>
      <c r="G148" s="310" t="s">
        <v>174</v>
      </c>
      <c r="H148" s="311">
        <v>957.704</v>
      </c>
      <c r="I148" s="312"/>
      <c r="J148" s="313">
        <f>ROUND(I148*H148,2)</f>
        <v>0</v>
      </c>
      <c r="K148" s="309" t="s">
        <v>175</v>
      </c>
      <c r="L148" s="314"/>
      <c r="M148" s="315" t="s">
        <v>19</v>
      </c>
      <c r="N148" s="316" t="s">
        <v>45</v>
      </c>
      <c r="O148" s="87"/>
      <c r="P148" s="238">
        <f>O148*H148</f>
        <v>0</v>
      </c>
      <c r="Q148" s="238">
        <v>0.0011</v>
      </c>
      <c r="R148" s="238">
        <f>Q148*H148</f>
        <v>1.0534744</v>
      </c>
      <c r="S148" s="238">
        <v>0</v>
      </c>
      <c r="T148" s="239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0" t="s">
        <v>210</v>
      </c>
      <c r="AT148" s="240" t="s">
        <v>637</v>
      </c>
      <c r="AU148" s="240" t="s">
        <v>83</v>
      </c>
      <c r="AY148" s="20" t="s">
        <v>169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20" t="s">
        <v>81</v>
      </c>
      <c r="BK148" s="241">
        <f>ROUND(I148*H148,2)</f>
        <v>0</v>
      </c>
      <c r="BL148" s="20" t="s">
        <v>176</v>
      </c>
      <c r="BM148" s="240" t="s">
        <v>1195</v>
      </c>
    </row>
    <row r="149" spans="1:51" s="13" customFormat="1" ht="12">
      <c r="A149" s="13"/>
      <c r="B149" s="242"/>
      <c r="C149" s="243"/>
      <c r="D149" s="244" t="s">
        <v>178</v>
      </c>
      <c r="E149" s="245" t="s">
        <v>19</v>
      </c>
      <c r="F149" s="246" t="s">
        <v>1189</v>
      </c>
      <c r="G149" s="243"/>
      <c r="H149" s="245" t="s">
        <v>19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2" t="s">
        <v>178</v>
      </c>
      <c r="AU149" s="252" t="s">
        <v>83</v>
      </c>
      <c r="AV149" s="13" t="s">
        <v>81</v>
      </c>
      <c r="AW149" s="13" t="s">
        <v>35</v>
      </c>
      <c r="AX149" s="13" t="s">
        <v>74</v>
      </c>
      <c r="AY149" s="252" t="s">
        <v>169</v>
      </c>
    </row>
    <row r="150" spans="1:51" s="14" customFormat="1" ht="12">
      <c r="A150" s="14"/>
      <c r="B150" s="253"/>
      <c r="C150" s="254"/>
      <c r="D150" s="244" t="s">
        <v>178</v>
      </c>
      <c r="E150" s="255" t="s">
        <v>19</v>
      </c>
      <c r="F150" s="256" t="s">
        <v>1190</v>
      </c>
      <c r="G150" s="254"/>
      <c r="H150" s="257">
        <v>497.76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178</v>
      </c>
      <c r="AU150" s="263" t="s">
        <v>83</v>
      </c>
      <c r="AV150" s="14" t="s">
        <v>83</v>
      </c>
      <c r="AW150" s="14" t="s">
        <v>35</v>
      </c>
      <c r="AX150" s="14" t="s">
        <v>74</v>
      </c>
      <c r="AY150" s="263" t="s">
        <v>169</v>
      </c>
    </row>
    <row r="151" spans="1:51" s="14" customFormat="1" ht="12">
      <c r="A151" s="14"/>
      <c r="B151" s="253"/>
      <c r="C151" s="254"/>
      <c r="D151" s="244" t="s">
        <v>178</v>
      </c>
      <c r="E151" s="255" t="s">
        <v>19</v>
      </c>
      <c r="F151" s="256" t="s">
        <v>1191</v>
      </c>
      <c r="G151" s="254"/>
      <c r="H151" s="257">
        <v>248.88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178</v>
      </c>
      <c r="AU151" s="263" t="s">
        <v>83</v>
      </c>
      <c r="AV151" s="14" t="s">
        <v>83</v>
      </c>
      <c r="AW151" s="14" t="s">
        <v>35</v>
      </c>
      <c r="AX151" s="14" t="s">
        <v>74</v>
      </c>
      <c r="AY151" s="263" t="s">
        <v>169</v>
      </c>
    </row>
    <row r="152" spans="1:51" s="14" customFormat="1" ht="12">
      <c r="A152" s="14"/>
      <c r="B152" s="253"/>
      <c r="C152" s="254"/>
      <c r="D152" s="244" t="s">
        <v>178</v>
      </c>
      <c r="E152" s="255" t="s">
        <v>19</v>
      </c>
      <c r="F152" s="256" t="s">
        <v>1192</v>
      </c>
      <c r="G152" s="254"/>
      <c r="H152" s="257">
        <v>124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3" t="s">
        <v>178</v>
      </c>
      <c r="AU152" s="263" t="s">
        <v>83</v>
      </c>
      <c r="AV152" s="14" t="s">
        <v>83</v>
      </c>
      <c r="AW152" s="14" t="s">
        <v>35</v>
      </c>
      <c r="AX152" s="14" t="s">
        <v>74</v>
      </c>
      <c r="AY152" s="263" t="s">
        <v>169</v>
      </c>
    </row>
    <row r="153" spans="1:51" s="15" customFormat="1" ht="12">
      <c r="A153" s="15"/>
      <c r="B153" s="264"/>
      <c r="C153" s="265"/>
      <c r="D153" s="244" t="s">
        <v>178</v>
      </c>
      <c r="E153" s="266" t="s">
        <v>19</v>
      </c>
      <c r="F153" s="267" t="s">
        <v>183</v>
      </c>
      <c r="G153" s="265"/>
      <c r="H153" s="268">
        <v>870.64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4" t="s">
        <v>178</v>
      </c>
      <c r="AU153" s="274" t="s">
        <v>83</v>
      </c>
      <c r="AV153" s="15" t="s">
        <v>176</v>
      </c>
      <c r="AW153" s="15" t="s">
        <v>35</v>
      </c>
      <c r="AX153" s="15" t="s">
        <v>81</v>
      </c>
      <c r="AY153" s="274" t="s">
        <v>169</v>
      </c>
    </row>
    <row r="154" spans="1:51" s="14" customFormat="1" ht="12">
      <c r="A154" s="14"/>
      <c r="B154" s="253"/>
      <c r="C154" s="254"/>
      <c r="D154" s="244" t="s">
        <v>178</v>
      </c>
      <c r="E154" s="254"/>
      <c r="F154" s="256" t="s">
        <v>1196</v>
      </c>
      <c r="G154" s="254"/>
      <c r="H154" s="257">
        <v>957.704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178</v>
      </c>
      <c r="AU154" s="263" t="s">
        <v>83</v>
      </c>
      <c r="AV154" s="14" t="s">
        <v>83</v>
      </c>
      <c r="AW154" s="14" t="s">
        <v>4</v>
      </c>
      <c r="AX154" s="14" t="s">
        <v>81</v>
      </c>
      <c r="AY154" s="263" t="s">
        <v>169</v>
      </c>
    </row>
    <row r="155" spans="1:65" s="2" customFormat="1" ht="89.25" customHeight="1">
      <c r="A155" s="41"/>
      <c r="B155" s="42"/>
      <c r="C155" s="229" t="s">
        <v>222</v>
      </c>
      <c r="D155" s="229" t="s">
        <v>171</v>
      </c>
      <c r="E155" s="230" t="s">
        <v>1197</v>
      </c>
      <c r="F155" s="231" t="s">
        <v>1198</v>
      </c>
      <c r="G155" s="232" t="s">
        <v>207</v>
      </c>
      <c r="H155" s="233">
        <v>420.91</v>
      </c>
      <c r="I155" s="234"/>
      <c r="J155" s="235">
        <f>ROUND(I155*H155,2)</f>
        <v>0</v>
      </c>
      <c r="K155" s="231" t="s">
        <v>1199</v>
      </c>
      <c r="L155" s="47"/>
      <c r="M155" s="236" t="s">
        <v>19</v>
      </c>
      <c r="N155" s="237" t="s">
        <v>45</v>
      </c>
      <c r="O155" s="87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0" t="s">
        <v>176</v>
      </c>
      <c r="AT155" s="240" t="s">
        <v>171</v>
      </c>
      <c r="AU155" s="240" t="s">
        <v>83</v>
      </c>
      <c r="AY155" s="20" t="s">
        <v>169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20" t="s">
        <v>81</v>
      </c>
      <c r="BK155" s="241">
        <f>ROUND(I155*H155,2)</f>
        <v>0</v>
      </c>
      <c r="BL155" s="20" t="s">
        <v>176</v>
      </c>
      <c r="BM155" s="240" t="s">
        <v>1200</v>
      </c>
    </row>
    <row r="156" spans="1:51" s="13" customFormat="1" ht="12">
      <c r="A156" s="13"/>
      <c r="B156" s="242"/>
      <c r="C156" s="243"/>
      <c r="D156" s="244" t="s">
        <v>178</v>
      </c>
      <c r="E156" s="245" t="s">
        <v>19</v>
      </c>
      <c r="F156" s="246" t="s">
        <v>1153</v>
      </c>
      <c r="G156" s="243"/>
      <c r="H156" s="245" t="s">
        <v>19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178</v>
      </c>
      <c r="AU156" s="252" t="s">
        <v>83</v>
      </c>
      <c r="AV156" s="13" t="s">
        <v>81</v>
      </c>
      <c r="AW156" s="13" t="s">
        <v>35</v>
      </c>
      <c r="AX156" s="13" t="s">
        <v>74</v>
      </c>
      <c r="AY156" s="252" t="s">
        <v>169</v>
      </c>
    </row>
    <row r="157" spans="1:51" s="13" customFormat="1" ht="12">
      <c r="A157" s="13"/>
      <c r="B157" s="242"/>
      <c r="C157" s="243"/>
      <c r="D157" s="244" t="s">
        <v>178</v>
      </c>
      <c r="E157" s="245" t="s">
        <v>19</v>
      </c>
      <c r="F157" s="246" t="s">
        <v>1161</v>
      </c>
      <c r="G157" s="243"/>
      <c r="H157" s="245" t="s">
        <v>19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178</v>
      </c>
      <c r="AU157" s="252" t="s">
        <v>83</v>
      </c>
      <c r="AV157" s="13" t="s">
        <v>81</v>
      </c>
      <c r="AW157" s="13" t="s">
        <v>35</v>
      </c>
      <c r="AX157" s="13" t="s">
        <v>74</v>
      </c>
      <c r="AY157" s="252" t="s">
        <v>169</v>
      </c>
    </row>
    <row r="158" spans="1:51" s="14" customFormat="1" ht="12">
      <c r="A158" s="14"/>
      <c r="B158" s="253"/>
      <c r="C158" s="254"/>
      <c r="D158" s="244" t="s">
        <v>178</v>
      </c>
      <c r="E158" s="255" t="s">
        <v>19</v>
      </c>
      <c r="F158" s="256" t="s">
        <v>1155</v>
      </c>
      <c r="G158" s="254"/>
      <c r="H158" s="257">
        <v>329.766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178</v>
      </c>
      <c r="AU158" s="263" t="s">
        <v>83</v>
      </c>
      <c r="AV158" s="14" t="s">
        <v>83</v>
      </c>
      <c r="AW158" s="14" t="s">
        <v>35</v>
      </c>
      <c r="AX158" s="14" t="s">
        <v>74</v>
      </c>
      <c r="AY158" s="263" t="s">
        <v>169</v>
      </c>
    </row>
    <row r="159" spans="1:51" s="14" customFormat="1" ht="12">
      <c r="A159" s="14"/>
      <c r="B159" s="253"/>
      <c r="C159" s="254"/>
      <c r="D159" s="244" t="s">
        <v>178</v>
      </c>
      <c r="E159" s="255" t="s">
        <v>19</v>
      </c>
      <c r="F159" s="256" t="s">
        <v>1156</v>
      </c>
      <c r="G159" s="254"/>
      <c r="H159" s="257">
        <v>182.512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178</v>
      </c>
      <c r="AU159" s="263" t="s">
        <v>83</v>
      </c>
      <c r="AV159" s="14" t="s">
        <v>83</v>
      </c>
      <c r="AW159" s="14" t="s">
        <v>35</v>
      </c>
      <c r="AX159" s="14" t="s">
        <v>74</v>
      </c>
      <c r="AY159" s="263" t="s">
        <v>169</v>
      </c>
    </row>
    <row r="160" spans="1:51" s="14" customFormat="1" ht="12">
      <c r="A160" s="14"/>
      <c r="B160" s="253"/>
      <c r="C160" s="254"/>
      <c r="D160" s="244" t="s">
        <v>178</v>
      </c>
      <c r="E160" s="255" t="s">
        <v>19</v>
      </c>
      <c r="F160" s="256" t="s">
        <v>1157</v>
      </c>
      <c r="G160" s="254"/>
      <c r="H160" s="257">
        <v>89.9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178</v>
      </c>
      <c r="AU160" s="263" t="s">
        <v>83</v>
      </c>
      <c r="AV160" s="14" t="s">
        <v>83</v>
      </c>
      <c r="AW160" s="14" t="s">
        <v>35</v>
      </c>
      <c r="AX160" s="14" t="s">
        <v>74</v>
      </c>
      <c r="AY160" s="263" t="s">
        <v>169</v>
      </c>
    </row>
    <row r="161" spans="1:51" s="14" customFormat="1" ht="12">
      <c r="A161" s="14"/>
      <c r="B161" s="253"/>
      <c r="C161" s="254"/>
      <c r="D161" s="244" t="s">
        <v>178</v>
      </c>
      <c r="E161" s="255" t="s">
        <v>19</v>
      </c>
      <c r="F161" s="256" t="s">
        <v>1158</v>
      </c>
      <c r="G161" s="254"/>
      <c r="H161" s="257">
        <v>-89.568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178</v>
      </c>
      <c r="AU161" s="263" t="s">
        <v>83</v>
      </c>
      <c r="AV161" s="14" t="s">
        <v>83</v>
      </c>
      <c r="AW161" s="14" t="s">
        <v>35</v>
      </c>
      <c r="AX161" s="14" t="s">
        <v>74</v>
      </c>
      <c r="AY161" s="263" t="s">
        <v>169</v>
      </c>
    </row>
    <row r="162" spans="1:51" s="14" customFormat="1" ht="12">
      <c r="A162" s="14"/>
      <c r="B162" s="253"/>
      <c r="C162" s="254"/>
      <c r="D162" s="244" t="s">
        <v>178</v>
      </c>
      <c r="E162" s="255" t="s">
        <v>19</v>
      </c>
      <c r="F162" s="256" t="s">
        <v>1201</v>
      </c>
      <c r="G162" s="254"/>
      <c r="H162" s="257">
        <v>0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178</v>
      </c>
      <c r="AU162" s="263" t="s">
        <v>83</v>
      </c>
      <c r="AV162" s="14" t="s">
        <v>83</v>
      </c>
      <c r="AW162" s="14" t="s">
        <v>35</v>
      </c>
      <c r="AX162" s="14" t="s">
        <v>74</v>
      </c>
      <c r="AY162" s="263" t="s">
        <v>169</v>
      </c>
    </row>
    <row r="163" spans="1:51" s="17" customFormat="1" ht="12">
      <c r="A163" s="17"/>
      <c r="B163" s="293"/>
      <c r="C163" s="294"/>
      <c r="D163" s="244" t="s">
        <v>178</v>
      </c>
      <c r="E163" s="295" t="s">
        <v>19</v>
      </c>
      <c r="F163" s="296" t="s">
        <v>1202</v>
      </c>
      <c r="G163" s="294"/>
      <c r="H163" s="297">
        <v>512.61</v>
      </c>
      <c r="I163" s="298"/>
      <c r="J163" s="294"/>
      <c r="K163" s="294"/>
      <c r="L163" s="299"/>
      <c r="M163" s="300"/>
      <c r="N163" s="301"/>
      <c r="O163" s="301"/>
      <c r="P163" s="301"/>
      <c r="Q163" s="301"/>
      <c r="R163" s="301"/>
      <c r="S163" s="301"/>
      <c r="T163" s="302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T163" s="303" t="s">
        <v>178</v>
      </c>
      <c r="AU163" s="303" t="s">
        <v>83</v>
      </c>
      <c r="AV163" s="17" t="s">
        <v>189</v>
      </c>
      <c r="AW163" s="17" t="s">
        <v>35</v>
      </c>
      <c r="AX163" s="17" t="s">
        <v>74</v>
      </c>
      <c r="AY163" s="303" t="s">
        <v>169</v>
      </c>
    </row>
    <row r="164" spans="1:51" s="13" customFormat="1" ht="12">
      <c r="A164" s="13"/>
      <c r="B164" s="242"/>
      <c r="C164" s="243"/>
      <c r="D164" s="244" t="s">
        <v>178</v>
      </c>
      <c r="E164" s="245" t="s">
        <v>19</v>
      </c>
      <c r="F164" s="246" t="s">
        <v>1203</v>
      </c>
      <c r="G164" s="243"/>
      <c r="H164" s="245" t="s">
        <v>19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178</v>
      </c>
      <c r="AU164" s="252" t="s">
        <v>83</v>
      </c>
      <c r="AV164" s="13" t="s">
        <v>81</v>
      </c>
      <c r="AW164" s="13" t="s">
        <v>35</v>
      </c>
      <c r="AX164" s="13" t="s">
        <v>74</v>
      </c>
      <c r="AY164" s="252" t="s">
        <v>169</v>
      </c>
    </row>
    <row r="165" spans="1:51" s="14" customFormat="1" ht="12">
      <c r="A165" s="14"/>
      <c r="B165" s="253"/>
      <c r="C165" s="254"/>
      <c r="D165" s="244" t="s">
        <v>178</v>
      </c>
      <c r="E165" s="255" t="s">
        <v>19</v>
      </c>
      <c r="F165" s="256" t="s">
        <v>1204</v>
      </c>
      <c r="G165" s="254"/>
      <c r="H165" s="257">
        <v>-91.7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178</v>
      </c>
      <c r="AU165" s="263" t="s">
        <v>83</v>
      </c>
      <c r="AV165" s="14" t="s">
        <v>83</v>
      </c>
      <c r="AW165" s="14" t="s">
        <v>35</v>
      </c>
      <c r="AX165" s="14" t="s">
        <v>74</v>
      </c>
      <c r="AY165" s="263" t="s">
        <v>169</v>
      </c>
    </row>
    <row r="166" spans="1:51" s="17" customFormat="1" ht="12">
      <c r="A166" s="17"/>
      <c r="B166" s="293"/>
      <c r="C166" s="294"/>
      <c r="D166" s="244" t="s">
        <v>178</v>
      </c>
      <c r="E166" s="295" t="s">
        <v>19</v>
      </c>
      <c r="F166" s="296" t="s">
        <v>1202</v>
      </c>
      <c r="G166" s="294"/>
      <c r="H166" s="297">
        <v>-91.7</v>
      </c>
      <c r="I166" s="298"/>
      <c r="J166" s="294"/>
      <c r="K166" s="294"/>
      <c r="L166" s="299"/>
      <c r="M166" s="300"/>
      <c r="N166" s="301"/>
      <c r="O166" s="301"/>
      <c r="P166" s="301"/>
      <c r="Q166" s="301"/>
      <c r="R166" s="301"/>
      <c r="S166" s="301"/>
      <c r="T166" s="302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T166" s="303" t="s">
        <v>178</v>
      </c>
      <c r="AU166" s="303" t="s">
        <v>83</v>
      </c>
      <c r="AV166" s="17" t="s">
        <v>189</v>
      </c>
      <c r="AW166" s="17" t="s">
        <v>35</v>
      </c>
      <c r="AX166" s="17" t="s">
        <v>74</v>
      </c>
      <c r="AY166" s="303" t="s">
        <v>169</v>
      </c>
    </row>
    <row r="167" spans="1:51" s="15" customFormat="1" ht="12">
      <c r="A167" s="15"/>
      <c r="B167" s="264"/>
      <c r="C167" s="265"/>
      <c r="D167" s="244" t="s">
        <v>178</v>
      </c>
      <c r="E167" s="266" t="s">
        <v>19</v>
      </c>
      <c r="F167" s="267" t="s">
        <v>183</v>
      </c>
      <c r="G167" s="265"/>
      <c r="H167" s="268">
        <v>420.91</v>
      </c>
      <c r="I167" s="269"/>
      <c r="J167" s="265"/>
      <c r="K167" s="265"/>
      <c r="L167" s="270"/>
      <c r="M167" s="271"/>
      <c r="N167" s="272"/>
      <c r="O167" s="272"/>
      <c r="P167" s="272"/>
      <c r="Q167" s="272"/>
      <c r="R167" s="272"/>
      <c r="S167" s="272"/>
      <c r="T167" s="27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4" t="s">
        <v>178</v>
      </c>
      <c r="AU167" s="274" t="s">
        <v>83</v>
      </c>
      <c r="AV167" s="15" t="s">
        <v>176</v>
      </c>
      <c r="AW167" s="15" t="s">
        <v>35</v>
      </c>
      <c r="AX167" s="15" t="s">
        <v>81</v>
      </c>
      <c r="AY167" s="274" t="s">
        <v>169</v>
      </c>
    </row>
    <row r="168" spans="1:65" s="2" customFormat="1" ht="33" customHeight="1">
      <c r="A168" s="41"/>
      <c r="B168" s="42"/>
      <c r="C168" s="229" t="s">
        <v>231</v>
      </c>
      <c r="D168" s="229" t="s">
        <v>171</v>
      </c>
      <c r="E168" s="230" t="s">
        <v>1205</v>
      </c>
      <c r="F168" s="231" t="s">
        <v>1206</v>
      </c>
      <c r="G168" s="232" t="s">
        <v>207</v>
      </c>
      <c r="H168" s="233">
        <v>483.516</v>
      </c>
      <c r="I168" s="234"/>
      <c r="J168" s="235">
        <f>ROUND(I168*H168,2)</f>
        <v>0</v>
      </c>
      <c r="K168" s="231" t="s">
        <v>19</v>
      </c>
      <c r="L168" s="47"/>
      <c r="M168" s="236" t="s">
        <v>19</v>
      </c>
      <c r="N168" s="237" t="s">
        <v>45</v>
      </c>
      <c r="O168" s="87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0" t="s">
        <v>176</v>
      </c>
      <c r="AT168" s="240" t="s">
        <v>171</v>
      </c>
      <c r="AU168" s="240" t="s">
        <v>83</v>
      </c>
      <c r="AY168" s="20" t="s">
        <v>169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20" t="s">
        <v>81</v>
      </c>
      <c r="BK168" s="241">
        <f>ROUND(I168*H168,2)</f>
        <v>0</v>
      </c>
      <c r="BL168" s="20" t="s">
        <v>176</v>
      </c>
      <c r="BM168" s="240" t="s">
        <v>1207</v>
      </c>
    </row>
    <row r="169" spans="1:51" s="13" customFormat="1" ht="12">
      <c r="A169" s="13"/>
      <c r="B169" s="242"/>
      <c r="C169" s="243"/>
      <c r="D169" s="244" t="s">
        <v>178</v>
      </c>
      <c r="E169" s="245" t="s">
        <v>19</v>
      </c>
      <c r="F169" s="246" t="s">
        <v>1153</v>
      </c>
      <c r="G169" s="243"/>
      <c r="H169" s="245" t="s">
        <v>19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2" t="s">
        <v>178</v>
      </c>
      <c r="AU169" s="252" t="s">
        <v>83</v>
      </c>
      <c r="AV169" s="13" t="s">
        <v>81</v>
      </c>
      <c r="AW169" s="13" t="s">
        <v>35</v>
      </c>
      <c r="AX169" s="13" t="s">
        <v>74</v>
      </c>
      <c r="AY169" s="252" t="s">
        <v>169</v>
      </c>
    </row>
    <row r="170" spans="1:51" s="13" customFormat="1" ht="12">
      <c r="A170" s="13"/>
      <c r="B170" s="242"/>
      <c r="C170" s="243"/>
      <c r="D170" s="244" t="s">
        <v>178</v>
      </c>
      <c r="E170" s="245" t="s">
        <v>19</v>
      </c>
      <c r="F170" s="246" t="s">
        <v>1161</v>
      </c>
      <c r="G170" s="243"/>
      <c r="H170" s="245" t="s">
        <v>19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178</v>
      </c>
      <c r="AU170" s="252" t="s">
        <v>83</v>
      </c>
      <c r="AV170" s="13" t="s">
        <v>81</v>
      </c>
      <c r="AW170" s="13" t="s">
        <v>35</v>
      </c>
      <c r="AX170" s="13" t="s">
        <v>74</v>
      </c>
      <c r="AY170" s="252" t="s">
        <v>169</v>
      </c>
    </row>
    <row r="171" spans="1:51" s="14" customFormat="1" ht="12">
      <c r="A171" s="14"/>
      <c r="B171" s="253"/>
      <c r="C171" s="254"/>
      <c r="D171" s="244" t="s">
        <v>178</v>
      </c>
      <c r="E171" s="255" t="s">
        <v>19</v>
      </c>
      <c r="F171" s="256" t="s">
        <v>1208</v>
      </c>
      <c r="G171" s="254"/>
      <c r="H171" s="257">
        <v>311.1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178</v>
      </c>
      <c r="AU171" s="263" t="s">
        <v>83</v>
      </c>
      <c r="AV171" s="14" t="s">
        <v>83</v>
      </c>
      <c r="AW171" s="14" t="s">
        <v>35</v>
      </c>
      <c r="AX171" s="14" t="s">
        <v>74</v>
      </c>
      <c r="AY171" s="263" t="s">
        <v>169</v>
      </c>
    </row>
    <row r="172" spans="1:51" s="14" customFormat="1" ht="12">
      <c r="A172" s="14"/>
      <c r="B172" s="253"/>
      <c r="C172" s="254"/>
      <c r="D172" s="244" t="s">
        <v>178</v>
      </c>
      <c r="E172" s="255" t="s">
        <v>19</v>
      </c>
      <c r="F172" s="256" t="s">
        <v>1209</v>
      </c>
      <c r="G172" s="254"/>
      <c r="H172" s="257">
        <v>174.216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3" t="s">
        <v>178</v>
      </c>
      <c r="AU172" s="263" t="s">
        <v>83</v>
      </c>
      <c r="AV172" s="14" t="s">
        <v>83</v>
      </c>
      <c r="AW172" s="14" t="s">
        <v>35</v>
      </c>
      <c r="AX172" s="14" t="s">
        <v>74</v>
      </c>
      <c r="AY172" s="263" t="s">
        <v>169</v>
      </c>
    </row>
    <row r="173" spans="1:51" s="14" customFormat="1" ht="12">
      <c r="A173" s="14"/>
      <c r="B173" s="253"/>
      <c r="C173" s="254"/>
      <c r="D173" s="244" t="s">
        <v>178</v>
      </c>
      <c r="E173" s="255" t="s">
        <v>19</v>
      </c>
      <c r="F173" s="256" t="s">
        <v>1210</v>
      </c>
      <c r="G173" s="254"/>
      <c r="H173" s="257">
        <v>89.9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178</v>
      </c>
      <c r="AU173" s="263" t="s">
        <v>83</v>
      </c>
      <c r="AV173" s="14" t="s">
        <v>83</v>
      </c>
      <c r="AW173" s="14" t="s">
        <v>35</v>
      </c>
      <c r="AX173" s="14" t="s">
        <v>74</v>
      </c>
      <c r="AY173" s="263" t="s">
        <v>169</v>
      </c>
    </row>
    <row r="174" spans="1:51" s="17" customFormat="1" ht="12">
      <c r="A174" s="17"/>
      <c r="B174" s="293"/>
      <c r="C174" s="294"/>
      <c r="D174" s="244" t="s">
        <v>178</v>
      </c>
      <c r="E174" s="295" t="s">
        <v>19</v>
      </c>
      <c r="F174" s="296" t="s">
        <v>1202</v>
      </c>
      <c r="G174" s="294"/>
      <c r="H174" s="297">
        <v>575.216</v>
      </c>
      <c r="I174" s="298"/>
      <c r="J174" s="294"/>
      <c r="K174" s="294"/>
      <c r="L174" s="299"/>
      <c r="M174" s="300"/>
      <c r="N174" s="301"/>
      <c r="O174" s="301"/>
      <c r="P174" s="301"/>
      <c r="Q174" s="301"/>
      <c r="R174" s="301"/>
      <c r="S174" s="301"/>
      <c r="T174" s="302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T174" s="303" t="s">
        <v>178</v>
      </c>
      <c r="AU174" s="303" t="s">
        <v>83</v>
      </c>
      <c r="AV174" s="17" t="s">
        <v>189</v>
      </c>
      <c r="AW174" s="17" t="s">
        <v>35</v>
      </c>
      <c r="AX174" s="17" t="s">
        <v>74</v>
      </c>
      <c r="AY174" s="303" t="s">
        <v>169</v>
      </c>
    </row>
    <row r="175" spans="1:51" s="13" customFormat="1" ht="12">
      <c r="A175" s="13"/>
      <c r="B175" s="242"/>
      <c r="C175" s="243"/>
      <c r="D175" s="244" t="s">
        <v>178</v>
      </c>
      <c r="E175" s="245" t="s">
        <v>19</v>
      </c>
      <c r="F175" s="246" t="s">
        <v>1203</v>
      </c>
      <c r="G175" s="243"/>
      <c r="H175" s="245" t="s">
        <v>19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178</v>
      </c>
      <c r="AU175" s="252" t="s">
        <v>83</v>
      </c>
      <c r="AV175" s="13" t="s">
        <v>81</v>
      </c>
      <c r="AW175" s="13" t="s">
        <v>35</v>
      </c>
      <c r="AX175" s="13" t="s">
        <v>74</v>
      </c>
      <c r="AY175" s="252" t="s">
        <v>169</v>
      </c>
    </row>
    <row r="176" spans="1:51" s="14" customFormat="1" ht="12">
      <c r="A176" s="14"/>
      <c r="B176" s="253"/>
      <c r="C176" s="254"/>
      <c r="D176" s="244" t="s">
        <v>178</v>
      </c>
      <c r="E176" s="255" t="s">
        <v>19</v>
      </c>
      <c r="F176" s="256" t="s">
        <v>1204</v>
      </c>
      <c r="G176" s="254"/>
      <c r="H176" s="257">
        <v>-91.7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178</v>
      </c>
      <c r="AU176" s="263" t="s">
        <v>83</v>
      </c>
      <c r="AV176" s="14" t="s">
        <v>83</v>
      </c>
      <c r="AW176" s="14" t="s">
        <v>35</v>
      </c>
      <c r="AX176" s="14" t="s">
        <v>74</v>
      </c>
      <c r="AY176" s="263" t="s">
        <v>169</v>
      </c>
    </row>
    <row r="177" spans="1:51" s="17" customFormat="1" ht="12">
      <c r="A177" s="17"/>
      <c r="B177" s="293"/>
      <c r="C177" s="294"/>
      <c r="D177" s="244" t="s">
        <v>178</v>
      </c>
      <c r="E177" s="295" t="s">
        <v>19</v>
      </c>
      <c r="F177" s="296" t="s">
        <v>1202</v>
      </c>
      <c r="G177" s="294"/>
      <c r="H177" s="297">
        <v>-91.7</v>
      </c>
      <c r="I177" s="298"/>
      <c r="J177" s="294"/>
      <c r="K177" s="294"/>
      <c r="L177" s="299"/>
      <c r="M177" s="300"/>
      <c r="N177" s="301"/>
      <c r="O177" s="301"/>
      <c r="P177" s="301"/>
      <c r="Q177" s="301"/>
      <c r="R177" s="301"/>
      <c r="S177" s="301"/>
      <c r="T177" s="302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T177" s="303" t="s">
        <v>178</v>
      </c>
      <c r="AU177" s="303" t="s">
        <v>83</v>
      </c>
      <c r="AV177" s="17" t="s">
        <v>189</v>
      </c>
      <c r="AW177" s="17" t="s">
        <v>35</v>
      </c>
      <c r="AX177" s="17" t="s">
        <v>74</v>
      </c>
      <c r="AY177" s="303" t="s">
        <v>169</v>
      </c>
    </row>
    <row r="178" spans="1:51" s="15" customFormat="1" ht="12">
      <c r="A178" s="15"/>
      <c r="B178" s="264"/>
      <c r="C178" s="265"/>
      <c r="D178" s="244" t="s">
        <v>178</v>
      </c>
      <c r="E178" s="266" t="s">
        <v>19</v>
      </c>
      <c r="F178" s="267" t="s">
        <v>183</v>
      </c>
      <c r="G178" s="265"/>
      <c r="H178" s="268">
        <v>483.516</v>
      </c>
      <c r="I178" s="269"/>
      <c r="J178" s="265"/>
      <c r="K178" s="265"/>
      <c r="L178" s="270"/>
      <c r="M178" s="271"/>
      <c r="N178" s="272"/>
      <c r="O178" s="272"/>
      <c r="P178" s="272"/>
      <c r="Q178" s="272"/>
      <c r="R178" s="272"/>
      <c r="S178" s="272"/>
      <c r="T178" s="27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4" t="s">
        <v>178</v>
      </c>
      <c r="AU178" s="274" t="s">
        <v>83</v>
      </c>
      <c r="AV178" s="15" t="s">
        <v>176</v>
      </c>
      <c r="AW178" s="15" t="s">
        <v>35</v>
      </c>
      <c r="AX178" s="15" t="s">
        <v>81</v>
      </c>
      <c r="AY178" s="274" t="s">
        <v>169</v>
      </c>
    </row>
    <row r="179" spans="1:65" s="2" customFormat="1" ht="33" customHeight="1">
      <c r="A179" s="41"/>
      <c r="B179" s="42"/>
      <c r="C179" s="229" t="s">
        <v>237</v>
      </c>
      <c r="D179" s="229" t="s">
        <v>171</v>
      </c>
      <c r="E179" s="230" t="s">
        <v>1211</v>
      </c>
      <c r="F179" s="231" t="s">
        <v>1212</v>
      </c>
      <c r="G179" s="232" t="s">
        <v>207</v>
      </c>
      <c r="H179" s="233">
        <v>109.518</v>
      </c>
      <c r="I179" s="234"/>
      <c r="J179" s="235">
        <f>ROUND(I179*H179,2)</f>
        <v>0</v>
      </c>
      <c r="K179" s="231" t="s">
        <v>175</v>
      </c>
      <c r="L179" s="47"/>
      <c r="M179" s="236" t="s">
        <v>19</v>
      </c>
      <c r="N179" s="237" t="s">
        <v>45</v>
      </c>
      <c r="O179" s="87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0" t="s">
        <v>176</v>
      </c>
      <c r="AT179" s="240" t="s">
        <v>171</v>
      </c>
      <c r="AU179" s="240" t="s">
        <v>83</v>
      </c>
      <c r="AY179" s="20" t="s">
        <v>169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20" t="s">
        <v>81</v>
      </c>
      <c r="BK179" s="241">
        <f>ROUND(I179*H179,2)</f>
        <v>0</v>
      </c>
      <c r="BL179" s="20" t="s">
        <v>176</v>
      </c>
      <c r="BM179" s="240" t="s">
        <v>1213</v>
      </c>
    </row>
    <row r="180" spans="1:51" s="13" customFormat="1" ht="12">
      <c r="A180" s="13"/>
      <c r="B180" s="242"/>
      <c r="C180" s="243"/>
      <c r="D180" s="244" t="s">
        <v>178</v>
      </c>
      <c r="E180" s="245" t="s">
        <v>19</v>
      </c>
      <c r="F180" s="246" t="s">
        <v>1153</v>
      </c>
      <c r="G180" s="243"/>
      <c r="H180" s="245" t="s">
        <v>19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178</v>
      </c>
      <c r="AU180" s="252" t="s">
        <v>83</v>
      </c>
      <c r="AV180" s="13" t="s">
        <v>81</v>
      </c>
      <c r="AW180" s="13" t="s">
        <v>35</v>
      </c>
      <c r="AX180" s="13" t="s">
        <v>74</v>
      </c>
      <c r="AY180" s="252" t="s">
        <v>169</v>
      </c>
    </row>
    <row r="181" spans="1:51" s="14" customFormat="1" ht="12">
      <c r="A181" s="14"/>
      <c r="B181" s="253"/>
      <c r="C181" s="254"/>
      <c r="D181" s="244" t="s">
        <v>178</v>
      </c>
      <c r="E181" s="255" t="s">
        <v>19</v>
      </c>
      <c r="F181" s="256" t="s">
        <v>1214</v>
      </c>
      <c r="G181" s="254"/>
      <c r="H181" s="257">
        <v>89.568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178</v>
      </c>
      <c r="AU181" s="263" t="s">
        <v>83</v>
      </c>
      <c r="AV181" s="14" t="s">
        <v>83</v>
      </c>
      <c r="AW181" s="14" t="s">
        <v>35</v>
      </c>
      <c r="AX181" s="14" t="s">
        <v>74</v>
      </c>
      <c r="AY181" s="263" t="s">
        <v>169</v>
      </c>
    </row>
    <row r="182" spans="1:51" s="14" customFormat="1" ht="12">
      <c r="A182" s="14"/>
      <c r="B182" s="253"/>
      <c r="C182" s="254"/>
      <c r="D182" s="244" t="s">
        <v>178</v>
      </c>
      <c r="E182" s="255" t="s">
        <v>19</v>
      </c>
      <c r="F182" s="256" t="s">
        <v>1215</v>
      </c>
      <c r="G182" s="254"/>
      <c r="H182" s="257">
        <v>19.95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178</v>
      </c>
      <c r="AU182" s="263" t="s">
        <v>83</v>
      </c>
      <c r="AV182" s="14" t="s">
        <v>83</v>
      </c>
      <c r="AW182" s="14" t="s">
        <v>35</v>
      </c>
      <c r="AX182" s="14" t="s">
        <v>74</v>
      </c>
      <c r="AY182" s="263" t="s">
        <v>169</v>
      </c>
    </row>
    <row r="183" spans="1:51" s="15" customFormat="1" ht="12">
      <c r="A183" s="15"/>
      <c r="B183" s="264"/>
      <c r="C183" s="265"/>
      <c r="D183" s="244" t="s">
        <v>178</v>
      </c>
      <c r="E183" s="266" t="s">
        <v>19</v>
      </c>
      <c r="F183" s="267" t="s">
        <v>183</v>
      </c>
      <c r="G183" s="265"/>
      <c r="H183" s="268">
        <v>109.518</v>
      </c>
      <c r="I183" s="269"/>
      <c r="J183" s="265"/>
      <c r="K183" s="265"/>
      <c r="L183" s="270"/>
      <c r="M183" s="271"/>
      <c r="N183" s="272"/>
      <c r="O183" s="272"/>
      <c r="P183" s="272"/>
      <c r="Q183" s="272"/>
      <c r="R183" s="272"/>
      <c r="S183" s="272"/>
      <c r="T183" s="27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4" t="s">
        <v>178</v>
      </c>
      <c r="AU183" s="274" t="s">
        <v>83</v>
      </c>
      <c r="AV183" s="15" t="s">
        <v>176</v>
      </c>
      <c r="AW183" s="15" t="s">
        <v>35</v>
      </c>
      <c r="AX183" s="15" t="s">
        <v>81</v>
      </c>
      <c r="AY183" s="274" t="s">
        <v>169</v>
      </c>
    </row>
    <row r="184" spans="1:65" s="2" customFormat="1" ht="16.5" customHeight="1">
      <c r="A184" s="41"/>
      <c r="B184" s="42"/>
      <c r="C184" s="307" t="s">
        <v>247</v>
      </c>
      <c r="D184" s="307" t="s">
        <v>637</v>
      </c>
      <c r="E184" s="308" t="s">
        <v>1216</v>
      </c>
      <c r="F184" s="309" t="s">
        <v>1217</v>
      </c>
      <c r="G184" s="310" t="s">
        <v>234</v>
      </c>
      <c r="H184" s="311">
        <v>219.036</v>
      </c>
      <c r="I184" s="312"/>
      <c r="J184" s="313">
        <f>ROUND(I184*H184,2)</f>
        <v>0</v>
      </c>
      <c r="K184" s="309" t="s">
        <v>175</v>
      </c>
      <c r="L184" s="314"/>
      <c r="M184" s="315" t="s">
        <v>19</v>
      </c>
      <c r="N184" s="316" t="s">
        <v>45</v>
      </c>
      <c r="O184" s="87"/>
      <c r="P184" s="238">
        <f>O184*H184</f>
        <v>0</v>
      </c>
      <c r="Q184" s="238">
        <v>1</v>
      </c>
      <c r="R184" s="238">
        <f>Q184*H184</f>
        <v>219.036</v>
      </c>
      <c r="S184" s="238">
        <v>0</v>
      </c>
      <c r="T184" s="239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0" t="s">
        <v>210</v>
      </c>
      <c r="AT184" s="240" t="s">
        <v>637</v>
      </c>
      <c r="AU184" s="240" t="s">
        <v>83</v>
      </c>
      <c r="AY184" s="20" t="s">
        <v>169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20" t="s">
        <v>81</v>
      </c>
      <c r="BK184" s="241">
        <f>ROUND(I184*H184,2)</f>
        <v>0</v>
      </c>
      <c r="BL184" s="20" t="s">
        <v>176</v>
      </c>
      <c r="BM184" s="240" t="s">
        <v>1218</v>
      </c>
    </row>
    <row r="185" spans="1:63" s="12" customFormat="1" ht="22.8" customHeight="1">
      <c r="A185" s="12"/>
      <c r="B185" s="213"/>
      <c r="C185" s="214"/>
      <c r="D185" s="215" t="s">
        <v>73</v>
      </c>
      <c r="E185" s="227" t="s">
        <v>83</v>
      </c>
      <c r="F185" s="227" t="s">
        <v>675</v>
      </c>
      <c r="G185" s="214"/>
      <c r="H185" s="214"/>
      <c r="I185" s="217"/>
      <c r="J185" s="228">
        <f>BK185</f>
        <v>0</v>
      </c>
      <c r="K185" s="214"/>
      <c r="L185" s="219"/>
      <c r="M185" s="220"/>
      <c r="N185" s="221"/>
      <c r="O185" s="221"/>
      <c r="P185" s="222">
        <f>SUM(P186:P221)</f>
        <v>0</v>
      </c>
      <c r="Q185" s="221"/>
      <c r="R185" s="222">
        <f>SUM(R186:R221)</f>
        <v>506.46794556000003</v>
      </c>
      <c r="S185" s="221"/>
      <c r="T185" s="223">
        <f>SUM(T186:T221)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4" t="s">
        <v>81</v>
      </c>
      <c r="AT185" s="225" t="s">
        <v>73</v>
      </c>
      <c r="AU185" s="225" t="s">
        <v>81</v>
      </c>
      <c r="AY185" s="224" t="s">
        <v>169</v>
      </c>
      <c r="BK185" s="226">
        <f>SUM(BK186:BK221)</f>
        <v>0</v>
      </c>
    </row>
    <row r="186" spans="1:65" s="2" customFormat="1" ht="44.25" customHeight="1">
      <c r="A186" s="41"/>
      <c r="B186" s="42"/>
      <c r="C186" s="229" t="s">
        <v>251</v>
      </c>
      <c r="D186" s="229" t="s">
        <v>171</v>
      </c>
      <c r="E186" s="230" t="s">
        <v>1219</v>
      </c>
      <c r="F186" s="231" t="s">
        <v>1220</v>
      </c>
      <c r="G186" s="232" t="s">
        <v>174</v>
      </c>
      <c r="H186" s="233">
        <v>149.28</v>
      </c>
      <c r="I186" s="234"/>
      <c r="J186" s="235">
        <f>ROUND(I186*H186,2)</f>
        <v>0</v>
      </c>
      <c r="K186" s="231" t="s">
        <v>175</v>
      </c>
      <c r="L186" s="47"/>
      <c r="M186" s="236" t="s">
        <v>19</v>
      </c>
      <c r="N186" s="237" t="s">
        <v>45</v>
      </c>
      <c r="O186" s="87"/>
      <c r="P186" s="238">
        <f>O186*H186</f>
        <v>0</v>
      </c>
      <c r="Q186" s="238">
        <v>0.00031</v>
      </c>
      <c r="R186" s="238">
        <f>Q186*H186</f>
        <v>0.0462768</v>
      </c>
      <c r="S186" s="238">
        <v>0</v>
      </c>
      <c r="T186" s="239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0" t="s">
        <v>176</v>
      </c>
      <c r="AT186" s="240" t="s">
        <v>171</v>
      </c>
      <c r="AU186" s="240" t="s">
        <v>83</v>
      </c>
      <c r="AY186" s="20" t="s">
        <v>169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20" t="s">
        <v>81</v>
      </c>
      <c r="BK186" s="241">
        <f>ROUND(I186*H186,2)</f>
        <v>0</v>
      </c>
      <c r="BL186" s="20" t="s">
        <v>176</v>
      </c>
      <c r="BM186" s="240" t="s">
        <v>1221</v>
      </c>
    </row>
    <row r="187" spans="1:51" s="13" customFormat="1" ht="12">
      <c r="A187" s="13"/>
      <c r="B187" s="242"/>
      <c r="C187" s="243"/>
      <c r="D187" s="244" t="s">
        <v>178</v>
      </c>
      <c r="E187" s="245" t="s">
        <v>19</v>
      </c>
      <c r="F187" s="246" t="s">
        <v>1222</v>
      </c>
      <c r="G187" s="243"/>
      <c r="H187" s="245" t="s">
        <v>19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178</v>
      </c>
      <c r="AU187" s="252" t="s">
        <v>83</v>
      </c>
      <c r="AV187" s="13" t="s">
        <v>81</v>
      </c>
      <c r="AW187" s="13" t="s">
        <v>35</v>
      </c>
      <c r="AX187" s="13" t="s">
        <v>74</v>
      </c>
      <c r="AY187" s="252" t="s">
        <v>169</v>
      </c>
    </row>
    <row r="188" spans="1:51" s="14" customFormat="1" ht="12">
      <c r="A188" s="14"/>
      <c r="B188" s="253"/>
      <c r="C188" s="254"/>
      <c r="D188" s="244" t="s">
        <v>178</v>
      </c>
      <c r="E188" s="255" t="s">
        <v>19</v>
      </c>
      <c r="F188" s="256" t="s">
        <v>1223</v>
      </c>
      <c r="G188" s="254"/>
      <c r="H188" s="257">
        <v>149.28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178</v>
      </c>
      <c r="AU188" s="263" t="s">
        <v>83</v>
      </c>
      <c r="AV188" s="14" t="s">
        <v>83</v>
      </c>
      <c r="AW188" s="14" t="s">
        <v>35</v>
      </c>
      <c r="AX188" s="14" t="s">
        <v>81</v>
      </c>
      <c r="AY188" s="263" t="s">
        <v>169</v>
      </c>
    </row>
    <row r="189" spans="1:65" s="2" customFormat="1" ht="21.75" customHeight="1">
      <c r="A189" s="41"/>
      <c r="B189" s="42"/>
      <c r="C189" s="307" t="s">
        <v>8</v>
      </c>
      <c r="D189" s="307" t="s">
        <v>637</v>
      </c>
      <c r="E189" s="308" t="s">
        <v>1224</v>
      </c>
      <c r="F189" s="309" t="s">
        <v>1225</v>
      </c>
      <c r="G189" s="310" t="s">
        <v>174</v>
      </c>
      <c r="H189" s="311">
        <v>164.208</v>
      </c>
      <c r="I189" s="312"/>
      <c r="J189" s="313">
        <f>ROUND(I189*H189,2)</f>
        <v>0</v>
      </c>
      <c r="K189" s="309" t="s">
        <v>175</v>
      </c>
      <c r="L189" s="314"/>
      <c r="M189" s="315" t="s">
        <v>19</v>
      </c>
      <c r="N189" s="316" t="s">
        <v>45</v>
      </c>
      <c r="O189" s="87"/>
      <c r="P189" s="238">
        <f>O189*H189</f>
        <v>0</v>
      </c>
      <c r="Q189" s="238">
        <v>0.0002</v>
      </c>
      <c r="R189" s="238">
        <f>Q189*H189</f>
        <v>0.0328416</v>
      </c>
      <c r="S189" s="238">
        <v>0</v>
      </c>
      <c r="T189" s="239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0" t="s">
        <v>210</v>
      </c>
      <c r="AT189" s="240" t="s">
        <v>637</v>
      </c>
      <c r="AU189" s="240" t="s">
        <v>83</v>
      </c>
      <c r="AY189" s="20" t="s">
        <v>169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20" t="s">
        <v>81</v>
      </c>
      <c r="BK189" s="241">
        <f>ROUND(I189*H189,2)</f>
        <v>0</v>
      </c>
      <c r="BL189" s="20" t="s">
        <v>176</v>
      </c>
      <c r="BM189" s="240" t="s">
        <v>1226</v>
      </c>
    </row>
    <row r="190" spans="1:51" s="14" customFormat="1" ht="12">
      <c r="A190" s="14"/>
      <c r="B190" s="253"/>
      <c r="C190" s="254"/>
      <c r="D190" s="244" t="s">
        <v>178</v>
      </c>
      <c r="E190" s="254"/>
      <c r="F190" s="256" t="s">
        <v>1227</v>
      </c>
      <c r="G190" s="254"/>
      <c r="H190" s="257">
        <v>164.208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178</v>
      </c>
      <c r="AU190" s="263" t="s">
        <v>83</v>
      </c>
      <c r="AV190" s="14" t="s">
        <v>83</v>
      </c>
      <c r="AW190" s="14" t="s">
        <v>4</v>
      </c>
      <c r="AX190" s="14" t="s">
        <v>81</v>
      </c>
      <c r="AY190" s="263" t="s">
        <v>169</v>
      </c>
    </row>
    <row r="191" spans="1:65" s="2" customFormat="1" ht="44.25" customHeight="1">
      <c r="A191" s="41"/>
      <c r="B191" s="42"/>
      <c r="C191" s="229" t="s">
        <v>227</v>
      </c>
      <c r="D191" s="229" t="s">
        <v>171</v>
      </c>
      <c r="E191" s="230" t="s">
        <v>1228</v>
      </c>
      <c r="F191" s="231" t="s">
        <v>1229</v>
      </c>
      <c r="G191" s="232" t="s">
        <v>445</v>
      </c>
      <c r="H191" s="233">
        <v>52.4</v>
      </c>
      <c r="I191" s="234"/>
      <c r="J191" s="235">
        <f>ROUND(I191*H191,2)</f>
        <v>0</v>
      </c>
      <c r="K191" s="231" t="s">
        <v>175</v>
      </c>
      <c r="L191" s="47"/>
      <c r="M191" s="236" t="s">
        <v>19</v>
      </c>
      <c r="N191" s="237" t="s">
        <v>45</v>
      </c>
      <c r="O191" s="87"/>
      <c r="P191" s="238">
        <f>O191*H191</f>
        <v>0</v>
      </c>
      <c r="Q191" s="238">
        <v>0.27378</v>
      </c>
      <c r="R191" s="238">
        <f>Q191*H191</f>
        <v>14.346072000000001</v>
      </c>
      <c r="S191" s="238">
        <v>0</v>
      </c>
      <c r="T191" s="239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40" t="s">
        <v>176</v>
      </c>
      <c r="AT191" s="240" t="s">
        <v>171</v>
      </c>
      <c r="AU191" s="240" t="s">
        <v>83</v>
      </c>
      <c r="AY191" s="20" t="s">
        <v>169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20" t="s">
        <v>81</v>
      </c>
      <c r="BK191" s="241">
        <f>ROUND(I191*H191,2)</f>
        <v>0</v>
      </c>
      <c r="BL191" s="20" t="s">
        <v>176</v>
      </c>
      <c r="BM191" s="240" t="s">
        <v>1230</v>
      </c>
    </row>
    <row r="192" spans="1:51" s="13" customFormat="1" ht="12">
      <c r="A192" s="13"/>
      <c r="B192" s="242"/>
      <c r="C192" s="243"/>
      <c r="D192" s="244" t="s">
        <v>178</v>
      </c>
      <c r="E192" s="245" t="s">
        <v>19</v>
      </c>
      <c r="F192" s="246" t="s">
        <v>1231</v>
      </c>
      <c r="G192" s="243"/>
      <c r="H192" s="245" t="s">
        <v>19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178</v>
      </c>
      <c r="AU192" s="252" t="s">
        <v>83</v>
      </c>
      <c r="AV192" s="13" t="s">
        <v>81</v>
      </c>
      <c r="AW192" s="13" t="s">
        <v>35</v>
      </c>
      <c r="AX192" s="13" t="s">
        <v>74</v>
      </c>
      <c r="AY192" s="252" t="s">
        <v>169</v>
      </c>
    </row>
    <row r="193" spans="1:51" s="14" customFormat="1" ht="12">
      <c r="A193" s="14"/>
      <c r="B193" s="253"/>
      <c r="C193" s="254"/>
      <c r="D193" s="244" t="s">
        <v>178</v>
      </c>
      <c r="E193" s="255" t="s">
        <v>19</v>
      </c>
      <c r="F193" s="256" t="s">
        <v>1232</v>
      </c>
      <c r="G193" s="254"/>
      <c r="H193" s="257">
        <v>52.4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3" t="s">
        <v>178</v>
      </c>
      <c r="AU193" s="263" t="s">
        <v>83</v>
      </c>
      <c r="AV193" s="14" t="s">
        <v>83</v>
      </c>
      <c r="AW193" s="14" t="s">
        <v>35</v>
      </c>
      <c r="AX193" s="14" t="s">
        <v>81</v>
      </c>
      <c r="AY193" s="263" t="s">
        <v>169</v>
      </c>
    </row>
    <row r="194" spans="1:65" s="2" customFormat="1" ht="44.25" customHeight="1">
      <c r="A194" s="41"/>
      <c r="B194" s="42"/>
      <c r="C194" s="229" t="s">
        <v>424</v>
      </c>
      <c r="D194" s="229" t="s">
        <v>171</v>
      </c>
      <c r="E194" s="230" t="s">
        <v>1233</v>
      </c>
      <c r="F194" s="231" t="s">
        <v>1234</v>
      </c>
      <c r="G194" s="232" t="s">
        <v>445</v>
      </c>
      <c r="H194" s="233">
        <v>7</v>
      </c>
      <c r="I194" s="234"/>
      <c r="J194" s="235">
        <f>ROUND(I194*H194,2)</f>
        <v>0</v>
      </c>
      <c r="K194" s="231" t="s">
        <v>175</v>
      </c>
      <c r="L194" s="47"/>
      <c r="M194" s="236" t="s">
        <v>19</v>
      </c>
      <c r="N194" s="237" t="s">
        <v>45</v>
      </c>
      <c r="O194" s="87"/>
      <c r="P194" s="238">
        <f>O194*H194</f>
        <v>0</v>
      </c>
      <c r="Q194" s="238">
        <v>0.3153</v>
      </c>
      <c r="R194" s="238">
        <f>Q194*H194</f>
        <v>2.2071</v>
      </c>
      <c r="S194" s="238">
        <v>0</v>
      </c>
      <c r="T194" s="239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0" t="s">
        <v>176</v>
      </c>
      <c r="AT194" s="240" t="s">
        <v>171</v>
      </c>
      <c r="AU194" s="240" t="s">
        <v>83</v>
      </c>
      <c r="AY194" s="20" t="s">
        <v>169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20" t="s">
        <v>81</v>
      </c>
      <c r="BK194" s="241">
        <f>ROUND(I194*H194,2)</f>
        <v>0</v>
      </c>
      <c r="BL194" s="20" t="s">
        <v>176</v>
      </c>
      <c r="BM194" s="240" t="s">
        <v>1235</v>
      </c>
    </row>
    <row r="195" spans="1:51" s="13" customFormat="1" ht="12">
      <c r="A195" s="13"/>
      <c r="B195" s="242"/>
      <c r="C195" s="243"/>
      <c r="D195" s="244" t="s">
        <v>178</v>
      </c>
      <c r="E195" s="245" t="s">
        <v>19</v>
      </c>
      <c r="F195" s="246" t="s">
        <v>1231</v>
      </c>
      <c r="G195" s="243"/>
      <c r="H195" s="245" t="s">
        <v>19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178</v>
      </c>
      <c r="AU195" s="252" t="s">
        <v>83</v>
      </c>
      <c r="AV195" s="13" t="s">
        <v>81</v>
      </c>
      <c r="AW195" s="13" t="s">
        <v>35</v>
      </c>
      <c r="AX195" s="13" t="s">
        <v>74</v>
      </c>
      <c r="AY195" s="252" t="s">
        <v>169</v>
      </c>
    </row>
    <row r="196" spans="1:51" s="14" customFormat="1" ht="12">
      <c r="A196" s="14"/>
      <c r="B196" s="253"/>
      <c r="C196" s="254"/>
      <c r="D196" s="244" t="s">
        <v>178</v>
      </c>
      <c r="E196" s="255" t="s">
        <v>19</v>
      </c>
      <c r="F196" s="256" t="s">
        <v>1236</v>
      </c>
      <c r="G196" s="254"/>
      <c r="H196" s="257">
        <v>7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178</v>
      </c>
      <c r="AU196" s="263" t="s">
        <v>83</v>
      </c>
      <c r="AV196" s="14" t="s">
        <v>83</v>
      </c>
      <c r="AW196" s="14" t="s">
        <v>35</v>
      </c>
      <c r="AX196" s="14" t="s">
        <v>81</v>
      </c>
      <c r="AY196" s="263" t="s">
        <v>169</v>
      </c>
    </row>
    <row r="197" spans="1:65" s="2" customFormat="1" ht="21.75" customHeight="1">
      <c r="A197" s="41"/>
      <c r="B197" s="42"/>
      <c r="C197" s="229" t="s">
        <v>429</v>
      </c>
      <c r="D197" s="229" t="s">
        <v>171</v>
      </c>
      <c r="E197" s="230" t="s">
        <v>1237</v>
      </c>
      <c r="F197" s="231" t="s">
        <v>1238</v>
      </c>
      <c r="G197" s="232" t="s">
        <v>207</v>
      </c>
      <c r="H197" s="233">
        <v>109.61</v>
      </c>
      <c r="I197" s="234"/>
      <c r="J197" s="235">
        <f>ROUND(I197*H197,2)</f>
        <v>0</v>
      </c>
      <c r="K197" s="231" t="s">
        <v>175</v>
      </c>
      <c r="L197" s="47"/>
      <c r="M197" s="236" t="s">
        <v>19</v>
      </c>
      <c r="N197" s="237" t="s">
        <v>45</v>
      </c>
      <c r="O197" s="87"/>
      <c r="P197" s="238">
        <f>O197*H197</f>
        <v>0</v>
      </c>
      <c r="Q197" s="238">
        <v>2.16</v>
      </c>
      <c r="R197" s="238">
        <f>Q197*H197</f>
        <v>236.75760000000002</v>
      </c>
      <c r="S197" s="238">
        <v>0</v>
      </c>
      <c r="T197" s="239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0" t="s">
        <v>176</v>
      </c>
      <c r="AT197" s="240" t="s">
        <v>171</v>
      </c>
      <c r="AU197" s="240" t="s">
        <v>83</v>
      </c>
      <c r="AY197" s="20" t="s">
        <v>169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20" t="s">
        <v>81</v>
      </c>
      <c r="BK197" s="241">
        <f>ROUND(I197*H197,2)</f>
        <v>0</v>
      </c>
      <c r="BL197" s="20" t="s">
        <v>176</v>
      </c>
      <c r="BM197" s="240" t="s">
        <v>1239</v>
      </c>
    </row>
    <row r="198" spans="1:51" s="13" customFormat="1" ht="12">
      <c r="A198" s="13"/>
      <c r="B198" s="242"/>
      <c r="C198" s="243"/>
      <c r="D198" s="244" t="s">
        <v>178</v>
      </c>
      <c r="E198" s="245" t="s">
        <v>19</v>
      </c>
      <c r="F198" s="246" t="s">
        <v>1170</v>
      </c>
      <c r="G198" s="243"/>
      <c r="H198" s="245" t="s">
        <v>19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2" t="s">
        <v>178</v>
      </c>
      <c r="AU198" s="252" t="s">
        <v>83</v>
      </c>
      <c r="AV198" s="13" t="s">
        <v>81</v>
      </c>
      <c r="AW198" s="13" t="s">
        <v>35</v>
      </c>
      <c r="AX198" s="13" t="s">
        <v>74</v>
      </c>
      <c r="AY198" s="252" t="s">
        <v>169</v>
      </c>
    </row>
    <row r="199" spans="1:51" s="14" customFormat="1" ht="12">
      <c r="A199" s="14"/>
      <c r="B199" s="253"/>
      <c r="C199" s="254"/>
      <c r="D199" s="244" t="s">
        <v>178</v>
      </c>
      <c r="E199" s="255" t="s">
        <v>19</v>
      </c>
      <c r="F199" s="256" t="s">
        <v>1240</v>
      </c>
      <c r="G199" s="254"/>
      <c r="H199" s="257">
        <v>55.2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3" t="s">
        <v>178</v>
      </c>
      <c r="AU199" s="263" t="s">
        <v>83</v>
      </c>
      <c r="AV199" s="14" t="s">
        <v>83</v>
      </c>
      <c r="AW199" s="14" t="s">
        <v>35</v>
      </c>
      <c r="AX199" s="14" t="s">
        <v>74</v>
      </c>
      <c r="AY199" s="263" t="s">
        <v>169</v>
      </c>
    </row>
    <row r="200" spans="1:51" s="14" customFormat="1" ht="12">
      <c r="A200" s="14"/>
      <c r="B200" s="253"/>
      <c r="C200" s="254"/>
      <c r="D200" s="244" t="s">
        <v>178</v>
      </c>
      <c r="E200" s="255" t="s">
        <v>19</v>
      </c>
      <c r="F200" s="256" t="s">
        <v>1241</v>
      </c>
      <c r="G200" s="254"/>
      <c r="H200" s="257">
        <v>32.4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3" t="s">
        <v>178</v>
      </c>
      <c r="AU200" s="263" t="s">
        <v>83</v>
      </c>
      <c r="AV200" s="14" t="s">
        <v>83</v>
      </c>
      <c r="AW200" s="14" t="s">
        <v>35</v>
      </c>
      <c r="AX200" s="14" t="s">
        <v>74</v>
      </c>
      <c r="AY200" s="263" t="s">
        <v>169</v>
      </c>
    </row>
    <row r="201" spans="1:51" s="14" customFormat="1" ht="12">
      <c r="A201" s="14"/>
      <c r="B201" s="253"/>
      <c r="C201" s="254"/>
      <c r="D201" s="244" t="s">
        <v>178</v>
      </c>
      <c r="E201" s="255" t="s">
        <v>19</v>
      </c>
      <c r="F201" s="256" t="s">
        <v>1242</v>
      </c>
      <c r="G201" s="254"/>
      <c r="H201" s="257">
        <v>22.01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3" t="s">
        <v>178</v>
      </c>
      <c r="AU201" s="263" t="s">
        <v>83</v>
      </c>
      <c r="AV201" s="14" t="s">
        <v>83</v>
      </c>
      <c r="AW201" s="14" t="s">
        <v>35</v>
      </c>
      <c r="AX201" s="14" t="s">
        <v>74</v>
      </c>
      <c r="AY201" s="263" t="s">
        <v>169</v>
      </c>
    </row>
    <row r="202" spans="1:51" s="15" customFormat="1" ht="12">
      <c r="A202" s="15"/>
      <c r="B202" s="264"/>
      <c r="C202" s="265"/>
      <c r="D202" s="244" t="s">
        <v>178</v>
      </c>
      <c r="E202" s="266" t="s">
        <v>19</v>
      </c>
      <c r="F202" s="267" t="s">
        <v>183</v>
      </c>
      <c r="G202" s="265"/>
      <c r="H202" s="268">
        <v>109.61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4" t="s">
        <v>178</v>
      </c>
      <c r="AU202" s="274" t="s">
        <v>83</v>
      </c>
      <c r="AV202" s="15" t="s">
        <v>176</v>
      </c>
      <c r="AW202" s="15" t="s">
        <v>35</v>
      </c>
      <c r="AX202" s="15" t="s">
        <v>81</v>
      </c>
      <c r="AY202" s="274" t="s">
        <v>169</v>
      </c>
    </row>
    <row r="203" spans="1:65" s="2" customFormat="1" ht="33" customHeight="1">
      <c r="A203" s="41"/>
      <c r="B203" s="42"/>
      <c r="C203" s="229" t="s">
        <v>436</v>
      </c>
      <c r="D203" s="229" t="s">
        <v>171</v>
      </c>
      <c r="E203" s="230" t="s">
        <v>1243</v>
      </c>
      <c r="F203" s="231" t="s">
        <v>1244</v>
      </c>
      <c r="G203" s="232" t="s">
        <v>207</v>
      </c>
      <c r="H203" s="233">
        <v>97.336</v>
      </c>
      <c r="I203" s="234"/>
      <c r="J203" s="235">
        <f>ROUND(I203*H203,2)</f>
        <v>0</v>
      </c>
      <c r="K203" s="231" t="s">
        <v>175</v>
      </c>
      <c r="L203" s="47"/>
      <c r="M203" s="236" t="s">
        <v>19</v>
      </c>
      <c r="N203" s="237" t="s">
        <v>45</v>
      </c>
      <c r="O203" s="87"/>
      <c r="P203" s="238">
        <f>O203*H203</f>
        <v>0</v>
      </c>
      <c r="Q203" s="238">
        <v>2.45329</v>
      </c>
      <c r="R203" s="238">
        <f>Q203*H203</f>
        <v>238.79343544</v>
      </c>
      <c r="S203" s="238">
        <v>0</v>
      </c>
      <c r="T203" s="239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0" t="s">
        <v>176</v>
      </c>
      <c r="AT203" s="240" t="s">
        <v>171</v>
      </c>
      <c r="AU203" s="240" t="s">
        <v>83</v>
      </c>
      <c r="AY203" s="20" t="s">
        <v>169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20" t="s">
        <v>81</v>
      </c>
      <c r="BK203" s="241">
        <f>ROUND(I203*H203,2)</f>
        <v>0</v>
      </c>
      <c r="BL203" s="20" t="s">
        <v>176</v>
      </c>
      <c r="BM203" s="240" t="s">
        <v>1245</v>
      </c>
    </row>
    <row r="204" spans="1:51" s="13" customFormat="1" ht="12">
      <c r="A204" s="13"/>
      <c r="B204" s="242"/>
      <c r="C204" s="243"/>
      <c r="D204" s="244" t="s">
        <v>178</v>
      </c>
      <c r="E204" s="245" t="s">
        <v>19</v>
      </c>
      <c r="F204" s="246" t="s">
        <v>1231</v>
      </c>
      <c r="G204" s="243"/>
      <c r="H204" s="245" t="s">
        <v>19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2" t="s">
        <v>178</v>
      </c>
      <c r="AU204" s="252" t="s">
        <v>83</v>
      </c>
      <c r="AV204" s="13" t="s">
        <v>81</v>
      </c>
      <c r="AW204" s="13" t="s">
        <v>35</v>
      </c>
      <c r="AX204" s="13" t="s">
        <v>74</v>
      </c>
      <c r="AY204" s="252" t="s">
        <v>169</v>
      </c>
    </row>
    <row r="205" spans="1:51" s="14" customFormat="1" ht="12">
      <c r="A205" s="14"/>
      <c r="B205" s="253"/>
      <c r="C205" s="254"/>
      <c r="D205" s="244" t="s">
        <v>178</v>
      </c>
      <c r="E205" s="255" t="s">
        <v>19</v>
      </c>
      <c r="F205" s="256" t="s">
        <v>1246</v>
      </c>
      <c r="G205" s="254"/>
      <c r="H205" s="257">
        <v>58.752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178</v>
      </c>
      <c r="AU205" s="263" t="s">
        <v>83</v>
      </c>
      <c r="AV205" s="14" t="s">
        <v>83</v>
      </c>
      <c r="AW205" s="14" t="s">
        <v>35</v>
      </c>
      <c r="AX205" s="14" t="s">
        <v>74</v>
      </c>
      <c r="AY205" s="263" t="s">
        <v>169</v>
      </c>
    </row>
    <row r="206" spans="1:51" s="14" customFormat="1" ht="12">
      <c r="A206" s="14"/>
      <c r="B206" s="253"/>
      <c r="C206" s="254"/>
      <c r="D206" s="244" t="s">
        <v>178</v>
      </c>
      <c r="E206" s="255" t="s">
        <v>19</v>
      </c>
      <c r="F206" s="256" t="s">
        <v>1247</v>
      </c>
      <c r="G206" s="254"/>
      <c r="H206" s="257">
        <v>25.44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3" t="s">
        <v>178</v>
      </c>
      <c r="AU206" s="263" t="s">
        <v>83</v>
      </c>
      <c r="AV206" s="14" t="s">
        <v>83</v>
      </c>
      <c r="AW206" s="14" t="s">
        <v>35</v>
      </c>
      <c r="AX206" s="14" t="s">
        <v>74</v>
      </c>
      <c r="AY206" s="263" t="s">
        <v>169</v>
      </c>
    </row>
    <row r="207" spans="1:51" s="14" customFormat="1" ht="12">
      <c r="A207" s="14"/>
      <c r="B207" s="253"/>
      <c r="C207" s="254"/>
      <c r="D207" s="244" t="s">
        <v>178</v>
      </c>
      <c r="E207" s="255" t="s">
        <v>19</v>
      </c>
      <c r="F207" s="256" t="s">
        <v>1248</v>
      </c>
      <c r="G207" s="254"/>
      <c r="H207" s="257">
        <v>13.144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178</v>
      </c>
      <c r="AU207" s="263" t="s">
        <v>83</v>
      </c>
      <c r="AV207" s="14" t="s">
        <v>83</v>
      </c>
      <c r="AW207" s="14" t="s">
        <v>35</v>
      </c>
      <c r="AX207" s="14" t="s">
        <v>74</v>
      </c>
      <c r="AY207" s="263" t="s">
        <v>169</v>
      </c>
    </row>
    <row r="208" spans="1:51" s="15" customFormat="1" ht="12">
      <c r="A208" s="15"/>
      <c r="B208" s="264"/>
      <c r="C208" s="265"/>
      <c r="D208" s="244" t="s">
        <v>178</v>
      </c>
      <c r="E208" s="266" t="s">
        <v>19</v>
      </c>
      <c r="F208" s="267" t="s">
        <v>183</v>
      </c>
      <c r="G208" s="265"/>
      <c r="H208" s="268">
        <v>97.33600000000001</v>
      </c>
      <c r="I208" s="269"/>
      <c r="J208" s="265"/>
      <c r="K208" s="265"/>
      <c r="L208" s="270"/>
      <c r="M208" s="271"/>
      <c r="N208" s="272"/>
      <c r="O208" s="272"/>
      <c r="P208" s="272"/>
      <c r="Q208" s="272"/>
      <c r="R208" s="272"/>
      <c r="S208" s="272"/>
      <c r="T208" s="27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4" t="s">
        <v>178</v>
      </c>
      <c r="AU208" s="274" t="s">
        <v>83</v>
      </c>
      <c r="AV208" s="15" t="s">
        <v>176</v>
      </c>
      <c r="AW208" s="15" t="s">
        <v>35</v>
      </c>
      <c r="AX208" s="15" t="s">
        <v>81</v>
      </c>
      <c r="AY208" s="274" t="s">
        <v>169</v>
      </c>
    </row>
    <row r="209" spans="1:65" s="2" customFormat="1" ht="16.5" customHeight="1">
      <c r="A209" s="41"/>
      <c r="B209" s="42"/>
      <c r="C209" s="229" t="s">
        <v>442</v>
      </c>
      <c r="D209" s="229" t="s">
        <v>171</v>
      </c>
      <c r="E209" s="230" t="s">
        <v>1249</v>
      </c>
      <c r="F209" s="231" t="s">
        <v>1250</v>
      </c>
      <c r="G209" s="232" t="s">
        <v>174</v>
      </c>
      <c r="H209" s="233">
        <v>80.219</v>
      </c>
      <c r="I209" s="234"/>
      <c r="J209" s="235">
        <f>ROUND(I209*H209,2)</f>
        <v>0</v>
      </c>
      <c r="K209" s="231" t="s">
        <v>175</v>
      </c>
      <c r="L209" s="47"/>
      <c r="M209" s="236" t="s">
        <v>19</v>
      </c>
      <c r="N209" s="237" t="s">
        <v>45</v>
      </c>
      <c r="O209" s="87"/>
      <c r="P209" s="238">
        <f>O209*H209</f>
        <v>0</v>
      </c>
      <c r="Q209" s="238">
        <v>0.00247</v>
      </c>
      <c r="R209" s="238">
        <f>Q209*H209</f>
        <v>0.19814093</v>
      </c>
      <c r="S209" s="238">
        <v>0</v>
      </c>
      <c r="T209" s="239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40" t="s">
        <v>176</v>
      </c>
      <c r="AT209" s="240" t="s">
        <v>171</v>
      </c>
      <c r="AU209" s="240" t="s">
        <v>83</v>
      </c>
      <c r="AY209" s="20" t="s">
        <v>169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20" t="s">
        <v>81</v>
      </c>
      <c r="BK209" s="241">
        <f>ROUND(I209*H209,2)</f>
        <v>0</v>
      </c>
      <c r="BL209" s="20" t="s">
        <v>176</v>
      </c>
      <c r="BM209" s="240" t="s">
        <v>1251</v>
      </c>
    </row>
    <row r="210" spans="1:51" s="13" customFormat="1" ht="12">
      <c r="A210" s="13"/>
      <c r="B210" s="242"/>
      <c r="C210" s="243"/>
      <c r="D210" s="244" t="s">
        <v>178</v>
      </c>
      <c r="E210" s="245" t="s">
        <v>19</v>
      </c>
      <c r="F210" s="246" t="s">
        <v>1231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178</v>
      </c>
      <c r="AU210" s="252" t="s">
        <v>83</v>
      </c>
      <c r="AV210" s="13" t="s">
        <v>81</v>
      </c>
      <c r="AW210" s="13" t="s">
        <v>35</v>
      </c>
      <c r="AX210" s="13" t="s">
        <v>74</v>
      </c>
      <c r="AY210" s="252" t="s">
        <v>169</v>
      </c>
    </row>
    <row r="211" spans="1:51" s="14" customFormat="1" ht="12">
      <c r="A211" s="14"/>
      <c r="B211" s="253"/>
      <c r="C211" s="254"/>
      <c r="D211" s="244" t="s">
        <v>178</v>
      </c>
      <c r="E211" s="255" t="s">
        <v>19</v>
      </c>
      <c r="F211" s="256" t="s">
        <v>1252</v>
      </c>
      <c r="G211" s="254"/>
      <c r="H211" s="257">
        <v>7.905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178</v>
      </c>
      <c r="AU211" s="263" t="s">
        <v>83</v>
      </c>
      <c r="AV211" s="14" t="s">
        <v>83</v>
      </c>
      <c r="AW211" s="14" t="s">
        <v>35</v>
      </c>
      <c r="AX211" s="14" t="s">
        <v>74</v>
      </c>
      <c r="AY211" s="263" t="s">
        <v>169</v>
      </c>
    </row>
    <row r="212" spans="1:51" s="14" customFormat="1" ht="12">
      <c r="A212" s="14"/>
      <c r="B212" s="253"/>
      <c r="C212" s="254"/>
      <c r="D212" s="244" t="s">
        <v>178</v>
      </c>
      <c r="E212" s="255" t="s">
        <v>19</v>
      </c>
      <c r="F212" s="256" t="s">
        <v>1253</v>
      </c>
      <c r="G212" s="254"/>
      <c r="H212" s="257">
        <v>5.4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178</v>
      </c>
      <c r="AU212" s="263" t="s">
        <v>83</v>
      </c>
      <c r="AV212" s="14" t="s">
        <v>83</v>
      </c>
      <c r="AW212" s="14" t="s">
        <v>35</v>
      </c>
      <c r="AX212" s="14" t="s">
        <v>74</v>
      </c>
      <c r="AY212" s="263" t="s">
        <v>169</v>
      </c>
    </row>
    <row r="213" spans="1:51" s="14" customFormat="1" ht="12">
      <c r="A213" s="14"/>
      <c r="B213" s="253"/>
      <c r="C213" s="254"/>
      <c r="D213" s="244" t="s">
        <v>178</v>
      </c>
      <c r="E213" s="255" t="s">
        <v>19</v>
      </c>
      <c r="F213" s="256" t="s">
        <v>1254</v>
      </c>
      <c r="G213" s="254"/>
      <c r="H213" s="257">
        <v>4.17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178</v>
      </c>
      <c r="AU213" s="263" t="s">
        <v>83</v>
      </c>
      <c r="AV213" s="14" t="s">
        <v>83</v>
      </c>
      <c r="AW213" s="14" t="s">
        <v>35</v>
      </c>
      <c r="AX213" s="14" t="s">
        <v>74</v>
      </c>
      <c r="AY213" s="263" t="s">
        <v>169</v>
      </c>
    </row>
    <row r="214" spans="1:51" s="14" customFormat="1" ht="12">
      <c r="A214" s="14"/>
      <c r="B214" s="253"/>
      <c r="C214" s="254"/>
      <c r="D214" s="244" t="s">
        <v>178</v>
      </c>
      <c r="E214" s="255" t="s">
        <v>19</v>
      </c>
      <c r="F214" s="256" t="s">
        <v>1255</v>
      </c>
      <c r="G214" s="254"/>
      <c r="H214" s="257">
        <v>32.64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178</v>
      </c>
      <c r="AU214" s="263" t="s">
        <v>83</v>
      </c>
      <c r="AV214" s="14" t="s">
        <v>83</v>
      </c>
      <c r="AW214" s="14" t="s">
        <v>35</v>
      </c>
      <c r="AX214" s="14" t="s">
        <v>74</v>
      </c>
      <c r="AY214" s="263" t="s">
        <v>169</v>
      </c>
    </row>
    <row r="215" spans="1:51" s="14" customFormat="1" ht="12">
      <c r="A215" s="14"/>
      <c r="B215" s="253"/>
      <c r="C215" s="254"/>
      <c r="D215" s="244" t="s">
        <v>178</v>
      </c>
      <c r="E215" s="255" t="s">
        <v>19</v>
      </c>
      <c r="F215" s="256" t="s">
        <v>1256</v>
      </c>
      <c r="G215" s="254"/>
      <c r="H215" s="257">
        <v>16.96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178</v>
      </c>
      <c r="AU215" s="263" t="s">
        <v>83</v>
      </c>
      <c r="AV215" s="14" t="s">
        <v>83</v>
      </c>
      <c r="AW215" s="14" t="s">
        <v>35</v>
      </c>
      <c r="AX215" s="14" t="s">
        <v>74</v>
      </c>
      <c r="AY215" s="263" t="s">
        <v>169</v>
      </c>
    </row>
    <row r="216" spans="1:51" s="14" customFormat="1" ht="12">
      <c r="A216" s="14"/>
      <c r="B216" s="253"/>
      <c r="C216" s="254"/>
      <c r="D216" s="244" t="s">
        <v>178</v>
      </c>
      <c r="E216" s="255" t="s">
        <v>19</v>
      </c>
      <c r="F216" s="256" t="s">
        <v>1248</v>
      </c>
      <c r="G216" s="254"/>
      <c r="H216" s="257">
        <v>13.144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178</v>
      </c>
      <c r="AU216" s="263" t="s">
        <v>83</v>
      </c>
      <c r="AV216" s="14" t="s">
        <v>83</v>
      </c>
      <c r="AW216" s="14" t="s">
        <v>35</v>
      </c>
      <c r="AX216" s="14" t="s">
        <v>74</v>
      </c>
      <c r="AY216" s="263" t="s">
        <v>169</v>
      </c>
    </row>
    <row r="217" spans="1:51" s="15" customFormat="1" ht="12">
      <c r="A217" s="15"/>
      <c r="B217" s="264"/>
      <c r="C217" s="265"/>
      <c r="D217" s="244" t="s">
        <v>178</v>
      </c>
      <c r="E217" s="266" t="s">
        <v>19</v>
      </c>
      <c r="F217" s="267" t="s">
        <v>183</v>
      </c>
      <c r="G217" s="265"/>
      <c r="H217" s="268">
        <v>80.21900000000001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4" t="s">
        <v>178</v>
      </c>
      <c r="AU217" s="274" t="s">
        <v>83</v>
      </c>
      <c r="AV217" s="15" t="s">
        <v>176</v>
      </c>
      <c r="AW217" s="15" t="s">
        <v>35</v>
      </c>
      <c r="AX217" s="15" t="s">
        <v>81</v>
      </c>
      <c r="AY217" s="274" t="s">
        <v>169</v>
      </c>
    </row>
    <row r="218" spans="1:65" s="2" customFormat="1" ht="16.5" customHeight="1">
      <c r="A218" s="41"/>
      <c r="B218" s="42"/>
      <c r="C218" s="229" t="s">
        <v>7</v>
      </c>
      <c r="D218" s="229" t="s">
        <v>171</v>
      </c>
      <c r="E218" s="230" t="s">
        <v>1257</v>
      </c>
      <c r="F218" s="231" t="s">
        <v>1258</v>
      </c>
      <c r="G218" s="232" t="s">
        <v>174</v>
      </c>
      <c r="H218" s="233">
        <v>80.219</v>
      </c>
      <c r="I218" s="234"/>
      <c r="J218" s="235">
        <f>ROUND(I218*H218,2)</f>
        <v>0</v>
      </c>
      <c r="K218" s="231" t="s">
        <v>175</v>
      </c>
      <c r="L218" s="47"/>
      <c r="M218" s="236" t="s">
        <v>19</v>
      </c>
      <c r="N218" s="237" t="s">
        <v>45</v>
      </c>
      <c r="O218" s="87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40" t="s">
        <v>176</v>
      </c>
      <c r="AT218" s="240" t="s">
        <v>171</v>
      </c>
      <c r="AU218" s="240" t="s">
        <v>83</v>
      </c>
      <c r="AY218" s="20" t="s">
        <v>169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20" t="s">
        <v>81</v>
      </c>
      <c r="BK218" s="241">
        <f>ROUND(I218*H218,2)</f>
        <v>0</v>
      </c>
      <c r="BL218" s="20" t="s">
        <v>176</v>
      </c>
      <c r="BM218" s="240" t="s">
        <v>1259</v>
      </c>
    </row>
    <row r="219" spans="1:65" s="2" customFormat="1" ht="21.75" customHeight="1">
      <c r="A219" s="41"/>
      <c r="B219" s="42"/>
      <c r="C219" s="229" t="s">
        <v>450</v>
      </c>
      <c r="D219" s="229" t="s">
        <v>171</v>
      </c>
      <c r="E219" s="230" t="s">
        <v>1260</v>
      </c>
      <c r="F219" s="231" t="s">
        <v>1261</v>
      </c>
      <c r="G219" s="232" t="s">
        <v>234</v>
      </c>
      <c r="H219" s="233">
        <v>13.287</v>
      </c>
      <c r="I219" s="234"/>
      <c r="J219" s="235">
        <f>ROUND(I219*H219,2)</f>
        <v>0</v>
      </c>
      <c r="K219" s="231" t="s">
        <v>175</v>
      </c>
      <c r="L219" s="47"/>
      <c r="M219" s="236" t="s">
        <v>19</v>
      </c>
      <c r="N219" s="237" t="s">
        <v>45</v>
      </c>
      <c r="O219" s="87"/>
      <c r="P219" s="238">
        <f>O219*H219</f>
        <v>0</v>
      </c>
      <c r="Q219" s="238">
        <v>1.06017</v>
      </c>
      <c r="R219" s="238">
        <f>Q219*H219</f>
        <v>14.086478790000001</v>
      </c>
      <c r="S219" s="238">
        <v>0</v>
      </c>
      <c r="T219" s="239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40" t="s">
        <v>176</v>
      </c>
      <c r="AT219" s="240" t="s">
        <v>171</v>
      </c>
      <c r="AU219" s="240" t="s">
        <v>83</v>
      </c>
      <c r="AY219" s="20" t="s">
        <v>169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20" t="s">
        <v>81</v>
      </c>
      <c r="BK219" s="241">
        <f>ROUND(I219*H219,2)</f>
        <v>0</v>
      </c>
      <c r="BL219" s="20" t="s">
        <v>176</v>
      </c>
      <c r="BM219" s="240" t="s">
        <v>1262</v>
      </c>
    </row>
    <row r="220" spans="1:51" s="14" customFormat="1" ht="12">
      <c r="A220" s="14"/>
      <c r="B220" s="253"/>
      <c r="C220" s="254"/>
      <c r="D220" s="244" t="s">
        <v>178</v>
      </c>
      <c r="E220" s="255" t="s">
        <v>19</v>
      </c>
      <c r="F220" s="256" t="s">
        <v>1263</v>
      </c>
      <c r="G220" s="254"/>
      <c r="H220" s="257">
        <v>12.654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178</v>
      </c>
      <c r="AU220" s="263" t="s">
        <v>83</v>
      </c>
      <c r="AV220" s="14" t="s">
        <v>83</v>
      </c>
      <c r="AW220" s="14" t="s">
        <v>35</v>
      </c>
      <c r="AX220" s="14" t="s">
        <v>81</v>
      </c>
      <c r="AY220" s="263" t="s">
        <v>169</v>
      </c>
    </row>
    <row r="221" spans="1:51" s="14" customFormat="1" ht="12">
      <c r="A221" s="14"/>
      <c r="B221" s="253"/>
      <c r="C221" s="254"/>
      <c r="D221" s="244" t="s">
        <v>178</v>
      </c>
      <c r="E221" s="254"/>
      <c r="F221" s="256" t="s">
        <v>1264</v>
      </c>
      <c r="G221" s="254"/>
      <c r="H221" s="257">
        <v>13.287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178</v>
      </c>
      <c r="AU221" s="263" t="s">
        <v>83</v>
      </c>
      <c r="AV221" s="14" t="s">
        <v>83</v>
      </c>
      <c r="AW221" s="14" t="s">
        <v>4</v>
      </c>
      <c r="AX221" s="14" t="s">
        <v>81</v>
      </c>
      <c r="AY221" s="263" t="s">
        <v>169</v>
      </c>
    </row>
    <row r="222" spans="1:63" s="12" customFormat="1" ht="22.8" customHeight="1">
      <c r="A222" s="12"/>
      <c r="B222" s="213"/>
      <c r="C222" s="214"/>
      <c r="D222" s="215" t="s">
        <v>73</v>
      </c>
      <c r="E222" s="227" t="s">
        <v>189</v>
      </c>
      <c r="F222" s="227" t="s">
        <v>697</v>
      </c>
      <c r="G222" s="214"/>
      <c r="H222" s="214"/>
      <c r="I222" s="217"/>
      <c r="J222" s="228">
        <f>BK222</f>
        <v>0</v>
      </c>
      <c r="K222" s="214"/>
      <c r="L222" s="219"/>
      <c r="M222" s="220"/>
      <c r="N222" s="221"/>
      <c r="O222" s="221"/>
      <c r="P222" s="222">
        <f>SUM(P223:P253)</f>
        <v>0</v>
      </c>
      <c r="Q222" s="221"/>
      <c r="R222" s="222">
        <f>SUM(R223:R253)</f>
        <v>253.28130482999995</v>
      </c>
      <c r="S222" s="221"/>
      <c r="T222" s="223">
        <f>SUM(T223:T253)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4" t="s">
        <v>81</v>
      </c>
      <c r="AT222" s="225" t="s">
        <v>73</v>
      </c>
      <c r="AU222" s="225" t="s">
        <v>81</v>
      </c>
      <c r="AY222" s="224" t="s">
        <v>169</v>
      </c>
      <c r="BK222" s="226">
        <f>SUM(BK223:BK253)</f>
        <v>0</v>
      </c>
    </row>
    <row r="223" spans="1:65" s="2" customFormat="1" ht="89.25" customHeight="1">
      <c r="A223" s="41"/>
      <c r="B223" s="42"/>
      <c r="C223" s="229" t="s">
        <v>454</v>
      </c>
      <c r="D223" s="229" t="s">
        <v>171</v>
      </c>
      <c r="E223" s="230" t="s">
        <v>1265</v>
      </c>
      <c r="F223" s="231" t="s">
        <v>1266</v>
      </c>
      <c r="G223" s="232" t="s">
        <v>445</v>
      </c>
      <c r="H223" s="233">
        <v>3.9</v>
      </c>
      <c r="I223" s="234"/>
      <c r="J223" s="235">
        <f>ROUND(I223*H223,2)</f>
        <v>0</v>
      </c>
      <c r="K223" s="231" t="s">
        <v>175</v>
      </c>
      <c r="L223" s="47"/>
      <c r="M223" s="236" t="s">
        <v>19</v>
      </c>
      <c r="N223" s="237" t="s">
        <v>45</v>
      </c>
      <c r="O223" s="87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40" t="s">
        <v>176</v>
      </c>
      <c r="AT223" s="240" t="s">
        <v>171</v>
      </c>
      <c r="AU223" s="240" t="s">
        <v>83</v>
      </c>
      <c r="AY223" s="20" t="s">
        <v>169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20" t="s">
        <v>81</v>
      </c>
      <c r="BK223" s="241">
        <f>ROUND(I223*H223,2)</f>
        <v>0</v>
      </c>
      <c r="BL223" s="20" t="s">
        <v>176</v>
      </c>
      <c r="BM223" s="240" t="s">
        <v>1267</v>
      </c>
    </row>
    <row r="224" spans="1:51" s="13" customFormat="1" ht="12">
      <c r="A224" s="13"/>
      <c r="B224" s="242"/>
      <c r="C224" s="243"/>
      <c r="D224" s="244" t="s">
        <v>178</v>
      </c>
      <c r="E224" s="245" t="s">
        <v>19</v>
      </c>
      <c r="F224" s="246" t="s">
        <v>1231</v>
      </c>
      <c r="G224" s="243"/>
      <c r="H224" s="245" t="s">
        <v>19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178</v>
      </c>
      <c r="AU224" s="252" t="s">
        <v>83</v>
      </c>
      <c r="AV224" s="13" t="s">
        <v>81</v>
      </c>
      <c r="AW224" s="13" t="s">
        <v>35</v>
      </c>
      <c r="AX224" s="13" t="s">
        <v>74</v>
      </c>
      <c r="AY224" s="252" t="s">
        <v>169</v>
      </c>
    </row>
    <row r="225" spans="1:51" s="14" customFormat="1" ht="12">
      <c r="A225" s="14"/>
      <c r="B225" s="253"/>
      <c r="C225" s="254"/>
      <c r="D225" s="244" t="s">
        <v>178</v>
      </c>
      <c r="E225" s="255" t="s">
        <v>19</v>
      </c>
      <c r="F225" s="256" t="s">
        <v>1268</v>
      </c>
      <c r="G225" s="254"/>
      <c r="H225" s="257">
        <v>3.9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178</v>
      </c>
      <c r="AU225" s="263" t="s">
        <v>83</v>
      </c>
      <c r="AV225" s="14" t="s">
        <v>83</v>
      </c>
      <c r="AW225" s="14" t="s">
        <v>35</v>
      </c>
      <c r="AX225" s="14" t="s">
        <v>81</v>
      </c>
      <c r="AY225" s="263" t="s">
        <v>169</v>
      </c>
    </row>
    <row r="226" spans="1:65" s="2" customFormat="1" ht="16.5" customHeight="1">
      <c r="A226" s="41"/>
      <c r="B226" s="42"/>
      <c r="C226" s="307" t="s">
        <v>460</v>
      </c>
      <c r="D226" s="307" t="s">
        <v>637</v>
      </c>
      <c r="E226" s="308" t="s">
        <v>1269</v>
      </c>
      <c r="F226" s="309" t="s">
        <v>1270</v>
      </c>
      <c r="G226" s="310" t="s">
        <v>445</v>
      </c>
      <c r="H226" s="311">
        <v>4.29</v>
      </c>
      <c r="I226" s="312"/>
      <c r="J226" s="313">
        <f>ROUND(I226*H226,2)</f>
        <v>0</v>
      </c>
      <c r="K226" s="309" t="s">
        <v>175</v>
      </c>
      <c r="L226" s="314"/>
      <c r="M226" s="315" t="s">
        <v>19</v>
      </c>
      <c r="N226" s="316" t="s">
        <v>45</v>
      </c>
      <c r="O226" s="87"/>
      <c r="P226" s="238">
        <f>O226*H226</f>
        <v>0</v>
      </c>
      <c r="Q226" s="238">
        <v>0.00673</v>
      </c>
      <c r="R226" s="238">
        <f>Q226*H226</f>
        <v>0.0288717</v>
      </c>
      <c r="S226" s="238">
        <v>0</v>
      </c>
      <c r="T226" s="239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40" t="s">
        <v>210</v>
      </c>
      <c r="AT226" s="240" t="s">
        <v>637</v>
      </c>
      <c r="AU226" s="240" t="s">
        <v>83</v>
      </c>
      <c r="AY226" s="20" t="s">
        <v>169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20" t="s">
        <v>81</v>
      </c>
      <c r="BK226" s="241">
        <f>ROUND(I226*H226,2)</f>
        <v>0</v>
      </c>
      <c r="BL226" s="20" t="s">
        <v>176</v>
      </c>
      <c r="BM226" s="240" t="s">
        <v>1271</v>
      </c>
    </row>
    <row r="227" spans="1:51" s="14" customFormat="1" ht="12">
      <c r="A227" s="14"/>
      <c r="B227" s="253"/>
      <c r="C227" s="254"/>
      <c r="D227" s="244" t="s">
        <v>178</v>
      </c>
      <c r="E227" s="254"/>
      <c r="F227" s="256" t="s">
        <v>1272</v>
      </c>
      <c r="G227" s="254"/>
      <c r="H227" s="257">
        <v>4.29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178</v>
      </c>
      <c r="AU227" s="263" t="s">
        <v>83</v>
      </c>
      <c r="AV227" s="14" t="s">
        <v>83</v>
      </c>
      <c r="AW227" s="14" t="s">
        <v>4</v>
      </c>
      <c r="AX227" s="14" t="s">
        <v>81</v>
      </c>
      <c r="AY227" s="263" t="s">
        <v>169</v>
      </c>
    </row>
    <row r="228" spans="1:65" s="2" customFormat="1" ht="44.25" customHeight="1">
      <c r="A228" s="41"/>
      <c r="B228" s="42"/>
      <c r="C228" s="229" t="s">
        <v>465</v>
      </c>
      <c r="D228" s="229" t="s">
        <v>171</v>
      </c>
      <c r="E228" s="230" t="s">
        <v>698</v>
      </c>
      <c r="F228" s="231" t="s">
        <v>1273</v>
      </c>
      <c r="G228" s="232" t="s">
        <v>207</v>
      </c>
      <c r="H228" s="233">
        <v>79.008</v>
      </c>
      <c r="I228" s="234"/>
      <c r="J228" s="235">
        <f>ROUND(I228*H228,2)</f>
        <v>0</v>
      </c>
      <c r="K228" s="231" t="s">
        <v>175</v>
      </c>
      <c r="L228" s="47"/>
      <c r="M228" s="236" t="s">
        <v>19</v>
      </c>
      <c r="N228" s="237" t="s">
        <v>45</v>
      </c>
      <c r="O228" s="87"/>
      <c r="P228" s="238">
        <f>O228*H228</f>
        <v>0</v>
      </c>
      <c r="Q228" s="238">
        <v>2.45329</v>
      </c>
      <c r="R228" s="238">
        <f>Q228*H228</f>
        <v>193.82953632</v>
      </c>
      <c r="S228" s="238">
        <v>0</v>
      </c>
      <c r="T228" s="239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40" t="s">
        <v>176</v>
      </c>
      <c r="AT228" s="240" t="s">
        <v>171</v>
      </c>
      <c r="AU228" s="240" t="s">
        <v>83</v>
      </c>
      <c r="AY228" s="20" t="s">
        <v>169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20" t="s">
        <v>81</v>
      </c>
      <c r="BK228" s="241">
        <f>ROUND(I228*H228,2)</f>
        <v>0</v>
      </c>
      <c r="BL228" s="20" t="s">
        <v>176</v>
      </c>
      <c r="BM228" s="240" t="s">
        <v>1274</v>
      </c>
    </row>
    <row r="229" spans="1:51" s="13" customFormat="1" ht="12">
      <c r="A229" s="13"/>
      <c r="B229" s="242"/>
      <c r="C229" s="243"/>
      <c r="D229" s="244" t="s">
        <v>178</v>
      </c>
      <c r="E229" s="245" t="s">
        <v>19</v>
      </c>
      <c r="F229" s="246" t="s">
        <v>1231</v>
      </c>
      <c r="G229" s="243"/>
      <c r="H229" s="245" t="s">
        <v>19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2" t="s">
        <v>178</v>
      </c>
      <c r="AU229" s="252" t="s">
        <v>83</v>
      </c>
      <c r="AV229" s="13" t="s">
        <v>81</v>
      </c>
      <c r="AW229" s="13" t="s">
        <v>35</v>
      </c>
      <c r="AX229" s="13" t="s">
        <v>74</v>
      </c>
      <c r="AY229" s="252" t="s">
        <v>169</v>
      </c>
    </row>
    <row r="230" spans="1:51" s="14" customFormat="1" ht="12">
      <c r="A230" s="14"/>
      <c r="B230" s="253"/>
      <c r="C230" s="254"/>
      <c r="D230" s="244" t="s">
        <v>178</v>
      </c>
      <c r="E230" s="255" t="s">
        <v>19</v>
      </c>
      <c r="F230" s="256" t="s">
        <v>1275</v>
      </c>
      <c r="G230" s="254"/>
      <c r="H230" s="257">
        <v>49.264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178</v>
      </c>
      <c r="AU230" s="263" t="s">
        <v>83</v>
      </c>
      <c r="AV230" s="14" t="s">
        <v>83</v>
      </c>
      <c r="AW230" s="14" t="s">
        <v>35</v>
      </c>
      <c r="AX230" s="14" t="s">
        <v>74</v>
      </c>
      <c r="AY230" s="263" t="s">
        <v>169</v>
      </c>
    </row>
    <row r="231" spans="1:51" s="14" customFormat="1" ht="12">
      <c r="A231" s="14"/>
      <c r="B231" s="253"/>
      <c r="C231" s="254"/>
      <c r="D231" s="244" t="s">
        <v>178</v>
      </c>
      <c r="E231" s="255" t="s">
        <v>19</v>
      </c>
      <c r="F231" s="256" t="s">
        <v>1276</v>
      </c>
      <c r="G231" s="254"/>
      <c r="H231" s="257">
        <v>18.165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3" t="s">
        <v>178</v>
      </c>
      <c r="AU231" s="263" t="s">
        <v>83</v>
      </c>
      <c r="AV231" s="14" t="s">
        <v>83</v>
      </c>
      <c r="AW231" s="14" t="s">
        <v>35</v>
      </c>
      <c r="AX231" s="14" t="s">
        <v>74</v>
      </c>
      <c r="AY231" s="263" t="s">
        <v>169</v>
      </c>
    </row>
    <row r="232" spans="1:51" s="14" customFormat="1" ht="12">
      <c r="A232" s="14"/>
      <c r="B232" s="253"/>
      <c r="C232" s="254"/>
      <c r="D232" s="244" t="s">
        <v>178</v>
      </c>
      <c r="E232" s="255" t="s">
        <v>19</v>
      </c>
      <c r="F232" s="256" t="s">
        <v>1277</v>
      </c>
      <c r="G232" s="254"/>
      <c r="H232" s="257">
        <v>11.579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178</v>
      </c>
      <c r="AU232" s="263" t="s">
        <v>83</v>
      </c>
      <c r="AV232" s="14" t="s">
        <v>83</v>
      </c>
      <c r="AW232" s="14" t="s">
        <v>35</v>
      </c>
      <c r="AX232" s="14" t="s">
        <v>74</v>
      </c>
      <c r="AY232" s="263" t="s">
        <v>169</v>
      </c>
    </row>
    <row r="233" spans="1:51" s="15" customFormat="1" ht="12">
      <c r="A233" s="15"/>
      <c r="B233" s="264"/>
      <c r="C233" s="265"/>
      <c r="D233" s="244" t="s">
        <v>178</v>
      </c>
      <c r="E233" s="266" t="s">
        <v>19</v>
      </c>
      <c r="F233" s="267" t="s">
        <v>183</v>
      </c>
      <c r="G233" s="265"/>
      <c r="H233" s="268">
        <v>79.00800000000001</v>
      </c>
      <c r="I233" s="269"/>
      <c r="J233" s="265"/>
      <c r="K233" s="265"/>
      <c r="L233" s="270"/>
      <c r="M233" s="271"/>
      <c r="N233" s="272"/>
      <c r="O233" s="272"/>
      <c r="P233" s="272"/>
      <c r="Q233" s="272"/>
      <c r="R233" s="272"/>
      <c r="S233" s="272"/>
      <c r="T233" s="27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4" t="s">
        <v>178</v>
      </c>
      <c r="AU233" s="274" t="s">
        <v>83</v>
      </c>
      <c r="AV233" s="15" t="s">
        <v>176</v>
      </c>
      <c r="AW233" s="15" t="s">
        <v>35</v>
      </c>
      <c r="AX233" s="15" t="s">
        <v>81</v>
      </c>
      <c r="AY233" s="274" t="s">
        <v>169</v>
      </c>
    </row>
    <row r="234" spans="1:65" s="2" customFormat="1" ht="21.75" customHeight="1">
      <c r="A234" s="41"/>
      <c r="B234" s="42"/>
      <c r="C234" s="229" t="s">
        <v>483</v>
      </c>
      <c r="D234" s="229" t="s">
        <v>171</v>
      </c>
      <c r="E234" s="230" t="s">
        <v>702</v>
      </c>
      <c r="F234" s="231" t="s">
        <v>703</v>
      </c>
      <c r="G234" s="232" t="s">
        <v>174</v>
      </c>
      <c r="H234" s="233">
        <v>318.155</v>
      </c>
      <c r="I234" s="234"/>
      <c r="J234" s="235">
        <f>ROUND(I234*H234,2)</f>
        <v>0</v>
      </c>
      <c r="K234" s="231" t="s">
        <v>175</v>
      </c>
      <c r="L234" s="47"/>
      <c r="M234" s="236" t="s">
        <v>19</v>
      </c>
      <c r="N234" s="237" t="s">
        <v>45</v>
      </c>
      <c r="O234" s="87"/>
      <c r="P234" s="238">
        <f>O234*H234</f>
        <v>0</v>
      </c>
      <c r="Q234" s="238">
        <v>0.00275</v>
      </c>
      <c r="R234" s="238">
        <f>Q234*H234</f>
        <v>0.8749262499999999</v>
      </c>
      <c r="S234" s="238">
        <v>0</v>
      </c>
      <c r="T234" s="239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40" t="s">
        <v>176</v>
      </c>
      <c r="AT234" s="240" t="s">
        <v>171</v>
      </c>
      <c r="AU234" s="240" t="s">
        <v>83</v>
      </c>
      <c r="AY234" s="20" t="s">
        <v>169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20" t="s">
        <v>81</v>
      </c>
      <c r="BK234" s="241">
        <f>ROUND(I234*H234,2)</f>
        <v>0</v>
      </c>
      <c r="BL234" s="20" t="s">
        <v>176</v>
      </c>
      <c r="BM234" s="240" t="s">
        <v>1278</v>
      </c>
    </row>
    <row r="235" spans="1:51" s="13" customFormat="1" ht="12">
      <c r="A235" s="13"/>
      <c r="B235" s="242"/>
      <c r="C235" s="243"/>
      <c r="D235" s="244" t="s">
        <v>178</v>
      </c>
      <c r="E235" s="245" t="s">
        <v>19</v>
      </c>
      <c r="F235" s="246" t="s">
        <v>1231</v>
      </c>
      <c r="G235" s="243"/>
      <c r="H235" s="245" t="s">
        <v>19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178</v>
      </c>
      <c r="AU235" s="252" t="s">
        <v>83</v>
      </c>
      <c r="AV235" s="13" t="s">
        <v>81</v>
      </c>
      <c r="AW235" s="13" t="s">
        <v>35</v>
      </c>
      <c r="AX235" s="13" t="s">
        <v>74</v>
      </c>
      <c r="AY235" s="252" t="s">
        <v>169</v>
      </c>
    </row>
    <row r="236" spans="1:51" s="14" customFormat="1" ht="12">
      <c r="A236" s="14"/>
      <c r="B236" s="253"/>
      <c r="C236" s="254"/>
      <c r="D236" s="244" t="s">
        <v>178</v>
      </c>
      <c r="E236" s="255" t="s">
        <v>19</v>
      </c>
      <c r="F236" s="256" t="s">
        <v>1279</v>
      </c>
      <c r="G236" s="254"/>
      <c r="H236" s="257">
        <v>175.637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178</v>
      </c>
      <c r="AU236" s="263" t="s">
        <v>83</v>
      </c>
      <c r="AV236" s="14" t="s">
        <v>83</v>
      </c>
      <c r="AW236" s="14" t="s">
        <v>35</v>
      </c>
      <c r="AX236" s="14" t="s">
        <v>74</v>
      </c>
      <c r="AY236" s="263" t="s">
        <v>169</v>
      </c>
    </row>
    <row r="237" spans="1:51" s="14" customFormat="1" ht="12">
      <c r="A237" s="14"/>
      <c r="B237" s="253"/>
      <c r="C237" s="254"/>
      <c r="D237" s="244" t="s">
        <v>178</v>
      </c>
      <c r="E237" s="255" t="s">
        <v>19</v>
      </c>
      <c r="F237" s="256" t="s">
        <v>1280</v>
      </c>
      <c r="G237" s="254"/>
      <c r="H237" s="257">
        <v>89.905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3" t="s">
        <v>178</v>
      </c>
      <c r="AU237" s="263" t="s">
        <v>83</v>
      </c>
      <c r="AV237" s="14" t="s">
        <v>83</v>
      </c>
      <c r="AW237" s="14" t="s">
        <v>35</v>
      </c>
      <c r="AX237" s="14" t="s">
        <v>74</v>
      </c>
      <c r="AY237" s="263" t="s">
        <v>169</v>
      </c>
    </row>
    <row r="238" spans="1:51" s="14" customFormat="1" ht="12">
      <c r="A238" s="14"/>
      <c r="B238" s="253"/>
      <c r="C238" s="254"/>
      <c r="D238" s="244" t="s">
        <v>178</v>
      </c>
      <c r="E238" s="255" t="s">
        <v>19</v>
      </c>
      <c r="F238" s="256" t="s">
        <v>1281</v>
      </c>
      <c r="G238" s="254"/>
      <c r="H238" s="257">
        <v>52.613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178</v>
      </c>
      <c r="AU238" s="263" t="s">
        <v>83</v>
      </c>
      <c r="AV238" s="14" t="s">
        <v>83</v>
      </c>
      <c r="AW238" s="14" t="s">
        <v>35</v>
      </c>
      <c r="AX238" s="14" t="s">
        <v>74</v>
      </c>
      <c r="AY238" s="263" t="s">
        <v>169</v>
      </c>
    </row>
    <row r="239" spans="1:51" s="15" customFormat="1" ht="12">
      <c r="A239" s="15"/>
      <c r="B239" s="264"/>
      <c r="C239" s="265"/>
      <c r="D239" s="244" t="s">
        <v>178</v>
      </c>
      <c r="E239" s="266" t="s">
        <v>19</v>
      </c>
      <c r="F239" s="267" t="s">
        <v>183</v>
      </c>
      <c r="G239" s="265"/>
      <c r="H239" s="268">
        <v>318.15500000000003</v>
      </c>
      <c r="I239" s="269"/>
      <c r="J239" s="265"/>
      <c r="K239" s="265"/>
      <c r="L239" s="270"/>
      <c r="M239" s="271"/>
      <c r="N239" s="272"/>
      <c r="O239" s="272"/>
      <c r="P239" s="272"/>
      <c r="Q239" s="272"/>
      <c r="R239" s="272"/>
      <c r="S239" s="272"/>
      <c r="T239" s="27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4" t="s">
        <v>178</v>
      </c>
      <c r="AU239" s="274" t="s">
        <v>83</v>
      </c>
      <c r="AV239" s="15" t="s">
        <v>176</v>
      </c>
      <c r="AW239" s="15" t="s">
        <v>35</v>
      </c>
      <c r="AX239" s="15" t="s">
        <v>81</v>
      </c>
      <c r="AY239" s="274" t="s">
        <v>169</v>
      </c>
    </row>
    <row r="240" spans="1:65" s="2" customFormat="1" ht="21.75" customHeight="1">
      <c r="A240" s="41"/>
      <c r="B240" s="42"/>
      <c r="C240" s="229" t="s">
        <v>485</v>
      </c>
      <c r="D240" s="229" t="s">
        <v>171</v>
      </c>
      <c r="E240" s="230" t="s">
        <v>706</v>
      </c>
      <c r="F240" s="231" t="s">
        <v>707</v>
      </c>
      <c r="G240" s="232" t="s">
        <v>174</v>
      </c>
      <c r="H240" s="233">
        <v>318.155</v>
      </c>
      <c r="I240" s="234"/>
      <c r="J240" s="235">
        <f>ROUND(I240*H240,2)</f>
        <v>0</v>
      </c>
      <c r="K240" s="231" t="s">
        <v>175</v>
      </c>
      <c r="L240" s="47"/>
      <c r="M240" s="236" t="s">
        <v>19</v>
      </c>
      <c r="N240" s="237" t="s">
        <v>45</v>
      </c>
      <c r="O240" s="87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40" t="s">
        <v>176</v>
      </c>
      <c r="AT240" s="240" t="s">
        <v>171</v>
      </c>
      <c r="AU240" s="240" t="s">
        <v>83</v>
      </c>
      <c r="AY240" s="20" t="s">
        <v>169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20" t="s">
        <v>81</v>
      </c>
      <c r="BK240" s="241">
        <f>ROUND(I240*H240,2)</f>
        <v>0</v>
      </c>
      <c r="BL240" s="20" t="s">
        <v>176</v>
      </c>
      <c r="BM240" s="240" t="s">
        <v>1282</v>
      </c>
    </row>
    <row r="241" spans="1:65" s="2" customFormat="1" ht="33" customHeight="1">
      <c r="A241" s="41"/>
      <c r="B241" s="42"/>
      <c r="C241" s="229" t="s">
        <v>489</v>
      </c>
      <c r="D241" s="229" t="s">
        <v>171</v>
      </c>
      <c r="E241" s="230" t="s">
        <v>709</v>
      </c>
      <c r="F241" s="231" t="s">
        <v>710</v>
      </c>
      <c r="G241" s="232" t="s">
        <v>234</v>
      </c>
      <c r="H241" s="233">
        <v>10.785</v>
      </c>
      <c r="I241" s="234"/>
      <c r="J241" s="235">
        <f>ROUND(I241*H241,2)</f>
        <v>0</v>
      </c>
      <c r="K241" s="231" t="s">
        <v>175</v>
      </c>
      <c r="L241" s="47"/>
      <c r="M241" s="236" t="s">
        <v>19</v>
      </c>
      <c r="N241" s="237" t="s">
        <v>45</v>
      </c>
      <c r="O241" s="87"/>
      <c r="P241" s="238">
        <f>O241*H241</f>
        <v>0</v>
      </c>
      <c r="Q241" s="238">
        <v>1.04881</v>
      </c>
      <c r="R241" s="238">
        <f>Q241*H241</f>
        <v>11.31141585</v>
      </c>
      <c r="S241" s="238">
        <v>0</v>
      </c>
      <c r="T241" s="239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40" t="s">
        <v>176</v>
      </c>
      <c r="AT241" s="240" t="s">
        <v>171</v>
      </c>
      <c r="AU241" s="240" t="s">
        <v>83</v>
      </c>
      <c r="AY241" s="20" t="s">
        <v>169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20" t="s">
        <v>81</v>
      </c>
      <c r="BK241" s="241">
        <f>ROUND(I241*H241,2)</f>
        <v>0</v>
      </c>
      <c r="BL241" s="20" t="s">
        <v>176</v>
      </c>
      <c r="BM241" s="240" t="s">
        <v>1283</v>
      </c>
    </row>
    <row r="242" spans="1:51" s="14" customFormat="1" ht="12">
      <c r="A242" s="14"/>
      <c r="B242" s="253"/>
      <c r="C242" s="254"/>
      <c r="D242" s="244" t="s">
        <v>178</v>
      </c>
      <c r="E242" s="255" t="s">
        <v>19</v>
      </c>
      <c r="F242" s="256" t="s">
        <v>1284</v>
      </c>
      <c r="G242" s="254"/>
      <c r="H242" s="257">
        <v>10.271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3" t="s">
        <v>178</v>
      </c>
      <c r="AU242" s="263" t="s">
        <v>83</v>
      </c>
      <c r="AV242" s="14" t="s">
        <v>83</v>
      </c>
      <c r="AW242" s="14" t="s">
        <v>35</v>
      </c>
      <c r="AX242" s="14" t="s">
        <v>81</v>
      </c>
      <c r="AY242" s="263" t="s">
        <v>169</v>
      </c>
    </row>
    <row r="243" spans="1:51" s="14" customFormat="1" ht="12">
      <c r="A243" s="14"/>
      <c r="B243" s="253"/>
      <c r="C243" s="254"/>
      <c r="D243" s="244" t="s">
        <v>178</v>
      </c>
      <c r="E243" s="254"/>
      <c r="F243" s="256" t="s">
        <v>1285</v>
      </c>
      <c r="G243" s="254"/>
      <c r="H243" s="257">
        <v>10.785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3" t="s">
        <v>178</v>
      </c>
      <c r="AU243" s="263" t="s">
        <v>83</v>
      </c>
      <c r="AV243" s="14" t="s">
        <v>83</v>
      </c>
      <c r="AW243" s="14" t="s">
        <v>4</v>
      </c>
      <c r="AX243" s="14" t="s">
        <v>81</v>
      </c>
      <c r="AY243" s="263" t="s">
        <v>169</v>
      </c>
    </row>
    <row r="244" spans="1:65" s="2" customFormat="1" ht="33" customHeight="1">
      <c r="A244" s="41"/>
      <c r="B244" s="42"/>
      <c r="C244" s="229" t="s">
        <v>493</v>
      </c>
      <c r="D244" s="229" t="s">
        <v>171</v>
      </c>
      <c r="E244" s="230" t="s">
        <v>1286</v>
      </c>
      <c r="F244" s="231" t="s">
        <v>1287</v>
      </c>
      <c r="G244" s="232" t="s">
        <v>207</v>
      </c>
      <c r="H244" s="233">
        <v>17.423</v>
      </c>
      <c r="I244" s="234"/>
      <c r="J244" s="235">
        <f>ROUND(I244*H244,2)</f>
        <v>0</v>
      </c>
      <c r="K244" s="231" t="s">
        <v>19</v>
      </c>
      <c r="L244" s="47"/>
      <c r="M244" s="236" t="s">
        <v>19</v>
      </c>
      <c r="N244" s="237" t="s">
        <v>45</v>
      </c>
      <c r="O244" s="87"/>
      <c r="P244" s="238">
        <f>O244*H244</f>
        <v>0</v>
      </c>
      <c r="Q244" s="238">
        <v>2.47057</v>
      </c>
      <c r="R244" s="238">
        <f>Q244*H244</f>
        <v>43.04474111</v>
      </c>
      <c r="S244" s="238">
        <v>0</v>
      </c>
      <c r="T244" s="239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40" t="s">
        <v>176</v>
      </c>
      <c r="AT244" s="240" t="s">
        <v>171</v>
      </c>
      <c r="AU244" s="240" t="s">
        <v>83</v>
      </c>
      <c r="AY244" s="20" t="s">
        <v>169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20" t="s">
        <v>81</v>
      </c>
      <c r="BK244" s="241">
        <f>ROUND(I244*H244,2)</f>
        <v>0</v>
      </c>
      <c r="BL244" s="20" t="s">
        <v>176</v>
      </c>
      <c r="BM244" s="240" t="s">
        <v>1288</v>
      </c>
    </row>
    <row r="245" spans="1:51" s="13" customFormat="1" ht="12">
      <c r="A245" s="13"/>
      <c r="B245" s="242"/>
      <c r="C245" s="243"/>
      <c r="D245" s="244" t="s">
        <v>178</v>
      </c>
      <c r="E245" s="245" t="s">
        <v>19</v>
      </c>
      <c r="F245" s="246" t="s">
        <v>1231</v>
      </c>
      <c r="G245" s="243"/>
      <c r="H245" s="245" t="s">
        <v>19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2" t="s">
        <v>178</v>
      </c>
      <c r="AU245" s="252" t="s">
        <v>83</v>
      </c>
      <c r="AV245" s="13" t="s">
        <v>81</v>
      </c>
      <c r="AW245" s="13" t="s">
        <v>35</v>
      </c>
      <c r="AX245" s="13" t="s">
        <v>74</v>
      </c>
      <c r="AY245" s="252" t="s">
        <v>169</v>
      </c>
    </row>
    <row r="246" spans="1:51" s="14" customFormat="1" ht="12">
      <c r="A246" s="14"/>
      <c r="B246" s="253"/>
      <c r="C246" s="254"/>
      <c r="D246" s="244" t="s">
        <v>178</v>
      </c>
      <c r="E246" s="255" t="s">
        <v>19</v>
      </c>
      <c r="F246" s="256" t="s">
        <v>1289</v>
      </c>
      <c r="G246" s="254"/>
      <c r="H246" s="257">
        <v>17.423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3" t="s">
        <v>178</v>
      </c>
      <c r="AU246" s="263" t="s">
        <v>83</v>
      </c>
      <c r="AV246" s="14" t="s">
        <v>83</v>
      </c>
      <c r="AW246" s="14" t="s">
        <v>35</v>
      </c>
      <c r="AX246" s="14" t="s">
        <v>81</v>
      </c>
      <c r="AY246" s="263" t="s">
        <v>169</v>
      </c>
    </row>
    <row r="247" spans="1:65" s="2" customFormat="1" ht="21.75" customHeight="1">
      <c r="A247" s="41"/>
      <c r="B247" s="42"/>
      <c r="C247" s="229" t="s">
        <v>497</v>
      </c>
      <c r="D247" s="229" t="s">
        <v>171</v>
      </c>
      <c r="E247" s="230" t="s">
        <v>1290</v>
      </c>
      <c r="F247" s="231" t="s">
        <v>1291</v>
      </c>
      <c r="G247" s="232" t="s">
        <v>174</v>
      </c>
      <c r="H247" s="233">
        <v>67.558</v>
      </c>
      <c r="I247" s="234"/>
      <c r="J247" s="235">
        <f>ROUND(I247*H247,2)</f>
        <v>0</v>
      </c>
      <c r="K247" s="231" t="s">
        <v>175</v>
      </c>
      <c r="L247" s="47"/>
      <c r="M247" s="236" t="s">
        <v>19</v>
      </c>
      <c r="N247" s="237" t="s">
        <v>45</v>
      </c>
      <c r="O247" s="87"/>
      <c r="P247" s="238">
        <f>O247*H247</f>
        <v>0</v>
      </c>
      <c r="Q247" s="238">
        <v>0.02519</v>
      </c>
      <c r="R247" s="238">
        <f>Q247*H247</f>
        <v>1.7017860200000001</v>
      </c>
      <c r="S247" s="238">
        <v>0</v>
      </c>
      <c r="T247" s="239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40" t="s">
        <v>176</v>
      </c>
      <c r="AT247" s="240" t="s">
        <v>171</v>
      </c>
      <c r="AU247" s="240" t="s">
        <v>83</v>
      </c>
      <c r="AY247" s="20" t="s">
        <v>169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20" t="s">
        <v>81</v>
      </c>
      <c r="BK247" s="241">
        <f>ROUND(I247*H247,2)</f>
        <v>0</v>
      </c>
      <c r="BL247" s="20" t="s">
        <v>176</v>
      </c>
      <c r="BM247" s="240" t="s">
        <v>1292</v>
      </c>
    </row>
    <row r="248" spans="1:51" s="13" customFormat="1" ht="12">
      <c r="A248" s="13"/>
      <c r="B248" s="242"/>
      <c r="C248" s="243"/>
      <c r="D248" s="244" t="s">
        <v>178</v>
      </c>
      <c r="E248" s="245" t="s">
        <v>19</v>
      </c>
      <c r="F248" s="246" t="s">
        <v>1231</v>
      </c>
      <c r="G248" s="243"/>
      <c r="H248" s="245" t="s">
        <v>19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2" t="s">
        <v>178</v>
      </c>
      <c r="AU248" s="252" t="s">
        <v>83</v>
      </c>
      <c r="AV248" s="13" t="s">
        <v>81</v>
      </c>
      <c r="AW248" s="13" t="s">
        <v>35</v>
      </c>
      <c r="AX248" s="13" t="s">
        <v>74</v>
      </c>
      <c r="AY248" s="252" t="s">
        <v>169</v>
      </c>
    </row>
    <row r="249" spans="1:51" s="14" customFormat="1" ht="12">
      <c r="A249" s="14"/>
      <c r="B249" s="253"/>
      <c r="C249" s="254"/>
      <c r="D249" s="244" t="s">
        <v>178</v>
      </c>
      <c r="E249" s="255" t="s">
        <v>19</v>
      </c>
      <c r="F249" s="256" t="s">
        <v>1293</v>
      </c>
      <c r="G249" s="254"/>
      <c r="H249" s="257">
        <v>67.558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3" t="s">
        <v>178</v>
      </c>
      <c r="AU249" s="263" t="s">
        <v>83</v>
      </c>
      <c r="AV249" s="14" t="s">
        <v>83</v>
      </c>
      <c r="AW249" s="14" t="s">
        <v>35</v>
      </c>
      <c r="AX249" s="14" t="s">
        <v>81</v>
      </c>
      <c r="AY249" s="263" t="s">
        <v>169</v>
      </c>
    </row>
    <row r="250" spans="1:65" s="2" customFormat="1" ht="33" customHeight="1">
      <c r="A250" s="41"/>
      <c r="B250" s="42"/>
      <c r="C250" s="229" t="s">
        <v>501</v>
      </c>
      <c r="D250" s="229" t="s">
        <v>171</v>
      </c>
      <c r="E250" s="230" t="s">
        <v>1294</v>
      </c>
      <c r="F250" s="231" t="s">
        <v>1295</v>
      </c>
      <c r="G250" s="232" t="s">
        <v>174</v>
      </c>
      <c r="H250" s="233">
        <v>67.558</v>
      </c>
      <c r="I250" s="234"/>
      <c r="J250" s="235">
        <f>ROUND(I250*H250,2)</f>
        <v>0</v>
      </c>
      <c r="K250" s="231" t="s">
        <v>175</v>
      </c>
      <c r="L250" s="47"/>
      <c r="M250" s="236" t="s">
        <v>19</v>
      </c>
      <c r="N250" s="237" t="s">
        <v>45</v>
      </c>
      <c r="O250" s="87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40" t="s">
        <v>176</v>
      </c>
      <c r="AT250" s="240" t="s">
        <v>171</v>
      </c>
      <c r="AU250" s="240" t="s">
        <v>83</v>
      </c>
      <c r="AY250" s="20" t="s">
        <v>169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20" t="s">
        <v>81</v>
      </c>
      <c r="BK250" s="241">
        <f>ROUND(I250*H250,2)</f>
        <v>0</v>
      </c>
      <c r="BL250" s="20" t="s">
        <v>176</v>
      </c>
      <c r="BM250" s="240" t="s">
        <v>1296</v>
      </c>
    </row>
    <row r="251" spans="1:65" s="2" customFormat="1" ht="21.75" customHeight="1">
      <c r="A251" s="41"/>
      <c r="B251" s="42"/>
      <c r="C251" s="229" t="s">
        <v>506</v>
      </c>
      <c r="D251" s="229" t="s">
        <v>171</v>
      </c>
      <c r="E251" s="230" t="s">
        <v>1297</v>
      </c>
      <c r="F251" s="231" t="s">
        <v>1298</v>
      </c>
      <c r="G251" s="232" t="s">
        <v>234</v>
      </c>
      <c r="H251" s="233">
        <v>2.378</v>
      </c>
      <c r="I251" s="234"/>
      <c r="J251" s="235">
        <f>ROUND(I251*H251,2)</f>
        <v>0</v>
      </c>
      <c r="K251" s="231" t="s">
        <v>175</v>
      </c>
      <c r="L251" s="47"/>
      <c r="M251" s="236" t="s">
        <v>19</v>
      </c>
      <c r="N251" s="237" t="s">
        <v>45</v>
      </c>
      <c r="O251" s="87"/>
      <c r="P251" s="238">
        <f>O251*H251</f>
        <v>0</v>
      </c>
      <c r="Q251" s="238">
        <v>1.04711</v>
      </c>
      <c r="R251" s="238">
        <f>Q251*H251</f>
        <v>2.49002758</v>
      </c>
      <c r="S251" s="238">
        <v>0</v>
      </c>
      <c r="T251" s="239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40" t="s">
        <v>176</v>
      </c>
      <c r="AT251" s="240" t="s">
        <v>171</v>
      </c>
      <c r="AU251" s="240" t="s">
        <v>83</v>
      </c>
      <c r="AY251" s="20" t="s">
        <v>169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20" t="s">
        <v>81</v>
      </c>
      <c r="BK251" s="241">
        <f>ROUND(I251*H251,2)</f>
        <v>0</v>
      </c>
      <c r="BL251" s="20" t="s">
        <v>176</v>
      </c>
      <c r="BM251" s="240" t="s">
        <v>1299</v>
      </c>
    </row>
    <row r="252" spans="1:51" s="14" customFormat="1" ht="12">
      <c r="A252" s="14"/>
      <c r="B252" s="253"/>
      <c r="C252" s="254"/>
      <c r="D252" s="244" t="s">
        <v>178</v>
      </c>
      <c r="E252" s="255" t="s">
        <v>19</v>
      </c>
      <c r="F252" s="256" t="s">
        <v>1300</v>
      </c>
      <c r="G252" s="254"/>
      <c r="H252" s="257">
        <v>2.265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3" t="s">
        <v>178</v>
      </c>
      <c r="AU252" s="263" t="s">
        <v>83</v>
      </c>
      <c r="AV252" s="14" t="s">
        <v>83</v>
      </c>
      <c r="AW252" s="14" t="s">
        <v>35</v>
      </c>
      <c r="AX252" s="14" t="s">
        <v>81</v>
      </c>
      <c r="AY252" s="263" t="s">
        <v>169</v>
      </c>
    </row>
    <row r="253" spans="1:51" s="14" customFormat="1" ht="12">
      <c r="A253" s="14"/>
      <c r="B253" s="253"/>
      <c r="C253" s="254"/>
      <c r="D253" s="244" t="s">
        <v>178</v>
      </c>
      <c r="E253" s="254"/>
      <c r="F253" s="256" t="s">
        <v>1301</v>
      </c>
      <c r="G253" s="254"/>
      <c r="H253" s="257">
        <v>2.378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178</v>
      </c>
      <c r="AU253" s="263" t="s">
        <v>83</v>
      </c>
      <c r="AV253" s="14" t="s">
        <v>83</v>
      </c>
      <c r="AW253" s="14" t="s">
        <v>4</v>
      </c>
      <c r="AX253" s="14" t="s">
        <v>81</v>
      </c>
      <c r="AY253" s="263" t="s">
        <v>169</v>
      </c>
    </row>
    <row r="254" spans="1:63" s="12" customFormat="1" ht="22.8" customHeight="1">
      <c r="A254" s="12"/>
      <c r="B254" s="213"/>
      <c r="C254" s="214"/>
      <c r="D254" s="215" t="s">
        <v>73</v>
      </c>
      <c r="E254" s="227" t="s">
        <v>176</v>
      </c>
      <c r="F254" s="227" t="s">
        <v>1302</v>
      </c>
      <c r="G254" s="214"/>
      <c r="H254" s="214"/>
      <c r="I254" s="217"/>
      <c r="J254" s="228">
        <f>BK254</f>
        <v>0</v>
      </c>
      <c r="K254" s="214"/>
      <c r="L254" s="219"/>
      <c r="M254" s="220"/>
      <c r="N254" s="221"/>
      <c r="O254" s="221"/>
      <c r="P254" s="222">
        <f>SUM(P255:P261)</f>
        <v>0</v>
      </c>
      <c r="Q254" s="221"/>
      <c r="R254" s="222">
        <f>SUM(R255:R261)</f>
        <v>9.826493399999999</v>
      </c>
      <c r="S254" s="221"/>
      <c r="T254" s="223">
        <f>SUM(T255:T261)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4" t="s">
        <v>81</v>
      </c>
      <c r="AT254" s="225" t="s">
        <v>73</v>
      </c>
      <c r="AU254" s="225" t="s">
        <v>81</v>
      </c>
      <c r="AY254" s="224" t="s">
        <v>169</v>
      </c>
      <c r="BK254" s="226">
        <f>SUM(BK255:BK261)</f>
        <v>0</v>
      </c>
    </row>
    <row r="255" spans="1:65" s="2" customFormat="1" ht="21.75" customHeight="1">
      <c r="A255" s="41"/>
      <c r="B255" s="42"/>
      <c r="C255" s="229" t="s">
        <v>511</v>
      </c>
      <c r="D255" s="229" t="s">
        <v>171</v>
      </c>
      <c r="E255" s="230" t="s">
        <v>1303</v>
      </c>
      <c r="F255" s="231" t="s">
        <v>1304</v>
      </c>
      <c r="G255" s="232" t="s">
        <v>174</v>
      </c>
      <c r="H255" s="233">
        <v>28.74</v>
      </c>
      <c r="I255" s="234"/>
      <c r="J255" s="235">
        <f>ROUND(I255*H255,2)</f>
        <v>0</v>
      </c>
      <c r="K255" s="231" t="s">
        <v>175</v>
      </c>
      <c r="L255" s="47"/>
      <c r="M255" s="236" t="s">
        <v>19</v>
      </c>
      <c r="N255" s="237" t="s">
        <v>45</v>
      </c>
      <c r="O255" s="87"/>
      <c r="P255" s="238">
        <f>O255*H255</f>
        <v>0</v>
      </c>
      <c r="Q255" s="238">
        <v>0.34191</v>
      </c>
      <c r="R255" s="238">
        <f>Q255*H255</f>
        <v>9.826493399999999</v>
      </c>
      <c r="S255" s="238">
        <v>0</v>
      </c>
      <c r="T255" s="239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40" t="s">
        <v>176</v>
      </c>
      <c r="AT255" s="240" t="s">
        <v>171</v>
      </c>
      <c r="AU255" s="240" t="s">
        <v>83</v>
      </c>
      <c r="AY255" s="20" t="s">
        <v>169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20" t="s">
        <v>81</v>
      </c>
      <c r="BK255" s="241">
        <f>ROUND(I255*H255,2)</f>
        <v>0</v>
      </c>
      <c r="BL255" s="20" t="s">
        <v>176</v>
      </c>
      <c r="BM255" s="240" t="s">
        <v>1305</v>
      </c>
    </row>
    <row r="256" spans="1:51" s="13" customFormat="1" ht="12">
      <c r="A256" s="13"/>
      <c r="B256" s="242"/>
      <c r="C256" s="243"/>
      <c r="D256" s="244" t="s">
        <v>178</v>
      </c>
      <c r="E256" s="245" t="s">
        <v>19</v>
      </c>
      <c r="F256" s="246" t="s">
        <v>1231</v>
      </c>
      <c r="G256" s="243"/>
      <c r="H256" s="245" t="s">
        <v>19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178</v>
      </c>
      <c r="AU256" s="252" t="s">
        <v>83</v>
      </c>
      <c r="AV256" s="13" t="s">
        <v>81</v>
      </c>
      <c r="AW256" s="13" t="s">
        <v>35</v>
      </c>
      <c r="AX256" s="13" t="s">
        <v>74</v>
      </c>
      <c r="AY256" s="252" t="s">
        <v>169</v>
      </c>
    </row>
    <row r="257" spans="1:51" s="13" customFormat="1" ht="12">
      <c r="A257" s="13"/>
      <c r="B257" s="242"/>
      <c r="C257" s="243"/>
      <c r="D257" s="244" t="s">
        <v>178</v>
      </c>
      <c r="E257" s="245" t="s">
        <v>19</v>
      </c>
      <c r="F257" s="246" t="s">
        <v>1170</v>
      </c>
      <c r="G257" s="243"/>
      <c r="H257" s="245" t="s">
        <v>19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178</v>
      </c>
      <c r="AU257" s="252" t="s">
        <v>83</v>
      </c>
      <c r="AV257" s="13" t="s">
        <v>81</v>
      </c>
      <c r="AW257" s="13" t="s">
        <v>35</v>
      </c>
      <c r="AX257" s="13" t="s">
        <v>74</v>
      </c>
      <c r="AY257" s="252" t="s">
        <v>169</v>
      </c>
    </row>
    <row r="258" spans="1:51" s="14" customFormat="1" ht="12">
      <c r="A258" s="14"/>
      <c r="B258" s="253"/>
      <c r="C258" s="254"/>
      <c r="D258" s="244" t="s">
        <v>178</v>
      </c>
      <c r="E258" s="255" t="s">
        <v>19</v>
      </c>
      <c r="F258" s="256" t="s">
        <v>1306</v>
      </c>
      <c r="G258" s="254"/>
      <c r="H258" s="257">
        <v>14.76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3" t="s">
        <v>178</v>
      </c>
      <c r="AU258" s="263" t="s">
        <v>83</v>
      </c>
      <c r="AV258" s="14" t="s">
        <v>83</v>
      </c>
      <c r="AW258" s="14" t="s">
        <v>35</v>
      </c>
      <c r="AX258" s="14" t="s">
        <v>74</v>
      </c>
      <c r="AY258" s="263" t="s">
        <v>169</v>
      </c>
    </row>
    <row r="259" spans="1:51" s="14" customFormat="1" ht="12">
      <c r="A259" s="14"/>
      <c r="B259" s="253"/>
      <c r="C259" s="254"/>
      <c r="D259" s="244" t="s">
        <v>178</v>
      </c>
      <c r="E259" s="255" t="s">
        <v>19</v>
      </c>
      <c r="F259" s="256" t="s">
        <v>1307</v>
      </c>
      <c r="G259" s="254"/>
      <c r="H259" s="257">
        <v>8.4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178</v>
      </c>
      <c r="AU259" s="263" t="s">
        <v>83</v>
      </c>
      <c r="AV259" s="14" t="s">
        <v>83</v>
      </c>
      <c r="AW259" s="14" t="s">
        <v>35</v>
      </c>
      <c r="AX259" s="14" t="s">
        <v>74</v>
      </c>
      <c r="AY259" s="263" t="s">
        <v>169</v>
      </c>
    </row>
    <row r="260" spans="1:51" s="14" customFormat="1" ht="12">
      <c r="A260" s="14"/>
      <c r="B260" s="253"/>
      <c r="C260" s="254"/>
      <c r="D260" s="244" t="s">
        <v>178</v>
      </c>
      <c r="E260" s="255" t="s">
        <v>19</v>
      </c>
      <c r="F260" s="256" t="s">
        <v>1308</v>
      </c>
      <c r="G260" s="254"/>
      <c r="H260" s="257">
        <v>5.58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178</v>
      </c>
      <c r="AU260" s="263" t="s">
        <v>83</v>
      </c>
      <c r="AV260" s="14" t="s">
        <v>83</v>
      </c>
      <c r="AW260" s="14" t="s">
        <v>35</v>
      </c>
      <c r="AX260" s="14" t="s">
        <v>74</v>
      </c>
      <c r="AY260" s="263" t="s">
        <v>169</v>
      </c>
    </row>
    <row r="261" spans="1:51" s="15" customFormat="1" ht="12">
      <c r="A261" s="15"/>
      <c r="B261" s="264"/>
      <c r="C261" s="265"/>
      <c r="D261" s="244" t="s">
        <v>178</v>
      </c>
      <c r="E261" s="266" t="s">
        <v>19</v>
      </c>
      <c r="F261" s="267" t="s">
        <v>183</v>
      </c>
      <c r="G261" s="265"/>
      <c r="H261" s="268">
        <v>28.740000000000002</v>
      </c>
      <c r="I261" s="269"/>
      <c r="J261" s="265"/>
      <c r="K261" s="265"/>
      <c r="L261" s="270"/>
      <c r="M261" s="271"/>
      <c r="N261" s="272"/>
      <c r="O261" s="272"/>
      <c r="P261" s="272"/>
      <c r="Q261" s="272"/>
      <c r="R261" s="272"/>
      <c r="S261" s="272"/>
      <c r="T261" s="27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4" t="s">
        <v>178</v>
      </c>
      <c r="AU261" s="274" t="s">
        <v>83</v>
      </c>
      <c r="AV261" s="15" t="s">
        <v>176</v>
      </c>
      <c r="AW261" s="15" t="s">
        <v>35</v>
      </c>
      <c r="AX261" s="15" t="s">
        <v>81</v>
      </c>
      <c r="AY261" s="274" t="s">
        <v>169</v>
      </c>
    </row>
    <row r="262" spans="1:63" s="12" customFormat="1" ht="22.8" customHeight="1">
      <c r="A262" s="12"/>
      <c r="B262" s="213"/>
      <c r="C262" s="214"/>
      <c r="D262" s="215" t="s">
        <v>73</v>
      </c>
      <c r="E262" s="227" t="s">
        <v>216</v>
      </c>
      <c r="F262" s="227" t="s">
        <v>242</v>
      </c>
      <c r="G262" s="214"/>
      <c r="H262" s="214"/>
      <c r="I262" s="217"/>
      <c r="J262" s="228">
        <f>BK262</f>
        <v>0</v>
      </c>
      <c r="K262" s="214"/>
      <c r="L262" s="219"/>
      <c r="M262" s="220"/>
      <c r="N262" s="221"/>
      <c r="O262" s="221"/>
      <c r="P262" s="222">
        <f>SUM(P263:P278)</f>
        <v>0</v>
      </c>
      <c r="Q262" s="221"/>
      <c r="R262" s="222">
        <f>SUM(R263:R278)</f>
        <v>0.07834332</v>
      </c>
      <c r="S262" s="221"/>
      <c r="T262" s="223">
        <f>SUM(T263:T278)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4" t="s">
        <v>81</v>
      </c>
      <c r="AT262" s="225" t="s">
        <v>73</v>
      </c>
      <c r="AU262" s="225" t="s">
        <v>81</v>
      </c>
      <c r="AY262" s="224" t="s">
        <v>169</v>
      </c>
      <c r="BK262" s="226">
        <f>SUM(BK263:BK278)</f>
        <v>0</v>
      </c>
    </row>
    <row r="263" spans="1:65" s="2" customFormat="1" ht="33" customHeight="1">
      <c r="A263" s="41"/>
      <c r="B263" s="42"/>
      <c r="C263" s="229" t="s">
        <v>519</v>
      </c>
      <c r="D263" s="229" t="s">
        <v>171</v>
      </c>
      <c r="E263" s="230" t="s">
        <v>1309</v>
      </c>
      <c r="F263" s="231" t="s">
        <v>1310</v>
      </c>
      <c r="G263" s="232" t="s">
        <v>445</v>
      </c>
      <c r="H263" s="233">
        <v>23.62</v>
      </c>
      <c r="I263" s="234"/>
      <c r="J263" s="235">
        <f>ROUND(I263*H263,2)</f>
        <v>0</v>
      </c>
      <c r="K263" s="231" t="s">
        <v>175</v>
      </c>
      <c r="L263" s="47"/>
      <c r="M263" s="236" t="s">
        <v>19</v>
      </c>
      <c r="N263" s="237" t="s">
        <v>45</v>
      </c>
      <c r="O263" s="87"/>
      <c r="P263" s="238">
        <f>O263*H263</f>
        <v>0</v>
      </c>
      <c r="Q263" s="238">
        <v>0.00208</v>
      </c>
      <c r="R263" s="238">
        <f>Q263*H263</f>
        <v>0.049129599999999995</v>
      </c>
      <c r="S263" s="238">
        <v>0</v>
      </c>
      <c r="T263" s="239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40" t="s">
        <v>176</v>
      </c>
      <c r="AT263" s="240" t="s">
        <v>171</v>
      </c>
      <c r="AU263" s="240" t="s">
        <v>83</v>
      </c>
      <c r="AY263" s="20" t="s">
        <v>169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20" t="s">
        <v>81</v>
      </c>
      <c r="BK263" s="241">
        <f>ROUND(I263*H263,2)</f>
        <v>0</v>
      </c>
      <c r="BL263" s="20" t="s">
        <v>176</v>
      </c>
      <c r="BM263" s="240" t="s">
        <v>1311</v>
      </c>
    </row>
    <row r="264" spans="1:51" s="13" customFormat="1" ht="12">
      <c r="A264" s="13"/>
      <c r="B264" s="242"/>
      <c r="C264" s="243"/>
      <c r="D264" s="244" t="s">
        <v>178</v>
      </c>
      <c r="E264" s="245" t="s">
        <v>19</v>
      </c>
      <c r="F264" s="246" t="s">
        <v>1231</v>
      </c>
      <c r="G264" s="243"/>
      <c r="H264" s="245" t="s">
        <v>19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2" t="s">
        <v>178</v>
      </c>
      <c r="AU264" s="252" t="s">
        <v>83</v>
      </c>
      <c r="AV264" s="13" t="s">
        <v>81</v>
      </c>
      <c r="AW264" s="13" t="s">
        <v>35</v>
      </c>
      <c r="AX264" s="13" t="s">
        <v>74</v>
      </c>
      <c r="AY264" s="252" t="s">
        <v>169</v>
      </c>
    </row>
    <row r="265" spans="1:51" s="14" customFormat="1" ht="12">
      <c r="A265" s="14"/>
      <c r="B265" s="253"/>
      <c r="C265" s="254"/>
      <c r="D265" s="244" t="s">
        <v>178</v>
      </c>
      <c r="E265" s="255" t="s">
        <v>19</v>
      </c>
      <c r="F265" s="256" t="s">
        <v>1312</v>
      </c>
      <c r="G265" s="254"/>
      <c r="H265" s="257">
        <v>23.62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178</v>
      </c>
      <c r="AU265" s="263" t="s">
        <v>83</v>
      </c>
      <c r="AV265" s="14" t="s">
        <v>83</v>
      </c>
      <c r="AW265" s="14" t="s">
        <v>35</v>
      </c>
      <c r="AX265" s="14" t="s">
        <v>81</v>
      </c>
      <c r="AY265" s="263" t="s">
        <v>169</v>
      </c>
    </row>
    <row r="266" spans="1:65" s="2" customFormat="1" ht="44.25" customHeight="1">
      <c r="A266" s="41"/>
      <c r="B266" s="42"/>
      <c r="C266" s="229" t="s">
        <v>529</v>
      </c>
      <c r="D266" s="229" t="s">
        <v>171</v>
      </c>
      <c r="E266" s="230" t="s">
        <v>1313</v>
      </c>
      <c r="F266" s="231" t="s">
        <v>1314</v>
      </c>
      <c r="G266" s="232" t="s">
        <v>186</v>
      </c>
      <c r="H266" s="233">
        <v>32</v>
      </c>
      <c r="I266" s="234"/>
      <c r="J266" s="235">
        <f>ROUND(I266*H266,2)</f>
        <v>0</v>
      </c>
      <c r="K266" s="231" t="s">
        <v>175</v>
      </c>
      <c r="L266" s="47"/>
      <c r="M266" s="236" t="s">
        <v>19</v>
      </c>
      <c r="N266" s="237" t="s">
        <v>45</v>
      </c>
      <c r="O266" s="87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40" t="s">
        <v>176</v>
      </c>
      <c r="AT266" s="240" t="s">
        <v>171</v>
      </c>
      <c r="AU266" s="240" t="s">
        <v>83</v>
      </c>
      <c r="AY266" s="20" t="s">
        <v>169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20" t="s">
        <v>81</v>
      </c>
      <c r="BK266" s="241">
        <f>ROUND(I266*H266,2)</f>
        <v>0</v>
      </c>
      <c r="BL266" s="20" t="s">
        <v>176</v>
      </c>
      <c r="BM266" s="240" t="s">
        <v>1315</v>
      </c>
    </row>
    <row r="267" spans="1:51" s="13" customFormat="1" ht="12">
      <c r="A267" s="13"/>
      <c r="B267" s="242"/>
      <c r="C267" s="243"/>
      <c r="D267" s="244" t="s">
        <v>178</v>
      </c>
      <c r="E267" s="245" t="s">
        <v>19</v>
      </c>
      <c r="F267" s="246" t="s">
        <v>1231</v>
      </c>
      <c r="G267" s="243"/>
      <c r="H267" s="245" t="s">
        <v>19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2" t="s">
        <v>178</v>
      </c>
      <c r="AU267" s="252" t="s">
        <v>83</v>
      </c>
      <c r="AV267" s="13" t="s">
        <v>81</v>
      </c>
      <c r="AW267" s="13" t="s">
        <v>35</v>
      </c>
      <c r="AX267" s="13" t="s">
        <v>74</v>
      </c>
      <c r="AY267" s="252" t="s">
        <v>169</v>
      </c>
    </row>
    <row r="268" spans="1:51" s="13" customFormat="1" ht="12">
      <c r="A268" s="13"/>
      <c r="B268" s="242"/>
      <c r="C268" s="243"/>
      <c r="D268" s="244" t="s">
        <v>178</v>
      </c>
      <c r="E268" s="245" t="s">
        <v>19</v>
      </c>
      <c r="F268" s="246" t="s">
        <v>1316</v>
      </c>
      <c r="G268" s="243"/>
      <c r="H268" s="245" t="s">
        <v>19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2" t="s">
        <v>178</v>
      </c>
      <c r="AU268" s="252" t="s">
        <v>83</v>
      </c>
      <c r="AV268" s="13" t="s">
        <v>81</v>
      </c>
      <c r="AW268" s="13" t="s">
        <v>35</v>
      </c>
      <c r="AX268" s="13" t="s">
        <v>74</v>
      </c>
      <c r="AY268" s="252" t="s">
        <v>169</v>
      </c>
    </row>
    <row r="269" spans="1:51" s="14" customFormat="1" ht="12">
      <c r="A269" s="14"/>
      <c r="B269" s="253"/>
      <c r="C269" s="254"/>
      <c r="D269" s="244" t="s">
        <v>178</v>
      </c>
      <c r="E269" s="255" t="s">
        <v>19</v>
      </c>
      <c r="F269" s="256" t="s">
        <v>1317</v>
      </c>
      <c r="G269" s="254"/>
      <c r="H269" s="257">
        <v>5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3" t="s">
        <v>178</v>
      </c>
      <c r="AU269" s="263" t="s">
        <v>83</v>
      </c>
      <c r="AV269" s="14" t="s">
        <v>83</v>
      </c>
      <c r="AW269" s="14" t="s">
        <v>35</v>
      </c>
      <c r="AX269" s="14" t="s">
        <v>74</v>
      </c>
      <c r="AY269" s="263" t="s">
        <v>169</v>
      </c>
    </row>
    <row r="270" spans="1:51" s="14" customFormat="1" ht="12">
      <c r="A270" s="14"/>
      <c r="B270" s="253"/>
      <c r="C270" s="254"/>
      <c r="D270" s="244" t="s">
        <v>178</v>
      </c>
      <c r="E270" s="255" t="s">
        <v>19</v>
      </c>
      <c r="F270" s="256" t="s">
        <v>1318</v>
      </c>
      <c r="G270" s="254"/>
      <c r="H270" s="257">
        <v>27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178</v>
      </c>
      <c r="AU270" s="263" t="s">
        <v>83</v>
      </c>
      <c r="AV270" s="14" t="s">
        <v>83</v>
      </c>
      <c r="AW270" s="14" t="s">
        <v>35</v>
      </c>
      <c r="AX270" s="14" t="s">
        <v>74</v>
      </c>
      <c r="AY270" s="263" t="s">
        <v>169</v>
      </c>
    </row>
    <row r="271" spans="1:51" s="15" customFormat="1" ht="12">
      <c r="A271" s="15"/>
      <c r="B271" s="264"/>
      <c r="C271" s="265"/>
      <c r="D271" s="244" t="s">
        <v>178</v>
      </c>
      <c r="E271" s="266" t="s">
        <v>19</v>
      </c>
      <c r="F271" s="267" t="s">
        <v>183</v>
      </c>
      <c r="G271" s="265"/>
      <c r="H271" s="268">
        <v>32</v>
      </c>
      <c r="I271" s="269"/>
      <c r="J271" s="265"/>
      <c r="K271" s="265"/>
      <c r="L271" s="270"/>
      <c r="M271" s="271"/>
      <c r="N271" s="272"/>
      <c r="O271" s="272"/>
      <c r="P271" s="272"/>
      <c r="Q271" s="272"/>
      <c r="R271" s="272"/>
      <c r="S271" s="272"/>
      <c r="T271" s="27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4" t="s">
        <v>178</v>
      </c>
      <c r="AU271" s="274" t="s">
        <v>83</v>
      </c>
      <c r="AV271" s="15" t="s">
        <v>176</v>
      </c>
      <c r="AW271" s="15" t="s">
        <v>35</v>
      </c>
      <c r="AX271" s="15" t="s">
        <v>81</v>
      </c>
      <c r="AY271" s="274" t="s">
        <v>169</v>
      </c>
    </row>
    <row r="272" spans="1:65" s="2" customFormat="1" ht="33" customHeight="1">
      <c r="A272" s="41"/>
      <c r="B272" s="42"/>
      <c r="C272" s="307" t="s">
        <v>537</v>
      </c>
      <c r="D272" s="307" t="s">
        <v>637</v>
      </c>
      <c r="E272" s="308" t="s">
        <v>1319</v>
      </c>
      <c r="F272" s="309" t="s">
        <v>1320</v>
      </c>
      <c r="G272" s="310" t="s">
        <v>186</v>
      </c>
      <c r="H272" s="311">
        <v>32</v>
      </c>
      <c r="I272" s="312"/>
      <c r="J272" s="313">
        <f>ROUND(I272*H272,2)</f>
        <v>0</v>
      </c>
      <c r="K272" s="309" t="s">
        <v>175</v>
      </c>
      <c r="L272" s="314"/>
      <c r="M272" s="315" t="s">
        <v>19</v>
      </c>
      <c r="N272" s="316" t="s">
        <v>45</v>
      </c>
      <c r="O272" s="87"/>
      <c r="P272" s="238">
        <f>O272*H272</f>
        <v>0</v>
      </c>
      <c r="Q272" s="238">
        <v>0.00025</v>
      </c>
      <c r="R272" s="238">
        <f>Q272*H272</f>
        <v>0.008</v>
      </c>
      <c r="S272" s="238">
        <v>0</v>
      </c>
      <c r="T272" s="239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40" t="s">
        <v>210</v>
      </c>
      <c r="AT272" s="240" t="s">
        <v>637</v>
      </c>
      <c r="AU272" s="240" t="s">
        <v>83</v>
      </c>
      <c r="AY272" s="20" t="s">
        <v>169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20" t="s">
        <v>81</v>
      </c>
      <c r="BK272" s="241">
        <f>ROUND(I272*H272,2)</f>
        <v>0</v>
      </c>
      <c r="BL272" s="20" t="s">
        <v>176</v>
      </c>
      <c r="BM272" s="240" t="s">
        <v>1321</v>
      </c>
    </row>
    <row r="273" spans="1:65" s="2" customFormat="1" ht="21.75" customHeight="1">
      <c r="A273" s="41"/>
      <c r="B273" s="42"/>
      <c r="C273" s="229" t="s">
        <v>542</v>
      </c>
      <c r="D273" s="229" t="s">
        <v>171</v>
      </c>
      <c r="E273" s="230" t="s">
        <v>1322</v>
      </c>
      <c r="F273" s="231" t="s">
        <v>1323</v>
      </c>
      <c r="G273" s="232" t="s">
        <v>174</v>
      </c>
      <c r="H273" s="233">
        <v>21.428</v>
      </c>
      <c r="I273" s="234"/>
      <c r="J273" s="235">
        <f>ROUND(I273*H273,2)</f>
        <v>0</v>
      </c>
      <c r="K273" s="231" t="s">
        <v>175</v>
      </c>
      <c r="L273" s="47"/>
      <c r="M273" s="236" t="s">
        <v>19</v>
      </c>
      <c r="N273" s="237" t="s">
        <v>45</v>
      </c>
      <c r="O273" s="87"/>
      <c r="P273" s="238">
        <f>O273*H273</f>
        <v>0</v>
      </c>
      <c r="Q273" s="238">
        <v>0.00099</v>
      </c>
      <c r="R273" s="238">
        <f>Q273*H273</f>
        <v>0.021213720000000002</v>
      </c>
      <c r="S273" s="238">
        <v>0</v>
      </c>
      <c r="T273" s="239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40" t="s">
        <v>176</v>
      </c>
      <c r="AT273" s="240" t="s">
        <v>171</v>
      </c>
      <c r="AU273" s="240" t="s">
        <v>83</v>
      </c>
      <c r="AY273" s="20" t="s">
        <v>169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20" t="s">
        <v>81</v>
      </c>
      <c r="BK273" s="241">
        <f>ROUND(I273*H273,2)</f>
        <v>0</v>
      </c>
      <c r="BL273" s="20" t="s">
        <v>176</v>
      </c>
      <c r="BM273" s="240" t="s">
        <v>1324</v>
      </c>
    </row>
    <row r="274" spans="1:51" s="13" customFormat="1" ht="12">
      <c r="A274" s="13"/>
      <c r="B274" s="242"/>
      <c r="C274" s="243"/>
      <c r="D274" s="244" t="s">
        <v>178</v>
      </c>
      <c r="E274" s="245" t="s">
        <v>19</v>
      </c>
      <c r="F274" s="246" t="s">
        <v>1231</v>
      </c>
      <c r="G274" s="243"/>
      <c r="H274" s="245" t="s">
        <v>19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2" t="s">
        <v>178</v>
      </c>
      <c r="AU274" s="252" t="s">
        <v>83</v>
      </c>
      <c r="AV274" s="13" t="s">
        <v>81</v>
      </c>
      <c r="AW274" s="13" t="s">
        <v>35</v>
      </c>
      <c r="AX274" s="13" t="s">
        <v>74</v>
      </c>
      <c r="AY274" s="252" t="s">
        <v>169</v>
      </c>
    </row>
    <row r="275" spans="1:51" s="14" customFormat="1" ht="12">
      <c r="A275" s="14"/>
      <c r="B275" s="253"/>
      <c r="C275" s="254"/>
      <c r="D275" s="244" t="s">
        <v>178</v>
      </c>
      <c r="E275" s="255" t="s">
        <v>19</v>
      </c>
      <c r="F275" s="256" t="s">
        <v>1325</v>
      </c>
      <c r="G275" s="254"/>
      <c r="H275" s="257">
        <v>12.794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3" t="s">
        <v>178</v>
      </c>
      <c r="AU275" s="263" t="s">
        <v>83</v>
      </c>
      <c r="AV275" s="14" t="s">
        <v>83</v>
      </c>
      <c r="AW275" s="14" t="s">
        <v>35</v>
      </c>
      <c r="AX275" s="14" t="s">
        <v>74</v>
      </c>
      <c r="AY275" s="263" t="s">
        <v>169</v>
      </c>
    </row>
    <row r="276" spans="1:51" s="14" customFormat="1" ht="12">
      <c r="A276" s="14"/>
      <c r="B276" s="253"/>
      <c r="C276" s="254"/>
      <c r="D276" s="244" t="s">
        <v>178</v>
      </c>
      <c r="E276" s="255" t="s">
        <v>19</v>
      </c>
      <c r="F276" s="256" t="s">
        <v>1326</v>
      </c>
      <c r="G276" s="254"/>
      <c r="H276" s="257">
        <v>4.876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178</v>
      </c>
      <c r="AU276" s="263" t="s">
        <v>83</v>
      </c>
      <c r="AV276" s="14" t="s">
        <v>83</v>
      </c>
      <c r="AW276" s="14" t="s">
        <v>35</v>
      </c>
      <c r="AX276" s="14" t="s">
        <v>74</v>
      </c>
      <c r="AY276" s="263" t="s">
        <v>169</v>
      </c>
    </row>
    <row r="277" spans="1:51" s="14" customFormat="1" ht="12">
      <c r="A277" s="14"/>
      <c r="B277" s="253"/>
      <c r="C277" s="254"/>
      <c r="D277" s="244" t="s">
        <v>178</v>
      </c>
      <c r="E277" s="255" t="s">
        <v>19</v>
      </c>
      <c r="F277" s="256" t="s">
        <v>1327</v>
      </c>
      <c r="G277" s="254"/>
      <c r="H277" s="257">
        <v>3.758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178</v>
      </c>
      <c r="AU277" s="263" t="s">
        <v>83</v>
      </c>
      <c r="AV277" s="14" t="s">
        <v>83</v>
      </c>
      <c r="AW277" s="14" t="s">
        <v>35</v>
      </c>
      <c r="AX277" s="14" t="s">
        <v>74</v>
      </c>
      <c r="AY277" s="263" t="s">
        <v>169</v>
      </c>
    </row>
    <row r="278" spans="1:51" s="15" customFormat="1" ht="12">
      <c r="A278" s="15"/>
      <c r="B278" s="264"/>
      <c r="C278" s="265"/>
      <c r="D278" s="244" t="s">
        <v>178</v>
      </c>
      <c r="E278" s="266" t="s">
        <v>19</v>
      </c>
      <c r="F278" s="267" t="s">
        <v>183</v>
      </c>
      <c r="G278" s="265"/>
      <c r="H278" s="268">
        <v>21.428</v>
      </c>
      <c r="I278" s="269"/>
      <c r="J278" s="265"/>
      <c r="K278" s="265"/>
      <c r="L278" s="270"/>
      <c r="M278" s="271"/>
      <c r="N278" s="272"/>
      <c r="O278" s="272"/>
      <c r="P278" s="272"/>
      <c r="Q278" s="272"/>
      <c r="R278" s="272"/>
      <c r="S278" s="272"/>
      <c r="T278" s="273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4" t="s">
        <v>178</v>
      </c>
      <c r="AU278" s="274" t="s">
        <v>83</v>
      </c>
      <c r="AV278" s="15" t="s">
        <v>176</v>
      </c>
      <c r="AW278" s="15" t="s">
        <v>35</v>
      </c>
      <c r="AX278" s="15" t="s">
        <v>81</v>
      </c>
      <c r="AY278" s="274" t="s">
        <v>169</v>
      </c>
    </row>
    <row r="279" spans="1:63" s="12" customFormat="1" ht="22.8" customHeight="1">
      <c r="A279" s="12"/>
      <c r="B279" s="213"/>
      <c r="C279" s="214"/>
      <c r="D279" s="215" t="s">
        <v>73</v>
      </c>
      <c r="E279" s="227" t="s">
        <v>991</v>
      </c>
      <c r="F279" s="227" t="s">
        <v>244</v>
      </c>
      <c r="G279" s="214"/>
      <c r="H279" s="214"/>
      <c r="I279" s="217"/>
      <c r="J279" s="228">
        <f>BK279</f>
        <v>0</v>
      </c>
      <c r="K279" s="214"/>
      <c r="L279" s="219"/>
      <c r="M279" s="220"/>
      <c r="N279" s="221"/>
      <c r="O279" s="221"/>
      <c r="P279" s="222">
        <f>P280</f>
        <v>0</v>
      </c>
      <c r="Q279" s="221"/>
      <c r="R279" s="222">
        <f>R280</f>
        <v>0</v>
      </c>
      <c r="S279" s="221"/>
      <c r="T279" s="223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4" t="s">
        <v>81</v>
      </c>
      <c r="AT279" s="225" t="s">
        <v>73</v>
      </c>
      <c r="AU279" s="225" t="s">
        <v>81</v>
      </c>
      <c r="AY279" s="224" t="s">
        <v>169</v>
      </c>
      <c r="BK279" s="226">
        <f>BK280</f>
        <v>0</v>
      </c>
    </row>
    <row r="280" spans="1:65" s="2" customFormat="1" ht="44.25" customHeight="1">
      <c r="A280" s="41"/>
      <c r="B280" s="42"/>
      <c r="C280" s="229" t="s">
        <v>547</v>
      </c>
      <c r="D280" s="229" t="s">
        <v>171</v>
      </c>
      <c r="E280" s="230" t="s">
        <v>1328</v>
      </c>
      <c r="F280" s="231" t="s">
        <v>1329</v>
      </c>
      <c r="G280" s="232" t="s">
        <v>234</v>
      </c>
      <c r="H280" s="233">
        <v>989.831</v>
      </c>
      <c r="I280" s="234"/>
      <c r="J280" s="235">
        <f>ROUND(I280*H280,2)</f>
        <v>0</v>
      </c>
      <c r="K280" s="231" t="s">
        <v>175</v>
      </c>
      <c r="L280" s="47"/>
      <c r="M280" s="236" t="s">
        <v>19</v>
      </c>
      <c r="N280" s="237" t="s">
        <v>45</v>
      </c>
      <c r="O280" s="87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40" t="s">
        <v>176</v>
      </c>
      <c r="AT280" s="240" t="s">
        <v>171</v>
      </c>
      <c r="AU280" s="240" t="s">
        <v>83</v>
      </c>
      <c r="AY280" s="20" t="s">
        <v>169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20" t="s">
        <v>81</v>
      </c>
      <c r="BK280" s="241">
        <f>ROUND(I280*H280,2)</f>
        <v>0</v>
      </c>
      <c r="BL280" s="20" t="s">
        <v>176</v>
      </c>
      <c r="BM280" s="240" t="s">
        <v>1330</v>
      </c>
    </row>
    <row r="281" spans="1:63" s="12" customFormat="1" ht="25.9" customHeight="1">
      <c r="A281" s="12"/>
      <c r="B281" s="213"/>
      <c r="C281" s="214"/>
      <c r="D281" s="215" t="s">
        <v>73</v>
      </c>
      <c r="E281" s="216" t="s">
        <v>263</v>
      </c>
      <c r="F281" s="216" t="s">
        <v>264</v>
      </c>
      <c r="G281" s="214"/>
      <c r="H281" s="214"/>
      <c r="I281" s="217"/>
      <c r="J281" s="218">
        <f>BK281</f>
        <v>0</v>
      </c>
      <c r="K281" s="214"/>
      <c r="L281" s="219"/>
      <c r="M281" s="220"/>
      <c r="N281" s="221"/>
      <c r="O281" s="221"/>
      <c r="P281" s="222">
        <f>P282</f>
        <v>0</v>
      </c>
      <c r="Q281" s="221"/>
      <c r="R281" s="222">
        <f>R282</f>
        <v>0.339</v>
      </c>
      <c r="S281" s="221"/>
      <c r="T281" s="223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4" t="s">
        <v>83</v>
      </c>
      <c r="AT281" s="225" t="s">
        <v>73</v>
      </c>
      <c r="AU281" s="225" t="s">
        <v>74</v>
      </c>
      <c r="AY281" s="224" t="s">
        <v>169</v>
      </c>
      <c r="BK281" s="226">
        <f>BK282</f>
        <v>0</v>
      </c>
    </row>
    <row r="282" spans="1:63" s="12" customFormat="1" ht="22.8" customHeight="1">
      <c r="A282" s="12"/>
      <c r="B282" s="213"/>
      <c r="C282" s="214"/>
      <c r="D282" s="215" t="s">
        <v>73</v>
      </c>
      <c r="E282" s="227" t="s">
        <v>996</v>
      </c>
      <c r="F282" s="227" t="s">
        <v>997</v>
      </c>
      <c r="G282" s="214"/>
      <c r="H282" s="214"/>
      <c r="I282" s="217"/>
      <c r="J282" s="228">
        <f>BK282</f>
        <v>0</v>
      </c>
      <c r="K282" s="214"/>
      <c r="L282" s="219"/>
      <c r="M282" s="220"/>
      <c r="N282" s="221"/>
      <c r="O282" s="221"/>
      <c r="P282" s="222">
        <f>SUM(P283:P312)</f>
        <v>0</v>
      </c>
      <c r="Q282" s="221"/>
      <c r="R282" s="222">
        <f>SUM(R283:R312)</f>
        <v>0.339</v>
      </c>
      <c r="S282" s="221"/>
      <c r="T282" s="223">
        <f>SUM(T283:T312)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4" t="s">
        <v>83</v>
      </c>
      <c r="AT282" s="225" t="s">
        <v>73</v>
      </c>
      <c r="AU282" s="225" t="s">
        <v>81</v>
      </c>
      <c r="AY282" s="224" t="s">
        <v>169</v>
      </c>
      <c r="BK282" s="226">
        <f>SUM(BK283:BK312)</f>
        <v>0</v>
      </c>
    </row>
    <row r="283" spans="1:65" s="2" customFormat="1" ht="33" customHeight="1">
      <c r="A283" s="41"/>
      <c r="B283" s="42"/>
      <c r="C283" s="229" t="s">
        <v>554</v>
      </c>
      <c r="D283" s="229" t="s">
        <v>171</v>
      </c>
      <c r="E283" s="230" t="s">
        <v>1331</v>
      </c>
      <c r="F283" s="231" t="s">
        <v>1332</v>
      </c>
      <c r="G283" s="232" t="s">
        <v>174</v>
      </c>
      <c r="H283" s="233">
        <v>135.82</v>
      </c>
      <c r="I283" s="234"/>
      <c r="J283" s="235">
        <f>ROUND(I283*H283,2)</f>
        <v>0</v>
      </c>
      <c r="K283" s="231" t="s">
        <v>175</v>
      </c>
      <c r="L283" s="47"/>
      <c r="M283" s="236" t="s">
        <v>19</v>
      </c>
      <c r="N283" s="237" t="s">
        <v>45</v>
      </c>
      <c r="O283" s="87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40" t="s">
        <v>227</v>
      </c>
      <c r="AT283" s="240" t="s">
        <v>171</v>
      </c>
      <c r="AU283" s="240" t="s">
        <v>83</v>
      </c>
      <c r="AY283" s="20" t="s">
        <v>169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20" t="s">
        <v>81</v>
      </c>
      <c r="BK283" s="241">
        <f>ROUND(I283*H283,2)</f>
        <v>0</v>
      </c>
      <c r="BL283" s="20" t="s">
        <v>227</v>
      </c>
      <c r="BM283" s="240" t="s">
        <v>1333</v>
      </c>
    </row>
    <row r="284" spans="1:51" s="13" customFormat="1" ht="12">
      <c r="A284" s="13"/>
      <c r="B284" s="242"/>
      <c r="C284" s="243"/>
      <c r="D284" s="244" t="s">
        <v>178</v>
      </c>
      <c r="E284" s="245" t="s">
        <v>19</v>
      </c>
      <c r="F284" s="246" t="s">
        <v>1153</v>
      </c>
      <c r="G284" s="243"/>
      <c r="H284" s="245" t="s">
        <v>19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2" t="s">
        <v>178</v>
      </c>
      <c r="AU284" s="252" t="s">
        <v>83</v>
      </c>
      <c r="AV284" s="13" t="s">
        <v>81</v>
      </c>
      <c r="AW284" s="13" t="s">
        <v>35</v>
      </c>
      <c r="AX284" s="13" t="s">
        <v>74</v>
      </c>
      <c r="AY284" s="252" t="s">
        <v>169</v>
      </c>
    </row>
    <row r="285" spans="1:51" s="14" customFormat="1" ht="12">
      <c r="A285" s="14"/>
      <c r="B285" s="253"/>
      <c r="C285" s="254"/>
      <c r="D285" s="244" t="s">
        <v>178</v>
      </c>
      <c r="E285" s="255" t="s">
        <v>19</v>
      </c>
      <c r="F285" s="256" t="s">
        <v>1334</v>
      </c>
      <c r="G285" s="254"/>
      <c r="H285" s="257">
        <v>69.6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3" t="s">
        <v>178</v>
      </c>
      <c r="AU285" s="263" t="s">
        <v>83</v>
      </c>
      <c r="AV285" s="14" t="s">
        <v>83</v>
      </c>
      <c r="AW285" s="14" t="s">
        <v>35</v>
      </c>
      <c r="AX285" s="14" t="s">
        <v>74</v>
      </c>
      <c r="AY285" s="263" t="s">
        <v>169</v>
      </c>
    </row>
    <row r="286" spans="1:51" s="14" customFormat="1" ht="12">
      <c r="A286" s="14"/>
      <c r="B286" s="253"/>
      <c r="C286" s="254"/>
      <c r="D286" s="244" t="s">
        <v>178</v>
      </c>
      <c r="E286" s="255" t="s">
        <v>19</v>
      </c>
      <c r="F286" s="256" t="s">
        <v>1335</v>
      </c>
      <c r="G286" s="254"/>
      <c r="H286" s="257">
        <v>40.8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178</v>
      </c>
      <c r="AU286" s="263" t="s">
        <v>83</v>
      </c>
      <c r="AV286" s="14" t="s">
        <v>83</v>
      </c>
      <c r="AW286" s="14" t="s">
        <v>35</v>
      </c>
      <c r="AX286" s="14" t="s">
        <v>74</v>
      </c>
      <c r="AY286" s="263" t="s">
        <v>169</v>
      </c>
    </row>
    <row r="287" spans="1:51" s="14" customFormat="1" ht="12">
      <c r="A287" s="14"/>
      <c r="B287" s="253"/>
      <c r="C287" s="254"/>
      <c r="D287" s="244" t="s">
        <v>178</v>
      </c>
      <c r="E287" s="255" t="s">
        <v>19</v>
      </c>
      <c r="F287" s="256" t="s">
        <v>1336</v>
      </c>
      <c r="G287" s="254"/>
      <c r="H287" s="257">
        <v>25.42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178</v>
      </c>
      <c r="AU287" s="263" t="s">
        <v>83</v>
      </c>
      <c r="AV287" s="14" t="s">
        <v>83</v>
      </c>
      <c r="AW287" s="14" t="s">
        <v>35</v>
      </c>
      <c r="AX287" s="14" t="s">
        <v>74</v>
      </c>
      <c r="AY287" s="263" t="s">
        <v>169</v>
      </c>
    </row>
    <row r="288" spans="1:51" s="15" customFormat="1" ht="12">
      <c r="A288" s="15"/>
      <c r="B288" s="264"/>
      <c r="C288" s="265"/>
      <c r="D288" s="244" t="s">
        <v>178</v>
      </c>
      <c r="E288" s="266" t="s">
        <v>19</v>
      </c>
      <c r="F288" s="267" t="s">
        <v>183</v>
      </c>
      <c r="G288" s="265"/>
      <c r="H288" s="268">
        <v>135.82</v>
      </c>
      <c r="I288" s="269"/>
      <c r="J288" s="265"/>
      <c r="K288" s="265"/>
      <c r="L288" s="270"/>
      <c r="M288" s="271"/>
      <c r="N288" s="272"/>
      <c r="O288" s="272"/>
      <c r="P288" s="272"/>
      <c r="Q288" s="272"/>
      <c r="R288" s="272"/>
      <c r="S288" s="272"/>
      <c r="T288" s="273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4" t="s">
        <v>178</v>
      </c>
      <c r="AU288" s="274" t="s">
        <v>83</v>
      </c>
      <c r="AV288" s="15" t="s">
        <v>176</v>
      </c>
      <c r="AW288" s="15" t="s">
        <v>35</v>
      </c>
      <c r="AX288" s="15" t="s">
        <v>81</v>
      </c>
      <c r="AY288" s="274" t="s">
        <v>169</v>
      </c>
    </row>
    <row r="289" spans="1:65" s="2" customFormat="1" ht="21.75" customHeight="1">
      <c r="A289" s="41"/>
      <c r="B289" s="42"/>
      <c r="C289" s="229" t="s">
        <v>562</v>
      </c>
      <c r="D289" s="229" t="s">
        <v>171</v>
      </c>
      <c r="E289" s="230" t="s">
        <v>1337</v>
      </c>
      <c r="F289" s="231" t="s">
        <v>1338</v>
      </c>
      <c r="G289" s="232" t="s">
        <v>174</v>
      </c>
      <c r="H289" s="233">
        <v>240.631</v>
      </c>
      <c r="I289" s="234"/>
      <c r="J289" s="235">
        <f>ROUND(I289*H289,2)</f>
        <v>0</v>
      </c>
      <c r="K289" s="231" t="s">
        <v>175</v>
      </c>
      <c r="L289" s="47"/>
      <c r="M289" s="236" t="s">
        <v>19</v>
      </c>
      <c r="N289" s="237" t="s">
        <v>45</v>
      </c>
      <c r="O289" s="87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40" t="s">
        <v>227</v>
      </c>
      <c r="AT289" s="240" t="s">
        <v>171</v>
      </c>
      <c r="AU289" s="240" t="s">
        <v>83</v>
      </c>
      <c r="AY289" s="20" t="s">
        <v>169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20" t="s">
        <v>81</v>
      </c>
      <c r="BK289" s="241">
        <f>ROUND(I289*H289,2)</f>
        <v>0</v>
      </c>
      <c r="BL289" s="20" t="s">
        <v>227</v>
      </c>
      <c r="BM289" s="240" t="s">
        <v>1339</v>
      </c>
    </row>
    <row r="290" spans="1:51" s="13" customFormat="1" ht="12">
      <c r="A290" s="13"/>
      <c r="B290" s="242"/>
      <c r="C290" s="243"/>
      <c r="D290" s="244" t="s">
        <v>178</v>
      </c>
      <c r="E290" s="245" t="s">
        <v>19</v>
      </c>
      <c r="F290" s="246" t="s">
        <v>1231</v>
      </c>
      <c r="G290" s="243"/>
      <c r="H290" s="245" t="s">
        <v>19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2" t="s">
        <v>178</v>
      </c>
      <c r="AU290" s="252" t="s">
        <v>83</v>
      </c>
      <c r="AV290" s="13" t="s">
        <v>81</v>
      </c>
      <c r="AW290" s="13" t="s">
        <v>35</v>
      </c>
      <c r="AX290" s="13" t="s">
        <v>74</v>
      </c>
      <c r="AY290" s="252" t="s">
        <v>169</v>
      </c>
    </row>
    <row r="291" spans="1:51" s="14" customFormat="1" ht="12">
      <c r="A291" s="14"/>
      <c r="B291" s="253"/>
      <c r="C291" s="254"/>
      <c r="D291" s="244" t="s">
        <v>178</v>
      </c>
      <c r="E291" s="255" t="s">
        <v>19</v>
      </c>
      <c r="F291" s="256" t="s">
        <v>1340</v>
      </c>
      <c r="G291" s="254"/>
      <c r="H291" s="257">
        <v>126.24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178</v>
      </c>
      <c r="AU291" s="263" t="s">
        <v>83</v>
      </c>
      <c r="AV291" s="14" t="s">
        <v>83</v>
      </c>
      <c r="AW291" s="14" t="s">
        <v>35</v>
      </c>
      <c r="AX291" s="14" t="s">
        <v>74</v>
      </c>
      <c r="AY291" s="263" t="s">
        <v>169</v>
      </c>
    </row>
    <row r="292" spans="1:51" s="14" customFormat="1" ht="12">
      <c r="A292" s="14"/>
      <c r="B292" s="253"/>
      <c r="C292" s="254"/>
      <c r="D292" s="244" t="s">
        <v>178</v>
      </c>
      <c r="E292" s="255" t="s">
        <v>19</v>
      </c>
      <c r="F292" s="256" t="s">
        <v>1341</v>
      </c>
      <c r="G292" s="254"/>
      <c r="H292" s="257">
        <v>69.627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3" t="s">
        <v>178</v>
      </c>
      <c r="AU292" s="263" t="s">
        <v>83</v>
      </c>
      <c r="AV292" s="14" t="s">
        <v>83</v>
      </c>
      <c r="AW292" s="14" t="s">
        <v>35</v>
      </c>
      <c r="AX292" s="14" t="s">
        <v>74</v>
      </c>
      <c r="AY292" s="263" t="s">
        <v>169</v>
      </c>
    </row>
    <row r="293" spans="1:51" s="14" customFormat="1" ht="12">
      <c r="A293" s="14"/>
      <c r="B293" s="253"/>
      <c r="C293" s="254"/>
      <c r="D293" s="244" t="s">
        <v>178</v>
      </c>
      <c r="E293" s="255" t="s">
        <v>19</v>
      </c>
      <c r="F293" s="256" t="s">
        <v>1342</v>
      </c>
      <c r="G293" s="254"/>
      <c r="H293" s="257">
        <v>44.764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178</v>
      </c>
      <c r="AU293" s="263" t="s">
        <v>83</v>
      </c>
      <c r="AV293" s="14" t="s">
        <v>83</v>
      </c>
      <c r="AW293" s="14" t="s">
        <v>35</v>
      </c>
      <c r="AX293" s="14" t="s">
        <v>74</v>
      </c>
      <c r="AY293" s="263" t="s">
        <v>169</v>
      </c>
    </row>
    <row r="294" spans="1:51" s="15" customFormat="1" ht="12">
      <c r="A294" s="15"/>
      <c r="B294" s="264"/>
      <c r="C294" s="265"/>
      <c r="D294" s="244" t="s">
        <v>178</v>
      </c>
      <c r="E294" s="266" t="s">
        <v>19</v>
      </c>
      <c r="F294" s="267" t="s">
        <v>183</v>
      </c>
      <c r="G294" s="265"/>
      <c r="H294" s="268">
        <v>240.631</v>
      </c>
      <c r="I294" s="269"/>
      <c r="J294" s="265"/>
      <c r="K294" s="265"/>
      <c r="L294" s="270"/>
      <c r="M294" s="271"/>
      <c r="N294" s="272"/>
      <c r="O294" s="272"/>
      <c r="P294" s="272"/>
      <c r="Q294" s="272"/>
      <c r="R294" s="272"/>
      <c r="S294" s="272"/>
      <c r="T294" s="273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4" t="s">
        <v>178</v>
      </c>
      <c r="AU294" s="274" t="s">
        <v>83</v>
      </c>
      <c r="AV294" s="15" t="s">
        <v>176</v>
      </c>
      <c r="AW294" s="15" t="s">
        <v>35</v>
      </c>
      <c r="AX294" s="15" t="s">
        <v>81</v>
      </c>
      <c r="AY294" s="274" t="s">
        <v>169</v>
      </c>
    </row>
    <row r="295" spans="1:65" s="2" customFormat="1" ht="16.5" customHeight="1">
      <c r="A295" s="41"/>
      <c r="B295" s="42"/>
      <c r="C295" s="307" t="s">
        <v>569</v>
      </c>
      <c r="D295" s="307" t="s">
        <v>637</v>
      </c>
      <c r="E295" s="308" t="s">
        <v>1343</v>
      </c>
      <c r="F295" s="309" t="s">
        <v>1344</v>
      </c>
      <c r="G295" s="310" t="s">
        <v>234</v>
      </c>
      <c r="H295" s="311">
        <v>0.113</v>
      </c>
      <c r="I295" s="312"/>
      <c r="J295" s="313">
        <f>ROUND(I295*H295,2)</f>
        <v>0</v>
      </c>
      <c r="K295" s="309" t="s">
        <v>175</v>
      </c>
      <c r="L295" s="314"/>
      <c r="M295" s="315" t="s">
        <v>19</v>
      </c>
      <c r="N295" s="316" t="s">
        <v>45</v>
      </c>
      <c r="O295" s="87"/>
      <c r="P295" s="238">
        <f>O295*H295</f>
        <v>0</v>
      </c>
      <c r="Q295" s="238">
        <v>1</v>
      </c>
      <c r="R295" s="238">
        <f>Q295*H295</f>
        <v>0.113</v>
      </c>
      <c r="S295" s="238">
        <v>0</v>
      </c>
      <c r="T295" s="239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40" t="s">
        <v>506</v>
      </c>
      <c r="AT295" s="240" t="s">
        <v>637</v>
      </c>
      <c r="AU295" s="240" t="s">
        <v>83</v>
      </c>
      <c r="AY295" s="20" t="s">
        <v>169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20" t="s">
        <v>81</v>
      </c>
      <c r="BK295" s="241">
        <f>ROUND(I295*H295,2)</f>
        <v>0</v>
      </c>
      <c r="BL295" s="20" t="s">
        <v>227</v>
      </c>
      <c r="BM295" s="240" t="s">
        <v>1345</v>
      </c>
    </row>
    <row r="296" spans="1:51" s="14" customFormat="1" ht="12">
      <c r="A296" s="14"/>
      <c r="B296" s="253"/>
      <c r="C296" s="254"/>
      <c r="D296" s="244" t="s">
        <v>178</v>
      </c>
      <c r="E296" s="255" t="s">
        <v>19</v>
      </c>
      <c r="F296" s="256" t="s">
        <v>1346</v>
      </c>
      <c r="G296" s="254"/>
      <c r="H296" s="257">
        <v>376.451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3" t="s">
        <v>178</v>
      </c>
      <c r="AU296" s="263" t="s">
        <v>83</v>
      </c>
      <c r="AV296" s="14" t="s">
        <v>83</v>
      </c>
      <c r="AW296" s="14" t="s">
        <v>35</v>
      </c>
      <c r="AX296" s="14" t="s">
        <v>81</v>
      </c>
      <c r="AY296" s="263" t="s">
        <v>169</v>
      </c>
    </row>
    <row r="297" spans="1:51" s="14" customFormat="1" ht="12">
      <c r="A297" s="14"/>
      <c r="B297" s="253"/>
      <c r="C297" s="254"/>
      <c r="D297" s="244" t="s">
        <v>178</v>
      </c>
      <c r="E297" s="254"/>
      <c r="F297" s="256" t="s">
        <v>1347</v>
      </c>
      <c r="G297" s="254"/>
      <c r="H297" s="257">
        <v>0.113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3" t="s">
        <v>178</v>
      </c>
      <c r="AU297" s="263" t="s">
        <v>83</v>
      </c>
      <c r="AV297" s="14" t="s">
        <v>83</v>
      </c>
      <c r="AW297" s="14" t="s">
        <v>4</v>
      </c>
      <c r="AX297" s="14" t="s">
        <v>81</v>
      </c>
      <c r="AY297" s="263" t="s">
        <v>169</v>
      </c>
    </row>
    <row r="298" spans="1:65" s="2" customFormat="1" ht="33" customHeight="1">
      <c r="A298" s="41"/>
      <c r="B298" s="42"/>
      <c r="C298" s="229" t="s">
        <v>577</v>
      </c>
      <c r="D298" s="229" t="s">
        <v>171</v>
      </c>
      <c r="E298" s="230" t="s">
        <v>1348</v>
      </c>
      <c r="F298" s="231" t="s">
        <v>1349</v>
      </c>
      <c r="G298" s="232" t="s">
        <v>174</v>
      </c>
      <c r="H298" s="233">
        <v>271.64</v>
      </c>
      <c r="I298" s="234"/>
      <c r="J298" s="235">
        <f>ROUND(I298*H298,2)</f>
        <v>0</v>
      </c>
      <c r="K298" s="231" t="s">
        <v>175</v>
      </c>
      <c r="L298" s="47"/>
      <c r="M298" s="236" t="s">
        <v>19</v>
      </c>
      <c r="N298" s="237" t="s">
        <v>45</v>
      </c>
      <c r="O298" s="87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40" t="s">
        <v>227</v>
      </c>
      <c r="AT298" s="240" t="s">
        <v>171</v>
      </c>
      <c r="AU298" s="240" t="s">
        <v>83</v>
      </c>
      <c r="AY298" s="20" t="s">
        <v>169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20" t="s">
        <v>81</v>
      </c>
      <c r="BK298" s="241">
        <f>ROUND(I298*H298,2)</f>
        <v>0</v>
      </c>
      <c r="BL298" s="20" t="s">
        <v>227</v>
      </c>
      <c r="BM298" s="240" t="s">
        <v>1350</v>
      </c>
    </row>
    <row r="299" spans="1:51" s="13" customFormat="1" ht="12">
      <c r="A299" s="13"/>
      <c r="B299" s="242"/>
      <c r="C299" s="243"/>
      <c r="D299" s="244" t="s">
        <v>178</v>
      </c>
      <c r="E299" s="245" t="s">
        <v>19</v>
      </c>
      <c r="F299" s="246" t="s">
        <v>1231</v>
      </c>
      <c r="G299" s="243"/>
      <c r="H299" s="245" t="s">
        <v>19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2" t="s">
        <v>178</v>
      </c>
      <c r="AU299" s="252" t="s">
        <v>83</v>
      </c>
      <c r="AV299" s="13" t="s">
        <v>81</v>
      </c>
      <c r="AW299" s="13" t="s">
        <v>35</v>
      </c>
      <c r="AX299" s="13" t="s">
        <v>74</v>
      </c>
      <c r="AY299" s="252" t="s">
        <v>169</v>
      </c>
    </row>
    <row r="300" spans="1:51" s="14" customFormat="1" ht="12">
      <c r="A300" s="14"/>
      <c r="B300" s="253"/>
      <c r="C300" s="254"/>
      <c r="D300" s="244" t="s">
        <v>178</v>
      </c>
      <c r="E300" s="255" t="s">
        <v>19</v>
      </c>
      <c r="F300" s="256" t="s">
        <v>1351</v>
      </c>
      <c r="G300" s="254"/>
      <c r="H300" s="257">
        <v>139.2</v>
      </c>
      <c r="I300" s="258"/>
      <c r="J300" s="254"/>
      <c r="K300" s="254"/>
      <c r="L300" s="259"/>
      <c r="M300" s="260"/>
      <c r="N300" s="261"/>
      <c r="O300" s="261"/>
      <c r="P300" s="261"/>
      <c r="Q300" s="261"/>
      <c r="R300" s="261"/>
      <c r="S300" s="261"/>
      <c r="T300" s="26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3" t="s">
        <v>178</v>
      </c>
      <c r="AU300" s="263" t="s">
        <v>83</v>
      </c>
      <c r="AV300" s="14" t="s">
        <v>83</v>
      </c>
      <c r="AW300" s="14" t="s">
        <v>35</v>
      </c>
      <c r="AX300" s="14" t="s">
        <v>74</v>
      </c>
      <c r="AY300" s="263" t="s">
        <v>169</v>
      </c>
    </row>
    <row r="301" spans="1:51" s="14" customFormat="1" ht="12">
      <c r="A301" s="14"/>
      <c r="B301" s="253"/>
      <c r="C301" s="254"/>
      <c r="D301" s="244" t="s">
        <v>178</v>
      </c>
      <c r="E301" s="255" t="s">
        <v>19</v>
      </c>
      <c r="F301" s="256" t="s">
        <v>1352</v>
      </c>
      <c r="G301" s="254"/>
      <c r="H301" s="257">
        <v>81.6</v>
      </c>
      <c r="I301" s="258"/>
      <c r="J301" s="254"/>
      <c r="K301" s="254"/>
      <c r="L301" s="259"/>
      <c r="M301" s="260"/>
      <c r="N301" s="261"/>
      <c r="O301" s="261"/>
      <c r="P301" s="261"/>
      <c r="Q301" s="261"/>
      <c r="R301" s="261"/>
      <c r="S301" s="261"/>
      <c r="T301" s="26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3" t="s">
        <v>178</v>
      </c>
      <c r="AU301" s="263" t="s">
        <v>83</v>
      </c>
      <c r="AV301" s="14" t="s">
        <v>83</v>
      </c>
      <c r="AW301" s="14" t="s">
        <v>35</v>
      </c>
      <c r="AX301" s="14" t="s">
        <v>74</v>
      </c>
      <c r="AY301" s="263" t="s">
        <v>169</v>
      </c>
    </row>
    <row r="302" spans="1:51" s="14" customFormat="1" ht="12">
      <c r="A302" s="14"/>
      <c r="B302" s="253"/>
      <c r="C302" s="254"/>
      <c r="D302" s="244" t="s">
        <v>178</v>
      </c>
      <c r="E302" s="255" t="s">
        <v>19</v>
      </c>
      <c r="F302" s="256" t="s">
        <v>1353</v>
      </c>
      <c r="G302" s="254"/>
      <c r="H302" s="257">
        <v>50.84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178</v>
      </c>
      <c r="AU302" s="263" t="s">
        <v>83</v>
      </c>
      <c r="AV302" s="14" t="s">
        <v>83</v>
      </c>
      <c r="AW302" s="14" t="s">
        <v>35</v>
      </c>
      <c r="AX302" s="14" t="s">
        <v>74</v>
      </c>
      <c r="AY302" s="263" t="s">
        <v>169</v>
      </c>
    </row>
    <row r="303" spans="1:51" s="15" customFormat="1" ht="12">
      <c r="A303" s="15"/>
      <c r="B303" s="264"/>
      <c r="C303" s="265"/>
      <c r="D303" s="244" t="s">
        <v>178</v>
      </c>
      <c r="E303" s="266" t="s">
        <v>19</v>
      </c>
      <c r="F303" s="267" t="s">
        <v>183</v>
      </c>
      <c r="G303" s="265"/>
      <c r="H303" s="268">
        <v>271.64</v>
      </c>
      <c r="I303" s="269"/>
      <c r="J303" s="265"/>
      <c r="K303" s="265"/>
      <c r="L303" s="270"/>
      <c r="M303" s="271"/>
      <c r="N303" s="272"/>
      <c r="O303" s="272"/>
      <c r="P303" s="272"/>
      <c r="Q303" s="272"/>
      <c r="R303" s="272"/>
      <c r="S303" s="272"/>
      <c r="T303" s="27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4" t="s">
        <v>178</v>
      </c>
      <c r="AU303" s="274" t="s">
        <v>83</v>
      </c>
      <c r="AV303" s="15" t="s">
        <v>176</v>
      </c>
      <c r="AW303" s="15" t="s">
        <v>35</v>
      </c>
      <c r="AX303" s="15" t="s">
        <v>81</v>
      </c>
      <c r="AY303" s="274" t="s">
        <v>169</v>
      </c>
    </row>
    <row r="304" spans="1:65" s="2" customFormat="1" ht="33" customHeight="1">
      <c r="A304" s="41"/>
      <c r="B304" s="42"/>
      <c r="C304" s="229" t="s">
        <v>583</v>
      </c>
      <c r="D304" s="229" t="s">
        <v>171</v>
      </c>
      <c r="E304" s="230" t="s">
        <v>1354</v>
      </c>
      <c r="F304" s="231" t="s">
        <v>1355</v>
      </c>
      <c r="G304" s="232" t="s">
        <v>174</v>
      </c>
      <c r="H304" s="233">
        <v>481.261</v>
      </c>
      <c r="I304" s="234"/>
      <c r="J304" s="235">
        <f>ROUND(I304*H304,2)</f>
        <v>0</v>
      </c>
      <c r="K304" s="231" t="s">
        <v>175</v>
      </c>
      <c r="L304" s="47"/>
      <c r="M304" s="236" t="s">
        <v>19</v>
      </c>
      <c r="N304" s="237" t="s">
        <v>45</v>
      </c>
      <c r="O304" s="87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40" t="s">
        <v>227</v>
      </c>
      <c r="AT304" s="240" t="s">
        <v>171</v>
      </c>
      <c r="AU304" s="240" t="s">
        <v>83</v>
      </c>
      <c r="AY304" s="20" t="s">
        <v>169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20" t="s">
        <v>81</v>
      </c>
      <c r="BK304" s="241">
        <f>ROUND(I304*H304,2)</f>
        <v>0</v>
      </c>
      <c r="BL304" s="20" t="s">
        <v>227</v>
      </c>
      <c r="BM304" s="240" t="s">
        <v>1356</v>
      </c>
    </row>
    <row r="305" spans="1:51" s="13" customFormat="1" ht="12">
      <c r="A305" s="13"/>
      <c r="B305" s="242"/>
      <c r="C305" s="243"/>
      <c r="D305" s="244" t="s">
        <v>178</v>
      </c>
      <c r="E305" s="245" t="s">
        <v>19</v>
      </c>
      <c r="F305" s="246" t="s">
        <v>1231</v>
      </c>
      <c r="G305" s="243"/>
      <c r="H305" s="245" t="s">
        <v>19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2" t="s">
        <v>178</v>
      </c>
      <c r="AU305" s="252" t="s">
        <v>83</v>
      </c>
      <c r="AV305" s="13" t="s">
        <v>81</v>
      </c>
      <c r="AW305" s="13" t="s">
        <v>35</v>
      </c>
      <c r="AX305" s="13" t="s">
        <v>74</v>
      </c>
      <c r="AY305" s="252" t="s">
        <v>169</v>
      </c>
    </row>
    <row r="306" spans="1:51" s="14" customFormat="1" ht="12">
      <c r="A306" s="14"/>
      <c r="B306" s="253"/>
      <c r="C306" s="254"/>
      <c r="D306" s="244" t="s">
        <v>178</v>
      </c>
      <c r="E306" s="255" t="s">
        <v>19</v>
      </c>
      <c r="F306" s="256" t="s">
        <v>1357</v>
      </c>
      <c r="G306" s="254"/>
      <c r="H306" s="257">
        <v>252.48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178</v>
      </c>
      <c r="AU306" s="263" t="s">
        <v>83</v>
      </c>
      <c r="AV306" s="14" t="s">
        <v>83</v>
      </c>
      <c r="AW306" s="14" t="s">
        <v>35</v>
      </c>
      <c r="AX306" s="14" t="s">
        <v>74</v>
      </c>
      <c r="AY306" s="263" t="s">
        <v>169</v>
      </c>
    </row>
    <row r="307" spans="1:51" s="14" customFormat="1" ht="12">
      <c r="A307" s="14"/>
      <c r="B307" s="253"/>
      <c r="C307" s="254"/>
      <c r="D307" s="244" t="s">
        <v>178</v>
      </c>
      <c r="E307" s="255" t="s">
        <v>19</v>
      </c>
      <c r="F307" s="256" t="s">
        <v>1358</v>
      </c>
      <c r="G307" s="254"/>
      <c r="H307" s="257">
        <v>139.253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3" t="s">
        <v>178</v>
      </c>
      <c r="AU307" s="263" t="s">
        <v>83</v>
      </c>
      <c r="AV307" s="14" t="s">
        <v>83</v>
      </c>
      <c r="AW307" s="14" t="s">
        <v>35</v>
      </c>
      <c r="AX307" s="14" t="s">
        <v>74</v>
      </c>
      <c r="AY307" s="263" t="s">
        <v>169</v>
      </c>
    </row>
    <row r="308" spans="1:51" s="14" customFormat="1" ht="12">
      <c r="A308" s="14"/>
      <c r="B308" s="253"/>
      <c r="C308" s="254"/>
      <c r="D308" s="244" t="s">
        <v>178</v>
      </c>
      <c r="E308" s="255" t="s">
        <v>19</v>
      </c>
      <c r="F308" s="256" t="s">
        <v>1359</v>
      </c>
      <c r="G308" s="254"/>
      <c r="H308" s="257">
        <v>89.528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178</v>
      </c>
      <c r="AU308" s="263" t="s">
        <v>83</v>
      </c>
      <c r="AV308" s="14" t="s">
        <v>83</v>
      </c>
      <c r="AW308" s="14" t="s">
        <v>35</v>
      </c>
      <c r="AX308" s="14" t="s">
        <v>74</v>
      </c>
      <c r="AY308" s="263" t="s">
        <v>169</v>
      </c>
    </row>
    <row r="309" spans="1:51" s="15" customFormat="1" ht="12">
      <c r="A309" s="15"/>
      <c r="B309" s="264"/>
      <c r="C309" s="265"/>
      <c r="D309" s="244" t="s">
        <v>178</v>
      </c>
      <c r="E309" s="266" t="s">
        <v>19</v>
      </c>
      <c r="F309" s="267" t="s">
        <v>183</v>
      </c>
      <c r="G309" s="265"/>
      <c r="H309" s="268">
        <v>481.26099999999997</v>
      </c>
      <c r="I309" s="269"/>
      <c r="J309" s="265"/>
      <c r="K309" s="265"/>
      <c r="L309" s="270"/>
      <c r="M309" s="271"/>
      <c r="N309" s="272"/>
      <c r="O309" s="272"/>
      <c r="P309" s="272"/>
      <c r="Q309" s="272"/>
      <c r="R309" s="272"/>
      <c r="S309" s="272"/>
      <c r="T309" s="27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4" t="s">
        <v>178</v>
      </c>
      <c r="AU309" s="274" t="s">
        <v>83</v>
      </c>
      <c r="AV309" s="15" t="s">
        <v>176</v>
      </c>
      <c r="AW309" s="15" t="s">
        <v>35</v>
      </c>
      <c r="AX309" s="15" t="s">
        <v>81</v>
      </c>
      <c r="AY309" s="274" t="s">
        <v>169</v>
      </c>
    </row>
    <row r="310" spans="1:65" s="2" customFormat="1" ht="16.5" customHeight="1">
      <c r="A310" s="41"/>
      <c r="B310" s="42"/>
      <c r="C310" s="307" t="s">
        <v>588</v>
      </c>
      <c r="D310" s="307" t="s">
        <v>637</v>
      </c>
      <c r="E310" s="308" t="s">
        <v>1360</v>
      </c>
      <c r="F310" s="309" t="s">
        <v>1361</v>
      </c>
      <c r="G310" s="310" t="s">
        <v>234</v>
      </c>
      <c r="H310" s="311">
        <v>0.226</v>
      </c>
      <c r="I310" s="312"/>
      <c r="J310" s="313">
        <f>ROUND(I310*H310,2)</f>
        <v>0</v>
      </c>
      <c r="K310" s="309" t="s">
        <v>175</v>
      </c>
      <c r="L310" s="314"/>
      <c r="M310" s="315" t="s">
        <v>19</v>
      </c>
      <c r="N310" s="316" t="s">
        <v>45</v>
      </c>
      <c r="O310" s="87"/>
      <c r="P310" s="238">
        <f>O310*H310</f>
        <v>0</v>
      </c>
      <c r="Q310" s="238">
        <v>1</v>
      </c>
      <c r="R310" s="238">
        <f>Q310*H310</f>
        <v>0.226</v>
      </c>
      <c r="S310" s="238">
        <v>0</v>
      </c>
      <c r="T310" s="239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40" t="s">
        <v>506</v>
      </c>
      <c r="AT310" s="240" t="s">
        <v>637</v>
      </c>
      <c r="AU310" s="240" t="s">
        <v>83</v>
      </c>
      <c r="AY310" s="20" t="s">
        <v>169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20" t="s">
        <v>81</v>
      </c>
      <c r="BK310" s="241">
        <f>ROUND(I310*H310,2)</f>
        <v>0</v>
      </c>
      <c r="BL310" s="20" t="s">
        <v>227</v>
      </c>
      <c r="BM310" s="240" t="s">
        <v>1362</v>
      </c>
    </row>
    <row r="311" spans="1:51" s="14" customFormat="1" ht="12">
      <c r="A311" s="14"/>
      <c r="B311" s="253"/>
      <c r="C311" s="254"/>
      <c r="D311" s="244" t="s">
        <v>178</v>
      </c>
      <c r="E311" s="255" t="s">
        <v>19</v>
      </c>
      <c r="F311" s="256" t="s">
        <v>1363</v>
      </c>
      <c r="G311" s="254"/>
      <c r="H311" s="257">
        <v>0.226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178</v>
      </c>
      <c r="AU311" s="263" t="s">
        <v>83</v>
      </c>
      <c r="AV311" s="14" t="s">
        <v>83</v>
      </c>
      <c r="AW311" s="14" t="s">
        <v>35</v>
      </c>
      <c r="AX311" s="14" t="s">
        <v>81</v>
      </c>
      <c r="AY311" s="263" t="s">
        <v>169</v>
      </c>
    </row>
    <row r="312" spans="1:65" s="2" customFormat="1" ht="33" customHeight="1">
      <c r="A312" s="41"/>
      <c r="B312" s="42"/>
      <c r="C312" s="229" t="s">
        <v>811</v>
      </c>
      <c r="D312" s="229" t="s">
        <v>171</v>
      </c>
      <c r="E312" s="230" t="s">
        <v>1010</v>
      </c>
      <c r="F312" s="231" t="s">
        <v>1011</v>
      </c>
      <c r="G312" s="232" t="s">
        <v>1012</v>
      </c>
      <c r="H312" s="317"/>
      <c r="I312" s="234"/>
      <c r="J312" s="235">
        <f>ROUND(I312*H312,2)</f>
        <v>0</v>
      </c>
      <c r="K312" s="231" t="s">
        <v>175</v>
      </c>
      <c r="L312" s="47"/>
      <c r="M312" s="288" t="s">
        <v>19</v>
      </c>
      <c r="N312" s="289" t="s">
        <v>45</v>
      </c>
      <c r="O312" s="290"/>
      <c r="P312" s="291">
        <f>O312*H312</f>
        <v>0</v>
      </c>
      <c r="Q312" s="291">
        <v>0</v>
      </c>
      <c r="R312" s="291">
        <f>Q312*H312</f>
        <v>0</v>
      </c>
      <c r="S312" s="291">
        <v>0</v>
      </c>
      <c r="T312" s="292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40" t="s">
        <v>227</v>
      </c>
      <c r="AT312" s="240" t="s">
        <v>171</v>
      </c>
      <c r="AU312" s="240" t="s">
        <v>83</v>
      </c>
      <c r="AY312" s="20" t="s">
        <v>169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20" t="s">
        <v>81</v>
      </c>
      <c r="BK312" s="241">
        <f>ROUND(I312*H312,2)</f>
        <v>0</v>
      </c>
      <c r="BL312" s="20" t="s">
        <v>227</v>
      </c>
      <c r="BM312" s="240" t="s">
        <v>1364</v>
      </c>
    </row>
    <row r="313" spans="1:31" s="2" customFormat="1" ht="6.95" customHeight="1">
      <c r="A313" s="41"/>
      <c r="B313" s="62"/>
      <c r="C313" s="63"/>
      <c r="D313" s="63"/>
      <c r="E313" s="63"/>
      <c r="F313" s="63"/>
      <c r="G313" s="63"/>
      <c r="H313" s="63"/>
      <c r="I313" s="178"/>
      <c r="J313" s="63"/>
      <c r="K313" s="63"/>
      <c r="L313" s="47"/>
      <c r="M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</row>
  </sheetData>
  <sheetProtection password="DD5F" sheet="1" objects="1" scenarios="1" formatColumns="0" formatRows="0" autoFilter="0"/>
  <autoFilter ref="C93:K3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3"/>
      <c r="AT3" s="20" t="s">
        <v>83</v>
      </c>
    </row>
    <row r="4" spans="2:46" s="1" customFormat="1" ht="24.95" customHeight="1">
      <c r="B4" s="23"/>
      <c r="D4" s="145" t="s">
        <v>140</v>
      </c>
      <c r="I4" s="141"/>
      <c r="L4" s="23"/>
      <c r="M4" s="146" t="s">
        <v>10</v>
      </c>
      <c r="AT4" s="20" t="s">
        <v>4</v>
      </c>
    </row>
    <row r="5" spans="2:12" s="1" customFormat="1" ht="6.95" customHeight="1">
      <c r="B5" s="23"/>
      <c r="I5" s="141"/>
      <c r="L5" s="23"/>
    </row>
    <row r="6" spans="2:12" s="1" customFormat="1" ht="12" customHeight="1">
      <c r="B6" s="23"/>
      <c r="D6" s="147" t="s">
        <v>16</v>
      </c>
      <c r="I6" s="141"/>
      <c r="L6" s="23"/>
    </row>
    <row r="7" spans="2:12" s="1" customFormat="1" ht="16.5" customHeight="1">
      <c r="B7" s="23"/>
      <c r="E7" s="148" t="str">
        <f>'Rekapitulace stavby'!K6</f>
        <v>KRÁLŮV DVŮR - OBCHVAT - II. část - PDPS</v>
      </c>
      <c r="F7" s="147"/>
      <c r="G7" s="147"/>
      <c r="H7" s="147"/>
      <c r="I7" s="141"/>
      <c r="L7" s="23"/>
    </row>
    <row r="8" spans="2:12" s="1" customFormat="1" ht="12" customHeight="1">
      <c r="B8" s="23"/>
      <c r="D8" s="147" t="s">
        <v>141</v>
      </c>
      <c r="I8" s="141"/>
      <c r="L8" s="23"/>
    </row>
    <row r="9" spans="1:31" s="2" customFormat="1" ht="16.5" customHeight="1">
      <c r="A9" s="41"/>
      <c r="B9" s="47"/>
      <c r="C9" s="41"/>
      <c r="D9" s="41"/>
      <c r="E9" s="148" t="s">
        <v>1137</v>
      </c>
      <c r="F9" s="41"/>
      <c r="G9" s="41"/>
      <c r="H9" s="41"/>
      <c r="I9" s="149"/>
      <c r="J9" s="41"/>
      <c r="K9" s="41"/>
      <c r="L9" s="1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143</v>
      </c>
      <c r="E10" s="41"/>
      <c r="F10" s="41"/>
      <c r="G10" s="41"/>
      <c r="H10" s="41"/>
      <c r="I10" s="149"/>
      <c r="J10" s="41"/>
      <c r="K10" s="41"/>
      <c r="L10" s="15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1" t="s">
        <v>1365</v>
      </c>
      <c r="F11" s="41"/>
      <c r="G11" s="41"/>
      <c r="H11" s="41"/>
      <c r="I11" s="149"/>
      <c r="J11" s="41"/>
      <c r="K11" s="41"/>
      <c r="L11" s="15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149"/>
      <c r="J12" s="41"/>
      <c r="K12" s="41"/>
      <c r="L12" s="15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52" t="s">
        <v>20</v>
      </c>
      <c r="J13" s="136" t="s">
        <v>19</v>
      </c>
      <c r="K13" s="41"/>
      <c r="L13" s="15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52" t="s">
        <v>23</v>
      </c>
      <c r="J14" s="153" t="str">
        <f>'Rekapitulace stavby'!AN8</f>
        <v>18. 3. 2020</v>
      </c>
      <c r="K14" s="41"/>
      <c r="L14" s="15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49"/>
      <c r="J15" s="41"/>
      <c r="K15" s="41"/>
      <c r="L15" s="15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52" t="s">
        <v>26</v>
      </c>
      <c r="J16" s="136" t="s">
        <v>19</v>
      </c>
      <c r="K16" s="41"/>
      <c r="L16" s="15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52" t="s">
        <v>28</v>
      </c>
      <c r="J17" s="136" t="s">
        <v>19</v>
      </c>
      <c r="K17" s="41"/>
      <c r="L17" s="15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149"/>
      <c r="J18" s="41"/>
      <c r="K18" s="41"/>
      <c r="L18" s="15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52" t="s">
        <v>26</v>
      </c>
      <c r="J19" s="36" t="str">
        <f>'Rekapitulace stavby'!AN13</f>
        <v>Vyplň údaj</v>
      </c>
      <c r="K19" s="41"/>
      <c r="L19" s="15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52" t="s">
        <v>28</v>
      </c>
      <c r="J20" s="36" t="str">
        <f>'Rekapitulace stavby'!AN14</f>
        <v>Vyplň údaj</v>
      </c>
      <c r="K20" s="41"/>
      <c r="L20" s="15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149"/>
      <c r="J21" s="41"/>
      <c r="K21" s="41"/>
      <c r="L21" s="15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52" t="s">
        <v>26</v>
      </c>
      <c r="J22" s="136" t="s">
        <v>32</v>
      </c>
      <c r="K22" s="41"/>
      <c r="L22" s="15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33</v>
      </c>
      <c r="F23" s="41"/>
      <c r="G23" s="41"/>
      <c r="H23" s="41"/>
      <c r="I23" s="152" t="s">
        <v>28</v>
      </c>
      <c r="J23" s="136" t="s">
        <v>34</v>
      </c>
      <c r="K23" s="41"/>
      <c r="L23" s="15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149"/>
      <c r="J24" s="41"/>
      <c r="K24" s="41"/>
      <c r="L24" s="15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36</v>
      </c>
      <c r="E25" s="41"/>
      <c r="F25" s="41"/>
      <c r="G25" s="41"/>
      <c r="H25" s="41"/>
      <c r="I25" s="152" t="s">
        <v>26</v>
      </c>
      <c r="J25" s="136" t="s">
        <v>19</v>
      </c>
      <c r="K25" s="41"/>
      <c r="L25" s="15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37</v>
      </c>
      <c r="F26" s="41"/>
      <c r="G26" s="41"/>
      <c r="H26" s="41"/>
      <c r="I26" s="152" t="s">
        <v>28</v>
      </c>
      <c r="J26" s="136" t="s">
        <v>19</v>
      </c>
      <c r="K26" s="41"/>
      <c r="L26" s="15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149"/>
      <c r="J27" s="41"/>
      <c r="K27" s="41"/>
      <c r="L27" s="15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38</v>
      </c>
      <c r="E28" s="41"/>
      <c r="F28" s="41"/>
      <c r="G28" s="41"/>
      <c r="H28" s="41"/>
      <c r="I28" s="149"/>
      <c r="J28" s="41"/>
      <c r="K28" s="41"/>
      <c r="L28" s="15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149"/>
      <c r="J30" s="41"/>
      <c r="K30" s="41"/>
      <c r="L30" s="15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9"/>
      <c r="E31" s="159"/>
      <c r="F31" s="159"/>
      <c r="G31" s="159"/>
      <c r="H31" s="159"/>
      <c r="I31" s="160"/>
      <c r="J31" s="159"/>
      <c r="K31" s="159"/>
      <c r="L31" s="15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61" t="s">
        <v>40</v>
      </c>
      <c r="E32" s="41"/>
      <c r="F32" s="41"/>
      <c r="G32" s="41"/>
      <c r="H32" s="41"/>
      <c r="I32" s="149"/>
      <c r="J32" s="162">
        <f>ROUND(J91,2)</f>
        <v>0</v>
      </c>
      <c r="K32" s="41"/>
      <c r="L32" s="15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9"/>
      <c r="E33" s="159"/>
      <c r="F33" s="159"/>
      <c r="G33" s="159"/>
      <c r="H33" s="159"/>
      <c r="I33" s="160"/>
      <c r="J33" s="159"/>
      <c r="K33" s="159"/>
      <c r="L33" s="15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63" t="s">
        <v>42</v>
      </c>
      <c r="G34" s="41"/>
      <c r="H34" s="41"/>
      <c r="I34" s="164" t="s">
        <v>41</v>
      </c>
      <c r="J34" s="163" t="s">
        <v>43</v>
      </c>
      <c r="K34" s="41"/>
      <c r="L34" s="15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5" t="s">
        <v>44</v>
      </c>
      <c r="E35" s="147" t="s">
        <v>45</v>
      </c>
      <c r="F35" s="166">
        <f>ROUND((SUM(BE91:BE240)),2)</f>
        <v>0</v>
      </c>
      <c r="G35" s="41"/>
      <c r="H35" s="41"/>
      <c r="I35" s="167">
        <v>0.21</v>
      </c>
      <c r="J35" s="166">
        <f>ROUND(((SUM(BE91:BE240))*I35),2)</f>
        <v>0</v>
      </c>
      <c r="K35" s="41"/>
      <c r="L35" s="15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46</v>
      </c>
      <c r="F36" s="166">
        <f>ROUND((SUM(BF91:BF240)),2)</f>
        <v>0</v>
      </c>
      <c r="G36" s="41"/>
      <c r="H36" s="41"/>
      <c r="I36" s="167">
        <v>0.15</v>
      </c>
      <c r="J36" s="166">
        <f>ROUND(((SUM(BF91:BF240))*I36),2)</f>
        <v>0</v>
      </c>
      <c r="K36" s="41"/>
      <c r="L36" s="15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6">
        <f>ROUND((SUM(BG91:BG240)),2)</f>
        <v>0</v>
      </c>
      <c r="G37" s="41"/>
      <c r="H37" s="41"/>
      <c r="I37" s="167">
        <v>0.21</v>
      </c>
      <c r="J37" s="166">
        <f>0</f>
        <v>0</v>
      </c>
      <c r="K37" s="41"/>
      <c r="L37" s="15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48</v>
      </c>
      <c r="F38" s="166">
        <f>ROUND((SUM(BH91:BH240)),2)</f>
        <v>0</v>
      </c>
      <c r="G38" s="41"/>
      <c r="H38" s="41"/>
      <c r="I38" s="167">
        <v>0.15</v>
      </c>
      <c r="J38" s="166">
        <f>0</f>
        <v>0</v>
      </c>
      <c r="K38" s="41"/>
      <c r="L38" s="15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49</v>
      </c>
      <c r="F39" s="166">
        <f>ROUND((SUM(BI91:BI240)),2)</f>
        <v>0</v>
      </c>
      <c r="G39" s="41"/>
      <c r="H39" s="41"/>
      <c r="I39" s="167">
        <v>0</v>
      </c>
      <c r="J39" s="166">
        <f>0</f>
        <v>0</v>
      </c>
      <c r="K39" s="41"/>
      <c r="L39" s="1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149"/>
      <c r="J40" s="41"/>
      <c r="K40" s="41"/>
      <c r="L40" s="15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3"/>
      <c r="J41" s="174">
        <f>SUM(J32:J39)</f>
        <v>0</v>
      </c>
      <c r="K41" s="175"/>
      <c r="L41" s="15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145</v>
      </c>
      <c r="D47" s="43"/>
      <c r="E47" s="43"/>
      <c r="F47" s="43"/>
      <c r="G47" s="43"/>
      <c r="H47" s="43"/>
      <c r="I47" s="149"/>
      <c r="J47" s="43"/>
      <c r="K47" s="43"/>
      <c r="L47" s="15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149"/>
      <c r="J48" s="43"/>
      <c r="K48" s="43"/>
      <c r="L48" s="15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149"/>
      <c r="J49" s="43"/>
      <c r="K49" s="43"/>
      <c r="L49" s="15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82" t="str">
        <f>E7</f>
        <v>KRÁLŮV DVŮR - OBCHVAT - II. část - PDPS</v>
      </c>
      <c r="F50" s="35"/>
      <c r="G50" s="35"/>
      <c r="H50" s="35"/>
      <c r="I50" s="149"/>
      <c r="J50" s="43"/>
      <c r="K50" s="43"/>
      <c r="L50" s="15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141</v>
      </c>
      <c r="D51" s="25"/>
      <c r="E51" s="25"/>
      <c r="F51" s="25"/>
      <c r="G51" s="25"/>
      <c r="H51" s="25"/>
      <c r="I51" s="141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82" t="s">
        <v>1137</v>
      </c>
      <c r="F52" s="43"/>
      <c r="G52" s="43"/>
      <c r="H52" s="43"/>
      <c r="I52" s="149"/>
      <c r="J52" s="43"/>
      <c r="K52" s="43"/>
      <c r="L52" s="15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143</v>
      </c>
      <c r="D53" s="43"/>
      <c r="E53" s="43"/>
      <c r="F53" s="43"/>
      <c r="G53" s="43"/>
      <c r="H53" s="43"/>
      <c r="I53" s="149"/>
      <c r="J53" s="43"/>
      <c r="K53" s="43"/>
      <c r="L53" s="15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202 - Gabionová zeď</v>
      </c>
      <c r="F54" s="43"/>
      <c r="G54" s="43"/>
      <c r="H54" s="43"/>
      <c r="I54" s="149"/>
      <c r="J54" s="43"/>
      <c r="K54" s="43"/>
      <c r="L54" s="15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149"/>
      <c r="J55" s="43"/>
      <c r="K55" s="43"/>
      <c r="L55" s="15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Králův Dvůr</v>
      </c>
      <c r="G56" s="43"/>
      <c r="H56" s="43"/>
      <c r="I56" s="152" t="s">
        <v>23</v>
      </c>
      <c r="J56" s="75" t="str">
        <f>IF(J14="","",J14)</f>
        <v>18. 3. 2020</v>
      </c>
      <c r="K56" s="43"/>
      <c r="L56" s="15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149"/>
      <c r="J57" s="43"/>
      <c r="K57" s="43"/>
      <c r="L57" s="15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5" t="s">
        <v>25</v>
      </c>
      <c r="D58" s="43"/>
      <c r="E58" s="43"/>
      <c r="F58" s="30" t="str">
        <f>E17</f>
        <v>Město Králův Dvůr,Nám.Míru 139,26701 Králův Dvůr</v>
      </c>
      <c r="G58" s="43"/>
      <c r="H58" s="43"/>
      <c r="I58" s="152" t="s">
        <v>31</v>
      </c>
      <c r="J58" s="39" t="str">
        <f>E23</f>
        <v>SPEKTRA s.r.o.,V Hlinkách 1548,26601 Beroun</v>
      </c>
      <c r="K58" s="43"/>
      <c r="L58" s="15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152" t="s">
        <v>36</v>
      </c>
      <c r="J59" s="39" t="str">
        <f>E26</f>
        <v>p. Lenka Dejdarová</v>
      </c>
      <c r="K59" s="43"/>
      <c r="L59" s="15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149"/>
      <c r="J60" s="43"/>
      <c r="K60" s="43"/>
      <c r="L60" s="15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83" t="s">
        <v>146</v>
      </c>
      <c r="D61" s="184"/>
      <c r="E61" s="184"/>
      <c r="F61" s="184"/>
      <c r="G61" s="184"/>
      <c r="H61" s="184"/>
      <c r="I61" s="185"/>
      <c r="J61" s="186" t="s">
        <v>147</v>
      </c>
      <c r="K61" s="184"/>
      <c r="L61" s="15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149"/>
      <c r="J62" s="43"/>
      <c r="K62" s="43"/>
      <c r="L62" s="15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87" t="s">
        <v>72</v>
      </c>
      <c r="D63" s="43"/>
      <c r="E63" s="43"/>
      <c r="F63" s="43"/>
      <c r="G63" s="43"/>
      <c r="H63" s="43"/>
      <c r="I63" s="149"/>
      <c r="J63" s="105">
        <f>J91</f>
        <v>0</v>
      </c>
      <c r="K63" s="43"/>
      <c r="L63" s="15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148</v>
      </c>
    </row>
    <row r="64" spans="1:31" s="9" customFormat="1" ht="24.95" customHeight="1">
      <c r="A64" s="9"/>
      <c r="B64" s="188"/>
      <c r="C64" s="189"/>
      <c r="D64" s="190" t="s">
        <v>149</v>
      </c>
      <c r="E64" s="191"/>
      <c r="F64" s="191"/>
      <c r="G64" s="191"/>
      <c r="H64" s="191"/>
      <c r="I64" s="192"/>
      <c r="J64" s="193">
        <f>J92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8"/>
      <c r="D65" s="196" t="s">
        <v>150</v>
      </c>
      <c r="E65" s="197"/>
      <c r="F65" s="197"/>
      <c r="G65" s="197"/>
      <c r="H65" s="197"/>
      <c r="I65" s="198"/>
      <c r="J65" s="199">
        <f>J93</f>
        <v>0</v>
      </c>
      <c r="K65" s="128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8"/>
      <c r="D66" s="196" t="s">
        <v>596</v>
      </c>
      <c r="E66" s="197"/>
      <c r="F66" s="197"/>
      <c r="G66" s="197"/>
      <c r="H66" s="197"/>
      <c r="I66" s="198"/>
      <c r="J66" s="199">
        <f>J181</f>
        <v>0</v>
      </c>
      <c r="K66" s="128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8"/>
      <c r="D67" s="196" t="s">
        <v>597</v>
      </c>
      <c r="E67" s="197"/>
      <c r="F67" s="197"/>
      <c r="G67" s="197"/>
      <c r="H67" s="197"/>
      <c r="I67" s="198"/>
      <c r="J67" s="199">
        <f>J199</f>
        <v>0</v>
      </c>
      <c r="K67" s="128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8"/>
      <c r="D68" s="196" t="s">
        <v>151</v>
      </c>
      <c r="E68" s="197"/>
      <c r="F68" s="197"/>
      <c r="G68" s="197"/>
      <c r="H68" s="197"/>
      <c r="I68" s="198"/>
      <c r="J68" s="199">
        <f>J232</f>
        <v>0</v>
      </c>
      <c r="K68" s="128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8"/>
      <c r="D69" s="196" t="s">
        <v>599</v>
      </c>
      <c r="E69" s="197"/>
      <c r="F69" s="197"/>
      <c r="G69" s="197"/>
      <c r="H69" s="197"/>
      <c r="I69" s="198"/>
      <c r="J69" s="199">
        <f>J239</f>
        <v>0</v>
      </c>
      <c r="K69" s="128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149"/>
      <c r="J70" s="43"/>
      <c r="K70" s="43"/>
      <c r="L70" s="15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178"/>
      <c r="J71" s="63"/>
      <c r="K71" s="63"/>
      <c r="L71" s="15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181"/>
      <c r="J75" s="65"/>
      <c r="K75" s="65"/>
      <c r="L75" s="15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154</v>
      </c>
      <c r="D76" s="43"/>
      <c r="E76" s="43"/>
      <c r="F76" s="43"/>
      <c r="G76" s="43"/>
      <c r="H76" s="43"/>
      <c r="I76" s="149"/>
      <c r="J76" s="43"/>
      <c r="K76" s="43"/>
      <c r="L76" s="15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149"/>
      <c r="J77" s="43"/>
      <c r="K77" s="43"/>
      <c r="L77" s="15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149"/>
      <c r="J78" s="43"/>
      <c r="K78" s="43"/>
      <c r="L78" s="15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82" t="str">
        <f>E7</f>
        <v>KRÁLŮV DVŮR - OBCHVAT - II. část - PDPS</v>
      </c>
      <c r="F79" s="35"/>
      <c r="G79" s="35"/>
      <c r="H79" s="35"/>
      <c r="I79" s="149"/>
      <c r="J79" s="43"/>
      <c r="K79" s="43"/>
      <c r="L79" s="15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141</v>
      </c>
      <c r="D80" s="25"/>
      <c r="E80" s="25"/>
      <c r="F80" s="25"/>
      <c r="G80" s="25"/>
      <c r="H80" s="25"/>
      <c r="I80" s="141"/>
      <c r="J80" s="25"/>
      <c r="K80" s="25"/>
      <c r="L80" s="23"/>
    </row>
    <row r="81" spans="1:31" s="2" customFormat="1" ht="16.5" customHeight="1">
      <c r="A81" s="41"/>
      <c r="B81" s="42"/>
      <c r="C81" s="43"/>
      <c r="D81" s="43"/>
      <c r="E81" s="182" t="s">
        <v>1137</v>
      </c>
      <c r="F81" s="43"/>
      <c r="G81" s="43"/>
      <c r="H81" s="43"/>
      <c r="I81" s="149"/>
      <c r="J81" s="43"/>
      <c r="K81" s="43"/>
      <c r="L81" s="15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143</v>
      </c>
      <c r="D82" s="43"/>
      <c r="E82" s="43"/>
      <c r="F82" s="43"/>
      <c r="G82" s="43"/>
      <c r="H82" s="43"/>
      <c r="I82" s="149"/>
      <c r="J82" s="43"/>
      <c r="K82" s="43"/>
      <c r="L82" s="15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SO 202 - Gabionová zeď</v>
      </c>
      <c r="F83" s="43"/>
      <c r="G83" s="43"/>
      <c r="H83" s="43"/>
      <c r="I83" s="149"/>
      <c r="J83" s="43"/>
      <c r="K83" s="43"/>
      <c r="L83" s="15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149"/>
      <c r="J84" s="43"/>
      <c r="K84" s="43"/>
      <c r="L84" s="15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F14</f>
        <v>Králův Dvůr</v>
      </c>
      <c r="G85" s="43"/>
      <c r="H85" s="43"/>
      <c r="I85" s="152" t="s">
        <v>23</v>
      </c>
      <c r="J85" s="75" t="str">
        <f>IF(J14="","",J14)</f>
        <v>18. 3. 2020</v>
      </c>
      <c r="K85" s="43"/>
      <c r="L85" s="15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149"/>
      <c r="J86" s="43"/>
      <c r="K86" s="43"/>
      <c r="L86" s="15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40.05" customHeight="1">
      <c r="A87" s="41"/>
      <c r="B87" s="42"/>
      <c r="C87" s="35" t="s">
        <v>25</v>
      </c>
      <c r="D87" s="43"/>
      <c r="E87" s="43"/>
      <c r="F87" s="30" t="str">
        <f>E17</f>
        <v>Město Králův Dvůr,Nám.Míru 139,26701 Králův Dvůr</v>
      </c>
      <c r="G87" s="43"/>
      <c r="H87" s="43"/>
      <c r="I87" s="152" t="s">
        <v>31</v>
      </c>
      <c r="J87" s="39" t="str">
        <f>E23</f>
        <v>SPEKTRA s.r.o.,V Hlinkách 1548,26601 Beroun</v>
      </c>
      <c r="K87" s="43"/>
      <c r="L87" s="15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29</v>
      </c>
      <c r="D88" s="43"/>
      <c r="E88" s="43"/>
      <c r="F88" s="30" t="str">
        <f>IF(E20="","",E20)</f>
        <v>Vyplň údaj</v>
      </c>
      <c r="G88" s="43"/>
      <c r="H88" s="43"/>
      <c r="I88" s="152" t="s">
        <v>36</v>
      </c>
      <c r="J88" s="39" t="str">
        <f>E26</f>
        <v>p. Lenka Dejdarová</v>
      </c>
      <c r="K88" s="43"/>
      <c r="L88" s="15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149"/>
      <c r="J89" s="43"/>
      <c r="K89" s="43"/>
      <c r="L89" s="15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201"/>
      <c r="B90" s="202"/>
      <c r="C90" s="203" t="s">
        <v>155</v>
      </c>
      <c r="D90" s="204" t="s">
        <v>59</v>
      </c>
      <c r="E90" s="204" t="s">
        <v>55</v>
      </c>
      <c r="F90" s="204" t="s">
        <v>56</v>
      </c>
      <c r="G90" s="204" t="s">
        <v>156</v>
      </c>
      <c r="H90" s="204" t="s">
        <v>157</v>
      </c>
      <c r="I90" s="205" t="s">
        <v>158</v>
      </c>
      <c r="J90" s="204" t="s">
        <v>147</v>
      </c>
      <c r="K90" s="206" t="s">
        <v>159</v>
      </c>
      <c r="L90" s="207"/>
      <c r="M90" s="95" t="s">
        <v>19</v>
      </c>
      <c r="N90" s="96" t="s">
        <v>44</v>
      </c>
      <c r="O90" s="96" t="s">
        <v>160</v>
      </c>
      <c r="P90" s="96" t="s">
        <v>161</v>
      </c>
      <c r="Q90" s="96" t="s">
        <v>162</v>
      </c>
      <c r="R90" s="96" t="s">
        <v>163</v>
      </c>
      <c r="S90" s="96" t="s">
        <v>164</v>
      </c>
      <c r="T90" s="97" t="s">
        <v>165</v>
      </c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1:63" s="2" customFormat="1" ht="22.8" customHeight="1">
      <c r="A91" s="41"/>
      <c r="B91" s="42"/>
      <c r="C91" s="102" t="s">
        <v>166</v>
      </c>
      <c r="D91" s="43"/>
      <c r="E91" s="43"/>
      <c r="F91" s="43"/>
      <c r="G91" s="43"/>
      <c r="H91" s="43"/>
      <c r="I91" s="149"/>
      <c r="J91" s="208">
        <f>BK91</f>
        <v>0</v>
      </c>
      <c r="K91" s="43"/>
      <c r="L91" s="47"/>
      <c r="M91" s="98"/>
      <c r="N91" s="209"/>
      <c r="O91" s="99"/>
      <c r="P91" s="210">
        <f>P92</f>
        <v>0</v>
      </c>
      <c r="Q91" s="99"/>
      <c r="R91" s="210">
        <f>R92</f>
        <v>1595.95844175</v>
      </c>
      <c r="S91" s="99"/>
      <c r="T91" s="211">
        <f>T92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73</v>
      </c>
      <c r="AU91" s="20" t="s">
        <v>148</v>
      </c>
      <c r="BK91" s="212">
        <f>BK92</f>
        <v>0</v>
      </c>
    </row>
    <row r="92" spans="1:63" s="12" customFormat="1" ht="25.9" customHeight="1">
      <c r="A92" s="12"/>
      <c r="B92" s="213"/>
      <c r="C92" s="214"/>
      <c r="D92" s="215" t="s">
        <v>73</v>
      </c>
      <c r="E92" s="216" t="s">
        <v>167</v>
      </c>
      <c r="F92" s="216" t="s">
        <v>168</v>
      </c>
      <c r="G92" s="214"/>
      <c r="H92" s="214"/>
      <c r="I92" s="217"/>
      <c r="J92" s="218">
        <f>BK92</f>
        <v>0</v>
      </c>
      <c r="K92" s="214"/>
      <c r="L92" s="219"/>
      <c r="M92" s="220"/>
      <c r="N92" s="221"/>
      <c r="O92" s="221"/>
      <c r="P92" s="222">
        <f>P93+P181+P199+P232+P239</f>
        <v>0</v>
      </c>
      <c r="Q92" s="221"/>
      <c r="R92" s="222">
        <f>R93+R181+R199+R232+R239</f>
        <v>1595.95844175</v>
      </c>
      <c r="S92" s="221"/>
      <c r="T92" s="223">
        <f>T93+T181+T199+T232+T239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4" t="s">
        <v>81</v>
      </c>
      <c r="AT92" s="225" t="s">
        <v>73</v>
      </c>
      <c r="AU92" s="225" t="s">
        <v>74</v>
      </c>
      <c r="AY92" s="224" t="s">
        <v>169</v>
      </c>
      <c r="BK92" s="226">
        <f>BK93+BK181+BK199+BK232+BK239</f>
        <v>0</v>
      </c>
    </row>
    <row r="93" spans="1:63" s="12" customFormat="1" ht="22.8" customHeight="1">
      <c r="A93" s="12"/>
      <c r="B93" s="213"/>
      <c r="C93" s="214"/>
      <c r="D93" s="215" t="s">
        <v>73</v>
      </c>
      <c r="E93" s="227" t="s">
        <v>81</v>
      </c>
      <c r="F93" s="227" t="s">
        <v>170</v>
      </c>
      <c r="G93" s="214"/>
      <c r="H93" s="214"/>
      <c r="I93" s="217"/>
      <c r="J93" s="228">
        <f>BK93</f>
        <v>0</v>
      </c>
      <c r="K93" s="214"/>
      <c r="L93" s="219"/>
      <c r="M93" s="220"/>
      <c r="N93" s="221"/>
      <c r="O93" s="221"/>
      <c r="P93" s="222">
        <f>SUM(P94:P180)</f>
        <v>0</v>
      </c>
      <c r="Q93" s="221"/>
      <c r="R93" s="222">
        <f>SUM(R94:R180)</f>
        <v>287.111974</v>
      </c>
      <c r="S93" s="221"/>
      <c r="T93" s="223">
        <f>SUM(T94:T180)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4" t="s">
        <v>81</v>
      </c>
      <c r="AT93" s="225" t="s">
        <v>73</v>
      </c>
      <c r="AU93" s="225" t="s">
        <v>81</v>
      </c>
      <c r="AY93" s="224" t="s">
        <v>169</v>
      </c>
      <c r="BK93" s="226">
        <f>SUM(BK94:BK180)</f>
        <v>0</v>
      </c>
    </row>
    <row r="94" spans="1:65" s="2" customFormat="1" ht="44.25" customHeight="1">
      <c r="A94" s="41"/>
      <c r="B94" s="42"/>
      <c r="C94" s="229" t="s">
        <v>81</v>
      </c>
      <c r="D94" s="229" t="s">
        <v>171</v>
      </c>
      <c r="E94" s="230" t="s">
        <v>1140</v>
      </c>
      <c r="F94" s="231" t="s">
        <v>1141</v>
      </c>
      <c r="G94" s="232" t="s">
        <v>207</v>
      </c>
      <c r="H94" s="233">
        <v>633.76</v>
      </c>
      <c r="I94" s="234"/>
      <c r="J94" s="235">
        <f>ROUND(I94*H94,2)</f>
        <v>0</v>
      </c>
      <c r="K94" s="231" t="s">
        <v>175</v>
      </c>
      <c r="L94" s="47"/>
      <c r="M94" s="236" t="s">
        <v>19</v>
      </c>
      <c r="N94" s="237" t="s">
        <v>45</v>
      </c>
      <c r="O94" s="87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0" t="s">
        <v>176</v>
      </c>
      <c r="AT94" s="240" t="s">
        <v>171</v>
      </c>
      <c r="AU94" s="240" t="s">
        <v>83</v>
      </c>
      <c r="AY94" s="20" t="s">
        <v>169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20" t="s">
        <v>81</v>
      </c>
      <c r="BK94" s="241">
        <f>ROUND(I94*H94,2)</f>
        <v>0</v>
      </c>
      <c r="BL94" s="20" t="s">
        <v>176</v>
      </c>
      <c r="BM94" s="240" t="s">
        <v>1366</v>
      </c>
    </row>
    <row r="95" spans="1:51" s="13" customFormat="1" ht="12">
      <c r="A95" s="13"/>
      <c r="B95" s="242"/>
      <c r="C95" s="243"/>
      <c r="D95" s="244" t="s">
        <v>178</v>
      </c>
      <c r="E95" s="245" t="s">
        <v>19</v>
      </c>
      <c r="F95" s="246" t="s">
        <v>1367</v>
      </c>
      <c r="G95" s="243"/>
      <c r="H95" s="245" t="s">
        <v>19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2" t="s">
        <v>178</v>
      </c>
      <c r="AU95" s="252" t="s">
        <v>83</v>
      </c>
      <c r="AV95" s="13" t="s">
        <v>81</v>
      </c>
      <c r="AW95" s="13" t="s">
        <v>35</v>
      </c>
      <c r="AX95" s="13" t="s">
        <v>74</v>
      </c>
      <c r="AY95" s="252" t="s">
        <v>169</v>
      </c>
    </row>
    <row r="96" spans="1:51" s="14" customFormat="1" ht="12">
      <c r="A96" s="14"/>
      <c r="B96" s="253"/>
      <c r="C96" s="254"/>
      <c r="D96" s="244" t="s">
        <v>178</v>
      </c>
      <c r="E96" s="255" t="s">
        <v>19</v>
      </c>
      <c r="F96" s="256" t="s">
        <v>1368</v>
      </c>
      <c r="G96" s="254"/>
      <c r="H96" s="257">
        <v>268.26</v>
      </c>
      <c r="I96" s="258"/>
      <c r="J96" s="254"/>
      <c r="K96" s="254"/>
      <c r="L96" s="259"/>
      <c r="M96" s="260"/>
      <c r="N96" s="261"/>
      <c r="O96" s="261"/>
      <c r="P96" s="261"/>
      <c r="Q96" s="261"/>
      <c r="R96" s="261"/>
      <c r="S96" s="261"/>
      <c r="T96" s="26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3" t="s">
        <v>178</v>
      </c>
      <c r="AU96" s="263" t="s">
        <v>83</v>
      </c>
      <c r="AV96" s="14" t="s">
        <v>83</v>
      </c>
      <c r="AW96" s="14" t="s">
        <v>35</v>
      </c>
      <c r="AX96" s="14" t="s">
        <v>74</v>
      </c>
      <c r="AY96" s="263" t="s">
        <v>169</v>
      </c>
    </row>
    <row r="97" spans="1:51" s="14" customFormat="1" ht="12">
      <c r="A97" s="14"/>
      <c r="B97" s="253"/>
      <c r="C97" s="254"/>
      <c r="D97" s="244" t="s">
        <v>178</v>
      </c>
      <c r="E97" s="255" t="s">
        <v>19</v>
      </c>
      <c r="F97" s="256" t="s">
        <v>1369</v>
      </c>
      <c r="G97" s="254"/>
      <c r="H97" s="257">
        <v>148.8</v>
      </c>
      <c r="I97" s="258"/>
      <c r="J97" s="254"/>
      <c r="K97" s="254"/>
      <c r="L97" s="259"/>
      <c r="M97" s="260"/>
      <c r="N97" s="261"/>
      <c r="O97" s="261"/>
      <c r="P97" s="261"/>
      <c r="Q97" s="261"/>
      <c r="R97" s="261"/>
      <c r="S97" s="261"/>
      <c r="T97" s="26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3" t="s">
        <v>178</v>
      </c>
      <c r="AU97" s="263" t="s">
        <v>83</v>
      </c>
      <c r="AV97" s="14" t="s">
        <v>83</v>
      </c>
      <c r="AW97" s="14" t="s">
        <v>35</v>
      </c>
      <c r="AX97" s="14" t="s">
        <v>74</v>
      </c>
      <c r="AY97" s="263" t="s">
        <v>169</v>
      </c>
    </row>
    <row r="98" spans="1:51" s="14" customFormat="1" ht="12">
      <c r="A98" s="14"/>
      <c r="B98" s="253"/>
      <c r="C98" s="254"/>
      <c r="D98" s="244" t="s">
        <v>178</v>
      </c>
      <c r="E98" s="255" t="s">
        <v>19</v>
      </c>
      <c r="F98" s="256" t="s">
        <v>1370</v>
      </c>
      <c r="G98" s="254"/>
      <c r="H98" s="257">
        <v>106.2</v>
      </c>
      <c r="I98" s="258"/>
      <c r="J98" s="254"/>
      <c r="K98" s="254"/>
      <c r="L98" s="259"/>
      <c r="M98" s="260"/>
      <c r="N98" s="261"/>
      <c r="O98" s="261"/>
      <c r="P98" s="261"/>
      <c r="Q98" s="261"/>
      <c r="R98" s="261"/>
      <c r="S98" s="261"/>
      <c r="T98" s="26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3" t="s">
        <v>178</v>
      </c>
      <c r="AU98" s="263" t="s">
        <v>83</v>
      </c>
      <c r="AV98" s="14" t="s">
        <v>83</v>
      </c>
      <c r="AW98" s="14" t="s">
        <v>35</v>
      </c>
      <c r="AX98" s="14" t="s">
        <v>74</v>
      </c>
      <c r="AY98" s="263" t="s">
        <v>169</v>
      </c>
    </row>
    <row r="99" spans="1:51" s="14" customFormat="1" ht="12">
      <c r="A99" s="14"/>
      <c r="B99" s="253"/>
      <c r="C99" s="254"/>
      <c r="D99" s="244" t="s">
        <v>178</v>
      </c>
      <c r="E99" s="255" t="s">
        <v>19</v>
      </c>
      <c r="F99" s="256" t="s">
        <v>1371</v>
      </c>
      <c r="G99" s="254"/>
      <c r="H99" s="257">
        <v>110.5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3" t="s">
        <v>178</v>
      </c>
      <c r="AU99" s="263" t="s">
        <v>83</v>
      </c>
      <c r="AV99" s="14" t="s">
        <v>83</v>
      </c>
      <c r="AW99" s="14" t="s">
        <v>35</v>
      </c>
      <c r="AX99" s="14" t="s">
        <v>74</v>
      </c>
      <c r="AY99" s="263" t="s">
        <v>169</v>
      </c>
    </row>
    <row r="100" spans="1:51" s="15" customFormat="1" ht="12">
      <c r="A100" s="15"/>
      <c r="B100" s="264"/>
      <c r="C100" s="265"/>
      <c r="D100" s="244" t="s">
        <v>178</v>
      </c>
      <c r="E100" s="266" t="s">
        <v>19</v>
      </c>
      <c r="F100" s="267" t="s">
        <v>183</v>
      </c>
      <c r="G100" s="265"/>
      <c r="H100" s="268">
        <v>633.76</v>
      </c>
      <c r="I100" s="269"/>
      <c r="J100" s="265"/>
      <c r="K100" s="265"/>
      <c r="L100" s="270"/>
      <c r="M100" s="271"/>
      <c r="N100" s="272"/>
      <c r="O100" s="272"/>
      <c r="P100" s="272"/>
      <c r="Q100" s="272"/>
      <c r="R100" s="272"/>
      <c r="S100" s="272"/>
      <c r="T100" s="273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74" t="s">
        <v>178</v>
      </c>
      <c r="AU100" s="274" t="s">
        <v>83</v>
      </c>
      <c r="AV100" s="15" t="s">
        <v>176</v>
      </c>
      <c r="AW100" s="15" t="s">
        <v>35</v>
      </c>
      <c r="AX100" s="15" t="s">
        <v>81</v>
      </c>
      <c r="AY100" s="274" t="s">
        <v>169</v>
      </c>
    </row>
    <row r="101" spans="1:65" s="2" customFormat="1" ht="55.5" customHeight="1">
      <c r="A101" s="41"/>
      <c r="B101" s="42"/>
      <c r="C101" s="229" t="s">
        <v>83</v>
      </c>
      <c r="D101" s="229" t="s">
        <v>171</v>
      </c>
      <c r="E101" s="230" t="s">
        <v>1147</v>
      </c>
      <c r="F101" s="231" t="s">
        <v>1148</v>
      </c>
      <c r="G101" s="232" t="s">
        <v>207</v>
      </c>
      <c r="H101" s="233">
        <v>633.76</v>
      </c>
      <c r="I101" s="234"/>
      <c r="J101" s="235">
        <f>ROUND(I101*H101,2)</f>
        <v>0</v>
      </c>
      <c r="K101" s="231" t="s">
        <v>19</v>
      </c>
      <c r="L101" s="47"/>
      <c r="M101" s="236" t="s">
        <v>19</v>
      </c>
      <c r="N101" s="237" t="s">
        <v>45</v>
      </c>
      <c r="O101" s="87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0" t="s">
        <v>176</v>
      </c>
      <c r="AT101" s="240" t="s">
        <v>171</v>
      </c>
      <c r="AU101" s="240" t="s">
        <v>83</v>
      </c>
      <c r="AY101" s="20" t="s">
        <v>169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20" t="s">
        <v>81</v>
      </c>
      <c r="BK101" s="241">
        <f>ROUND(I101*H101,2)</f>
        <v>0</v>
      </c>
      <c r="BL101" s="20" t="s">
        <v>176</v>
      </c>
      <c r="BM101" s="240" t="s">
        <v>1372</v>
      </c>
    </row>
    <row r="102" spans="1:65" s="2" customFormat="1" ht="55.5" customHeight="1">
      <c r="A102" s="41"/>
      <c r="B102" s="42"/>
      <c r="C102" s="229" t="s">
        <v>189</v>
      </c>
      <c r="D102" s="229" t="s">
        <v>171</v>
      </c>
      <c r="E102" s="230" t="s">
        <v>1150</v>
      </c>
      <c r="F102" s="231" t="s">
        <v>1151</v>
      </c>
      <c r="G102" s="232" t="s">
        <v>207</v>
      </c>
      <c r="H102" s="233">
        <v>528.045</v>
      </c>
      <c r="I102" s="234"/>
      <c r="J102" s="235">
        <f>ROUND(I102*H102,2)</f>
        <v>0</v>
      </c>
      <c r="K102" s="231" t="s">
        <v>19</v>
      </c>
      <c r="L102" s="47"/>
      <c r="M102" s="236" t="s">
        <v>19</v>
      </c>
      <c r="N102" s="237" t="s">
        <v>45</v>
      </c>
      <c r="O102" s="87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0" t="s">
        <v>176</v>
      </c>
      <c r="AT102" s="240" t="s">
        <v>171</v>
      </c>
      <c r="AU102" s="240" t="s">
        <v>83</v>
      </c>
      <c r="AY102" s="20" t="s">
        <v>169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20" t="s">
        <v>81</v>
      </c>
      <c r="BK102" s="241">
        <f>ROUND(I102*H102,2)</f>
        <v>0</v>
      </c>
      <c r="BL102" s="20" t="s">
        <v>176</v>
      </c>
      <c r="BM102" s="240" t="s">
        <v>1373</v>
      </c>
    </row>
    <row r="103" spans="1:51" s="13" customFormat="1" ht="12">
      <c r="A103" s="13"/>
      <c r="B103" s="242"/>
      <c r="C103" s="243"/>
      <c r="D103" s="244" t="s">
        <v>178</v>
      </c>
      <c r="E103" s="245" t="s">
        <v>19</v>
      </c>
      <c r="F103" s="246" t="s">
        <v>1374</v>
      </c>
      <c r="G103" s="243"/>
      <c r="H103" s="245" t="s">
        <v>19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2" t="s">
        <v>178</v>
      </c>
      <c r="AU103" s="252" t="s">
        <v>83</v>
      </c>
      <c r="AV103" s="13" t="s">
        <v>81</v>
      </c>
      <c r="AW103" s="13" t="s">
        <v>35</v>
      </c>
      <c r="AX103" s="13" t="s">
        <v>74</v>
      </c>
      <c r="AY103" s="252" t="s">
        <v>169</v>
      </c>
    </row>
    <row r="104" spans="1:51" s="13" customFormat="1" ht="12">
      <c r="A104" s="13"/>
      <c r="B104" s="242"/>
      <c r="C104" s="243"/>
      <c r="D104" s="244" t="s">
        <v>178</v>
      </c>
      <c r="E104" s="245" t="s">
        <v>19</v>
      </c>
      <c r="F104" s="246" t="s">
        <v>1161</v>
      </c>
      <c r="G104" s="243"/>
      <c r="H104" s="245" t="s">
        <v>19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2" t="s">
        <v>178</v>
      </c>
      <c r="AU104" s="252" t="s">
        <v>83</v>
      </c>
      <c r="AV104" s="13" t="s">
        <v>81</v>
      </c>
      <c r="AW104" s="13" t="s">
        <v>35</v>
      </c>
      <c r="AX104" s="13" t="s">
        <v>74</v>
      </c>
      <c r="AY104" s="252" t="s">
        <v>169</v>
      </c>
    </row>
    <row r="105" spans="1:51" s="14" customFormat="1" ht="12">
      <c r="A105" s="14"/>
      <c r="B105" s="253"/>
      <c r="C105" s="254"/>
      <c r="D105" s="244" t="s">
        <v>178</v>
      </c>
      <c r="E105" s="255" t="s">
        <v>19</v>
      </c>
      <c r="F105" s="256" t="s">
        <v>1375</v>
      </c>
      <c r="G105" s="254"/>
      <c r="H105" s="257">
        <v>192.99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3" t="s">
        <v>178</v>
      </c>
      <c r="AU105" s="263" t="s">
        <v>83</v>
      </c>
      <c r="AV105" s="14" t="s">
        <v>83</v>
      </c>
      <c r="AW105" s="14" t="s">
        <v>35</v>
      </c>
      <c r="AX105" s="14" t="s">
        <v>74</v>
      </c>
      <c r="AY105" s="263" t="s">
        <v>169</v>
      </c>
    </row>
    <row r="106" spans="1:51" s="14" customFormat="1" ht="12">
      <c r="A106" s="14"/>
      <c r="B106" s="253"/>
      <c r="C106" s="254"/>
      <c r="D106" s="244" t="s">
        <v>178</v>
      </c>
      <c r="E106" s="255" t="s">
        <v>19</v>
      </c>
      <c r="F106" s="256" t="s">
        <v>1376</v>
      </c>
      <c r="G106" s="254"/>
      <c r="H106" s="257">
        <v>188.16</v>
      </c>
      <c r="I106" s="258"/>
      <c r="J106" s="254"/>
      <c r="K106" s="254"/>
      <c r="L106" s="259"/>
      <c r="M106" s="260"/>
      <c r="N106" s="261"/>
      <c r="O106" s="261"/>
      <c r="P106" s="261"/>
      <c r="Q106" s="261"/>
      <c r="R106" s="261"/>
      <c r="S106" s="261"/>
      <c r="T106" s="26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3" t="s">
        <v>178</v>
      </c>
      <c r="AU106" s="263" t="s">
        <v>83</v>
      </c>
      <c r="AV106" s="14" t="s">
        <v>83</v>
      </c>
      <c r="AW106" s="14" t="s">
        <v>35</v>
      </c>
      <c r="AX106" s="14" t="s">
        <v>74</v>
      </c>
      <c r="AY106" s="263" t="s">
        <v>169</v>
      </c>
    </row>
    <row r="107" spans="1:51" s="14" customFormat="1" ht="12">
      <c r="A107" s="14"/>
      <c r="B107" s="253"/>
      <c r="C107" s="254"/>
      <c r="D107" s="244" t="s">
        <v>178</v>
      </c>
      <c r="E107" s="255" t="s">
        <v>19</v>
      </c>
      <c r="F107" s="256" t="s">
        <v>1377</v>
      </c>
      <c r="G107" s="254"/>
      <c r="H107" s="257">
        <v>104.16</v>
      </c>
      <c r="I107" s="258"/>
      <c r="J107" s="254"/>
      <c r="K107" s="254"/>
      <c r="L107" s="259"/>
      <c r="M107" s="260"/>
      <c r="N107" s="261"/>
      <c r="O107" s="261"/>
      <c r="P107" s="261"/>
      <c r="Q107" s="261"/>
      <c r="R107" s="261"/>
      <c r="S107" s="261"/>
      <c r="T107" s="26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3" t="s">
        <v>178</v>
      </c>
      <c r="AU107" s="263" t="s">
        <v>83</v>
      </c>
      <c r="AV107" s="14" t="s">
        <v>83</v>
      </c>
      <c r="AW107" s="14" t="s">
        <v>35</v>
      </c>
      <c r="AX107" s="14" t="s">
        <v>74</v>
      </c>
      <c r="AY107" s="263" t="s">
        <v>169</v>
      </c>
    </row>
    <row r="108" spans="1:51" s="14" customFormat="1" ht="12">
      <c r="A108" s="14"/>
      <c r="B108" s="253"/>
      <c r="C108" s="254"/>
      <c r="D108" s="244" t="s">
        <v>178</v>
      </c>
      <c r="E108" s="255" t="s">
        <v>19</v>
      </c>
      <c r="F108" s="256" t="s">
        <v>1378</v>
      </c>
      <c r="G108" s="254"/>
      <c r="H108" s="257">
        <v>42.735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178</v>
      </c>
      <c r="AU108" s="263" t="s">
        <v>83</v>
      </c>
      <c r="AV108" s="14" t="s">
        <v>83</v>
      </c>
      <c r="AW108" s="14" t="s">
        <v>35</v>
      </c>
      <c r="AX108" s="14" t="s">
        <v>74</v>
      </c>
      <c r="AY108" s="263" t="s">
        <v>169</v>
      </c>
    </row>
    <row r="109" spans="1:51" s="15" customFormat="1" ht="12">
      <c r="A109" s="15"/>
      <c r="B109" s="264"/>
      <c r="C109" s="265"/>
      <c r="D109" s="244" t="s">
        <v>178</v>
      </c>
      <c r="E109" s="266" t="s">
        <v>19</v>
      </c>
      <c r="F109" s="267" t="s">
        <v>183</v>
      </c>
      <c r="G109" s="265"/>
      <c r="H109" s="268">
        <v>528.045</v>
      </c>
      <c r="I109" s="269"/>
      <c r="J109" s="265"/>
      <c r="K109" s="265"/>
      <c r="L109" s="270"/>
      <c r="M109" s="271"/>
      <c r="N109" s="272"/>
      <c r="O109" s="272"/>
      <c r="P109" s="272"/>
      <c r="Q109" s="272"/>
      <c r="R109" s="272"/>
      <c r="S109" s="272"/>
      <c r="T109" s="273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4" t="s">
        <v>178</v>
      </c>
      <c r="AU109" s="274" t="s">
        <v>83</v>
      </c>
      <c r="AV109" s="15" t="s">
        <v>176</v>
      </c>
      <c r="AW109" s="15" t="s">
        <v>35</v>
      </c>
      <c r="AX109" s="15" t="s">
        <v>81</v>
      </c>
      <c r="AY109" s="274" t="s">
        <v>169</v>
      </c>
    </row>
    <row r="110" spans="1:65" s="2" customFormat="1" ht="44.25" customHeight="1">
      <c r="A110" s="41"/>
      <c r="B110" s="42"/>
      <c r="C110" s="229" t="s">
        <v>176</v>
      </c>
      <c r="D110" s="229" t="s">
        <v>171</v>
      </c>
      <c r="E110" s="230" t="s">
        <v>628</v>
      </c>
      <c r="F110" s="231" t="s">
        <v>1159</v>
      </c>
      <c r="G110" s="232" t="s">
        <v>207</v>
      </c>
      <c r="H110" s="233">
        <v>528.045</v>
      </c>
      <c r="I110" s="234"/>
      <c r="J110" s="235">
        <f>ROUND(I110*H110,2)</f>
        <v>0</v>
      </c>
      <c r="K110" s="231" t="s">
        <v>175</v>
      </c>
      <c r="L110" s="47"/>
      <c r="M110" s="236" t="s">
        <v>19</v>
      </c>
      <c r="N110" s="237" t="s">
        <v>45</v>
      </c>
      <c r="O110" s="87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0" t="s">
        <v>176</v>
      </c>
      <c r="AT110" s="240" t="s">
        <v>171</v>
      </c>
      <c r="AU110" s="240" t="s">
        <v>83</v>
      </c>
      <c r="AY110" s="20" t="s">
        <v>169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20" t="s">
        <v>81</v>
      </c>
      <c r="BK110" s="241">
        <f>ROUND(I110*H110,2)</f>
        <v>0</v>
      </c>
      <c r="BL110" s="20" t="s">
        <v>176</v>
      </c>
      <c r="BM110" s="240" t="s">
        <v>1379</v>
      </c>
    </row>
    <row r="111" spans="1:65" s="2" customFormat="1" ht="21.75" customHeight="1">
      <c r="A111" s="41"/>
      <c r="B111" s="42"/>
      <c r="C111" s="229" t="s">
        <v>196</v>
      </c>
      <c r="D111" s="229" t="s">
        <v>171</v>
      </c>
      <c r="E111" s="230" t="s">
        <v>1162</v>
      </c>
      <c r="F111" s="231" t="s">
        <v>1163</v>
      </c>
      <c r="G111" s="232" t="s">
        <v>174</v>
      </c>
      <c r="H111" s="233">
        <v>213.6</v>
      </c>
      <c r="I111" s="234"/>
      <c r="J111" s="235">
        <f>ROUND(I111*H111,2)</f>
        <v>0</v>
      </c>
      <c r="K111" s="231" t="s">
        <v>175</v>
      </c>
      <c r="L111" s="47"/>
      <c r="M111" s="236" t="s">
        <v>19</v>
      </c>
      <c r="N111" s="237" t="s">
        <v>45</v>
      </c>
      <c r="O111" s="87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0" t="s">
        <v>176</v>
      </c>
      <c r="AT111" s="240" t="s">
        <v>171</v>
      </c>
      <c r="AU111" s="240" t="s">
        <v>83</v>
      </c>
      <c r="AY111" s="20" t="s">
        <v>169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20" t="s">
        <v>81</v>
      </c>
      <c r="BK111" s="241">
        <f>ROUND(I111*H111,2)</f>
        <v>0</v>
      </c>
      <c r="BL111" s="20" t="s">
        <v>176</v>
      </c>
      <c r="BM111" s="240" t="s">
        <v>1380</v>
      </c>
    </row>
    <row r="112" spans="1:51" s="13" customFormat="1" ht="12">
      <c r="A112" s="13"/>
      <c r="B112" s="242"/>
      <c r="C112" s="243"/>
      <c r="D112" s="244" t="s">
        <v>178</v>
      </c>
      <c r="E112" s="245" t="s">
        <v>19</v>
      </c>
      <c r="F112" s="246" t="s">
        <v>1381</v>
      </c>
      <c r="G112" s="243"/>
      <c r="H112" s="245" t="s">
        <v>19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2" t="s">
        <v>178</v>
      </c>
      <c r="AU112" s="252" t="s">
        <v>83</v>
      </c>
      <c r="AV112" s="13" t="s">
        <v>81</v>
      </c>
      <c r="AW112" s="13" t="s">
        <v>35</v>
      </c>
      <c r="AX112" s="13" t="s">
        <v>74</v>
      </c>
      <c r="AY112" s="252" t="s">
        <v>169</v>
      </c>
    </row>
    <row r="113" spans="1:51" s="14" customFormat="1" ht="12">
      <c r="A113" s="14"/>
      <c r="B113" s="253"/>
      <c r="C113" s="254"/>
      <c r="D113" s="244" t="s">
        <v>178</v>
      </c>
      <c r="E113" s="255" t="s">
        <v>19</v>
      </c>
      <c r="F113" s="256" t="s">
        <v>1382</v>
      </c>
      <c r="G113" s="254"/>
      <c r="H113" s="257">
        <v>115.2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3" t="s">
        <v>178</v>
      </c>
      <c r="AU113" s="263" t="s">
        <v>83</v>
      </c>
      <c r="AV113" s="14" t="s">
        <v>83</v>
      </c>
      <c r="AW113" s="14" t="s">
        <v>35</v>
      </c>
      <c r="AX113" s="14" t="s">
        <v>74</v>
      </c>
      <c r="AY113" s="263" t="s">
        <v>169</v>
      </c>
    </row>
    <row r="114" spans="1:51" s="14" customFormat="1" ht="12">
      <c r="A114" s="14"/>
      <c r="B114" s="253"/>
      <c r="C114" s="254"/>
      <c r="D114" s="244" t="s">
        <v>178</v>
      </c>
      <c r="E114" s="255" t="s">
        <v>19</v>
      </c>
      <c r="F114" s="256" t="s">
        <v>1383</v>
      </c>
      <c r="G114" s="254"/>
      <c r="H114" s="257">
        <v>45.6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178</v>
      </c>
      <c r="AU114" s="263" t="s">
        <v>83</v>
      </c>
      <c r="AV114" s="14" t="s">
        <v>83</v>
      </c>
      <c r="AW114" s="14" t="s">
        <v>35</v>
      </c>
      <c r="AX114" s="14" t="s">
        <v>74</v>
      </c>
      <c r="AY114" s="263" t="s">
        <v>169</v>
      </c>
    </row>
    <row r="115" spans="1:51" s="14" customFormat="1" ht="12">
      <c r="A115" s="14"/>
      <c r="B115" s="253"/>
      <c r="C115" s="254"/>
      <c r="D115" s="244" t="s">
        <v>178</v>
      </c>
      <c r="E115" s="255" t="s">
        <v>19</v>
      </c>
      <c r="F115" s="256" t="s">
        <v>1384</v>
      </c>
      <c r="G115" s="254"/>
      <c r="H115" s="257">
        <v>52.8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178</v>
      </c>
      <c r="AU115" s="263" t="s">
        <v>83</v>
      </c>
      <c r="AV115" s="14" t="s">
        <v>83</v>
      </c>
      <c r="AW115" s="14" t="s">
        <v>35</v>
      </c>
      <c r="AX115" s="14" t="s">
        <v>74</v>
      </c>
      <c r="AY115" s="263" t="s">
        <v>169</v>
      </c>
    </row>
    <row r="116" spans="1:51" s="15" customFormat="1" ht="12">
      <c r="A116" s="15"/>
      <c r="B116" s="264"/>
      <c r="C116" s="265"/>
      <c r="D116" s="244" t="s">
        <v>178</v>
      </c>
      <c r="E116" s="266" t="s">
        <v>19</v>
      </c>
      <c r="F116" s="267" t="s">
        <v>183</v>
      </c>
      <c r="G116" s="265"/>
      <c r="H116" s="268">
        <v>213.6</v>
      </c>
      <c r="I116" s="269"/>
      <c r="J116" s="265"/>
      <c r="K116" s="265"/>
      <c r="L116" s="270"/>
      <c r="M116" s="271"/>
      <c r="N116" s="272"/>
      <c r="O116" s="272"/>
      <c r="P116" s="272"/>
      <c r="Q116" s="272"/>
      <c r="R116" s="272"/>
      <c r="S116" s="272"/>
      <c r="T116" s="27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4" t="s">
        <v>178</v>
      </c>
      <c r="AU116" s="274" t="s">
        <v>83</v>
      </c>
      <c r="AV116" s="15" t="s">
        <v>176</v>
      </c>
      <c r="AW116" s="15" t="s">
        <v>35</v>
      </c>
      <c r="AX116" s="15" t="s">
        <v>81</v>
      </c>
      <c r="AY116" s="274" t="s">
        <v>169</v>
      </c>
    </row>
    <row r="117" spans="1:65" s="2" customFormat="1" ht="44.25" customHeight="1">
      <c r="A117" s="41"/>
      <c r="B117" s="42"/>
      <c r="C117" s="229" t="s">
        <v>200</v>
      </c>
      <c r="D117" s="229" t="s">
        <v>171</v>
      </c>
      <c r="E117" s="230" t="s">
        <v>320</v>
      </c>
      <c r="F117" s="231" t="s">
        <v>1168</v>
      </c>
      <c r="G117" s="232" t="s">
        <v>207</v>
      </c>
      <c r="H117" s="233">
        <v>261.525</v>
      </c>
      <c r="I117" s="234"/>
      <c r="J117" s="235">
        <f>ROUND(I117*H117,2)</f>
        <v>0</v>
      </c>
      <c r="K117" s="231" t="s">
        <v>175</v>
      </c>
      <c r="L117" s="47"/>
      <c r="M117" s="236" t="s">
        <v>19</v>
      </c>
      <c r="N117" s="237" t="s">
        <v>45</v>
      </c>
      <c r="O117" s="87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0" t="s">
        <v>176</v>
      </c>
      <c r="AT117" s="240" t="s">
        <v>171</v>
      </c>
      <c r="AU117" s="240" t="s">
        <v>83</v>
      </c>
      <c r="AY117" s="20" t="s">
        <v>169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20" t="s">
        <v>81</v>
      </c>
      <c r="BK117" s="241">
        <f>ROUND(I117*H117,2)</f>
        <v>0</v>
      </c>
      <c r="BL117" s="20" t="s">
        <v>176</v>
      </c>
      <c r="BM117" s="240" t="s">
        <v>1385</v>
      </c>
    </row>
    <row r="118" spans="1:51" s="13" customFormat="1" ht="12">
      <c r="A118" s="13"/>
      <c r="B118" s="242"/>
      <c r="C118" s="243"/>
      <c r="D118" s="244" t="s">
        <v>178</v>
      </c>
      <c r="E118" s="245" t="s">
        <v>19</v>
      </c>
      <c r="F118" s="246" t="s">
        <v>1386</v>
      </c>
      <c r="G118" s="243"/>
      <c r="H118" s="245" t="s">
        <v>19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178</v>
      </c>
      <c r="AU118" s="252" t="s">
        <v>83</v>
      </c>
      <c r="AV118" s="13" t="s">
        <v>81</v>
      </c>
      <c r="AW118" s="13" t="s">
        <v>35</v>
      </c>
      <c r="AX118" s="13" t="s">
        <v>74</v>
      </c>
      <c r="AY118" s="252" t="s">
        <v>169</v>
      </c>
    </row>
    <row r="119" spans="1:51" s="14" customFormat="1" ht="12">
      <c r="A119" s="14"/>
      <c r="B119" s="253"/>
      <c r="C119" s="254"/>
      <c r="D119" s="244" t="s">
        <v>178</v>
      </c>
      <c r="E119" s="255" t="s">
        <v>19</v>
      </c>
      <c r="F119" s="256" t="s">
        <v>1387</v>
      </c>
      <c r="G119" s="254"/>
      <c r="H119" s="257">
        <v>278.78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178</v>
      </c>
      <c r="AU119" s="263" t="s">
        <v>83</v>
      </c>
      <c r="AV119" s="14" t="s">
        <v>83</v>
      </c>
      <c r="AW119" s="14" t="s">
        <v>35</v>
      </c>
      <c r="AX119" s="14" t="s">
        <v>74</v>
      </c>
      <c r="AY119" s="263" t="s">
        <v>169</v>
      </c>
    </row>
    <row r="120" spans="1:51" s="14" customFormat="1" ht="12">
      <c r="A120" s="14"/>
      <c r="B120" s="253"/>
      <c r="C120" s="254"/>
      <c r="D120" s="244" t="s">
        <v>178</v>
      </c>
      <c r="E120" s="255" t="s">
        <v>19</v>
      </c>
      <c r="F120" s="256" t="s">
        <v>1388</v>
      </c>
      <c r="G120" s="254"/>
      <c r="H120" s="257">
        <v>-26.88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178</v>
      </c>
      <c r="AU120" s="263" t="s">
        <v>83</v>
      </c>
      <c r="AV120" s="14" t="s">
        <v>83</v>
      </c>
      <c r="AW120" s="14" t="s">
        <v>35</v>
      </c>
      <c r="AX120" s="14" t="s">
        <v>74</v>
      </c>
      <c r="AY120" s="263" t="s">
        <v>169</v>
      </c>
    </row>
    <row r="121" spans="1:51" s="14" customFormat="1" ht="12">
      <c r="A121" s="14"/>
      <c r="B121" s="253"/>
      <c r="C121" s="254"/>
      <c r="D121" s="244" t="s">
        <v>178</v>
      </c>
      <c r="E121" s="255" t="s">
        <v>19</v>
      </c>
      <c r="F121" s="256" t="s">
        <v>1389</v>
      </c>
      <c r="G121" s="254"/>
      <c r="H121" s="257">
        <v>-99.935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3" t="s">
        <v>178</v>
      </c>
      <c r="AU121" s="263" t="s">
        <v>83</v>
      </c>
      <c r="AV121" s="14" t="s">
        <v>83</v>
      </c>
      <c r="AW121" s="14" t="s">
        <v>35</v>
      </c>
      <c r="AX121" s="14" t="s">
        <v>74</v>
      </c>
      <c r="AY121" s="263" t="s">
        <v>169</v>
      </c>
    </row>
    <row r="122" spans="1:51" s="14" customFormat="1" ht="12">
      <c r="A122" s="14"/>
      <c r="B122" s="253"/>
      <c r="C122" s="254"/>
      <c r="D122" s="244" t="s">
        <v>178</v>
      </c>
      <c r="E122" s="255" t="s">
        <v>19</v>
      </c>
      <c r="F122" s="256" t="s">
        <v>1390</v>
      </c>
      <c r="G122" s="254"/>
      <c r="H122" s="257">
        <v>158.4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178</v>
      </c>
      <c r="AU122" s="263" t="s">
        <v>83</v>
      </c>
      <c r="AV122" s="14" t="s">
        <v>83</v>
      </c>
      <c r="AW122" s="14" t="s">
        <v>35</v>
      </c>
      <c r="AX122" s="14" t="s">
        <v>74</v>
      </c>
      <c r="AY122" s="263" t="s">
        <v>169</v>
      </c>
    </row>
    <row r="123" spans="1:51" s="14" customFormat="1" ht="12">
      <c r="A123" s="14"/>
      <c r="B123" s="253"/>
      <c r="C123" s="254"/>
      <c r="D123" s="244" t="s">
        <v>178</v>
      </c>
      <c r="E123" s="255" t="s">
        <v>19</v>
      </c>
      <c r="F123" s="256" t="s">
        <v>1388</v>
      </c>
      <c r="G123" s="254"/>
      <c r="H123" s="257">
        <v>-26.88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178</v>
      </c>
      <c r="AU123" s="263" t="s">
        <v>83</v>
      </c>
      <c r="AV123" s="14" t="s">
        <v>83</v>
      </c>
      <c r="AW123" s="14" t="s">
        <v>35</v>
      </c>
      <c r="AX123" s="14" t="s">
        <v>74</v>
      </c>
      <c r="AY123" s="263" t="s">
        <v>169</v>
      </c>
    </row>
    <row r="124" spans="1:51" s="14" customFormat="1" ht="12">
      <c r="A124" s="14"/>
      <c r="B124" s="253"/>
      <c r="C124" s="254"/>
      <c r="D124" s="244" t="s">
        <v>178</v>
      </c>
      <c r="E124" s="255" t="s">
        <v>19</v>
      </c>
      <c r="F124" s="256" t="s">
        <v>1391</v>
      </c>
      <c r="G124" s="254"/>
      <c r="H124" s="257">
        <v>-62.4</v>
      </c>
      <c r="I124" s="258"/>
      <c r="J124" s="254"/>
      <c r="K124" s="254"/>
      <c r="L124" s="259"/>
      <c r="M124" s="260"/>
      <c r="N124" s="261"/>
      <c r="O124" s="261"/>
      <c r="P124" s="261"/>
      <c r="Q124" s="261"/>
      <c r="R124" s="261"/>
      <c r="S124" s="261"/>
      <c r="T124" s="26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3" t="s">
        <v>178</v>
      </c>
      <c r="AU124" s="263" t="s">
        <v>83</v>
      </c>
      <c r="AV124" s="14" t="s">
        <v>83</v>
      </c>
      <c r="AW124" s="14" t="s">
        <v>35</v>
      </c>
      <c r="AX124" s="14" t="s">
        <v>74</v>
      </c>
      <c r="AY124" s="263" t="s">
        <v>169</v>
      </c>
    </row>
    <row r="125" spans="1:51" s="14" customFormat="1" ht="12">
      <c r="A125" s="14"/>
      <c r="B125" s="253"/>
      <c r="C125" s="254"/>
      <c r="D125" s="244" t="s">
        <v>178</v>
      </c>
      <c r="E125" s="255" t="s">
        <v>19</v>
      </c>
      <c r="F125" s="256" t="s">
        <v>1392</v>
      </c>
      <c r="G125" s="254"/>
      <c r="H125" s="257">
        <v>120.36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3" t="s">
        <v>178</v>
      </c>
      <c r="AU125" s="263" t="s">
        <v>83</v>
      </c>
      <c r="AV125" s="14" t="s">
        <v>83</v>
      </c>
      <c r="AW125" s="14" t="s">
        <v>35</v>
      </c>
      <c r="AX125" s="14" t="s">
        <v>74</v>
      </c>
      <c r="AY125" s="263" t="s">
        <v>169</v>
      </c>
    </row>
    <row r="126" spans="1:51" s="14" customFormat="1" ht="12">
      <c r="A126" s="14"/>
      <c r="B126" s="253"/>
      <c r="C126" s="254"/>
      <c r="D126" s="244" t="s">
        <v>178</v>
      </c>
      <c r="E126" s="255" t="s">
        <v>19</v>
      </c>
      <c r="F126" s="256" t="s">
        <v>1393</v>
      </c>
      <c r="G126" s="254"/>
      <c r="H126" s="257">
        <v>-22.08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178</v>
      </c>
      <c r="AU126" s="263" t="s">
        <v>83</v>
      </c>
      <c r="AV126" s="14" t="s">
        <v>83</v>
      </c>
      <c r="AW126" s="14" t="s">
        <v>35</v>
      </c>
      <c r="AX126" s="14" t="s">
        <v>74</v>
      </c>
      <c r="AY126" s="263" t="s">
        <v>169</v>
      </c>
    </row>
    <row r="127" spans="1:51" s="14" customFormat="1" ht="12">
      <c r="A127" s="14"/>
      <c r="B127" s="253"/>
      <c r="C127" s="254"/>
      <c r="D127" s="244" t="s">
        <v>178</v>
      </c>
      <c r="E127" s="255" t="s">
        <v>19</v>
      </c>
      <c r="F127" s="256" t="s">
        <v>1394</v>
      </c>
      <c r="G127" s="254"/>
      <c r="H127" s="257">
        <v>-44.64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3" t="s">
        <v>178</v>
      </c>
      <c r="AU127" s="263" t="s">
        <v>83</v>
      </c>
      <c r="AV127" s="14" t="s">
        <v>83</v>
      </c>
      <c r="AW127" s="14" t="s">
        <v>35</v>
      </c>
      <c r="AX127" s="14" t="s">
        <v>74</v>
      </c>
      <c r="AY127" s="263" t="s">
        <v>169</v>
      </c>
    </row>
    <row r="128" spans="1:51" s="14" customFormat="1" ht="12">
      <c r="A128" s="14"/>
      <c r="B128" s="253"/>
      <c r="C128" s="254"/>
      <c r="D128" s="244" t="s">
        <v>178</v>
      </c>
      <c r="E128" s="255" t="s">
        <v>19</v>
      </c>
      <c r="F128" s="256" t="s">
        <v>1395</v>
      </c>
      <c r="G128" s="254"/>
      <c r="H128" s="257">
        <v>42.9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178</v>
      </c>
      <c r="AU128" s="263" t="s">
        <v>83</v>
      </c>
      <c r="AV128" s="14" t="s">
        <v>83</v>
      </c>
      <c r="AW128" s="14" t="s">
        <v>35</v>
      </c>
      <c r="AX128" s="14" t="s">
        <v>74</v>
      </c>
      <c r="AY128" s="263" t="s">
        <v>169</v>
      </c>
    </row>
    <row r="129" spans="1:51" s="14" customFormat="1" ht="12">
      <c r="A129" s="14"/>
      <c r="B129" s="253"/>
      <c r="C129" s="254"/>
      <c r="D129" s="244" t="s">
        <v>178</v>
      </c>
      <c r="E129" s="255" t="s">
        <v>19</v>
      </c>
      <c r="F129" s="256" t="s">
        <v>1396</v>
      </c>
      <c r="G129" s="254"/>
      <c r="H129" s="257">
        <v>-26.4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178</v>
      </c>
      <c r="AU129" s="263" t="s">
        <v>83</v>
      </c>
      <c r="AV129" s="14" t="s">
        <v>83</v>
      </c>
      <c r="AW129" s="14" t="s">
        <v>35</v>
      </c>
      <c r="AX129" s="14" t="s">
        <v>74</v>
      </c>
      <c r="AY129" s="263" t="s">
        <v>169</v>
      </c>
    </row>
    <row r="130" spans="1:51" s="14" customFormat="1" ht="12">
      <c r="A130" s="14"/>
      <c r="B130" s="253"/>
      <c r="C130" s="254"/>
      <c r="D130" s="244" t="s">
        <v>178</v>
      </c>
      <c r="E130" s="255" t="s">
        <v>19</v>
      </c>
      <c r="F130" s="256" t="s">
        <v>1397</v>
      </c>
      <c r="G130" s="254"/>
      <c r="H130" s="257">
        <v>-29.7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178</v>
      </c>
      <c r="AU130" s="263" t="s">
        <v>83</v>
      </c>
      <c r="AV130" s="14" t="s">
        <v>83</v>
      </c>
      <c r="AW130" s="14" t="s">
        <v>35</v>
      </c>
      <c r="AX130" s="14" t="s">
        <v>74</v>
      </c>
      <c r="AY130" s="263" t="s">
        <v>169</v>
      </c>
    </row>
    <row r="131" spans="1:51" s="15" customFormat="1" ht="12">
      <c r="A131" s="15"/>
      <c r="B131" s="264"/>
      <c r="C131" s="265"/>
      <c r="D131" s="244" t="s">
        <v>178</v>
      </c>
      <c r="E131" s="266" t="s">
        <v>19</v>
      </c>
      <c r="F131" s="267" t="s">
        <v>183</v>
      </c>
      <c r="G131" s="265"/>
      <c r="H131" s="268">
        <v>261.52500000000003</v>
      </c>
      <c r="I131" s="269"/>
      <c r="J131" s="265"/>
      <c r="K131" s="265"/>
      <c r="L131" s="270"/>
      <c r="M131" s="271"/>
      <c r="N131" s="272"/>
      <c r="O131" s="272"/>
      <c r="P131" s="272"/>
      <c r="Q131" s="272"/>
      <c r="R131" s="272"/>
      <c r="S131" s="272"/>
      <c r="T131" s="27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4" t="s">
        <v>178</v>
      </c>
      <c r="AU131" s="274" t="s">
        <v>83</v>
      </c>
      <c r="AV131" s="15" t="s">
        <v>176</v>
      </c>
      <c r="AW131" s="15" t="s">
        <v>35</v>
      </c>
      <c r="AX131" s="15" t="s">
        <v>81</v>
      </c>
      <c r="AY131" s="274" t="s">
        <v>169</v>
      </c>
    </row>
    <row r="132" spans="1:65" s="2" customFormat="1" ht="21.75" customHeight="1">
      <c r="A132" s="41"/>
      <c r="B132" s="42"/>
      <c r="C132" s="229" t="s">
        <v>204</v>
      </c>
      <c r="D132" s="229" t="s">
        <v>171</v>
      </c>
      <c r="E132" s="230" t="s">
        <v>1183</v>
      </c>
      <c r="F132" s="231" t="s">
        <v>1184</v>
      </c>
      <c r="G132" s="232" t="s">
        <v>174</v>
      </c>
      <c r="H132" s="233">
        <v>261.525</v>
      </c>
      <c r="I132" s="234"/>
      <c r="J132" s="235">
        <f>ROUND(I132*H132,2)</f>
        <v>0</v>
      </c>
      <c r="K132" s="231" t="s">
        <v>175</v>
      </c>
      <c r="L132" s="47"/>
      <c r="M132" s="236" t="s">
        <v>19</v>
      </c>
      <c r="N132" s="237" t="s">
        <v>45</v>
      </c>
      <c r="O132" s="87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0" t="s">
        <v>176</v>
      </c>
      <c r="AT132" s="240" t="s">
        <v>171</v>
      </c>
      <c r="AU132" s="240" t="s">
        <v>83</v>
      </c>
      <c r="AY132" s="20" t="s">
        <v>169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20" t="s">
        <v>81</v>
      </c>
      <c r="BK132" s="241">
        <f>ROUND(I132*H132,2)</f>
        <v>0</v>
      </c>
      <c r="BL132" s="20" t="s">
        <v>176</v>
      </c>
      <c r="BM132" s="240" t="s">
        <v>1398</v>
      </c>
    </row>
    <row r="133" spans="1:65" s="2" customFormat="1" ht="33" customHeight="1">
      <c r="A133" s="41"/>
      <c r="B133" s="42"/>
      <c r="C133" s="229" t="s">
        <v>210</v>
      </c>
      <c r="D133" s="229" t="s">
        <v>171</v>
      </c>
      <c r="E133" s="230" t="s">
        <v>1186</v>
      </c>
      <c r="F133" s="231" t="s">
        <v>1187</v>
      </c>
      <c r="G133" s="232" t="s">
        <v>174</v>
      </c>
      <c r="H133" s="233">
        <v>795.4</v>
      </c>
      <c r="I133" s="234"/>
      <c r="J133" s="235">
        <f>ROUND(I133*H133,2)</f>
        <v>0</v>
      </c>
      <c r="K133" s="231" t="s">
        <v>175</v>
      </c>
      <c r="L133" s="47"/>
      <c r="M133" s="236" t="s">
        <v>19</v>
      </c>
      <c r="N133" s="237" t="s">
        <v>45</v>
      </c>
      <c r="O133" s="87"/>
      <c r="P133" s="238">
        <f>O133*H133</f>
        <v>0</v>
      </c>
      <c r="Q133" s="238">
        <v>0.0001</v>
      </c>
      <c r="R133" s="238">
        <f>Q133*H133</f>
        <v>0.07954</v>
      </c>
      <c r="S133" s="238">
        <v>0</v>
      </c>
      <c r="T133" s="239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0" t="s">
        <v>176</v>
      </c>
      <c r="AT133" s="240" t="s">
        <v>171</v>
      </c>
      <c r="AU133" s="240" t="s">
        <v>83</v>
      </c>
      <c r="AY133" s="20" t="s">
        <v>169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20" t="s">
        <v>81</v>
      </c>
      <c r="BK133" s="241">
        <f>ROUND(I133*H133,2)</f>
        <v>0</v>
      </c>
      <c r="BL133" s="20" t="s">
        <v>176</v>
      </c>
      <c r="BM133" s="240" t="s">
        <v>1399</v>
      </c>
    </row>
    <row r="134" spans="1:51" s="13" customFormat="1" ht="12">
      <c r="A134" s="13"/>
      <c r="B134" s="242"/>
      <c r="C134" s="243"/>
      <c r="D134" s="244" t="s">
        <v>178</v>
      </c>
      <c r="E134" s="245" t="s">
        <v>19</v>
      </c>
      <c r="F134" s="246" t="s">
        <v>1400</v>
      </c>
      <c r="G134" s="243"/>
      <c r="H134" s="245" t="s">
        <v>19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178</v>
      </c>
      <c r="AU134" s="252" t="s">
        <v>83</v>
      </c>
      <c r="AV134" s="13" t="s">
        <v>81</v>
      </c>
      <c r="AW134" s="13" t="s">
        <v>35</v>
      </c>
      <c r="AX134" s="13" t="s">
        <v>74</v>
      </c>
      <c r="AY134" s="252" t="s">
        <v>169</v>
      </c>
    </row>
    <row r="135" spans="1:51" s="14" customFormat="1" ht="12">
      <c r="A135" s="14"/>
      <c r="B135" s="253"/>
      <c r="C135" s="254"/>
      <c r="D135" s="244" t="s">
        <v>178</v>
      </c>
      <c r="E135" s="255" t="s">
        <v>19</v>
      </c>
      <c r="F135" s="256" t="s">
        <v>1401</v>
      </c>
      <c r="G135" s="254"/>
      <c r="H135" s="257">
        <v>393.6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178</v>
      </c>
      <c r="AU135" s="263" t="s">
        <v>83</v>
      </c>
      <c r="AV135" s="14" t="s">
        <v>83</v>
      </c>
      <c r="AW135" s="14" t="s">
        <v>35</v>
      </c>
      <c r="AX135" s="14" t="s">
        <v>74</v>
      </c>
      <c r="AY135" s="263" t="s">
        <v>169</v>
      </c>
    </row>
    <row r="136" spans="1:51" s="14" customFormat="1" ht="12">
      <c r="A136" s="14"/>
      <c r="B136" s="253"/>
      <c r="C136" s="254"/>
      <c r="D136" s="244" t="s">
        <v>178</v>
      </c>
      <c r="E136" s="255" t="s">
        <v>19</v>
      </c>
      <c r="F136" s="256" t="s">
        <v>1402</v>
      </c>
      <c r="G136" s="254"/>
      <c r="H136" s="257">
        <v>196.8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178</v>
      </c>
      <c r="AU136" s="263" t="s">
        <v>83</v>
      </c>
      <c r="AV136" s="14" t="s">
        <v>83</v>
      </c>
      <c r="AW136" s="14" t="s">
        <v>35</v>
      </c>
      <c r="AX136" s="14" t="s">
        <v>74</v>
      </c>
      <c r="AY136" s="263" t="s">
        <v>169</v>
      </c>
    </row>
    <row r="137" spans="1:51" s="14" customFormat="1" ht="12">
      <c r="A137" s="14"/>
      <c r="B137" s="253"/>
      <c r="C137" s="254"/>
      <c r="D137" s="244" t="s">
        <v>178</v>
      </c>
      <c r="E137" s="255" t="s">
        <v>19</v>
      </c>
      <c r="F137" s="256" t="s">
        <v>1403</v>
      </c>
      <c r="G137" s="254"/>
      <c r="H137" s="257">
        <v>65.6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3" t="s">
        <v>178</v>
      </c>
      <c r="AU137" s="263" t="s">
        <v>83</v>
      </c>
      <c r="AV137" s="14" t="s">
        <v>83</v>
      </c>
      <c r="AW137" s="14" t="s">
        <v>35</v>
      </c>
      <c r="AX137" s="14" t="s">
        <v>74</v>
      </c>
      <c r="AY137" s="263" t="s">
        <v>169</v>
      </c>
    </row>
    <row r="138" spans="1:51" s="14" customFormat="1" ht="12">
      <c r="A138" s="14"/>
      <c r="B138" s="253"/>
      <c r="C138" s="254"/>
      <c r="D138" s="244" t="s">
        <v>178</v>
      </c>
      <c r="E138" s="255" t="s">
        <v>19</v>
      </c>
      <c r="F138" s="256" t="s">
        <v>1404</v>
      </c>
      <c r="G138" s="254"/>
      <c r="H138" s="257">
        <v>139.4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178</v>
      </c>
      <c r="AU138" s="263" t="s">
        <v>83</v>
      </c>
      <c r="AV138" s="14" t="s">
        <v>83</v>
      </c>
      <c r="AW138" s="14" t="s">
        <v>35</v>
      </c>
      <c r="AX138" s="14" t="s">
        <v>74</v>
      </c>
      <c r="AY138" s="263" t="s">
        <v>169</v>
      </c>
    </row>
    <row r="139" spans="1:51" s="15" customFormat="1" ht="12">
      <c r="A139" s="15"/>
      <c r="B139" s="264"/>
      <c r="C139" s="265"/>
      <c r="D139" s="244" t="s">
        <v>178</v>
      </c>
      <c r="E139" s="266" t="s">
        <v>19</v>
      </c>
      <c r="F139" s="267" t="s">
        <v>183</v>
      </c>
      <c r="G139" s="265"/>
      <c r="H139" s="268">
        <v>795.4000000000001</v>
      </c>
      <c r="I139" s="269"/>
      <c r="J139" s="265"/>
      <c r="K139" s="265"/>
      <c r="L139" s="270"/>
      <c r="M139" s="271"/>
      <c r="N139" s="272"/>
      <c r="O139" s="272"/>
      <c r="P139" s="272"/>
      <c r="Q139" s="272"/>
      <c r="R139" s="272"/>
      <c r="S139" s="272"/>
      <c r="T139" s="27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4" t="s">
        <v>178</v>
      </c>
      <c r="AU139" s="274" t="s">
        <v>83</v>
      </c>
      <c r="AV139" s="15" t="s">
        <v>176</v>
      </c>
      <c r="AW139" s="15" t="s">
        <v>35</v>
      </c>
      <c r="AX139" s="15" t="s">
        <v>81</v>
      </c>
      <c r="AY139" s="274" t="s">
        <v>169</v>
      </c>
    </row>
    <row r="140" spans="1:65" s="2" customFormat="1" ht="16.5" customHeight="1">
      <c r="A140" s="41"/>
      <c r="B140" s="42"/>
      <c r="C140" s="307" t="s">
        <v>216</v>
      </c>
      <c r="D140" s="307" t="s">
        <v>637</v>
      </c>
      <c r="E140" s="308" t="s">
        <v>1193</v>
      </c>
      <c r="F140" s="309" t="s">
        <v>1194</v>
      </c>
      <c r="G140" s="310" t="s">
        <v>174</v>
      </c>
      <c r="H140" s="311">
        <v>874.94</v>
      </c>
      <c r="I140" s="312"/>
      <c r="J140" s="313">
        <f>ROUND(I140*H140,2)</f>
        <v>0</v>
      </c>
      <c r="K140" s="309" t="s">
        <v>175</v>
      </c>
      <c r="L140" s="314"/>
      <c r="M140" s="315" t="s">
        <v>19</v>
      </c>
      <c r="N140" s="316" t="s">
        <v>45</v>
      </c>
      <c r="O140" s="87"/>
      <c r="P140" s="238">
        <f>O140*H140</f>
        <v>0</v>
      </c>
      <c r="Q140" s="238">
        <v>0.0011</v>
      </c>
      <c r="R140" s="238">
        <f>Q140*H140</f>
        <v>0.9624340000000001</v>
      </c>
      <c r="S140" s="238">
        <v>0</v>
      </c>
      <c r="T140" s="239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0" t="s">
        <v>210</v>
      </c>
      <c r="AT140" s="240" t="s">
        <v>637</v>
      </c>
      <c r="AU140" s="240" t="s">
        <v>83</v>
      </c>
      <c r="AY140" s="20" t="s">
        <v>169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20" t="s">
        <v>81</v>
      </c>
      <c r="BK140" s="241">
        <f>ROUND(I140*H140,2)</f>
        <v>0</v>
      </c>
      <c r="BL140" s="20" t="s">
        <v>176</v>
      </c>
      <c r="BM140" s="240" t="s">
        <v>1405</v>
      </c>
    </row>
    <row r="141" spans="1:51" s="14" customFormat="1" ht="12">
      <c r="A141" s="14"/>
      <c r="B141" s="253"/>
      <c r="C141" s="254"/>
      <c r="D141" s="244" t="s">
        <v>178</v>
      </c>
      <c r="E141" s="254"/>
      <c r="F141" s="256" t="s">
        <v>1406</v>
      </c>
      <c r="G141" s="254"/>
      <c r="H141" s="257">
        <v>874.94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178</v>
      </c>
      <c r="AU141" s="263" t="s">
        <v>83</v>
      </c>
      <c r="AV141" s="14" t="s">
        <v>83</v>
      </c>
      <c r="AW141" s="14" t="s">
        <v>4</v>
      </c>
      <c r="AX141" s="14" t="s">
        <v>81</v>
      </c>
      <c r="AY141" s="263" t="s">
        <v>169</v>
      </c>
    </row>
    <row r="142" spans="1:65" s="2" customFormat="1" ht="89.25" customHeight="1">
      <c r="A142" s="41"/>
      <c r="B142" s="42"/>
      <c r="C142" s="229" t="s">
        <v>222</v>
      </c>
      <c r="D142" s="229" t="s">
        <v>171</v>
      </c>
      <c r="E142" s="230" t="s">
        <v>1197</v>
      </c>
      <c r="F142" s="231" t="s">
        <v>1198</v>
      </c>
      <c r="G142" s="232" t="s">
        <v>207</v>
      </c>
      <c r="H142" s="233">
        <v>344.295</v>
      </c>
      <c r="I142" s="234"/>
      <c r="J142" s="235">
        <f>ROUND(I142*H142,2)</f>
        <v>0</v>
      </c>
      <c r="K142" s="231" t="s">
        <v>1199</v>
      </c>
      <c r="L142" s="47"/>
      <c r="M142" s="236" t="s">
        <v>19</v>
      </c>
      <c r="N142" s="237" t="s">
        <v>45</v>
      </c>
      <c r="O142" s="87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0" t="s">
        <v>176</v>
      </c>
      <c r="AT142" s="240" t="s">
        <v>171</v>
      </c>
      <c r="AU142" s="240" t="s">
        <v>83</v>
      </c>
      <c r="AY142" s="20" t="s">
        <v>169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20" t="s">
        <v>81</v>
      </c>
      <c r="BK142" s="241">
        <f>ROUND(I142*H142,2)</f>
        <v>0</v>
      </c>
      <c r="BL142" s="20" t="s">
        <v>176</v>
      </c>
      <c r="BM142" s="240" t="s">
        <v>1407</v>
      </c>
    </row>
    <row r="143" spans="1:51" s="13" customFormat="1" ht="12">
      <c r="A143" s="13"/>
      <c r="B143" s="242"/>
      <c r="C143" s="243"/>
      <c r="D143" s="244" t="s">
        <v>178</v>
      </c>
      <c r="E143" s="245" t="s">
        <v>19</v>
      </c>
      <c r="F143" s="246" t="s">
        <v>1374</v>
      </c>
      <c r="G143" s="243"/>
      <c r="H143" s="245" t="s">
        <v>19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178</v>
      </c>
      <c r="AU143" s="252" t="s">
        <v>83</v>
      </c>
      <c r="AV143" s="13" t="s">
        <v>81</v>
      </c>
      <c r="AW143" s="13" t="s">
        <v>35</v>
      </c>
      <c r="AX143" s="13" t="s">
        <v>74</v>
      </c>
      <c r="AY143" s="252" t="s">
        <v>169</v>
      </c>
    </row>
    <row r="144" spans="1:51" s="13" customFormat="1" ht="12">
      <c r="A144" s="13"/>
      <c r="B144" s="242"/>
      <c r="C144" s="243"/>
      <c r="D144" s="244" t="s">
        <v>178</v>
      </c>
      <c r="E144" s="245" t="s">
        <v>19</v>
      </c>
      <c r="F144" s="246" t="s">
        <v>1161</v>
      </c>
      <c r="G144" s="243"/>
      <c r="H144" s="245" t="s">
        <v>19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2" t="s">
        <v>178</v>
      </c>
      <c r="AU144" s="252" t="s">
        <v>83</v>
      </c>
      <c r="AV144" s="13" t="s">
        <v>81</v>
      </c>
      <c r="AW144" s="13" t="s">
        <v>35</v>
      </c>
      <c r="AX144" s="13" t="s">
        <v>74</v>
      </c>
      <c r="AY144" s="252" t="s">
        <v>169</v>
      </c>
    </row>
    <row r="145" spans="1:51" s="14" customFormat="1" ht="12">
      <c r="A145" s="14"/>
      <c r="B145" s="253"/>
      <c r="C145" s="254"/>
      <c r="D145" s="244" t="s">
        <v>178</v>
      </c>
      <c r="E145" s="255" t="s">
        <v>19</v>
      </c>
      <c r="F145" s="256" t="s">
        <v>1375</v>
      </c>
      <c r="G145" s="254"/>
      <c r="H145" s="257">
        <v>192.99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178</v>
      </c>
      <c r="AU145" s="263" t="s">
        <v>83</v>
      </c>
      <c r="AV145" s="14" t="s">
        <v>83</v>
      </c>
      <c r="AW145" s="14" t="s">
        <v>35</v>
      </c>
      <c r="AX145" s="14" t="s">
        <v>74</v>
      </c>
      <c r="AY145" s="263" t="s">
        <v>169</v>
      </c>
    </row>
    <row r="146" spans="1:51" s="14" customFormat="1" ht="12">
      <c r="A146" s="14"/>
      <c r="B146" s="253"/>
      <c r="C146" s="254"/>
      <c r="D146" s="244" t="s">
        <v>178</v>
      </c>
      <c r="E146" s="255" t="s">
        <v>19</v>
      </c>
      <c r="F146" s="256" t="s">
        <v>1376</v>
      </c>
      <c r="G146" s="254"/>
      <c r="H146" s="257">
        <v>188.16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178</v>
      </c>
      <c r="AU146" s="263" t="s">
        <v>83</v>
      </c>
      <c r="AV146" s="14" t="s">
        <v>83</v>
      </c>
      <c r="AW146" s="14" t="s">
        <v>35</v>
      </c>
      <c r="AX146" s="14" t="s">
        <v>74</v>
      </c>
      <c r="AY146" s="263" t="s">
        <v>169</v>
      </c>
    </row>
    <row r="147" spans="1:51" s="14" customFormat="1" ht="12">
      <c r="A147" s="14"/>
      <c r="B147" s="253"/>
      <c r="C147" s="254"/>
      <c r="D147" s="244" t="s">
        <v>178</v>
      </c>
      <c r="E147" s="255" t="s">
        <v>19</v>
      </c>
      <c r="F147" s="256" t="s">
        <v>1377</v>
      </c>
      <c r="G147" s="254"/>
      <c r="H147" s="257">
        <v>104.16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3" t="s">
        <v>178</v>
      </c>
      <c r="AU147" s="263" t="s">
        <v>83</v>
      </c>
      <c r="AV147" s="14" t="s">
        <v>83</v>
      </c>
      <c r="AW147" s="14" t="s">
        <v>35</v>
      </c>
      <c r="AX147" s="14" t="s">
        <v>74</v>
      </c>
      <c r="AY147" s="263" t="s">
        <v>169</v>
      </c>
    </row>
    <row r="148" spans="1:51" s="14" customFormat="1" ht="12">
      <c r="A148" s="14"/>
      <c r="B148" s="253"/>
      <c r="C148" s="254"/>
      <c r="D148" s="244" t="s">
        <v>178</v>
      </c>
      <c r="E148" s="255" t="s">
        <v>19</v>
      </c>
      <c r="F148" s="256" t="s">
        <v>1378</v>
      </c>
      <c r="G148" s="254"/>
      <c r="H148" s="257">
        <v>42.735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178</v>
      </c>
      <c r="AU148" s="263" t="s">
        <v>83</v>
      </c>
      <c r="AV148" s="14" t="s">
        <v>83</v>
      </c>
      <c r="AW148" s="14" t="s">
        <v>35</v>
      </c>
      <c r="AX148" s="14" t="s">
        <v>74</v>
      </c>
      <c r="AY148" s="263" t="s">
        <v>169</v>
      </c>
    </row>
    <row r="149" spans="1:51" s="17" customFormat="1" ht="12">
      <c r="A149" s="17"/>
      <c r="B149" s="293"/>
      <c r="C149" s="294"/>
      <c r="D149" s="244" t="s">
        <v>178</v>
      </c>
      <c r="E149" s="295" t="s">
        <v>19</v>
      </c>
      <c r="F149" s="296" t="s">
        <v>1202</v>
      </c>
      <c r="G149" s="294"/>
      <c r="H149" s="297">
        <v>528.045</v>
      </c>
      <c r="I149" s="298"/>
      <c r="J149" s="294"/>
      <c r="K149" s="294"/>
      <c r="L149" s="299"/>
      <c r="M149" s="300"/>
      <c r="N149" s="301"/>
      <c r="O149" s="301"/>
      <c r="P149" s="301"/>
      <c r="Q149" s="301"/>
      <c r="R149" s="301"/>
      <c r="S149" s="301"/>
      <c r="T149" s="302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T149" s="303" t="s">
        <v>178</v>
      </c>
      <c r="AU149" s="303" t="s">
        <v>83</v>
      </c>
      <c r="AV149" s="17" t="s">
        <v>189</v>
      </c>
      <c r="AW149" s="17" t="s">
        <v>35</v>
      </c>
      <c r="AX149" s="17" t="s">
        <v>74</v>
      </c>
      <c r="AY149" s="303" t="s">
        <v>169</v>
      </c>
    </row>
    <row r="150" spans="1:51" s="13" customFormat="1" ht="12">
      <c r="A150" s="13"/>
      <c r="B150" s="242"/>
      <c r="C150" s="243"/>
      <c r="D150" s="244" t="s">
        <v>178</v>
      </c>
      <c r="E150" s="245" t="s">
        <v>19</v>
      </c>
      <c r="F150" s="246" t="s">
        <v>1203</v>
      </c>
      <c r="G150" s="243"/>
      <c r="H150" s="245" t="s">
        <v>19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178</v>
      </c>
      <c r="AU150" s="252" t="s">
        <v>83</v>
      </c>
      <c r="AV150" s="13" t="s">
        <v>81</v>
      </c>
      <c r="AW150" s="13" t="s">
        <v>35</v>
      </c>
      <c r="AX150" s="13" t="s">
        <v>74</v>
      </c>
      <c r="AY150" s="252" t="s">
        <v>169</v>
      </c>
    </row>
    <row r="151" spans="1:51" s="14" customFormat="1" ht="12">
      <c r="A151" s="14"/>
      <c r="B151" s="253"/>
      <c r="C151" s="254"/>
      <c r="D151" s="244" t="s">
        <v>178</v>
      </c>
      <c r="E151" s="255" t="s">
        <v>19</v>
      </c>
      <c r="F151" s="256" t="s">
        <v>1408</v>
      </c>
      <c r="G151" s="254"/>
      <c r="H151" s="257">
        <v>-183.75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178</v>
      </c>
      <c r="AU151" s="263" t="s">
        <v>83</v>
      </c>
      <c r="AV151" s="14" t="s">
        <v>83</v>
      </c>
      <c r="AW151" s="14" t="s">
        <v>35</v>
      </c>
      <c r="AX151" s="14" t="s">
        <v>74</v>
      </c>
      <c r="AY151" s="263" t="s">
        <v>169</v>
      </c>
    </row>
    <row r="152" spans="1:51" s="17" customFormat="1" ht="12">
      <c r="A152" s="17"/>
      <c r="B152" s="293"/>
      <c r="C152" s="294"/>
      <c r="D152" s="244" t="s">
        <v>178</v>
      </c>
      <c r="E152" s="295" t="s">
        <v>19</v>
      </c>
      <c r="F152" s="296" t="s">
        <v>1202</v>
      </c>
      <c r="G152" s="294"/>
      <c r="H152" s="297">
        <v>-183.75</v>
      </c>
      <c r="I152" s="298"/>
      <c r="J152" s="294"/>
      <c r="K152" s="294"/>
      <c r="L152" s="299"/>
      <c r="M152" s="300"/>
      <c r="N152" s="301"/>
      <c r="O152" s="301"/>
      <c r="P152" s="301"/>
      <c r="Q152" s="301"/>
      <c r="R152" s="301"/>
      <c r="S152" s="301"/>
      <c r="T152" s="302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T152" s="303" t="s">
        <v>178</v>
      </c>
      <c r="AU152" s="303" t="s">
        <v>83</v>
      </c>
      <c r="AV152" s="17" t="s">
        <v>189</v>
      </c>
      <c r="AW152" s="17" t="s">
        <v>35</v>
      </c>
      <c r="AX152" s="17" t="s">
        <v>74</v>
      </c>
      <c r="AY152" s="303" t="s">
        <v>169</v>
      </c>
    </row>
    <row r="153" spans="1:51" s="15" customFormat="1" ht="12">
      <c r="A153" s="15"/>
      <c r="B153" s="264"/>
      <c r="C153" s="265"/>
      <c r="D153" s="244" t="s">
        <v>178</v>
      </c>
      <c r="E153" s="266" t="s">
        <v>19</v>
      </c>
      <c r="F153" s="267" t="s">
        <v>183</v>
      </c>
      <c r="G153" s="265"/>
      <c r="H153" s="268">
        <v>344.29499999999996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4" t="s">
        <v>178</v>
      </c>
      <c r="AU153" s="274" t="s">
        <v>83</v>
      </c>
      <c r="AV153" s="15" t="s">
        <v>176</v>
      </c>
      <c r="AW153" s="15" t="s">
        <v>35</v>
      </c>
      <c r="AX153" s="15" t="s">
        <v>81</v>
      </c>
      <c r="AY153" s="274" t="s">
        <v>169</v>
      </c>
    </row>
    <row r="154" spans="1:65" s="2" customFormat="1" ht="33" customHeight="1">
      <c r="A154" s="41"/>
      <c r="B154" s="42"/>
      <c r="C154" s="229" t="s">
        <v>231</v>
      </c>
      <c r="D154" s="229" t="s">
        <v>171</v>
      </c>
      <c r="E154" s="230" t="s">
        <v>1205</v>
      </c>
      <c r="F154" s="231" t="s">
        <v>1206</v>
      </c>
      <c r="G154" s="232" t="s">
        <v>207</v>
      </c>
      <c r="H154" s="233">
        <v>413.83</v>
      </c>
      <c r="I154" s="234"/>
      <c r="J154" s="235">
        <f>ROUND(I154*H154,2)</f>
        <v>0</v>
      </c>
      <c r="K154" s="231" t="s">
        <v>19</v>
      </c>
      <c r="L154" s="47"/>
      <c r="M154" s="236" t="s">
        <v>19</v>
      </c>
      <c r="N154" s="237" t="s">
        <v>45</v>
      </c>
      <c r="O154" s="87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0" t="s">
        <v>176</v>
      </c>
      <c r="AT154" s="240" t="s">
        <v>171</v>
      </c>
      <c r="AU154" s="240" t="s">
        <v>83</v>
      </c>
      <c r="AY154" s="20" t="s">
        <v>169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20" t="s">
        <v>81</v>
      </c>
      <c r="BK154" s="241">
        <f>ROUND(I154*H154,2)</f>
        <v>0</v>
      </c>
      <c r="BL154" s="20" t="s">
        <v>176</v>
      </c>
      <c r="BM154" s="240" t="s">
        <v>1409</v>
      </c>
    </row>
    <row r="155" spans="1:51" s="13" customFormat="1" ht="12">
      <c r="A155" s="13"/>
      <c r="B155" s="242"/>
      <c r="C155" s="243"/>
      <c r="D155" s="244" t="s">
        <v>178</v>
      </c>
      <c r="E155" s="245" t="s">
        <v>19</v>
      </c>
      <c r="F155" s="246" t="s">
        <v>1410</v>
      </c>
      <c r="G155" s="243"/>
      <c r="H155" s="245" t="s">
        <v>19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2" t="s">
        <v>178</v>
      </c>
      <c r="AU155" s="252" t="s">
        <v>83</v>
      </c>
      <c r="AV155" s="13" t="s">
        <v>81</v>
      </c>
      <c r="AW155" s="13" t="s">
        <v>35</v>
      </c>
      <c r="AX155" s="13" t="s">
        <v>74</v>
      </c>
      <c r="AY155" s="252" t="s">
        <v>169</v>
      </c>
    </row>
    <row r="156" spans="1:51" s="13" customFormat="1" ht="12">
      <c r="A156" s="13"/>
      <c r="B156" s="242"/>
      <c r="C156" s="243"/>
      <c r="D156" s="244" t="s">
        <v>178</v>
      </c>
      <c r="E156" s="245" t="s">
        <v>19</v>
      </c>
      <c r="F156" s="246" t="s">
        <v>1161</v>
      </c>
      <c r="G156" s="243"/>
      <c r="H156" s="245" t="s">
        <v>19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178</v>
      </c>
      <c r="AU156" s="252" t="s">
        <v>83</v>
      </c>
      <c r="AV156" s="13" t="s">
        <v>81</v>
      </c>
      <c r="AW156" s="13" t="s">
        <v>35</v>
      </c>
      <c r="AX156" s="13" t="s">
        <v>74</v>
      </c>
      <c r="AY156" s="252" t="s">
        <v>169</v>
      </c>
    </row>
    <row r="157" spans="1:51" s="14" customFormat="1" ht="12">
      <c r="A157" s="14"/>
      <c r="B157" s="253"/>
      <c r="C157" s="254"/>
      <c r="D157" s="244" t="s">
        <v>178</v>
      </c>
      <c r="E157" s="255" t="s">
        <v>19</v>
      </c>
      <c r="F157" s="256" t="s">
        <v>1411</v>
      </c>
      <c r="G157" s="254"/>
      <c r="H157" s="257">
        <v>176.19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3" t="s">
        <v>178</v>
      </c>
      <c r="AU157" s="263" t="s">
        <v>83</v>
      </c>
      <c r="AV157" s="14" t="s">
        <v>83</v>
      </c>
      <c r="AW157" s="14" t="s">
        <v>35</v>
      </c>
      <c r="AX157" s="14" t="s">
        <v>74</v>
      </c>
      <c r="AY157" s="263" t="s">
        <v>169</v>
      </c>
    </row>
    <row r="158" spans="1:51" s="14" customFormat="1" ht="12">
      <c r="A158" s="14"/>
      <c r="B158" s="253"/>
      <c r="C158" s="254"/>
      <c r="D158" s="244" t="s">
        <v>178</v>
      </c>
      <c r="E158" s="255" t="s">
        <v>19</v>
      </c>
      <c r="F158" s="256" t="s">
        <v>1412</v>
      </c>
      <c r="G158" s="254"/>
      <c r="H158" s="257">
        <v>171.36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178</v>
      </c>
      <c r="AU158" s="263" t="s">
        <v>83</v>
      </c>
      <c r="AV158" s="14" t="s">
        <v>83</v>
      </c>
      <c r="AW158" s="14" t="s">
        <v>35</v>
      </c>
      <c r="AX158" s="14" t="s">
        <v>74</v>
      </c>
      <c r="AY158" s="263" t="s">
        <v>169</v>
      </c>
    </row>
    <row r="159" spans="1:51" s="14" customFormat="1" ht="12">
      <c r="A159" s="14"/>
      <c r="B159" s="253"/>
      <c r="C159" s="254"/>
      <c r="D159" s="244" t="s">
        <v>178</v>
      </c>
      <c r="E159" s="255" t="s">
        <v>19</v>
      </c>
      <c r="F159" s="256" t="s">
        <v>1413</v>
      </c>
      <c r="G159" s="254"/>
      <c r="H159" s="257">
        <v>87.36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178</v>
      </c>
      <c r="AU159" s="263" t="s">
        <v>83</v>
      </c>
      <c r="AV159" s="14" t="s">
        <v>83</v>
      </c>
      <c r="AW159" s="14" t="s">
        <v>35</v>
      </c>
      <c r="AX159" s="14" t="s">
        <v>74</v>
      </c>
      <c r="AY159" s="263" t="s">
        <v>169</v>
      </c>
    </row>
    <row r="160" spans="1:51" s="14" customFormat="1" ht="12">
      <c r="A160" s="14"/>
      <c r="B160" s="253"/>
      <c r="C160" s="254"/>
      <c r="D160" s="244" t="s">
        <v>178</v>
      </c>
      <c r="E160" s="255" t="s">
        <v>19</v>
      </c>
      <c r="F160" s="256" t="s">
        <v>1414</v>
      </c>
      <c r="G160" s="254"/>
      <c r="H160" s="257">
        <v>19.635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178</v>
      </c>
      <c r="AU160" s="263" t="s">
        <v>83</v>
      </c>
      <c r="AV160" s="14" t="s">
        <v>83</v>
      </c>
      <c r="AW160" s="14" t="s">
        <v>35</v>
      </c>
      <c r="AX160" s="14" t="s">
        <v>74</v>
      </c>
      <c r="AY160" s="263" t="s">
        <v>169</v>
      </c>
    </row>
    <row r="161" spans="1:51" s="13" customFormat="1" ht="12">
      <c r="A161" s="13"/>
      <c r="B161" s="242"/>
      <c r="C161" s="243"/>
      <c r="D161" s="244" t="s">
        <v>178</v>
      </c>
      <c r="E161" s="245" t="s">
        <v>19</v>
      </c>
      <c r="F161" s="246" t="s">
        <v>1415</v>
      </c>
      <c r="G161" s="243"/>
      <c r="H161" s="245" t="s">
        <v>19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178</v>
      </c>
      <c r="AU161" s="252" t="s">
        <v>83</v>
      </c>
      <c r="AV161" s="13" t="s">
        <v>81</v>
      </c>
      <c r="AW161" s="13" t="s">
        <v>35</v>
      </c>
      <c r="AX161" s="13" t="s">
        <v>74</v>
      </c>
      <c r="AY161" s="252" t="s">
        <v>169</v>
      </c>
    </row>
    <row r="162" spans="1:51" s="14" customFormat="1" ht="12">
      <c r="A162" s="14"/>
      <c r="B162" s="253"/>
      <c r="C162" s="254"/>
      <c r="D162" s="244" t="s">
        <v>178</v>
      </c>
      <c r="E162" s="255" t="s">
        <v>19</v>
      </c>
      <c r="F162" s="256" t="s">
        <v>1416</v>
      </c>
      <c r="G162" s="254"/>
      <c r="H162" s="257">
        <v>52.459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178</v>
      </c>
      <c r="AU162" s="263" t="s">
        <v>83</v>
      </c>
      <c r="AV162" s="14" t="s">
        <v>83</v>
      </c>
      <c r="AW162" s="14" t="s">
        <v>35</v>
      </c>
      <c r="AX162" s="14" t="s">
        <v>74</v>
      </c>
      <c r="AY162" s="263" t="s">
        <v>169</v>
      </c>
    </row>
    <row r="163" spans="1:51" s="14" customFormat="1" ht="12">
      <c r="A163" s="14"/>
      <c r="B163" s="253"/>
      <c r="C163" s="254"/>
      <c r="D163" s="244" t="s">
        <v>178</v>
      </c>
      <c r="E163" s="255" t="s">
        <v>19</v>
      </c>
      <c r="F163" s="256" t="s">
        <v>1417</v>
      </c>
      <c r="G163" s="254"/>
      <c r="H163" s="257">
        <v>56.815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3" t="s">
        <v>178</v>
      </c>
      <c r="AU163" s="263" t="s">
        <v>83</v>
      </c>
      <c r="AV163" s="14" t="s">
        <v>83</v>
      </c>
      <c r="AW163" s="14" t="s">
        <v>35</v>
      </c>
      <c r="AX163" s="14" t="s">
        <v>74</v>
      </c>
      <c r="AY163" s="263" t="s">
        <v>169</v>
      </c>
    </row>
    <row r="164" spans="1:51" s="14" customFormat="1" ht="12">
      <c r="A164" s="14"/>
      <c r="B164" s="253"/>
      <c r="C164" s="254"/>
      <c r="D164" s="244" t="s">
        <v>178</v>
      </c>
      <c r="E164" s="255" t="s">
        <v>19</v>
      </c>
      <c r="F164" s="256" t="s">
        <v>1418</v>
      </c>
      <c r="G164" s="254"/>
      <c r="H164" s="257">
        <v>25.168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178</v>
      </c>
      <c r="AU164" s="263" t="s">
        <v>83</v>
      </c>
      <c r="AV164" s="14" t="s">
        <v>83</v>
      </c>
      <c r="AW164" s="14" t="s">
        <v>35</v>
      </c>
      <c r="AX164" s="14" t="s">
        <v>74</v>
      </c>
      <c r="AY164" s="263" t="s">
        <v>169</v>
      </c>
    </row>
    <row r="165" spans="1:51" s="14" customFormat="1" ht="12">
      <c r="A165" s="14"/>
      <c r="B165" s="253"/>
      <c r="C165" s="254"/>
      <c r="D165" s="244" t="s">
        <v>178</v>
      </c>
      <c r="E165" s="255" t="s">
        <v>19</v>
      </c>
      <c r="F165" s="256" t="s">
        <v>1419</v>
      </c>
      <c r="G165" s="254"/>
      <c r="H165" s="257">
        <v>8.593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178</v>
      </c>
      <c r="AU165" s="263" t="s">
        <v>83</v>
      </c>
      <c r="AV165" s="14" t="s">
        <v>83</v>
      </c>
      <c r="AW165" s="14" t="s">
        <v>35</v>
      </c>
      <c r="AX165" s="14" t="s">
        <v>74</v>
      </c>
      <c r="AY165" s="263" t="s">
        <v>169</v>
      </c>
    </row>
    <row r="166" spans="1:51" s="17" customFormat="1" ht="12">
      <c r="A166" s="17"/>
      <c r="B166" s="293"/>
      <c r="C166" s="294"/>
      <c r="D166" s="244" t="s">
        <v>178</v>
      </c>
      <c r="E166" s="295" t="s">
        <v>19</v>
      </c>
      <c r="F166" s="296" t="s">
        <v>1202</v>
      </c>
      <c r="G166" s="294"/>
      <c r="H166" s="297">
        <v>597.5799999999999</v>
      </c>
      <c r="I166" s="298"/>
      <c r="J166" s="294"/>
      <c r="K166" s="294"/>
      <c r="L166" s="299"/>
      <c r="M166" s="300"/>
      <c r="N166" s="301"/>
      <c r="O166" s="301"/>
      <c r="P166" s="301"/>
      <c r="Q166" s="301"/>
      <c r="R166" s="301"/>
      <c r="S166" s="301"/>
      <c r="T166" s="302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T166" s="303" t="s">
        <v>178</v>
      </c>
      <c r="AU166" s="303" t="s">
        <v>83</v>
      </c>
      <c r="AV166" s="17" t="s">
        <v>189</v>
      </c>
      <c r="AW166" s="17" t="s">
        <v>35</v>
      </c>
      <c r="AX166" s="17" t="s">
        <v>74</v>
      </c>
      <c r="AY166" s="303" t="s">
        <v>169</v>
      </c>
    </row>
    <row r="167" spans="1:51" s="13" customFormat="1" ht="12">
      <c r="A167" s="13"/>
      <c r="B167" s="242"/>
      <c r="C167" s="243"/>
      <c r="D167" s="244" t="s">
        <v>178</v>
      </c>
      <c r="E167" s="245" t="s">
        <v>19</v>
      </c>
      <c r="F167" s="246" t="s">
        <v>1203</v>
      </c>
      <c r="G167" s="243"/>
      <c r="H167" s="245" t="s">
        <v>19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2" t="s">
        <v>178</v>
      </c>
      <c r="AU167" s="252" t="s">
        <v>83</v>
      </c>
      <c r="AV167" s="13" t="s">
        <v>81</v>
      </c>
      <c r="AW167" s="13" t="s">
        <v>35</v>
      </c>
      <c r="AX167" s="13" t="s">
        <v>74</v>
      </c>
      <c r="AY167" s="252" t="s">
        <v>169</v>
      </c>
    </row>
    <row r="168" spans="1:51" s="14" customFormat="1" ht="12">
      <c r="A168" s="14"/>
      <c r="B168" s="253"/>
      <c r="C168" s="254"/>
      <c r="D168" s="244" t="s">
        <v>178</v>
      </c>
      <c r="E168" s="255" t="s">
        <v>19</v>
      </c>
      <c r="F168" s="256" t="s">
        <v>1408</v>
      </c>
      <c r="G168" s="254"/>
      <c r="H168" s="257">
        <v>-183.75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178</v>
      </c>
      <c r="AU168" s="263" t="s">
        <v>83</v>
      </c>
      <c r="AV168" s="14" t="s">
        <v>83</v>
      </c>
      <c r="AW168" s="14" t="s">
        <v>35</v>
      </c>
      <c r="AX168" s="14" t="s">
        <v>74</v>
      </c>
      <c r="AY168" s="263" t="s">
        <v>169</v>
      </c>
    </row>
    <row r="169" spans="1:51" s="17" customFormat="1" ht="12">
      <c r="A169" s="17"/>
      <c r="B169" s="293"/>
      <c r="C169" s="294"/>
      <c r="D169" s="244" t="s">
        <v>178</v>
      </c>
      <c r="E169" s="295" t="s">
        <v>19</v>
      </c>
      <c r="F169" s="296" t="s">
        <v>1202</v>
      </c>
      <c r="G169" s="294"/>
      <c r="H169" s="297">
        <v>-183.75</v>
      </c>
      <c r="I169" s="298"/>
      <c r="J169" s="294"/>
      <c r="K169" s="294"/>
      <c r="L169" s="299"/>
      <c r="M169" s="300"/>
      <c r="N169" s="301"/>
      <c r="O169" s="301"/>
      <c r="P169" s="301"/>
      <c r="Q169" s="301"/>
      <c r="R169" s="301"/>
      <c r="S169" s="301"/>
      <c r="T169" s="302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T169" s="303" t="s">
        <v>178</v>
      </c>
      <c r="AU169" s="303" t="s">
        <v>83</v>
      </c>
      <c r="AV169" s="17" t="s">
        <v>189</v>
      </c>
      <c r="AW169" s="17" t="s">
        <v>35</v>
      </c>
      <c r="AX169" s="17" t="s">
        <v>74</v>
      </c>
      <c r="AY169" s="303" t="s">
        <v>169</v>
      </c>
    </row>
    <row r="170" spans="1:51" s="15" customFormat="1" ht="12">
      <c r="A170" s="15"/>
      <c r="B170" s="264"/>
      <c r="C170" s="265"/>
      <c r="D170" s="244" t="s">
        <v>178</v>
      </c>
      <c r="E170" s="266" t="s">
        <v>19</v>
      </c>
      <c r="F170" s="267" t="s">
        <v>183</v>
      </c>
      <c r="G170" s="265"/>
      <c r="H170" s="268">
        <v>413.8299999999999</v>
      </c>
      <c r="I170" s="269"/>
      <c r="J170" s="265"/>
      <c r="K170" s="265"/>
      <c r="L170" s="270"/>
      <c r="M170" s="271"/>
      <c r="N170" s="272"/>
      <c r="O170" s="272"/>
      <c r="P170" s="272"/>
      <c r="Q170" s="272"/>
      <c r="R170" s="272"/>
      <c r="S170" s="272"/>
      <c r="T170" s="27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4" t="s">
        <v>178</v>
      </c>
      <c r="AU170" s="274" t="s">
        <v>83</v>
      </c>
      <c r="AV170" s="15" t="s">
        <v>176</v>
      </c>
      <c r="AW170" s="15" t="s">
        <v>35</v>
      </c>
      <c r="AX170" s="15" t="s">
        <v>81</v>
      </c>
      <c r="AY170" s="274" t="s">
        <v>169</v>
      </c>
    </row>
    <row r="171" spans="1:65" s="2" customFormat="1" ht="33" customHeight="1">
      <c r="A171" s="41"/>
      <c r="B171" s="42"/>
      <c r="C171" s="229" t="s">
        <v>237</v>
      </c>
      <c r="D171" s="229" t="s">
        <v>171</v>
      </c>
      <c r="E171" s="230" t="s">
        <v>1211</v>
      </c>
      <c r="F171" s="231" t="s">
        <v>1212</v>
      </c>
      <c r="G171" s="232" t="s">
        <v>207</v>
      </c>
      <c r="H171" s="233">
        <v>143.035</v>
      </c>
      <c r="I171" s="234"/>
      <c r="J171" s="235">
        <f>ROUND(I171*H171,2)</f>
        <v>0</v>
      </c>
      <c r="K171" s="231" t="s">
        <v>175</v>
      </c>
      <c r="L171" s="47"/>
      <c r="M171" s="236" t="s">
        <v>19</v>
      </c>
      <c r="N171" s="237" t="s">
        <v>45</v>
      </c>
      <c r="O171" s="87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0" t="s">
        <v>176</v>
      </c>
      <c r="AT171" s="240" t="s">
        <v>171</v>
      </c>
      <c r="AU171" s="240" t="s">
        <v>83</v>
      </c>
      <c r="AY171" s="20" t="s">
        <v>169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20" t="s">
        <v>81</v>
      </c>
      <c r="BK171" s="241">
        <f>ROUND(I171*H171,2)</f>
        <v>0</v>
      </c>
      <c r="BL171" s="20" t="s">
        <v>176</v>
      </c>
      <c r="BM171" s="240" t="s">
        <v>1420</v>
      </c>
    </row>
    <row r="172" spans="1:51" s="13" customFormat="1" ht="12">
      <c r="A172" s="13"/>
      <c r="B172" s="242"/>
      <c r="C172" s="243"/>
      <c r="D172" s="244" t="s">
        <v>178</v>
      </c>
      <c r="E172" s="245" t="s">
        <v>19</v>
      </c>
      <c r="F172" s="246" t="s">
        <v>1410</v>
      </c>
      <c r="G172" s="243"/>
      <c r="H172" s="245" t="s">
        <v>19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178</v>
      </c>
      <c r="AU172" s="252" t="s">
        <v>83</v>
      </c>
      <c r="AV172" s="13" t="s">
        <v>81</v>
      </c>
      <c r="AW172" s="13" t="s">
        <v>35</v>
      </c>
      <c r="AX172" s="13" t="s">
        <v>74</v>
      </c>
      <c r="AY172" s="252" t="s">
        <v>169</v>
      </c>
    </row>
    <row r="173" spans="1:51" s="13" customFormat="1" ht="12">
      <c r="A173" s="13"/>
      <c r="B173" s="242"/>
      <c r="C173" s="243"/>
      <c r="D173" s="244" t="s">
        <v>178</v>
      </c>
      <c r="E173" s="245" t="s">
        <v>19</v>
      </c>
      <c r="F173" s="246" t="s">
        <v>1421</v>
      </c>
      <c r="G173" s="243"/>
      <c r="H173" s="245" t="s">
        <v>19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2" t="s">
        <v>178</v>
      </c>
      <c r="AU173" s="252" t="s">
        <v>83</v>
      </c>
      <c r="AV173" s="13" t="s">
        <v>81</v>
      </c>
      <c r="AW173" s="13" t="s">
        <v>35</v>
      </c>
      <c r="AX173" s="13" t="s">
        <v>74</v>
      </c>
      <c r="AY173" s="252" t="s">
        <v>169</v>
      </c>
    </row>
    <row r="174" spans="1:51" s="14" customFormat="1" ht="12">
      <c r="A174" s="14"/>
      <c r="B174" s="253"/>
      <c r="C174" s="254"/>
      <c r="D174" s="244" t="s">
        <v>178</v>
      </c>
      <c r="E174" s="255" t="s">
        <v>19</v>
      </c>
      <c r="F174" s="256" t="s">
        <v>1422</v>
      </c>
      <c r="G174" s="254"/>
      <c r="H174" s="257">
        <v>52.459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178</v>
      </c>
      <c r="AU174" s="263" t="s">
        <v>83</v>
      </c>
      <c r="AV174" s="14" t="s">
        <v>83</v>
      </c>
      <c r="AW174" s="14" t="s">
        <v>35</v>
      </c>
      <c r="AX174" s="14" t="s">
        <v>74</v>
      </c>
      <c r="AY174" s="263" t="s">
        <v>169</v>
      </c>
    </row>
    <row r="175" spans="1:51" s="14" customFormat="1" ht="12">
      <c r="A175" s="14"/>
      <c r="B175" s="253"/>
      <c r="C175" s="254"/>
      <c r="D175" s="244" t="s">
        <v>178</v>
      </c>
      <c r="E175" s="255" t="s">
        <v>19</v>
      </c>
      <c r="F175" s="256" t="s">
        <v>1417</v>
      </c>
      <c r="G175" s="254"/>
      <c r="H175" s="257">
        <v>56.815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178</v>
      </c>
      <c r="AU175" s="263" t="s">
        <v>83</v>
      </c>
      <c r="AV175" s="14" t="s">
        <v>83</v>
      </c>
      <c r="AW175" s="14" t="s">
        <v>35</v>
      </c>
      <c r="AX175" s="14" t="s">
        <v>74</v>
      </c>
      <c r="AY175" s="263" t="s">
        <v>169</v>
      </c>
    </row>
    <row r="176" spans="1:51" s="14" customFormat="1" ht="12">
      <c r="A176" s="14"/>
      <c r="B176" s="253"/>
      <c r="C176" s="254"/>
      <c r="D176" s="244" t="s">
        <v>178</v>
      </c>
      <c r="E176" s="255" t="s">
        <v>19</v>
      </c>
      <c r="F176" s="256" t="s">
        <v>1418</v>
      </c>
      <c r="G176" s="254"/>
      <c r="H176" s="257">
        <v>25.168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178</v>
      </c>
      <c r="AU176" s="263" t="s">
        <v>83</v>
      </c>
      <c r="AV176" s="14" t="s">
        <v>83</v>
      </c>
      <c r="AW176" s="14" t="s">
        <v>35</v>
      </c>
      <c r="AX176" s="14" t="s">
        <v>74</v>
      </c>
      <c r="AY176" s="263" t="s">
        <v>169</v>
      </c>
    </row>
    <row r="177" spans="1:51" s="14" customFormat="1" ht="12">
      <c r="A177" s="14"/>
      <c r="B177" s="253"/>
      <c r="C177" s="254"/>
      <c r="D177" s="244" t="s">
        <v>178</v>
      </c>
      <c r="E177" s="255" t="s">
        <v>19</v>
      </c>
      <c r="F177" s="256" t="s">
        <v>1419</v>
      </c>
      <c r="G177" s="254"/>
      <c r="H177" s="257">
        <v>8.593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178</v>
      </c>
      <c r="AU177" s="263" t="s">
        <v>83</v>
      </c>
      <c r="AV177" s="14" t="s">
        <v>83</v>
      </c>
      <c r="AW177" s="14" t="s">
        <v>35</v>
      </c>
      <c r="AX177" s="14" t="s">
        <v>74</v>
      </c>
      <c r="AY177" s="263" t="s">
        <v>169</v>
      </c>
    </row>
    <row r="178" spans="1:51" s="15" customFormat="1" ht="12">
      <c r="A178" s="15"/>
      <c r="B178" s="264"/>
      <c r="C178" s="265"/>
      <c r="D178" s="244" t="s">
        <v>178</v>
      </c>
      <c r="E178" s="266" t="s">
        <v>19</v>
      </c>
      <c r="F178" s="267" t="s">
        <v>183</v>
      </c>
      <c r="G178" s="265"/>
      <c r="H178" s="268">
        <v>143.035</v>
      </c>
      <c r="I178" s="269"/>
      <c r="J178" s="265"/>
      <c r="K178" s="265"/>
      <c r="L178" s="270"/>
      <c r="M178" s="271"/>
      <c r="N178" s="272"/>
      <c r="O178" s="272"/>
      <c r="P178" s="272"/>
      <c r="Q178" s="272"/>
      <c r="R178" s="272"/>
      <c r="S178" s="272"/>
      <c r="T178" s="27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4" t="s">
        <v>178</v>
      </c>
      <c r="AU178" s="274" t="s">
        <v>83</v>
      </c>
      <c r="AV178" s="15" t="s">
        <v>176</v>
      </c>
      <c r="AW178" s="15" t="s">
        <v>35</v>
      </c>
      <c r="AX178" s="15" t="s">
        <v>81</v>
      </c>
      <c r="AY178" s="274" t="s">
        <v>169</v>
      </c>
    </row>
    <row r="179" spans="1:65" s="2" customFormat="1" ht="16.5" customHeight="1">
      <c r="A179" s="41"/>
      <c r="B179" s="42"/>
      <c r="C179" s="307" t="s">
        <v>247</v>
      </c>
      <c r="D179" s="307" t="s">
        <v>637</v>
      </c>
      <c r="E179" s="308" t="s">
        <v>1216</v>
      </c>
      <c r="F179" s="309" t="s">
        <v>1217</v>
      </c>
      <c r="G179" s="310" t="s">
        <v>234</v>
      </c>
      <c r="H179" s="311">
        <v>286.07</v>
      </c>
      <c r="I179" s="312"/>
      <c r="J179" s="313">
        <f>ROUND(I179*H179,2)</f>
        <v>0</v>
      </c>
      <c r="K179" s="309" t="s">
        <v>175</v>
      </c>
      <c r="L179" s="314"/>
      <c r="M179" s="315" t="s">
        <v>19</v>
      </c>
      <c r="N179" s="316" t="s">
        <v>45</v>
      </c>
      <c r="O179" s="87"/>
      <c r="P179" s="238">
        <f>O179*H179</f>
        <v>0</v>
      </c>
      <c r="Q179" s="238">
        <v>1</v>
      </c>
      <c r="R179" s="238">
        <f>Q179*H179</f>
        <v>286.07</v>
      </c>
      <c r="S179" s="238">
        <v>0</v>
      </c>
      <c r="T179" s="239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0" t="s">
        <v>210</v>
      </c>
      <c r="AT179" s="240" t="s">
        <v>637</v>
      </c>
      <c r="AU179" s="240" t="s">
        <v>83</v>
      </c>
      <c r="AY179" s="20" t="s">
        <v>169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20" t="s">
        <v>81</v>
      </c>
      <c r="BK179" s="241">
        <f>ROUND(I179*H179,2)</f>
        <v>0</v>
      </c>
      <c r="BL179" s="20" t="s">
        <v>176</v>
      </c>
      <c r="BM179" s="240" t="s">
        <v>1423</v>
      </c>
    </row>
    <row r="180" spans="1:51" s="14" customFormat="1" ht="12">
      <c r="A180" s="14"/>
      <c r="B180" s="253"/>
      <c r="C180" s="254"/>
      <c r="D180" s="244" t="s">
        <v>178</v>
      </c>
      <c r="E180" s="255" t="s">
        <v>19</v>
      </c>
      <c r="F180" s="256" t="s">
        <v>1424</v>
      </c>
      <c r="G180" s="254"/>
      <c r="H180" s="257">
        <v>286.07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3" t="s">
        <v>178</v>
      </c>
      <c r="AU180" s="263" t="s">
        <v>83</v>
      </c>
      <c r="AV180" s="14" t="s">
        <v>83</v>
      </c>
      <c r="AW180" s="14" t="s">
        <v>35</v>
      </c>
      <c r="AX180" s="14" t="s">
        <v>81</v>
      </c>
      <c r="AY180" s="263" t="s">
        <v>169</v>
      </c>
    </row>
    <row r="181" spans="1:63" s="12" customFormat="1" ht="22.8" customHeight="1">
      <c r="A181" s="12"/>
      <c r="B181" s="213"/>
      <c r="C181" s="214"/>
      <c r="D181" s="215" t="s">
        <v>73</v>
      </c>
      <c r="E181" s="227" t="s">
        <v>83</v>
      </c>
      <c r="F181" s="227" t="s">
        <v>675</v>
      </c>
      <c r="G181" s="214"/>
      <c r="H181" s="214"/>
      <c r="I181" s="217"/>
      <c r="J181" s="228">
        <f>BK181</f>
        <v>0</v>
      </c>
      <c r="K181" s="214"/>
      <c r="L181" s="219"/>
      <c r="M181" s="220"/>
      <c r="N181" s="221"/>
      <c r="O181" s="221"/>
      <c r="P181" s="222">
        <f>SUM(P182:P198)</f>
        <v>0</v>
      </c>
      <c r="Q181" s="221"/>
      <c r="R181" s="222">
        <f>SUM(R182:R198)</f>
        <v>220.93958206000002</v>
      </c>
      <c r="S181" s="221"/>
      <c r="T181" s="223">
        <f>SUM(T182:T198)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4" t="s">
        <v>81</v>
      </c>
      <c r="AT181" s="225" t="s">
        <v>73</v>
      </c>
      <c r="AU181" s="225" t="s">
        <v>81</v>
      </c>
      <c r="AY181" s="224" t="s">
        <v>169</v>
      </c>
      <c r="BK181" s="226">
        <f>SUM(BK182:BK198)</f>
        <v>0</v>
      </c>
    </row>
    <row r="182" spans="1:65" s="2" customFormat="1" ht="33" customHeight="1">
      <c r="A182" s="41"/>
      <c r="B182" s="42"/>
      <c r="C182" s="229" t="s">
        <v>251</v>
      </c>
      <c r="D182" s="229" t="s">
        <v>171</v>
      </c>
      <c r="E182" s="230" t="s">
        <v>1425</v>
      </c>
      <c r="F182" s="231" t="s">
        <v>1426</v>
      </c>
      <c r="G182" s="232" t="s">
        <v>174</v>
      </c>
      <c r="H182" s="233">
        <v>202.364</v>
      </c>
      <c r="I182" s="234"/>
      <c r="J182" s="235">
        <f>ROUND(I182*H182,2)</f>
        <v>0</v>
      </c>
      <c r="K182" s="231" t="s">
        <v>175</v>
      </c>
      <c r="L182" s="47"/>
      <c r="M182" s="236" t="s">
        <v>19</v>
      </c>
      <c r="N182" s="237" t="s">
        <v>45</v>
      </c>
      <c r="O182" s="87"/>
      <c r="P182" s="238">
        <f>O182*H182</f>
        <v>0</v>
      </c>
      <c r="Q182" s="238">
        <v>0.00014</v>
      </c>
      <c r="R182" s="238">
        <f>Q182*H182</f>
        <v>0.02833096</v>
      </c>
      <c r="S182" s="238">
        <v>0</v>
      </c>
      <c r="T182" s="239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40" t="s">
        <v>176</v>
      </c>
      <c r="AT182" s="240" t="s">
        <v>171</v>
      </c>
      <c r="AU182" s="240" t="s">
        <v>83</v>
      </c>
      <c r="AY182" s="20" t="s">
        <v>169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20" t="s">
        <v>81</v>
      </c>
      <c r="BK182" s="241">
        <f>ROUND(I182*H182,2)</f>
        <v>0</v>
      </c>
      <c r="BL182" s="20" t="s">
        <v>176</v>
      </c>
      <c r="BM182" s="240" t="s">
        <v>1427</v>
      </c>
    </row>
    <row r="183" spans="1:51" s="13" customFormat="1" ht="12">
      <c r="A183" s="13"/>
      <c r="B183" s="242"/>
      <c r="C183" s="243"/>
      <c r="D183" s="244" t="s">
        <v>178</v>
      </c>
      <c r="E183" s="245" t="s">
        <v>19</v>
      </c>
      <c r="F183" s="246" t="s">
        <v>1428</v>
      </c>
      <c r="G183" s="243"/>
      <c r="H183" s="245" t="s">
        <v>19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2" t="s">
        <v>178</v>
      </c>
      <c r="AU183" s="252" t="s">
        <v>83</v>
      </c>
      <c r="AV183" s="13" t="s">
        <v>81</v>
      </c>
      <c r="AW183" s="13" t="s">
        <v>35</v>
      </c>
      <c r="AX183" s="13" t="s">
        <v>74</v>
      </c>
      <c r="AY183" s="252" t="s">
        <v>169</v>
      </c>
    </row>
    <row r="184" spans="1:51" s="13" customFormat="1" ht="12">
      <c r="A184" s="13"/>
      <c r="B184" s="242"/>
      <c r="C184" s="243"/>
      <c r="D184" s="244" t="s">
        <v>178</v>
      </c>
      <c r="E184" s="245" t="s">
        <v>19</v>
      </c>
      <c r="F184" s="246" t="s">
        <v>1429</v>
      </c>
      <c r="G184" s="243"/>
      <c r="H184" s="245" t="s">
        <v>19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178</v>
      </c>
      <c r="AU184" s="252" t="s">
        <v>83</v>
      </c>
      <c r="AV184" s="13" t="s">
        <v>81</v>
      </c>
      <c r="AW184" s="13" t="s">
        <v>35</v>
      </c>
      <c r="AX184" s="13" t="s">
        <v>74</v>
      </c>
      <c r="AY184" s="252" t="s">
        <v>169</v>
      </c>
    </row>
    <row r="185" spans="1:51" s="14" customFormat="1" ht="12">
      <c r="A185" s="14"/>
      <c r="B185" s="253"/>
      <c r="C185" s="254"/>
      <c r="D185" s="244" t="s">
        <v>178</v>
      </c>
      <c r="E185" s="255" t="s">
        <v>19</v>
      </c>
      <c r="F185" s="256" t="s">
        <v>1430</v>
      </c>
      <c r="G185" s="254"/>
      <c r="H185" s="257">
        <v>82.248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178</v>
      </c>
      <c r="AU185" s="263" t="s">
        <v>83</v>
      </c>
      <c r="AV185" s="14" t="s">
        <v>83</v>
      </c>
      <c r="AW185" s="14" t="s">
        <v>35</v>
      </c>
      <c r="AX185" s="14" t="s">
        <v>74</v>
      </c>
      <c r="AY185" s="263" t="s">
        <v>169</v>
      </c>
    </row>
    <row r="186" spans="1:51" s="14" customFormat="1" ht="12">
      <c r="A186" s="14"/>
      <c r="B186" s="253"/>
      <c r="C186" s="254"/>
      <c r="D186" s="244" t="s">
        <v>178</v>
      </c>
      <c r="E186" s="255" t="s">
        <v>19</v>
      </c>
      <c r="F186" s="256" t="s">
        <v>1431</v>
      </c>
      <c r="G186" s="254"/>
      <c r="H186" s="257">
        <v>62.75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178</v>
      </c>
      <c r="AU186" s="263" t="s">
        <v>83</v>
      </c>
      <c r="AV186" s="14" t="s">
        <v>83</v>
      </c>
      <c r="AW186" s="14" t="s">
        <v>35</v>
      </c>
      <c r="AX186" s="14" t="s">
        <v>74</v>
      </c>
      <c r="AY186" s="263" t="s">
        <v>169</v>
      </c>
    </row>
    <row r="187" spans="1:51" s="14" customFormat="1" ht="12">
      <c r="A187" s="14"/>
      <c r="B187" s="253"/>
      <c r="C187" s="254"/>
      <c r="D187" s="244" t="s">
        <v>178</v>
      </c>
      <c r="E187" s="255" t="s">
        <v>19</v>
      </c>
      <c r="F187" s="256" t="s">
        <v>1432</v>
      </c>
      <c r="G187" s="254"/>
      <c r="H187" s="257">
        <v>35.52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178</v>
      </c>
      <c r="AU187" s="263" t="s">
        <v>83</v>
      </c>
      <c r="AV187" s="14" t="s">
        <v>83</v>
      </c>
      <c r="AW187" s="14" t="s">
        <v>35</v>
      </c>
      <c r="AX187" s="14" t="s">
        <v>74</v>
      </c>
      <c r="AY187" s="263" t="s">
        <v>169</v>
      </c>
    </row>
    <row r="188" spans="1:51" s="14" customFormat="1" ht="12">
      <c r="A188" s="14"/>
      <c r="B188" s="253"/>
      <c r="C188" s="254"/>
      <c r="D188" s="244" t="s">
        <v>178</v>
      </c>
      <c r="E188" s="255" t="s">
        <v>19</v>
      </c>
      <c r="F188" s="256" t="s">
        <v>1433</v>
      </c>
      <c r="G188" s="254"/>
      <c r="H188" s="257">
        <v>21.846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178</v>
      </c>
      <c r="AU188" s="263" t="s">
        <v>83</v>
      </c>
      <c r="AV188" s="14" t="s">
        <v>83</v>
      </c>
      <c r="AW188" s="14" t="s">
        <v>35</v>
      </c>
      <c r="AX188" s="14" t="s">
        <v>74</v>
      </c>
      <c r="AY188" s="263" t="s">
        <v>169</v>
      </c>
    </row>
    <row r="189" spans="1:51" s="15" customFormat="1" ht="12">
      <c r="A189" s="15"/>
      <c r="B189" s="264"/>
      <c r="C189" s="265"/>
      <c r="D189" s="244" t="s">
        <v>178</v>
      </c>
      <c r="E189" s="266" t="s">
        <v>19</v>
      </c>
      <c r="F189" s="267" t="s">
        <v>183</v>
      </c>
      <c r="G189" s="265"/>
      <c r="H189" s="268">
        <v>202.364</v>
      </c>
      <c r="I189" s="269"/>
      <c r="J189" s="265"/>
      <c r="K189" s="265"/>
      <c r="L189" s="270"/>
      <c r="M189" s="271"/>
      <c r="N189" s="272"/>
      <c r="O189" s="272"/>
      <c r="P189" s="272"/>
      <c r="Q189" s="272"/>
      <c r="R189" s="272"/>
      <c r="S189" s="272"/>
      <c r="T189" s="27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4" t="s">
        <v>178</v>
      </c>
      <c r="AU189" s="274" t="s">
        <v>83</v>
      </c>
      <c r="AV189" s="15" t="s">
        <v>176</v>
      </c>
      <c r="AW189" s="15" t="s">
        <v>35</v>
      </c>
      <c r="AX189" s="15" t="s">
        <v>81</v>
      </c>
      <c r="AY189" s="274" t="s">
        <v>169</v>
      </c>
    </row>
    <row r="190" spans="1:65" s="2" customFormat="1" ht="21.75" customHeight="1">
      <c r="A190" s="41"/>
      <c r="B190" s="42"/>
      <c r="C190" s="307" t="s">
        <v>8</v>
      </c>
      <c r="D190" s="307" t="s">
        <v>637</v>
      </c>
      <c r="E190" s="308" t="s">
        <v>1434</v>
      </c>
      <c r="F190" s="309" t="s">
        <v>1435</v>
      </c>
      <c r="G190" s="310" t="s">
        <v>174</v>
      </c>
      <c r="H190" s="311">
        <v>242.837</v>
      </c>
      <c r="I190" s="312"/>
      <c r="J190" s="313">
        <f>ROUND(I190*H190,2)</f>
        <v>0</v>
      </c>
      <c r="K190" s="309" t="s">
        <v>175</v>
      </c>
      <c r="L190" s="314"/>
      <c r="M190" s="315" t="s">
        <v>19</v>
      </c>
      <c r="N190" s="316" t="s">
        <v>45</v>
      </c>
      <c r="O190" s="87"/>
      <c r="P190" s="238">
        <f>O190*H190</f>
        <v>0</v>
      </c>
      <c r="Q190" s="238">
        <v>0.0003</v>
      </c>
      <c r="R190" s="238">
        <f>Q190*H190</f>
        <v>0.07285109999999999</v>
      </c>
      <c r="S190" s="238">
        <v>0</v>
      </c>
      <c r="T190" s="239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0" t="s">
        <v>210</v>
      </c>
      <c r="AT190" s="240" t="s">
        <v>637</v>
      </c>
      <c r="AU190" s="240" t="s">
        <v>83</v>
      </c>
      <c r="AY190" s="20" t="s">
        <v>169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20" t="s">
        <v>81</v>
      </c>
      <c r="BK190" s="241">
        <f>ROUND(I190*H190,2)</f>
        <v>0</v>
      </c>
      <c r="BL190" s="20" t="s">
        <v>176</v>
      </c>
      <c r="BM190" s="240" t="s">
        <v>1436</v>
      </c>
    </row>
    <row r="191" spans="1:51" s="14" customFormat="1" ht="12">
      <c r="A191" s="14"/>
      <c r="B191" s="253"/>
      <c r="C191" s="254"/>
      <c r="D191" s="244" t="s">
        <v>178</v>
      </c>
      <c r="E191" s="254"/>
      <c r="F191" s="256" t="s">
        <v>1437</v>
      </c>
      <c r="G191" s="254"/>
      <c r="H191" s="257">
        <v>242.837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3" t="s">
        <v>178</v>
      </c>
      <c r="AU191" s="263" t="s">
        <v>83</v>
      </c>
      <c r="AV191" s="14" t="s">
        <v>83</v>
      </c>
      <c r="AW191" s="14" t="s">
        <v>4</v>
      </c>
      <c r="AX191" s="14" t="s">
        <v>81</v>
      </c>
      <c r="AY191" s="263" t="s">
        <v>169</v>
      </c>
    </row>
    <row r="192" spans="1:65" s="2" customFormat="1" ht="21.75" customHeight="1">
      <c r="A192" s="41"/>
      <c r="B192" s="42"/>
      <c r="C192" s="229" t="s">
        <v>227</v>
      </c>
      <c r="D192" s="229" t="s">
        <v>171</v>
      </c>
      <c r="E192" s="230" t="s">
        <v>1237</v>
      </c>
      <c r="F192" s="231" t="s">
        <v>1238</v>
      </c>
      <c r="G192" s="232" t="s">
        <v>207</v>
      </c>
      <c r="H192" s="233">
        <v>102.24</v>
      </c>
      <c r="I192" s="234"/>
      <c r="J192" s="235">
        <f>ROUND(I192*H192,2)</f>
        <v>0</v>
      </c>
      <c r="K192" s="231" t="s">
        <v>175</v>
      </c>
      <c r="L192" s="47"/>
      <c r="M192" s="236" t="s">
        <v>19</v>
      </c>
      <c r="N192" s="237" t="s">
        <v>45</v>
      </c>
      <c r="O192" s="87"/>
      <c r="P192" s="238">
        <f>O192*H192</f>
        <v>0</v>
      </c>
      <c r="Q192" s="238">
        <v>2.16</v>
      </c>
      <c r="R192" s="238">
        <f>Q192*H192</f>
        <v>220.8384</v>
      </c>
      <c r="S192" s="238">
        <v>0</v>
      </c>
      <c r="T192" s="239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40" t="s">
        <v>176</v>
      </c>
      <c r="AT192" s="240" t="s">
        <v>171</v>
      </c>
      <c r="AU192" s="240" t="s">
        <v>83</v>
      </c>
      <c r="AY192" s="20" t="s">
        <v>169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20" t="s">
        <v>81</v>
      </c>
      <c r="BK192" s="241">
        <f>ROUND(I192*H192,2)</f>
        <v>0</v>
      </c>
      <c r="BL192" s="20" t="s">
        <v>176</v>
      </c>
      <c r="BM192" s="240" t="s">
        <v>1438</v>
      </c>
    </row>
    <row r="193" spans="1:51" s="13" customFormat="1" ht="12">
      <c r="A193" s="13"/>
      <c r="B193" s="242"/>
      <c r="C193" s="243"/>
      <c r="D193" s="244" t="s">
        <v>178</v>
      </c>
      <c r="E193" s="245" t="s">
        <v>19</v>
      </c>
      <c r="F193" s="246" t="s">
        <v>1386</v>
      </c>
      <c r="G193" s="243"/>
      <c r="H193" s="245" t="s">
        <v>19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178</v>
      </c>
      <c r="AU193" s="252" t="s">
        <v>83</v>
      </c>
      <c r="AV193" s="13" t="s">
        <v>81</v>
      </c>
      <c r="AW193" s="13" t="s">
        <v>35</v>
      </c>
      <c r="AX193" s="13" t="s">
        <v>74</v>
      </c>
      <c r="AY193" s="252" t="s">
        <v>169</v>
      </c>
    </row>
    <row r="194" spans="1:51" s="14" customFormat="1" ht="12">
      <c r="A194" s="14"/>
      <c r="B194" s="253"/>
      <c r="C194" s="254"/>
      <c r="D194" s="244" t="s">
        <v>178</v>
      </c>
      <c r="E194" s="255" t="s">
        <v>19</v>
      </c>
      <c r="F194" s="256" t="s">
        <v>1439</v>
      </c>
      <c r="G194" s="254"/>
      <c r="H194" s="257">
        <v>26.88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178</v>
      </c>
      <c r="AU194" s="263" t="s">
        <v>83</v>
      </c>
      <c r="AV194" s="14" t="s">
        <v>83</v>
      </c>
      <c r="AW194" s="14" t="s">
        <v>35</v>
      </c>
      <c r="AX194" s="14" t="s">
        <v>74</v>
      </c>
      <c r="AY194" s="263" t="s">
        <v>169</v>
      </c>
    </row>
    <row r="195" spans="1:51" s="14" customFormat="1" ht="12">
      <c r="A195" s="14"/>
      <c r="B195" s="253"/>
      <c r="C195" s="254"/>
      <c r="D195" s="244" t="s">
        <v>178</v>
      </c>
      <c r="E195" s="255" t="s">
        <v>19</v>
      </c>
      <c r="F195" s="256" t="s">
        <v>1439</v>
      </c>
      <c r="G195" s="254"/>
      <c r="H195" s="257">
        <v>26.88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3" t="s">
        <v>178</v>
      </c>
      <c r="AU195" s="263" t="s">
        <v>83</v>
      </c>
      <c r="AV195" s="14" t="s">
        <v>83</v>
      </c>
      <c r="AW195" s="14" t="s">
        <v>35</v>
      </c>
      <c r="AX195" s="14" t="s">
        <v>74</v>
      </c>
      <c r="AY195" s="263" t="s">
        <v>169</v>
      </c>
    </row>
    <row r="196" spans="1:51" s="14" customFormat="1" ht="12">
      <c r="A196" s="14"/>
      <c r="B196" s="253"/>
      <c r="C196" s="254"/>
      <c r="D196" s="244" t="s">
        <v>178</v>
      </c>
      <c r="E196" s="255" t="s">
        <v>19</v>
      </c>
      <c r="F196" s="256" t="s">
        <v>1440</v>
      </c>
      <c r="G196" s="254"/>
      <c r="H196" s="257">
        <v>22.08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178</v>
      </c>
      <c r="AU196" s="263" t="s">
        <v>83</v>
      </c>
      <c r="AV196" s="14" t="s">
        <v>83</v>
      </c>
      <c r="AW196" s="14" t="s">
        <v>35</v>
      </c>
      <c r="AX196" s="14" t="s">
        <v>74</v>
      </c>
      <c r="AY196" s="263" t="s">
        <v>169</v>
      </c>
    </row>
    <row r="197" spans="1:51" s="14" customFormat="1" ht="12">
      <c r="A197" s="14"/>
      <c r="B197" s="253"/>
      <c r="C197" s="254"/>
      <c r="D197" s="244" t="s">
        <v>178</v>
      </c>
      <c r="E197" s="255" t="s">
        <v>19</v>
      </c>
      <c r="F197" s="256" t="s">
        <v>1441</v>
      </c>
      <c r="G197" s="254"/>
      <c r="H197" s="257">
        <v>26.4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178</v>
      </c>
      <c r="AU197" s="263" t="s">
        <v>83</v>
      </c>
      <c r="AV197" s="14" t="s">
        <v>83</v>
      </c>
      <c r="AW197" s="14" t="s">
        <v>35</v>
      </c>
      <c r="AX197" s="14" t="s">
        <v>74</v>
      </c>
      <c r="AY197" s="263" t="s">
        <v>169</v>
      </c>
    </row>
    <row r="198" spans="1:51" s="15" customFormat="1" ht="12">
      <c r="A198" s="15"/>
      <c r="B198" s="264"/>
      <c r="C198" s="265"/>
      <c r="D198" s="244" t="s">
        <v>178</v>
      </c>
      <c r="E198" s="266" t="s">
        <v>19</v>
      </c>
      <c r="F198" s="267" t="s">
        <v>183</v>
      </c>
      <c r="G198" s="265"/>
      <c r="H198" s="268">
        <v>102.24000000000001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4" t="s">
        <v>178</v>
      </c>
      <c r="AU198" s="274" t="s">
        <v>83</v>
      </c>
      <c r="AV198" s="15" t="s">
        <v>176</v>
      </c>
      <c r="AW198" s="15" t="s">
        <v>35</v>
      </c>
      <c r="AX198" s="15" t="s">
        <v>81</v>
      </c>
      <c r="AY198" s="274" t="s">
        <v>169</v>
      </c>
    </row>
    <row r="199" spans="1:63" s="12" customFormat="1" ht="22.8" customHeight="1">
      <c r="A199" s="12"/>
      <c r="B199" s="213"/>
      <c r="C199" s="214"/>
      <c r="D199" s="215" t="s">
        <v>73</v>
      </c>
      <c r="E199" s="227" t="s">
        <v>189</v>
      </c>
      <c r="F199" s="227" t="s">
        <v>697</v>
      </c>
      <c r="G199" s="214"/>
      <c r="H199" s="214"/>
      <c r="I199" s="217"/>
      <c r="J199" s="228">
        <f>BK199</f>
        <v>0</v>
      </c>
      <c r="K199" s="214"/>
      <c r="L199" s="219"/>
      <c r="M199" s="220"/>
      <c r="N199" s="221"/>
      <c r="O199" s="221"/>
      <c r="P199" s="222">
        <f>SUM(P200:P231)</f>
        <v>0</v>
      </c>
      <c r="Q199" s="221"/>
      <c r="R199" s="222">
        <f>SUM(R200:R231)</f>
        <v>1087.8671405300001</v>
      </c>
      <c r="S199" s="221"/>
      <c r="T199" s="223">
        <f>SUM(T200:T231)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4" t="s">
        <v>81</v>
      </c>
      <c r="AT199" s="225" t="s">
        <v>73</v>
      </c>
      <c r="AU199" s="225" t="s">
        <v>81</v>
      </c>
      <c r="AY199" s="224" t="s">
        <v>169</v>
      </c>
      <c r="BK199" s="226">
        <f>SUM(BK200:BK231)</f>
        <v>0</v>
      </c>
    </row>
    <row r="200" spans="1:65" s="2" customFormat="1" ht="33" customHeight="1">
      <c r="A200" s="41"/>
      <c r="B200" s="42"/>
      <c r="C200" s="229" t="s">
        <v>424</v>
      </c>
      <c r="D200" s="229" t="s">
        <v>171</v>
      </c>
      <c r="E200" s="230" t="s">
        <v>1286</v>
      </c>
      <c r="F200" s="231" t="s">
        <v>1287</v>
      </c>
      <c r="G200" s="232" t="s">
        <v>207</v>
      </c>
      <c r="H200" s="233">
        <v>28.035</v>
      </c>
      <c r="I200" s="234"/>
      <c r="J200" s="235">
        <f>ROUND(I200*H200,2)</f>
        <v>0</v>
      </c>
      <c r="K200" s="231" t="s">
        <v>19</v>
      </c>
      <c r="L200" s="47"/>
      <c r="M200" s="236" t="s">
        <v>19</v>
      </c>
      <c r="N200" s="237" t="s">
        <v>45</v>
      </c>
      <c r="O200" s="87"/>
      <c r="P200" s="238">
        <f>O200*H200</f>
        <v>0</v>
      </c>
      <c r="Q200" s="238">
        <v>2.47057</v>
      </c>
      <c r="R200" s="238">
        <f>Q200*H200</f>
        <v>69.26242995</v>
      </c>
      <c r="S200" s="238">
        <v>0</v>
      </c>
      <c r="T200" s="239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40" t="s">
        <v>176</v>
      </c>
      <c r="AT200" s="240" t="s">
        <v>171</v>
      </c>
      <c r="AU200" s="240" t="s">
        <v>83</v>
      </c>
      <c r="AY200" s="20" t="s">
        <v>169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20" t="s">
        <v>81</v>
      </c>
      <c r="BK200" s="241">
        <f>ROUND(I200*H200,2)</f>
        <v>0</v>
      </c>
      <c r="BL200" s="20" t="s">
        <v>176</v>
      </c>
      <c r="BM200" s="240" t="s">
        <v>1442</v>
      </c>
    </row>
    <row r="201" spans="1:51" s="13" customFormat="1" ht="12">
      <c r="A201" s="13"/>
      <c r="B201" s="242"/>
      <c r="C201" s="243"/>
      <c r="D201" s="244" t="s">
        <v>178</v>
      </c>
      <c r="E201" s="245" t="s">
        <v>19</v>
      </c>
      <c r="F201" s="246" t="s">
        <v>1443</v>
      </c>
      <c r="G201" s="243"/>
      <c r="H201" s="245" t="s">
        <v>19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178</v>
      </c>
      <c r="AU201" s="252" t="s">
        <v>83</v>
      </c>
      <c r="AV201" s="13" t="s">
        <v>81</v>
      </c>
      <c r="AW201" s="13" t="s">
        <v>35</v>
      </c>
      <c r="AX201" s="13" t="s">
        <v>74</v>
      </c>
      <c r="AY201" s="252" t="s">
        <v>169</v>
      </c>
    </row>
    <row r="202" spans="1:51" s="14" customFormat="1" ht="12">
      <c r="A202" s="14"/>
      <c r="B202" s="253"/>
      <c r="C202" s="254"/>
      <c r="D202" s="244" t="s">
        <v>178</v>
      </c>
      <c r="E202" s="255" t="s">
        <v>19</v>
      </c>
      <c r="F202" s="256" t="s">
        <v>1444</v>
      </c>
      <c r="G202" s="254"/>
      <c r="H202" s="257">
        <v>28.035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3" t="s">
        <v>178</v>
      </c>
      <c r="AU202" s="263" t="s">
        <v>83</v>
      </c>
      <c r="AV202" s="14" t="s">
        <v>83</v>
      </c>
      <c r="AW202" s="14" t="s">
        <v>35</v>
      </c>
      <c r="AX202" s="14" t="s">
        <v>81</v>
      </c>
      <c r="AY202" s="263" t="s">
        <v>169</v>
      </c>
    </row>
    <row r="203" spans="1:65" s="2" customFormat="1" ht="21.75" customHeight="1">
      <c r="A203" s="41"/>
      <c r="B203" s="42"/>
      <c r="C203" s="229" t="s">
        <v>429</v>
      </c>
      <c r="D203" s="229" t="s">
        <v>171</v>
      </c>
      <c r="E203" s="230" t="s">
        <v>1290</v>
      </c>
      <c r="F203" s="231" t="s">
        <v>1291</v>
      </c>
      <c r="G203" s="232" t="s">
        <v>174</v>
      </c>
      <c r="H203" s="233">
        <v>111.675</v>
      </c>
      <c r="I203" s="234"/>
      <c r="J203" s="235">
        <f>ROUND(I203*H203,2)</f>
        <v>0</v>
      </c>
      <c r="K203" s="231" t="s">
        <v>175</v>
      </c>
      <c r="L203" s="47"/>
      <c r="M203" s="236" t="s">
        <v>19</v>
      </c>
      <c r="N203" s="237" t="s">
        <v>45</v>
      </c>
      <c r="O203" s="87"/>
      <c r="P203" s="238">
        <f>O203*H203</f>
        <v>0</v>
      </c>
      <c r="Q203" s="238">
        <v>0.02519</v>
      </c>
      <c r="R203" s="238">
        <f>Q203*H203</f>
        <v>2.81309325</v>
      </c>
      <c r="S203" s="238">
        <v>0</v>
      </c>
      <c r="T203" s="239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0" t="s">
        <v>176</v>
      </c>
      <c r="AT203" s="240" t="s">
        <v>171</v>
      </c>
      <c r="AU203" s="240" t="s">
        <v>83</v>
      </c>
      <c r="AY203" s="20" t="s">
        <v>169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20" t="s">
        <v>81</v>
      </c>
      <c r="BK203" s="241">
        <f>ROUND(I203*H203,2)</f>
        <v>0</v>
      </c>
      <c r="BL203" s="20" t="s">
        <v>176</v>
      </c>
      <c r="BM203" s="240" t="s">
        <v>1445</v>
      </c>
    </row>
    <row r="204" spans="1:51" s="13" customFormat="1" ht="12">
      <c r="A204" s="13"/>
      <c r="B204" s="242"/>
      <c r="C204" s="243"/>
      <c r="D204" s="244" t="s">
        <v>178</v>
      </c>
      <c r="E204" s="245" t="s">
        <v>19</v>
      </c>
      <c r="F204" s="246" t="s">
        <v>1231</v>
      </c>
      <c r="G204" s="243"/>
      <c r="H204" s="245" t="s">
        <v>19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2" t="s">
        <v>178</v>
      </c>
      <c r="AU204" s="252" t="s">
        <v>83</v>
      </c>
      <c r="AV204" s="13" t="s">
        <v>81</v>
      </c>
      <c r="AW204" s="13" t="s">
        <v>35</v>
      </c>
      <c r="AX204" s="13" t="s">
        <v>74</v>
      </c>
      <c r="AY204" s="252" t="s">
        <v>169</v>
      </c>
    </row>
    <row r="205" spans="1:51" s="14" customFormat="1" ht="12">
      <c r="A205" s="14"/>
      <c r="B205" s="253"/>
      <c r="C205" s="254"/>
      <c r="D205" s="244" t="s">
        <v>178</v>
      </c>
      <c r="E205" s="255" t="s">
        <v>19</v>
      </c>
      <c r="F205" s="256" t="s">
        <v>1446</v>
      </c>
      <c r="G205" s="254"/>
      <c r="H205" s="257">
        <v>111.675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178</v>
      </c>
      <c r="AU205" s="263" t="s">
        <v>83</v>
      </c>
      <c r="AV205" s="14" t="s">
        <v>83</v>
      </c>
      <c r="AW205" s="14" t="s">
        <v>35</v>
      </c>
      <c r="AX205" s="14" t="s">
        <v>81</v>
      </c>
      <c r="AY205" s="263" t="s">
        <v>169</v>
      </c>
    </row>
    <row r="206" spans="1:65" s="2" customFormat="1" ht="33" customHeight="1">
      <c r="A206" s="41"/>
      <c r="B206" s="42"/>
      <c r="C206" s="229" t="s">
        <v>436</v>
      </c>
      <c r="D206" s="229" t="s">
        <v>171</v>
      </c>
      <c r="E206" s="230" t="s">
        <v>1294</v>
      </c>
      <c r="F206" s="231" t="s">
        <v>1295</v>
      </c>
      <c r="G206" s="232" t="s">
        <v>174</v>
      </c>
      <c r="H206" s="233">
        <v>111.675</v>
      </c>
      <c r="I206" s="234"/>
      <c r="J206" s="235">
        <f>ROUND(I206*H206,2)</f>
        <v>0</v>
      </c>
      <c r="K206" s="231" t="s">
        <v>175</v>
      </c>
      <c r="L206" s="47"/>
      <c r="M206" s="236" t="s">
        <v>19</v>
      </c>
      <c r="N206" s="237" t="s">
        <v>45</v>
      </c>
      <c r="O206" s="87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40" t="s">
        <v>176</v>
      </c>
      <c r="AT206" s="240" t="s">
        <v>171</v>
      </c>
      <c r="AU206" s="240" t="s">
        <v>83</v>
      </c>
      <c r="AY206" s="20" t="s">
        <v>169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20" t="s">
        <v>81</v>
      </c>
      <c r="BK206" s="241">
        <f>ROUND(I206*H206,2)</f>
        <v>0</v>
      </c>
      <c r="BL206" s="20" t="s">
        <v>176</v>
      </c>
      <c r="BM206" s="240" t="s">
        <v>1447</v>
      </c>
    </row>
    <row r="207" spans="1:65" s="2" customFormat="1" ht="21.75" customHeight="1">
      <c r="A207" s="41"/>
      <c r="B207" s="42"/>
      <c r="C207" s="229" t="s">
        <v>442</v>
      </c>
      <c r="D207" s="229" t="s">
        <v>171</v>
      </c>
      <c r="E207" s="230" t="s">
        <v>1297</v>
      </c>
      <c r="F207" s="231" t="s">
        <v>1298</v>
      </c>
      <c r="G207" s="232" t="s">
        <v>234</v>
      </c>
      <c r="H207" s="233">
        <v>4.415</v>
      </c>
      <c r="I207" s="234"/>
      <c r="J207" s="235">
        <f>ROUND(I207*H207,2)</f>
        <v>0</v>
      </c>
      <c r="K207" s="231" t="s">
        <v>175</v>
      </c>
      <c r="L207" s="47"/>
      <c r="M207" s="236" t="s">
        <v>19</v>
      </c>
      <c r="N207" s="237" t="s">
        <v>45</v>
      </c>
      <c r="O207" s="87"/>
      <c r="P207" s="238">
        <f>O207*H207</f>
        <v>0</v>
      </c>
      <c r="Q207" s="238">
        <v>1.04711</v>
      </c>
      <c r="R207" s="238">
        <f>Q207*H207</f>
        <v>4.62299065</v>
      </c>
      <c r="S207" s="238">
        <v>0</v>
      </c>
      <c r="T207" s="239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40" t="s">
        <v>176</v>
      </c>
      <c r="AT207" s="240" t="s">
        <v>171</v>
      </c>
      <c r="AU207" s="240" t="s">
        <v>83</v>
      </c>
      <c r="AY207" s="20" t="s">
        <v>169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20" t="s">
        <v>81</v>
      </c>
      <c r="BK207" s="241">
        <f>ROUND(I207*H207,2)</f>
        <v>0</v>
      </c>
      <c r="BL207" s="20" t="s">
        <v>176</v>
      </c>
      <c r="BM207" s="240" t="s">
        <v>1448</v>
      </c>
    </row>
    <row r="208" spans="1:51" s="14" customFormat="1" ht="12">
      <c r="A208" s="14"/>
      <c r="B208" s="253"/>
      <c r="C208" s="254"/>
      <c r="D208" s="244" t="s">
        <v>178</v>
      </c>
      <c r="E208" s="255" t="s">
        <v>19</v>
      </c>
      <c r="F208" s="256" t="s">
        <v>1449</v>
      </c>
      <c r="G208" s="254"/>
      <c r="H208" s="257">
        <v>4.205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178</v>
      </c>
      <c r="AU208" s="263" t="s">
        <v>83</v>
      </c>
      <c r="AV208" s="14" t="s">
        <v>83</v>
      </c>
      <c r="AW208" s="14" t="s">
        <v>35</v>
      </c>
      <c r="AX208" s="14" t="s">
        <v>81</v>
      </c>
      <c r="AY208" s="263" t="s">
        <v>169</v>
      </c>
    </row>
    <row r="209" spans="1:51" s="14" customFormat="1" ht="12">
      <c r="A209" s="14"/>
      <c r="B209" s="253"/>
      <c r="C209" s="254"/>
      <c r="D209" s="244" t="s">
        <v>178</v>
      </c>
      <c r="E209" s="254"/>
      <c r="F209" s="256" t="s">
        <v>1450</v>
      </c>
      <c r="G209" s="254"/>
      <c r="H209" s="257">
        <v>4.415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3" t="s">
        <v>178</v>
      </c>
      <c r="AU209" s="263" t="s">
        <v>83</v>
      </c>
      <c r="AV209" s="14" t="s">
        <v>83</v>
      </c>
      <c r="AW209" s="14" t="s">
        <v>4</v>
      </c>
      <c r="AX209" s="14" t="s">
        <v>81</v>
      </c>
      <c r="AY209" s="263" t="s">
        <v>169</v>
      </c>
    </row>
    <row r="210" spans="1:65" s="2" customFormat="1" ht="66.75" customHeight="1">
      <c r="A210" s="41"/>
      <c r="B210" s="42"/>
      <c r="C210" s="229" t="s">
        <v>7</v>
      </c>
      <c r="D210" s="229" t="s">
        <v>171</v>
      </c>
      <c r="E210" s="230" t="s">
        <v>1451</v>
      </c>
      <c r="F210" s="231" t="s">
        <v>1452</v>
      </c>
      <c r="G210" s="232" t="s">
        <v>207</v>
      </c>
      <c r="H210" s="233">
        <v>436.391</v>
      </c>
      <c r="I210" s="234"/>
      <c r="J210" s="235">
        <f>ROUND(I210*H210,2)</f>
        <v>0</v>
      </c>
      <c r="K210" s="231" t="s">
        <v>175</v>
      </c>
      <c r="L210" s="47"/>
      <c r="M210" s="236" t="s">
        <v>19</v>
      </c>
      <c r="N210" s="237" t="s">
        <v>45</v>
      </c>
      <c r="O210" s="87"/>
      <c r="P210" s="238">
        <f>O210*H210</f>
        <v>0</v>
      </c>
      <c r="Q210" s="238">
        <v>2.30948</v>
      </c>
      <c r="R210" s="238">
        <f>Q210*H210</f>
        <v>1007.8362866800002</v>
      </c>
      <c r="S210" s="238">
        <v>0</v>
      </c>
      <c r="T210" s="239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40" t="s">
        <v>176</v>
      </c>
      <c r="AT210" s="240" t="s">
        <v>171</v>
      </c>
      <c r="AU210" s="240" t="s">
        <v>83</v>
      </c>
      <c r="AY210" s="20" t="s">
        <v>169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20" t="s">
        <v>81</v>
      </c>
      <c r="BK210" s="241">
        <f>ROUND(I210*H210,2)</f>
        <v>0</v>
      </c>
      <c r="BL210" s="20" t="s">
        <v>176</v>
      </c>
      <c r="BM210" s="240" t="s">
        <v>1453</v>
      </c>
    </row>
    <row r="211" spans="1:51" s="13" customFormat="1" ht="12">
      <c r="A211" s="13"/>
      <c r="B211" s="242"/>
      <c r="C211" s="243"/>
      <c r="D211" s="244" t="s">
        <v>178</v>
      </c>
      <c r="E211" s="245" t="s">
        <v>19</v>
      </c>
      <c r="F211" s="246" t="s">
        <v>1454</v>
      </c>
      <c r="G211" s="243"/>
      <c r="H211" s="245" t="s">
        <v>19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2" t="s">
        <v>178</v>
      </c>
      <c r="AU211" s="252" t="s">
        <v>83</v>
      </c>
      <c r="AV211" s="13" t="s">
        <v>81</v>
      </c>
      <c r="AW211" s="13" t="s">
        <v>35</v>
      </c>
      <c r="AX211" s="13" t="s">
        <v>74</v>
      </c>
      <c r="AY211" s="252" t="s">
        <v>169</v>
      </c>
    </row>
    <row r="212" spans="1:51" s="14" customFormat="1" ht="12">
      <c r="A212" s="14"/>
      <c r="B212" s="253"/>
      <c r="C212" s="254"/>
      <c r="D212" s="244" t="s">
        <v>178</v>
      </c>
      <c r="E212" s="255" t="s">
        <v>19</v>
      </c>
      <c r="F212" s="256" t="s">
        <v>1455</v>
      </c>
      <c r="G212" s="254"/>
      <c r="H212" s="257">
        <v>174.96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178</v>
      </c>
      <c r="AU212" s="263" t="s">
        <v>83</v>
      </c>
      <c r="AV212" s="14" t="s">
        <v>83</v>
      </c>
      <c r="AW212" s="14" t="s">
        <v>35</v>
      </c>
      <c r="AX212" s="14" t="s">
        <v>74</v>
      </c>
      <c r="AY212" s="263" t="s">
        <v>169</v>
      </c>
    </row>
    <row r="213" spans="1:51" s="14" customFormat="1" ht="12">
      <c r="A213" s="14"/>
      <c r="B213" s="253"/>
      <c r="C213" s="254"/>
      <c r="D213" s="244" t="s">
        <v>178</v>
      </c>
      <c r="E213" s="255" t="s">
        <v>19</v>
      </c>
      <c r="F213" s="256" t="s">
        <v>1456</v>
      </c>
      <c r="G213" s="254"/>
      <c r="H213" s="257">
        <v>135.288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178</v>
      </c>
      <c r="AU213" s="263" t="s">
        <v>83</v>
      </c>
      <c r="AV213" s="14" t="s">
        <v>83</v>
      </c>
      <c r="AW213" s="14" t="s">
        <v>35</v>
      </c>
      <c r="AX213" s="14" t="s">
        <v>74</v>
      </c>
      <c r="AY213" s="263" t="s">
        <v>169</v>
      </c>
    </row>
    <row r="214" spans="1:51" s="14" customFormat="1" ht="12">
      <c r="A214" s="14"/>
      <c r="B214" s="253"/>
      <c r="C214" s="254"/>
      <c r="D214" s="244" t="s">
        <v>178</v>
      </c>
      <c r="E214" s="255" t="s">
        <v>19</v>
      </c>
      <c r="F214" s="256" t="s">
        <v>1457</v>
      </c>
      <c r="G214" s="254"/>
      <c r="H214" s="257">
        <v>80.7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178</v>
      </c>
      <c r="AU214" s="263" t="s">
        <v>83</v>
      </c>
      <c r="AV214" s="14" t="s">
        <v>83</v>
      </c>
      <c r="AW214" s="14" t="s">
        <v>35</v>
      </c>
      <c r="AX214" s="14" t="s">
        <v>74</v>
      </c>
      <c r="AY214" s="263" t="s">
        <v>169</v>
      </c>
    </row>
    <row r="215" spans="1:51" s="14" customFormat="1" ht="12">
      <c r="A215" s="14"/>
      <c r="B215" s="253"/>
      <c r="C215" s="254"/>
      <c r="D215" s="244" t="s">
        <v>178</v>
      </c>
      <c r="E215" s="255" t="s">
        <v>19</v>
      </c>
      <c r="F215" s="256" t="s">
        <v>1458</v>
      </c>
      <c r="G215" s="254"/>
      <c r="H215" s="257">
        <v>45.443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178</v>
      </c>
      <c r="AU215" s="263" t="s">
        <v>83</v>
      </c>
      <c r="AV215" s="14" t="s">
        <v>83</v>
      </c>
      <c r="AW215" s="14" t="s">
        <v>35</v>
      </c>
      <c r="AX215" s="14" t="s">
        <v>74</v>
      </c>
      <c r="AY215" s="263" t="s">
        <v>169</v>
      </c>
    </row>
    <row r="216" spans="1:51" s="15" customFormat="1" ht="12">
      <c r="A216" s="15"/>
      <c r="B216" s="264"/>
      <c r="C216" s="265"/>
      <c r="D216" s="244" t="s">
        <v>178</v>
      </c>
      <c r="E216" s="266" t="s">
        <v>19</v>
      </c>
      <c r="F216" s="267" t="s">
        <v>183</v>
      </c>
      <c r="G216" s="265"/>
      <c r="H216" s="268">
        <v>436.391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4" t="s">
        <v>178</v>
      </c>
      <c r="AU216" s="274" t="s">
        <v>83</v>
      </c>
      <c r="AV216" s="15" t="s">
        <v>176</v>
      </c>
      <c r="AW216" s="15" t="s">
        <v>35</v>
      </c>
      <c r="AX216" s="15" t="s">
        <v>81</v>
      </c>
      <c r="AY216" s="274" t="s">
        <v>169</v>
      </c>
    </row>
    <row r="217" spans="1:65" s="2" customFormat="1" ht="21.75" customHeight="1">
      <c r="A217" s="41"/>
      <c r="B217" s="42"/>
      <c r="C217" s="229" t="s">
        <v>450</v>
      </c>
      <c r="D217" s="229" t="s">
        <v>171</v>
      </c>
      <c r="E217" s="230" t="s">
        <v>1459</v>
      </c>
      <c r="F217" s="231" t="s">
        <v>1460</v>
      </c>
      <c r="G217" s="232" t="s">
        <v>174</v>
      </c>
      <c r="H217" s="233">
        <v>561</v>
      </c>
      <c r="I217" s="234"/>
      <c r="J217" s="235">
        <f>ROUND(I217*H217,2)</f>
        <v>0</v>
      </c>
      <c r="K217" s="231" t="s">
        <v>19</v>
      </c>
      <c r="L217" s="47"/>
      <c r="M217" s="236" t="s">
        <v>19</v>
      </c>
      <c r="N217" s="237" t="s">
        <v>45</v>
      </c>
      <c r="O217" s="87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40" t="s">
        <v>176</v>
      </c>
      <c r="AT217" s="240" t="s">
        <v>171</v>
      </c>
      <c r="AU217" s="240" t="s">
        <v>83</v>
      </c>
      <c r="AY217" s="20" t="s">
        <v>169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20" t="s">
        <v>81</v>
      </c>
      <c r="BK217" s="241">
        <f>ROUND(I217*H217,2)</f>
        <v>0</v>
      </c>
      <c r="BL217" s="20" t="s">
        <v>176</v>
      </c>
      <c r="BM217" s="240" t="s">
        <v>1461</v>
      </c>
    </row>
    <row r="218" spans="1:51" s="13" customFormat="1" ht="12">
      <c r="A218" s="13"/>
      <c r="B218" s="242"/>
      <c r="C218" s="243"/>
      <c r="D218" s="244" t="s">
        <v>178</v>
      </c>
      <c r="E218" s="245" t="s">
        <v>19</v>
      </c>
      <c r="F218" s="246" t="s">
        <v>1454</v>
      </c>
      <c r="G218" s="243"/>
      <c r="H218" s="245" t="s">
        <v>19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178</v>
      </c>
      <c r="AU218" s="252" t="s">
        <v>83</v>
      </c>
      <c r="AV218" s="13" t="s">
        <v>81</v>
      </c>
      <c r="AW218" s="13" t="s">
        <v>35</v>
      </c>
      <c r="AX218" s="13" t="s">
        <v>74</v>
      </c>
      <c r="AY218" s="252" t="s">
        <v>169</v>
      </c>
    </row>
    <row r="219" spans="1:51" s="14" customFormat="1" ht="12">
      <c r="A219" s="14"/>
      <c r="B219" s="253"/>
      <c r="C219" s="254"/>
      <c r="D219" s="244" t="s">
        <v>178</v>
      </c>
      <c r="E219" s="255" t="s">
        <v>19</v>
      </c>
      <c r="F219" s="256" t="s">
        <v>1462</v>
      </c>
      <c r="G219" s="254"/>
      <c r="H219" s="257">
        <v>204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178</v>
      </c>
      <c r="AU219" s="263" t="s">
        <v>83</v>
      </c>
      <c r="AV219" s="14" t="s">
        <v>83</v>
      </c>
      <c r="AW219" s="14" t="s">
        <v>35</v>
      </c>
      <c r="AX219" s="14" t="s">
        <v>74</v>
      </c>
      <c r="AY219" s="263" t="s">
        <v>169</v>
      </c>
    </row>
    <row r="220" spans="1:51" s="14" customFormat="1" ht="12">
      <c r="A220" s="14"/>
      <c r="B220" s="253"/>
      <c r="C220" s="254"/>
      <c r="D220" s="244" t="s">
        <v>178</v>
      </c>
      <c r="E220" s="255" t="s">
        <v>19</v>
      </c>
      <c r="F220" s="256" t="s">
        <v>1463</v>
      </c>
      <c r="G220" s="254"/>
      <c r="H220" s="257">
        <v>204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178</v>
      </c>
      <c r="AU220" s="263" t="s">
        <v>83</v>
      </c>
      <c r="AV220" s="14" t="s">
        <v>83</v>
      </c>
      <c r="AW220" s="14" t="s">
        <v>35</v>
      </c>
      <c r="AX220" s="14" t="s">
        <v>74</v>
      </c>
      <c r="AY220" s="263" t="s">
        <v>169</v>
      </c>
    </row>
    <row r="221" spans="1:51" s="14" customFormat="1" ht="12">
      <c r="A221" s="14"/>
      <c r="B221" s="253"/>
      <c r="C221" s="254"/>
      <c r="D221" s="244" t="s">
        <v>178</v>
      </c>
      <c r="E221" s="255" t="s">
        <v>19</v>
      </c>
      <c r="F221" s="256" t="s">
        <v>1464</v>
      </c>
      <c r="G221" s="254"/>
      <c r="H221" s="257">
        <v>120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178</v>
      </c>
      <c r="AU221" s="263" t="s">
        <v>83</v>
      </c>
      <c r="AV221" s="14" t="s">
        <v>83</v>
      </c>
      <c r="AW221" s="14" t="s">
        <v>35</v>
      </c>
      <c r="AX221" s="14" t="s">
        <v>74</v>
      </c>
      <c r="AY221" s="263" t="s">
        <v>169</v>
      </c>
    </row>
    <row r="222" spans="1:51" s="14" customFormat="1" ht="12">
      <c r="A222" s="14"/>
      <c r="B222" s="253"/>
      <c r="C222" s="254"/>
      <c r="D222" s="244" t="s">
        <v>178</v>
      </c>
      <c r="E222" s="255" t="s">
        <v>19</v>
      </c>
      <c r="F222" s="256" t="s">
        <v>1465</v>
      </c>
      <c r="G222" s="254"/>
      <c r="H222" s="257">
        <v>33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178</v>
      </c>
      <c r="AU222" s="263" t="s">
        <v>83</v>
      </c>
      <c r="AV222" s="14" t="s">
        <v>83</v>
      </c>
      <c r="AW222" s="14" t="s">
        <v>35</v>
      </c>
      <c r="AX222" s="14" t="s">
        <v>74</v>
      </c>
      <c r="AY222" s="263" t="s">
        <v>169</v>
      </c>
    </row>
    <row r="223" spans="1:51" s="15" customFormat="1" ht="12">
      <c r="A223" s="15"/>
      <c r="B223" s="264"/>
      <c r="C223" s="265"/>
      <c r="D223" s="244" t="s">
        <v>178</v>
      </c>
      <c r="E223" s="266" t="s">
        <v>19</v>
      </c>
      <c r="F223" s="267" t="s">
        <v>183</v>
      </c>
      <c r="G223" s="265"/>
      <c r="H223" s="268">
        <v>561</v>
      </c>
      <c r="I223" s="269"/>
      <c r="J223" s="265"/>
      <c r="K223" s="265"/>
      <c r="L223" s="270"/>
      <c r="M223" s="271"/>
      <c r="N223" s="272"/>
      <c r="O223" s="272"/>
      <c r="P223" s="272"/>
      <c r="Q223" s="272"/>
      <c r="R223" s="272"/>
      <c r="S223" s="272"/>
      <c r="T223" s="27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4" t="s">
        <v>178</v>
      </c>
      <c r="AU223" s="274" t="s">
        <v>83</v>
      </c>
      <c r="AV223" s="15" t="s">
        <v>176</v>
      </c>
      <c r="AW223" s="15" t="s">
        <v>35</v>
      </c>
      <c r="AX223" s="15" t="s">
        <v>81</v>
      </c>
      <c r="AY223" s="274" t="s">
        <v>169</v>
      </c>
    </row>
    <row r="224" spans="1:65" s="2" customFormat="1" ht="21.75" customHeight="1">
      <c r="A224" s="41"/>
      <c r="B224" s="42"/>
      <c r="C224" s="307" t="s">
        <v>454</v>
      </c>
      <c r="D224" s="307" t="s">
        <v>637</v>
      </c>
      <c r="E224" s="308" t="s">
        <v>1466</v>
      </c>
      <c r="F224" s="309" t="s">
        <v>1467</v>
      </c>
      <c r="G224" s="310" t="s">
        <v>174</v>
      </c>
      <c r="H224" s="311">
        <v>617.1</v>
      </c>
      <c r="I224" s="312"/>
      <c r="J224" s="313">
        <f>ROUND(I224*H224,2)</f>
        <v>0</v>
      </c>
      <c r="K224" s="309" t="s">
        <v>175</v>
      </c>
      <c r="L224" s="314"/>
      <c r="M224" s="315" t="s">
        <v>19</v>
      </c>
      <c r="N224" s="316" t="s">
        <v>45</v>
      </c>
      <c r="O224" s="87"/>
      <c r="P224" s="238">
        <f>O224*H224</f>
        <v>0</v>
      </c>
      <c r="Q224" s="238">
        <v>0.0054</v>
      </c>
      <c r="R224" s="238">
        <f>Q224*H224</f>
        <v>3.3323400000000003</v>
      </c>
      <c r="S224" s="238">
        <v>0</v>
      </c>
      <c r="T224" s="239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40" t="s">
        <v>210</v>
      </c>
      <c r="AT224" s="240" t="s">
        <v>637</v>
      </c>
      <c r="AU224" s="240" t="s">
        <v>83</v>
      </c>
      <c r="AY224" s="20" t="s">
        <v>169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20" t="s">
        <v>81</v>
      </c>
      <c r="BK224" s="241">
        <f>ROUND(I224*H224,2)</f>
        <v>0</v>
      </c>
      <c r="BL224" s="20" t="s">
        <v>176</v>
      </c>
      <c r="BM224" s="240" t="s">
        <v>1468</v>
      </c>
    </row>
    <row r="225" spans="1:51" s="13" customFormat="1" ht="12">
      <c r="A225" s="13"/>
      <c r="B225" s="242"/>
      <c r="C225" s="243"/>
      <c r="D225" s="244" t="s">
        <v>178</v>
      </c>
      <c r="E225" s="245" t="s">
        <v>19</v>
      </c>
      <c r="F225" s="246" t="s">
        <v>1454</v>
      </c>
      <c r="G225" s="243"/>
      <c r="H225" s="245" t="s">
        <v>19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178</v>
      </c>
      <c r="AU225" s="252" t="s">
        <v>83</v>
      </c>
      <c r="AV225" s="13" t="s">
        <v>81</v>
      </c>
      <c r="AW225" s="13" t="s">
        <v>35</v>
      </c>
      <c r="AX225" s="13" t="s">
        <v>74</v>
      </c>
      <c r="AY225" s="252" t="s">
        <v>169</v>
      </c>
    </row>
    <row r="226" spans="1:51" s="14" customFormat="1" ht="12">
      <c r="A226" s="14"/>
      <c r="B226" s="253"/>
      <c r="C226" s="254"/>
      <c r="D226" s="244" t="s">
        <v>178</v>
      </c>
      <c r="E226" s="255" t="s">
        <v>19</v>
      </c>
      <c r="F226" s="256" t="s">
        <v>1462</v>
      </c>
      <c r="G226" s="254"/>
      <c r="H226" s="257">
        <v>204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3" t="s">
        <v>178</v>
      </c>
      <c r="AU226" s="263" t="s">
        <v>83</v>
      </c>
      <c r="AV226" s="14" t="s">
        <v>83</v>
      </c>
      <c r="AW226" s="14" t="s">
        <v>35</v>
      </c>
      <c r="AX226" s="14" t="s">
        <v>74</v>
      </c>
      <c r="AY226" s="263" t="s">
        <v>169</v>
      </c>
    </row>
    <row r="227" spans="1:51" s="14" customFormat="1" ht="12">
      <c r="A227" s="14"/>
      <c r="B227" s="253"/>
      <c r="C227" s="254"/>
      <c r="D227" s="244" t="s">
        <v>178</v>
      </c>
      <c r="E227" s="255" t="s">
        <v>19</v>
      </c>
      <c r="F227" s="256" t="s">
        <v>1463</v>
      </c>
      <c r="G227" s="254"/>
      <c r="H227" s="257">
        <v>204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178</v>
      </c>
      <c r="AU227" s="263" t="s">
        <v>83</v>
      </c>
      <c r="AV227" s="14" t="s">
        <v>83</v>
      </c>
      <c r="AW227" s="14" t="s">
        <v>35</v>
      </c>
      <c r="AX227" s="14" t="s">
        <v>74</v>
      </c>
      <c r="AY227" s="263" t="s">
        <v>169</v>
      </c>
    </row>
    <row r="228" spans="1:51" s="14" customFormat="1" ht="12">
      <c r="A228" s="14"/>
      <c r="B228" s="253"/>
      <c r="C228" s="254"/>
      <c r="D228" s="244" t="s">
        <v>178</v>
      </c>
      <c r="E228" s="255" t="s">
        <v>19</v>
      </c>
      <c r="F228" s="256" t="s">
        <v>1464</v>
      </c>
      <c r="G228" s="254"/>
      <c r="H228" s="257">
        <v>120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3" t="s">
        <v>178</v>
      </c>
      <c r="AU228" s="263" t="s">
        <v>83</v>
      </c>
      <c r="AV228" s="14" t="s">
        <v>83</v>
      </c>
      <c r="AW228" s="14" t="s">
        <v>35</v>
      </c>
      <c r="AX228" s="14" t="s">
        <v>74</v>
      </c>
      <c r="AY228" s="263" t="s">
        <v>169</v>
      </c>
    </row>
    <row r="229" spans="1:51" s="14" customFormat="1" ht="12">
      <c r="A229" s="14"/>
      <c r="B229" s="253"/>
      <c r="C229" s="254"/>
      <c r="D229" s="244" t="s">
        <v>178</v>
      </c>
      <c r="E229" s="255" t="s">
        <v>19</v>
      </c>
      <c r="F229" s="256" t="s">
        <v>1465</v>
      </c>
      <c r="G229" s="254"/>
      <c r="H229" s="257">
        <v>33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178</v>
      </c>
      <c r="AU229" s="263" t="s">
        <v>83</v>
      </c>
      <c r="AV229" s="14" t="s">
        <v>83</v>
      </c>
      <c r="AW229" s="14" t="s">
        <v>35</v>
      </c>
      <c r="AX229" s="14" t="s">
        <v>74</v>
      </c>
      <c r="AY229" s="263" t="s">
        <v>169</v>
      </c>
    </row>
    <row r="230" spans="1:51" s="15" customFormat="1" ht="12">
      <c r="A230" s="15"/>
      <c r="B230" s="264"/>
      <c r="C230" s="265"/>
      <c r="D230" s="244" t="s">
        <v>178</v>
      </c>
      <c r="E230" s="266" t="s">
        <v>19</v>
      </c>
      <c r="F230" s="267" t="s">
        <v>183</v>
      </c>
      <c r="G230" s="265"/>
      <c r="H230" s="268">
        <v>561</v>
      </c>
      <c r="I230" s="269"/>
      <c r="J230" s="265"/>
      <c r="K230" s="265"/>
      <c r="L230" s="270"/>
      <c r="M230" s="271"/>
      <c r="N230" s="272"/>
      <c r="O230" s="272"/>
      <c r="P230" s="272"/>
      <c r="Q230" s="272"/>
      <c r="R230" s="272"/>
      <c r="S230" s="272"/>
      <c r="T230" s="27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4" t="s">
        <v>178</v>
      </c>
      <c r="AU230" s="274" t="s">
        <v>83</v>
      </c>
      <c r="AV230" s="15" t="s">
        <v>176</v>
      </c>
      <c r="AW230" s="15" t="s">
        <v>35</v>
      </c>
      <c r="AX230" s="15" t="s">
        <v>81</v>
      </c>
      <c r="AY230" s="274" t="s">
        <v>169</v>
      </c>
    </row>
    <row r="231" spans="1:51" s="14" customFormat="1" ht="12">
      <c r="A231" s="14"/>
      <c r="B231" s="253"/>
      <c r="C231" s="254"/>
      <c r="D231" s="244" t="s">
        <v>178</v>
      </c>
      <c r="E231" s="254"/>
      <c r="F231" s="256" t="s">
        <v>1469</v>
      </c>
      <c r="G231" s="254"/>
      <c r="H231" s="257">
        <v>617.1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3" t="s">
        <v>178</v>
      </c>
      <c r="AU231" s="263" t="s">
        <v>83</v>
      </c>
      <c r="AV231" s="14" t="s">
        <v>83</v>
      </c>
      <c r="AW231" s="14" t="s">
        <v>4</v>
      </c>
      <c r="AX231" s="14" t="s">
        <v>81</v>
      </c>
      <c r="AY231" s="263" t="s">
        <v>169</v>
      </c>
    </row>
    <row r="232" spans="1:63" s="12" customFormat="1" ht="22.8" customHeight="1">
      <c r="A232" s="12"/>
      <c r="B232" s="213"/>
      <c r="C232" s="214"/>
      <c r="D232" s="215" t="s">
        <v>73</v>
      </c>
      <c r="E232" s="227" t="s">
        <v>216</v>
      </c>
      <c r="F232" s="227" t="s">
        <v>242</v>
      </c>
      <c r="G232" s="214"/>
      <c r="H232" s="214"/>
      <c r="I232" s="217"/>
      <c r="J232" s="228">
        <f>BK232</f>
        <v>0</v>
      </c>
      <c r="K232" s="214"/>
      <c r="L232" s="219"/>
      <c r="M232" s="220"/>
      <c r="N232" s="221"/>
      <c r="O232" s="221"/>
      <c r="P232" s="222">
        <f>SUM(P233:P238)</f>
        <v>0</v>
      </c>
      <c r="Q232" s="221"/>
      <c r="R232" s="222">
        <f>SUM(R233:R238)</f>
        <v>0.03974516</v>
      </c>
      <c r="S232" s="221"/>
      <c r="T232" s="223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4" t="s">
        <v>81</v>
      </c>
      <c r="AT232" s="225" t="s">
        <v>73</v>
      </c>
      <c r="AU232" s="225" t="s">
        <v>81</v>
      </c>
      <c r="AY232" s="224" t="s">
        <v>169</v>
      </c>
      <c r="BK232" s="226">
        <f>SUM(BK233:BK238)</f>
        <v>0</v>
      </c>
    </row>
    <row r="233" spans="1:65" s="2" customFormat="1" ht="33" customHeight="1">
      <c r="A233" s="41"/>
      <c r="B233" s="42"/>
      <c r="C233" s="229" t="s">
        <v>460</v>
      </c>
      <c r="D233" s="229" t="s">
        <v>171</v>
      </c>
      <c r="E233" s="230" t="s">
        <v>1309</v>
      </c>
      <c r="F233" s="231" t="s">
        <v>1310</v>
      </c>
      <c r="G233" s="232" t="s">
        <v>445</v>
      </c>
      <c r="H233" s="233">
        <v>12.5</v>
      </c>
      <c r="I233" s="234"/>
      <c r="J233" s="235">
        <f>ROUND(I233*H233,2)</f>
        <v>0</v>
      </c>
      <c r="K233" s="231" t="s">
        <v>175</v>
      </c>
      <c r="L233" s="47"/>
      <c r="M233" s="236" t="s">
        <v>19</v>
      </c>
      <c r="N233" s="237" t="s">
        <v>45</v>
      </c>
      <c r="O233" s="87"/>
      <c r="P233" s="238">
        <f>O233*H233</f>
        <v>0</v>
      </c>
      <c r="Q233" s="238">
        <v>0.00208</v>
      </c>
      <c r="R233" s="238">
        <f>Q233*H233</f>
        <v>0.026</v>
      </c>
      <c r="S233" s="238">
        <v>0</v>
      </c>
      <c r="T233" s="239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40" t="s">
        <v>176</v>
      </c>
      <c r="AT233" s="240" t="s">
        <v>171</v>
      </c>
      <c r="AU233" s="240" t="s">
        <v>83</v>
      </c>
      <c r="AY233" s="20" t="s">
        <v>169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20" t="s">
        <v>81</v>
      </c>
      <c r="BK233" s="241">
        <f>ROUND(I233*H233,2)</f>
        <v>0</v>
      </c>
      <c r="BL233" s="20" t="s">
        <v>176</v>
      </c>
      <c r="BM233" s="240" t="s">
        <v>1470</v>
      </c>
    </row>
    <row r="234" spans="1:51" s="13" customFormat="1" ht="12">
      <c r="A234" s="13"/>
      <c r="B234" s="242"/>
      <c r="C234" s="243"/>
      <c r="D234" s="244" t="s">
        <v>178</v>
      </c>
      <c r="E234" s="245" t="s">
        <v>19</v>
      </c>
      <c r="F234" s="246" t="s">
        <v>1443</v>
      </c>
      <c r="G234" s="243"/>
      <c r="H234" s="245" t="s">
        <v>19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178</v>
      </c>
      <c r="AU234" s="252" t="s">
        <v>83</v>
      </c>
      <c r="AV234" s="13" t="s">
        <v>81</v>
      </c>
      <c r="AW234" s="13" t="s">
        <v>35</v>
      </c>
      <c r="AX234" s="13" t="s">
        <v>74</v>
      </c>
      <c r="AY234" s="252" t="s">
        <v>169</v>
      </c>
    </row>
    <row r="235" spans="1:51" s="14" customFormat="1" ht="12">
      <c r="A235" s="14"/>
      <c r="B235" s="253"/>
      <c r="C235" s="254"/>
      <c r="D235" s="244" t="s">
        <v>178</v>
      </c>
      <c r="E235" s="255" t="s">
        <v>19</v>
      </c>
      <c r="F235" s="256" t="s">
        <v>1471</v>
      </c>
      <c r="G235" s="254"/>
      <c r="H235" s="257">
        <v>12.5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178</v>
      </c>
      <c r="AU235" s="263" t="s">
        <v>83</v>
      </c>
      <c r="AV235" s="14" t="s">
        <v>83</v>
      </c>
      <c r="AW235" s="14" t="s">
        <v>35</v>
      </c>
      <c r="AX235" s="14" t="s">
        <v>81</v>
      </c>
      <c r="AY235" s="263" t="s">
        <v>169</v>
      </c>
    </row>
    <row r="236" spans="1:65" s="2" customFormat="1" ht="21.75" customHeight="1">
      <c r="A236" s="41"/>
      <c r="B236" s="42"/>
      <c r="C236" s="229" t="s">
        <v>465</v>
      </c>
      <c r="D236" s="229" t="s">
        <v>171</v>
      </c>
      <c r="E236" s="230" t="s">
        <v>1322</v>
      </c>
      <c r="F236" s="231" t="s">
        <v>1323</v>
      </c>
      <c r="G236" s="232" t="s">
        <v>174</v>
      </c>
      <c r="H236" s="233">
        <v>13.884</v>
      </c>
      <c r="I236" s="234"/>
      <c r="J236" s="235">
        <f>ROUND(I236*H236,2)</f>
        <v>0</v>
      </c>
      <c r="K236" s="231" t="s">
        <v>175</v>
      </c>
      <c r="L236" s="47"/>
      <c r="M236" s="236" t="s">
        <v>19</v>
      </c>
      <c r="N236" s="237" t="s">
        <v>45</v>
      </c>
      <c r="O236" s="87"/>
      <c r="P236" s="238">
        <f>O236*H236</f>
        <v>0</v>
      </c>
      <c r="Q236" s="238">
        <v>0.00099</v>
      </c>
      <c r="R236" s="238">
        <f>Q236*H236</f>
        <v>0.013745160000000001</v>
      </c>
      <c r="S236" s="238">
        <v>0</v>
      </c>
      <c r="T236" s="239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40" t="s">
        <v>176</v>
      </c>
      <c r="AT236" s="240" t="s">
        <v>171</v>
      </c>
      <c r="AU236" s="240" t="s">
        <v>83</v>
      </c>
      <c r="AY236" s="20" t="s">
        <v>169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20" t="s">
        <v>81</v>
      </c>
      <c r="BK236" s="241">
        <f>ROUND(I236*H236,2)</f>
        <v>0</v>
      </c>
      <c r="BL236" s="20" t="s">
        <v>176</v>
      </c>
      <c r="BM236" s="240" t="s">
        <v>1472</v>
      </c>
    </row>
    <row r="237" spans="1:51" s="13" customFormat="1" ht="12">
      <c r="A237" s="13"/>
      <c r="B237" s="242"/>
      <c r="C237" s="243"/>
      <c r="D237" s="244" t="s">
        <v>178</v>
      </c>
      <c r="E237" s="245" t="s">
        <v>19</v>
      </c>
      <c r="F237" s="246" t="s">
        <v>1443</v>
      </c>
      <c r="G237" s="243"/>
      <c r="H237" s="245" t="s">
        <v>19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2" t="s">
        <v>178</v>
      </c>
      <c r="AU237" s="252" t="s">
        <v>83</v>
      </c>
      <c r="AV237" s="13" t="s">
        <v>81</v>
      </c>
      <c r="AW237" s="13" t="s">
        <v>35</v>
      </c>
      <c r="AX237" s="13" t="s">
        <v>74</v>
      </c>
      <c r="AY237" s="252" t="s">
        <v>169</v>
      </c>
    </row>
    <row r="238" spans="1:51" s="14" customFormat="1" ht="12">
      <c r="A238" s="14"/>
      <c r="B238" s="253"/>
      <c r="C238" s="254"/>
      <c r="D238" s="244" t="s">
        <v>178</v>
      </c>
      <c r="E238" s="255" t="s">
        <v>19</v>
      </c>
      <c r="F238" s="256" t="s">
        <v>1473</v>
      </c>
      <c r="G238" s="254"/>
      <c r="H238" s="257">
        <v>13.884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178</v>
      </c>
      <c r="AU238" s="263" t="s">
        <v>83</v>
      </c>
      <c r="AV238" s="14" t="s">
        <v>83</v>
      </c>
      <c r="AW238" s="14" t="s">
        <v>35</v>
      </c>
      <c r="AX238" s="14" t="s">
        <v>81</v>
      </c>
      <c r="AY238" s="263" t="s">
        <v>169</v>
      </c>
    </row>
    <row r="239" spans="1:63" s="12" customFormat="1" ht="22.8" customHeight="1">
      <c r="A239" s="12"/>
      <c r="B239" s="213"/>
      <c r="C239" s="214"/>
      <c r="D239" s="215" t="s">
        <v>73</v>
      </c>
      <c r="E239" s="227" t="s">
        <v>991</v>
      </c>
      <c r="F239" s="227" t="s">
        <v>244</v>
      </c>
      <c r="G239" s="214"/>
      <c r="H239" s="214"/>
      <c r="I239" s="217"/>
      <c r="J239" s="228">
        <f>BK239</f>
        <v>0</v>
      </c>
      <c r="K239" s="214"/>
      <c r="L239" s="219"/>
      <c r="M239" s="220"/>
      <c r="N239" s="221"/>
      <c r="O239" s="221"/>
      <c r="P239" s="222">
        <f>P240</f>
        <v>0</v>
      </c>
      <c r="Q239" s="221"/>
      <c r="R239" s="222">
        <f>R240</f>
        <v>0</v>
      </c>
      <c r="S239" s="221"/>
      <c r="T239" s="223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4" t="s">
        <v>81</v>
      </c>
      <c r="AT239" s="225" t="s">
        <v>73</v>
      </c>
      <c r="AU239" s="225" t="s">
        <v>81</v>
      </c>
      <c r="AY239" s="224" t="s">
        <v>169</v>
      </c>
      <c r="BK239" s="226">
        <f>BK240</f>
        <v>0</v>
      </c>
    </row>
    <row r="240" spans="1:65" s="2" customFormat="1" ht="44.25" customHeight="1">
      <c r="A240" s="41"/>
      <c r="B240" s="42"/>
      <c r="C240" s="229" t="s">
        <v>483</v>
      </c>
      <c r="D240" s="229" t="s">
        <v>171</v>
      </c>
      <c r="E240" s="230" t="s">
        <v>1328</v>
      </c>
      <c r="F240" s="231" t="s">
        <v>1329</v>
      </c>
      <c r="G240" s="232" t="s">
        <v>234</v>
      </c>
      <c r="H240" s="233">
        <v>1595.958</v>
      </c>
      <c r="I240" s="234"/>
      <c r="J240" s="235">
        <f>ROUND(I240*H240,2)</f>
        <v>0</v>
      </c>
      <c r="K240" s="231" t="s">
        <v>175</v>
      </c>
      <c r="L240" s="47"/>
      <c r="M240" s="288" t="s">
        <v>19</v>
      </c>
      <c r="N240" s="289" t="s">
        <v>45</v>
      </c>
      <c r="O240" s="290"/>
      <c r="P240" s="291">
        <f>O240*H240</f>
        <v>0</v>
      </c>
      <c r="Q240" s="291">
        <v>0</v>
      </c>
      <c r="R240" s="291">
        <f>Q240*H240</f>
        <v>0</v>
      </c>
      <c r="S240" s="291">
        <v>0</v>
      </c>
      <c r="T240" s="292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40" t="s">
        <v>176</v>
      </c>
      <c r="AT240" s="240" t="s">
        <v>171</v>
      </c>
      <c r="AU240" s="240" t="s">
        <v>83</v>
      </c>
      <c r="AY240" s="20" t="s">
        <v>169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20" t="s">
        <v>81</v>
      </c>
      <c r="BK240" s="241">
        <f>ROUND(I240*H240,2)</f>
        <v>0</v>
      </c>
      <c r="BL240" s="20" t="s">
        <v>176</v>
      </c>
      <c r="BM240" s="240" t="s">
        <v>1474</v>
      </c>
    </row>
    <row r="241" spans="1:31" s="2" customFormat="1" ht="6.95" customHeight="1">
      <c r="A241" s="41"/>
      <c r="B241" s="62"/>
      <c r="C241" s="63"/>
      <c r="D241" s="63"/>
      <c r="E241" s="63"/>
      <c r="F241" s="63"/>
      <c r="G241" s="63"/>
      <c r="H241" s="63"/>
      <c r="I241" s="178"/>
      <c r="J241" s="63"/>
      <c r="K241" s="63"/>
      <c r="L241" s="47"/>
      <c r="M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</row>
  </sheetData>
  <sheetProtection password="DD5F" sheet="1" objects="1" scenarios="1" formatColumns="0" formatRows="0" autoFilter="0"/>
  <autoFilter ref="C90:K2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2020-03-19T08:42:54Z</dcterms:created>
  <dcterms:modified xsi:type="dcterms:W3CDTF">2020-03-19T08:43:21Z</dcterms:modified>
  <cp:category/>
  <cp:version/>
  <cp:contentType/>
  <cp:contentStatus/>
</cp:coreProperties>
</file>