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activeTab="2"/>
  </bookViews>
  <sheets>
    <sheet name="Rekapitulace stavby" sheetId="1" r:id="rId1"/>
    <sheet name="01 - Okružní křižovatka" sheetId="2" r:id="rId2"/>
    <sheet name="02 - Komunikace Pražská" sheetId="3" r:id="rId3"/>
    <sheet name="03 - Ostatní" sheetId="4" r:id="rId4"/>
  </sheets>
  <definedNames>
    <definedName name="_xlnm._FilterDatabase" localSheetId="1" hidden="1">'01 - Okružní křižovatka'!$C$122:$K$170</definedName>
    <definedName name="_xlnm._FilterDatabase" localSheetId="2" hidden="1">'02 - Komunikace Pražská'!$C$122:$K$174</definedName>
    <definedName name="_xlnm._FilterDatabase" localSheetId="3" hidden="1">'03 - Ostatní'!$C$119:$K$131</definedName>
    <definedName name="_xlnm.Print_Area" localSheetId="1">'01 - Okružní křižovatka'!$C$4:$J$76,'01 - Okružní křižovatka'!$C$82:$J$104,'01 - Okružní křižovatka'!$C$110:$K$170</definedName>
    <definedName name="_xlnm.Print_Area" localSheetId="2">'02 - Komunikace Pražská'!$C$4:$J$76,'02 - Komunikace Pražská'!$C$82:$J$104,'02 - Komunikace Pražská'!$C$110:$K$174</definedName>
    <definedName name="_xlnm.Print_Area" localSheetId="3">'03 - Ostatní'!$C$4:$J$76,'03 - Ostatní'!$C$82:$J$101,'03 - Ostatní'!$C$107:$K$131</definedName>
    <definedName name="_xlnm.Print_Area" localSheetId="0">'Rekapitulace stavby'!$D$4:$AO$76,'Rekapitulace stavby'!$C$82:$AQ$98</definedName>
    <definedName name="_xlnm.Print_Titles" localSheetId="0">'Rekapitulace stavby'!$92:$92</definedName>
    <definedName name="_xlnm.Print_Titles" localSheetId="1">'01 - Okružní křižovatka'!$122:$122</definedName>
    <definedName name="_xlnm.Print_Titles" localSheetId="2">'02 - Komunikace Pražská'!$122:$122</definedName>
    <definedName name="_xlnm.Print_Titles" localSheetId="3">'03 - Ostatní'!$119:$119</definedName>
  </definedNames>
  <calcPr calcId="145621"/>
</workbook>
</file>

<file path=xl/sharedStrings.xml><?xml version="1.0" encoding="utf-8"?>
<sst xmlns="http://schemas.openxmlformats.org/spreadsheetml/2006/main" count="1904" uniqueCount="395">
  <si>
    <t>Export Komplet</t>
  </si>
  <si>
    <t/>
  </si>
  <si>
    <t>2.0</t>
  </si>
  <si>
    <t>False</t>
  </si>
  <si>
    <t>{007da808-3425-43ea-b2ef-228375478791}</t>
  </si>
  <si>
    <t>&gt;&gt;  skryté sloupce  &lt;&lt;</t>
  </si>
  <si>
    <t>0,01</t>
  </si>
  <si>
    <t>21</t>
  </si>
  <si>
    <t>15</t>
  </si>
  <si>
    <t>REKAPITULACE STAVBY</t>
  </si>
  <si>
    <t>v ---  níže se nacházejí doplnkové a pomocné údaje k sestavám  --- v</t>
  </si>
  <si>
    <t>Návod na vyplnění</t>
  </si>
  <si>
    <t>0,001</t>
  </si>
  <si>
    <t>Kód:</t>
  </si>
  <si>
    <t>2013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</si>
  <si>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</si>
  <si>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</si>
  <si>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II/118 Slaný</t>
  </si>
  <si>
    <t>KSO:</t>
  </si>
  <si>
    <t>CC-CZ:</t>
  </si>
  <si>
    <t>Místo:</t>
  </si>
  <si>
    <t xml:space="preserve"> </t>
  </si>
  <si>
    <t>Datum:</t>
  </si>
  <si>
    <t>19. 5. 2020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</si>
  <si>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</si>
  <si>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</si>
  <si>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</si>
  <si>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</si>
  <si>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</si>
  <si>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</si>
  <si>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</si>
  <si>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</si>
  <si>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</si>
  <si>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</si>
  <si>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</si>
  <si>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</si>
  <si>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</si>
  <si>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</si>
  <si>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</si>
  <si>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</si>
  <si>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</si>
  <si>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</si>
  <si>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</si>
  <si>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</si>
  <si>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</si>
  <si>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</si>
  <si>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</si>
  <si>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</si>
  <si>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</si>
  <si>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</si>
  <si>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</si>
  <si>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</si>
  <si>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</si>
  <si>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</si>
  <si>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</si>
  <si>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</si>
  <si>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</si>
  <si>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</si>
  <si>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</si>
  <si>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</si>
  <si>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</si>
  <si>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</si>
  <si>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</si>
  <si>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</si>
  <si>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</si>
  <si>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</si>
  <si>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</si>
  <si>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</si>
  <si>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</si>
  <si>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</si>
  <si>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</si>
  <si>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</si>
  <si>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</si>
  <si>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</si>
  <si>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</si>
  <si>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</si>
  <si>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</si>
  <si>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</si>
  <si>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</si>
  <si>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Okružní křižovatka</t>
  </si>
  <si>
    <t>STA</t>
  </si>
  <si>
    <t>1</t>
  </si>
  <si>
    <t>{7cf55e1e-8c09-4802-8491-24ed466e4a7c}</t>
  </si>
  <si>
    <t>2</t>
  </si>
  <si>
    <t>02</t>
  </si>
  <si>
    <t>Komunikace Pražská</t>
  </si>
  <si>
    <t>{130ec301-821c-4011-ab58-42a6a338784d}</t>
  </si>
  <si>
    <t>03</t>
  </si>
  <si>
    <t>Ostatní</t>
  </si>
  <si>
    <t>{58fd37fe-c57f-4813-8b3e-6d93da989670}</t>
  </si>
  <si>
    <t>KRYCÍ LIST SOUPISU PRACÍ</t>
  </si>
  <si>
    <t>Objekt:</t>
  </si>
  <si>
    <t>01 - Okružní křižovatka</t>
  </si>
  <si>
    <t>REKAPITULACE ČLENĚNÍ SOUPISU PRACÍ</t>
  </si>
  <si>
    <t>Kód dílu - Popis</t>
  </si>
  <si>
    <t>Cena celkem [CZK]</t>
  </si>
  <si>
    <t>Náklady ze soupisu prací</t>
  </si>
  <si>
    <t>-1</t>
  </si>
  <si>
    <t>HSV - Práce a dodávky HSV</t>
  </si>
  <si>
    <t xml:space="preserve">    1 - Zemní práce</t>
  </si>
  <si>
    <t xml:space="preserve">    5 - Komunikace</t>
  </si>
  <si>
    <t xml:space="preserve">    8 - Trubní vedení</t>
  </si>
  <si>
    <t xml:space="preserve">    9 - Ostatní konstrukce a práce-bourání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</si>
  <si>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</si>
  <si>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</si>
  <si>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</si>
  <si>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</si>
  <si>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</si>
  <si>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</si>
  <si>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</si>
  <si>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</si>
  <si>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</si>
  <si>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</si>
  <si>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</si>
  <si>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</si>
  <si>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</si>
  <si>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</si>
  <si>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</si>
  <si>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</si>
  <si>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</si>
  <si>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</si>
  <si>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</si>
  <si>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</si>
  <si>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</si>
  <si>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113106161</t>
  </si>
  <si>
    <t>Rozebrání dlažeb vozovek  z drobných kostek s ložem z kameniva</t>
  </si>
  <si>
    <t>m2</t>
  </si>
  <si>
    <t>CS ÚRS 2017 01</t>
  </si>
  <si>
    <t>4</t>
  </si>
  <si>
    <t>1444961696</t>
  </si>
  <si>
    <t>113107122</t>
  </si>
  <si>
    <t>Odstranění podkladu  z kameniva do tl 200 mm</t>
  </si>
  <si>
    <t>-1642164919</t>
  </si>
  <si>
    <t>3</t>
  </si>
  <si>
    <t>113154253R</t>
  </si>
  <si>
    <t>Frézování živičného krytu tl 40 mm  s překážkami v trase</t>
  </si>
  <si>
    <t>272703891</t>
  </si>
  <si>
    <t>113202111</t>
  </si>
  <si>
    <t>Vytrhání obrub krajníků obrubníků stojatých</t>
  </si>
  <si>
    <t>m</t>
  </si>
  <si>
    <t>-700270996</t>
  </si>
  <si>
    <t>5</t>
  </si>
  <si>
    <t>Komunikace</t>
  </si>
  <si>
    <t>564861111</t>
  </si>
  <si>
    <t>Podklad ze štěrkodrtě ŠD tl 200 mm</t>
  </si>
  <si>
    <t>-518949541</t>
  </si>
  <si>
    <t>6</t>
  </si>
  <si>
    <t>567124142</t>
  </si>
  <si>
    <t>Podklad ze směsi stmelené cementem SC C 16/20 (PB II) tl 180 mm</t>
  </si>
  <si>
    <t>-2048679917</t>
  </si>
  <si>
    <t>VV</t>
  </si>
  <si>
    <t>115+130</t>
  </si>
  <si>
    <t>7</t>
  </si>
  <si>
    <t>573111111</t>
  </si>
  <si>
    <t>Postřik živičný infiltrační</t>
  </si>
  <si>
    <t>-1755237691</t>
  </si>
  <si>
    <t>8</t>
  </si>
  <si>
    <t>573231106</t>
  </si>
  <si>
    <t>Postřik živičný spojovací ze silniční emulze v množství 0,30 kg/m2</t>
  </si>
  <si>
    <t>-1027605205</t>
  </si>
  <si>
    <t>2*115+545</t>
  </si>
  <si>
    <t>9</t>
  </si>
  <si>
    <t>577134131</t>
  </si>
  <si>
    <t>Asfaltový beton vrstva obrusná ACO 11 (ABS) tř. I tl 40 mm š do 3 m z modifikovaného asfaltu</t>
  </si>
  <si>
    <t>-1031542841</t>
  </si>
  <si>
    <t>38</t>
  </si>
  <si>
    <t>577134132</t>
  </si>
  <si>
    <t>Asfaltový beton vrstva ložní ACL 16 (ABH) tř. I tl 80 mm š do 3 m z modifikovaného asfaltu</t>
  </si>
  <si>
    <t>222230963</t>
  </si>
  <si>
    <t>11</t>
  </si>
  <si>
    <t>591241111</t>
  </si>
  <si>
    <t>Kladení dlažby z kostek drobných z kamene na MC tl 50 mm</t>
  </si>
  <si>
    <t>-667054097</t>
  </si>
  <si>
    <t>12</t>
  </si>
  <si>
    <t>R-001</t>
  </si>
  <si>
    <t>Sanace širokých trhlin dle TP115</t>
  </si>
  <si>
    <t>675714688</t>
  </si>
  <si>
    <t>13</t>
  </si>
  <si>
    <t>R-002</t>
  </si>
  <si>
    <t>Sanace úzkých trhlin dle TP115</t>
  </si>
  <si>
    <t>505628425</t>
  </si>
  <si>
    <t>14</t>
  </si>
  <si>
    <t>R-003</t>
  </si>
  <si>
    <t>Sanace úzkých trhlin s překrytím geo. dle TP115</t>
  </si>
  <si>
    <t>-1264182734</t>
  </si>
  <si>
    <t>Trubní vedení</t>
  </si>
  <si>
    <t>899231111/1</t>
  </si>
  <si>
    <t>Výšková úprava horní části vpusti a její vyčištění do hl. cca 0,5 m vč. dodávky</t>
  </si>
  <si>
    <t>kus</t>
  </si>
  <si>
    <t>611098098</t>
  </si>
  <si>
    <t>16</t>
  </si>
  <si>
    <t>899331111</t>
  </si>
  <si>
    <t>Výšková úprava uličního vstupu</t>
  </si>
  <si>
    <t>1198301028</t>
  </si>
  <si>
    <t>17</t>
  </si>
  <si>
    <t>899431111</t>
  </si>
  <si>
    <t>Výšková úprava krycího hrnce, šoupěte nebo hydrantu do 200 mm</t>
  </si>
  <si>
    <t>-1059302586</t>
  </si>
  <si>
    <t>Ostatní konstrukce a práce-bourání</t>
  </si>
  <si>
    <t>18</t>
  </si>
  <si>
    <t>915121112</t>
  </si>
  <si>
    <t>Vodorovné dopravní značení šířky 250 mm retroreflexní bílou barvou vodící čáry plné</t>
  </si>
  <si>
    <t>822458066</t>
  </si>
  <si>
    <t>19</t>
  </si>
  <si>
    <t>915121122</t>
  </si>
  <si>
    <t>Vodorovné dopravní značení vodící čáry přerušované š 250 mm retroreflexní bíllá barva</t>
  </si>
  <si>
    <t>1187980483</t>
  </si>
  <si>
    <t>20</t>
  </si>
  <si>
    <t>915221112</t>
  </si>
  <si>
    <t>Vodorovné dopravní značení bílým plastem vodící čáry souvislé šířky 250 mm retroreflexní</t>
  </si>
  <si>
    <t>1165856726</t>
  </si>
  <si>
    <t>915221122</t>
  </si>
  <si>
    <t>Vodorovné dopravní značení vodící čáry přerušované š 250 mm retroreflexní bílý plast</t>
  </si>
  <si>
    <t>-1064846264</t>
  </si>
  <si>
    <t>22</t>
  </si>
  <si>
    <t>915611111</t>
  </si>
  <si>
    <t>Předznačení vodorovného liniového značení</t>
  </si>
  <si>
    <t>-1601418512</t>
  </si>
  <si>
    <t>23</t>
  </si>
  <si>
    <t>916241213</t>
  </si>
  <si>
    <t>Osazení obrubníku kamenného stojatého s boční opěrou do lože z betonu prostého</t>
  </si>
  <si>
    <t>2043587187</t>
  </si>
  <si>
    <t>24</t>
  </si>
  <si>
    <t>M</t>
  </si>
  <si>
    <t>583802030</t>
  </si>
  <si>
    <t>krajník silniční kamenný, (bPP) žula, KS1 18x20 x 30-80</t>
  </si>
  <si>
    <t>-879312831</t>
  </si>
  <si>
    <t>25</t>
  </si>
  <si>
    <t>919112212</t>
  </si>
  <si>
    <t>Úprava styčných a pracovních spár obrusné vrstvy - Řezání spár pro vytvoření komůrky š 10 mm hl 20 mm pro těsnící zálivku v živičném krytu</t>
  </si>
  <si>
    <t>-1998870386</t>
  </si>
  <si>
    <t>26</t>
  </si>
  <si>
    <t>919122111</t>
  </si>
  <si>
    <t>Úprava styčných a pracovních spar obrusné vrstvy - Těsnění spár zálivkou za tepla pro komůrky š 10 mm hl 20 mm s těsnicím profilem</t>
  </si>
  <si>
    <t>1138583862</t>
  </si>
  <si>
    <t>27</t>
  </si>
  <si>
    <t>919735112</t>
  </si>
  <si>
    <t xml:space="preserve">Řezání stávajícího živičného krytu </t>
  </si>
  <si>
    <t>629737918</t>
  </si>
  <si>
    <t>28</t>
  </si>
  <si>
    <t>919735112-1</t>
  </si>
  <si>
    <t>Úprava styčných a pracovních spar ložní vrstvy - Řezání stávajícího živičného krytu hl do 100 mm</t>
  </si>
  <si>
    <t>321796588</t>
  </si>
  <si>
    <t>29</t>
  </si>
  <si>
    <t>938908411</t>
  </si>
  <si>
    <t>Očištění povrchu krytu nebo podkladu živičného, betonového nebo dlážděného vodou</t>
  </si>
  <si>
    <t>1018907577</t>
  </si>
  <si>
    <t>30</t>
  </si>
  <si>
    <t>979071121</t>
  </si>
  <si>
    <t>Očištění dlažebních kostek drobných s původním spárováním kamenivem těženým</t>
  </si>
  <si>
    <t>-1027944126</t>
  </si>
  <si>
    <t>31</t>
  </si>
  <si>
    <t>AVSP 010</t>
  </si>
  <si>
    <t>Odečet ceny odfrézovaného materiálu</t>
  </si>
  <si>
    <t>t</t>
  </si>
  <si>
    <t>-1686083697</t>
  </si>
  <si>
    <t>997</t>
  </si>
  <si>
    <t>Přesun sutě</t>
  </si>
  <si>
    <t>32</t>
  </si>
  <si>
    <t>997211511</t>
  </si>
  <si>
    <t>Vodorovná doprava suti po suchu na vzdálenost do 1 km</t>
  </si>
  <si>
    <t>-795805912</t>
  </si>
  <si>
    <t>33</t>
  </si>
  <si>
    <t>997211519</t>
  </si>
  <si>
    <t>Příplatek ZKD 29 km u vodorovné dopravy suti</t>
  </si>
  <si>
    <t>-1249142927</t>
  </si>
  <si>
    <t>150*29 'Přepočtené koeficientem množství</t>
  </si>
  <si>
    <t>34</t>
  </si>
  <si>
    <t>997211611</t>
  </si>
  <si>
    <t>Nakládání suti na dopravní prostředky pro vodorovnou dopravu</t>
  </si>
  <si>
    <t>1301583149</t>
  </si>
  <si>
    <t>35</t>
  </si>
  <si>
    <t>997221845R</t>
  </si>
  <si>
    <t>Poplatek za uložení odpadu na skládce (skládkovné)</t>
  </si>
  <si>
    <t>-419723147</t>
  </si>
  <si>
    <t>998</t>
  </si>
  <si>
    <t>Přesun hmot</t>
  </si>
  <si>
    <t>36</t>
  </si>
  <si>
    <t>998225111</t>
  </si>
  <si>
    <t>Přesun hmot pro pozemní komunikace s krytem z kamene, monolitickým betonovým nebo živičným</t>
  </si>
  <si>
    <t>594765965</t>
  </si>
  <si>
    <t>37</t>
  </si>
  <si>
    <t>998225192</t>
  </si>
  <si>
    <t>Příplatek k přesunu hmot pro pozemní komunikace s krytem z kamene, živičným, betonovým do 2000 m</t>
  </si>
  <si>
    <t>995680409</t>
  </si>
  <si>
    <t>02 - Komunikace Pražská</t>
  </si>
  <si>
    <t>113154264</t>
  </si>
  <si>
    <t>Frézování živičného krytu tl 90 mm pruh š 2 m pl do 1000 m2 s překážkami v trase</t>
  </si>
  <si>
    <t>CS ÚRS 2020 01</t>
  </si>
  <si>
    <t>1579587290</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</si>
  <si>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</si>
  <si>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</si>
  <si>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10050</t>
  </si>
  <si>
    <t>573191111</t>
  </si>
  <si>
    <t>Postřik infiltrační kationaktivní emulzí v množství 1 kg/m2</t>
  </si>
  <si>
    <t>-638285230</t>
  </si>
  <si>
    <t xml:space="preserve">Poznámka k souboru cen:
1. V ceně nejsou započteny náklady na popř. projektem předepsané očištění vozovky, které se oceňuje cenou 938 90-8411 Očištění povrchu saponátovým roztokem části C 01 tohoto katalogu. </t>
  </si>
  <si>
    <t>573231108</t>
  </si>
  <si>
    <t>Postřik živičný spojovací ze silniční emulze v množství 0,50 kg/m2</t>
  </si>
  <si>
    <t>-125252675</t>
  </si>
  <si>
    <t>-1648451474</t>
  </si>
  <si>
    <t xml:space="preserve">Poznámka k souboru cen:
1. Cenami 577 1.-40 lze oceňovat např. chodníky, úzké cesty a vjezdy v pruhu šířky do 1,5 m jakékoliv délky a jednotlivé plochy velikosti do 10 m2. 2. ČSN EN 13108-1 připouští pro ACO 11 pouze tl. 35 až 50 mm. </t>
  </si>
  <si>
    <t>577145132</t>
  </si>
  <si>
    <t>Asfaltový beton vrstva ložní ACL 16 (ABH) tl 50 mm š do 3 m z modifikovaného asfaltu</t>
  </si>
  <si>
    <t>-928178115</t>
  </si>
  <si>
    <t xml:space="preserve">Poznámka k souboru cen:
1. Cenami 577 1.-50 lze oceňovat např. chodníky, úzké cesty a vjezdy v pruhu šířky do 1,5 m jakékoliv délky a jednotlivé plochy velikosti do 10 m2. 2. ČSN EN 13108-1 připouští pro ACL 16 pouze tl. 50 až 70 mm. </t>
  </si>
  <si>
    <t>-259948868</t>
  </si>
  <si>
    <t>134445178</t>
  </si>
  <si>
    <t>-1891196390</t>
  </si>
  <si>
    <t>895941311</t>
  </si>
  <si>
    <t xml:space="preserve">Zřízení vpusti kanalizační uliční z betonových dílců </t>
  </si>
  <si>
    <t>619634709</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</si>
  <si>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</si>
  <si>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BTL.0006310.URS</t>
  </si>
  <si>
    <t>skruž betonová pro uliční vpusť středová TBV-Q 450/295/6a 45x29,5x5 cm</t>
  </si>
  <si>
    <t>CS ÚRS 2019 01</t>
  </si>
  <si>
    <t>-2111767691</t>
  </si>
  <si>
    <t>BTL.0006303.URS</t>
  </si>
  <si>
    <t>dno betonové pro uliční vpusť s výtokovým otvorem TBV-Q 450/330/1a 45x33x5 cm</t>
  </si>
  <si>
    <t>-1934835724</t>
  </si>
  <si>
    <t>BTL.0006306.URS</t>
  </si>
  <si>
    <t>skruž betonová pro uliční vpusť horní TBV-Q 450/195/5c, 45x19,5x5 cm</t>
  </si>
  <si>
    <t>-320996192</t>
  </si>
  <si>
    <t>BTL.0006307.URS</t>
  </si>
  <si>
    <t>skruž betonová pro uliční vpusť horní TBV-Q 450/295/5b, 45x29,5x5 cm</t>
  </si>
  <si>
    <t>-628070007</t>
  </si>
  <si>
    <t>BTL.0006311.URS</t>
  </si>
  <si>
    <t>prstenec betonový pro uliční vpusť vyrovnávací TBV-Q 390/60/10a, 39x6x13 cm</t>
  </si>
  <si>
    <t>29983524</t>
  </si>
  <si>
    <t>BTL.0019427.URS</t>
  </si>
  <si>
    <t>koš pozink. A4 DIN 4052, vysoký, pro rám 500/500</t>
  </si>
  <si>
    <t>135169530</t>
  </si>
  <si>
    <t>55242320</t>
  </si>
  <si>
    <t>mříž vtoková litinová plochá 500x500mm</t>
  </si>
  <si>
    <t>-841482130</t>
  </si>
  <si>
    <t>Výšková úprava horní části vpusti / poklopu a do hl. cca 0,5 m vč. dodávky</t>
  </si>
  <si>
    <t>1676437291</t>
  </si>
  <si>
    <t>10</t>
  </si>
  <si>
    <t>1982719904</t>
  </si>
  <si>
    <t>9152211xx</t>
  </si>
  <si>
    <t>Obnova VDZ ve struktiránlním plastu s předznačením v rozsahu obnovy stávajícího VDZ</t>
  </si>
  <si>
    <t>1453016743</t>
  </si>
  <si>
    <t>300</t>
  </si>
  <si>
    <t>91522xxxx</t>
  </si>
  <si>
    <t xml:space="preserve">Výměna stávajícího SDZ </t>
  </si>
  <si>
    <t>ks</t>
  </si>
  <si>
    <t>-1000233686</t>
  </si>
  <si>
    <t>-1579011961</t>
  </si>
  <si>
    <t>100</t>
  </si>
  <si>
    <t>-1553080957</t>
  </si>
  <si>
    <t>442321719</t>
  </si>
  <si>
    <t>-1309180017</t>
  </si>
  <si>
    <t>4192498</t>
  </si>
  <si>
    <t>325972665</t>
  </si>
  <si>
    <t>Příplatek ZKD 19 km u vodorovné dopravy suti</t>
  </si>
  <si>
    <t>-361443154</t>
  </si>
  <si>
    <t>2773,8*19 'Přepočtené koeficientem množství</t>
  </si>
  <si>
    <t>811137788</t>
  </si>
  <si>
    <t>-1824313184</t>
  </si>
  <si>
    <t>03 - Ostatní</t>
  </si>
  <si>
    <t>VRN - Vedlejší rozpočtové náklady</t>
  </si>
  <si>
    <t xml:space="preserve">    VRN3 - Zařízení staveniště</t>
  </si>
  <si>
    <t xml:space="preserve">    VRN4 - Inženýrská činnost</t>
  </si>
  <si>
    <t xml:space="preserve">    VRN9 - Ostatní náklady</t>
  </si>
  <si>
    <t>VRN</t>
  </si>
  <si>
    <t>Vedlejší rozpočtové náklady</t>
  </si>
  <si>
    <t>VRN3</t>
  </si>
  <si>
    <t>Zařízení staveniště</t>
  </si>
  <si>
    <t>030001000</t>
  </si>
  <si>
    <t>…</t>
  </si>
  <si>
    <t>1024</t>
  </si>
  <si>
    <t>-978248270</t>
  </si>
  <si>
    <t>VRN4</t>
  </si>
  <si>
    <t>Inženýrská činnost</t>
  </si>
  <si>
    <t>043002000</t>
  </si>
  <si>
    <t>Zkoušky a ostatní měření</t>
  </si>
  <si>
    <t>-765155810</t>
  </si>
  <si>
    <t>VRN9</t>
  </si>
  <si>
    <t>Ostatní náklady</t>
  </si>
  <si>
    <t>R 004</t>
  </si>
  <si>
    <t>Sondy</t>
  </si>
  <si>
    <t>526065740</t>
  </si>
  <si>
    <t>R 023</t>
  </si>
  <si>
    <t>Náklady na DIO</t>
  </si>
  <si>
    <t>1280291852</t>
  </si>
  <si>
    <t>R 024</t>
  </si>
  <si>
    <t>Náklady na DSPS</t>
  </si>
  <si>
    <t>-82721658</t>
  </si>
  <si>
    <t>R 030</t>
  </si>
  <si>
    <t>Vytyčení všech IS</t>
  </si>
  <si>
    <t>612408047</t>
  </si>
  <si>
    <t>R 039</t>
  </si>
  <si>
    <t>Zaměření skutečného provedení</t>
  </si>
  <si>
    <t>804221260</t>
  </si>
  <si>
    <t>„Odfrézovaný asfaltový recyklát bude zhotovitelem odkoupen dle ceníku nepotřebných zásob KSÚS SK a to za cenu 30Kč/t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</si>
</sst>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sz val="11"/>
      <name val="Calibri"/>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0" fontId="9" fillId="0" borderId="12" xfId="0"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2" borderId="22" xfId="0" applyNumberFormat="1" applyFont="1" applyFill="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0" fontId="22" fillId="0" borderId="12" xfId="0" applyFont="1" applyBorder="1" applyAlignment="1">
      <alignment horizontal="lef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2" borderId="22" xfId="0" applyNumberFormat="1" applyFont="1" applyFill="1" applyBorder="1" applyAlignment="1" applyProtection="1">
      <alignment vertical="center"/>
      <protection locked="0"/>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2" borderId="17"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22" fillId="2" borderId="18" xfId="0" applyFont="1" applyFill="1" applyBorder="1" applyAlignment="1" applyProtection="1">
      <alignment horizontal="left" vertical="center"/>
      <protection locked="0"/>
    </xf>
    <xf numFmtId="0" fontId="22" fillId="0" borderId="19" xfId="0" applyFont="1" applyBorder="1" applyAlignment="1">
      <alignment horizontal="center" vertical="center"/>
    </xf>
    <xf numFmtId="0" fontId="0" fillId="0" borderId="19" xfId="0" applyFont="1" applyBorder="1" applyAlignment="1">
      <alignment vertical="center"/>
    </xf>
    <xf numFmtId="166" fontId="22" fillId="0" borderId="19" xfId="0" applyNumberFormat="1" applyFont="1" applyBorder="1" applyAlignment="1">
      <alignment vertical="center"/>
    </xf>
    <xf numFmtId="0" fontId="22" fillId="0" borderId="20" xfId="0" applyFont="1" applyBorder="1" applyAlignment="1">
      <alignment horizontal="left" vertical="center"/>
    </xf>
    <xf numFmtId="0" fontId="36"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2"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8" fillId="0" borderId="0" xfId="0" applyFont="1"/>
    <xf numFmtId="0" fontId="0" fillId="0" borderId="0" xfId="0" applyFont="1"/>
    <xf numFmtId="0" fontId="0" fillId="0" borderId="0" xfId="0" applyFont="1" applyProtection="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19"/>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220" t="s">
        <v>5</v>
      </c>
      <c r="AS2" s="186"/>
      <c r="AT2" s="186"/>
      <c r="AU2" s="186"/>
      <c r="AV2" s="186"/>
      <c r="AW2" s="186"/>
      <c r="AX2" s="186"/>
      <c r="AY2" s="186"/>
      <c r="AZ2" s="186"/>
      <c r="BA2" s="186"/>
      <c r="BB2" s="186"/>
      <c r="BC2" s="186"/>
      <c r="BD2" s="186"/>
      <c r="BE2" s="186"/>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185" t="s">
        <v>14</v>
      </c>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R5" s="18"/>
      <c r="BE5" s="182" t="s">
        <v>15</v>
      </c>
      <c r="BS5" s="15" t="s">
        <v>6</v>
      </c>
    </row>
    <row r="6" spans="2:71" s="1" customFormat="1" ht="36.95" customHeight="1">
      <c r="B6" s="18"/>
      <c r="D6" s="24" t="s">
        <v>16</v>
      </c>
      <c r="K6" s="187" t="s">
        <v>17</v>
      </c>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R6" s="18"/>
      <c r="BE6" s="183"/>
      <c r="BS6" s="15" t="s">
        <v>6</v>
      </c>
    </row>
    <row r="7" spans="2:71" s="1" customFormat="1" ht="12" customHeight="1">
      <c r="B7" s="18"/>
      <c r="D7" s="25" t="s">
        <v>18</v>
      </c>
      <c r="K7" s="23" t="s">
        <v>1</v>
      </c>
      <c r="AK7" s="25" t="s">
        <v>19</v>
      </c>
      <c r="AN7" s="23" t="s">
        <v>1</v>
      </c>
      <c r="AR7" s="18"/>
      <c r="BE7" s="183"/>
      <c r="BS7" s="15" t="s">
        <v>6</v>
      </c>
    </row>
    <row r="8" spans="2:71" s="1" customFormat="1" ht="12" customHeight="1">
      <c r="B8" s="18"/>
      <c r="D8" s="25" t="s">
        <v>20</v>
      </c>
      <c r="K8" s="23" t="s">
        <v>21</v>
      </c>
      <c r="AK8" s="25" t="s">
        <v>22</v>
      </c>
      <c r="AN8" s="26" t="s">
        <v>23</v>
      </c>
      <c r="AR8" s="18"/>
      <c r="BE8" s="183"/>
      <c r="BS8" s="15" t="s">
        <v>6</v>
      </c>
    </row>
    <row r="9" spans="2:71" s="1" customFormat="1" ht="14.45" customHeight="1">
      <c r="B9" s="18"/>
      <c r="AR9" s="18"/>
      <c r="BE9" s="183"/>
      <c r="BS9" s="15" t="s">
        <v>6</v>
      </c>
    </row>
    <row r="10" spans="2:71" s="1" customFormat="1" ht="12" customHeight="1">
      <c r="B10" s="18"/>
      <c r="D10" s="25" t="s">
        <v>24</v>
      </c>
      <c r="AK10" s="25" t="s">
        <v>25</v>
      </c>
      <c r="AN10" s="23" t="s">
        <v>1</v>
      </c>
      <c r="AR10" s="18"/>
      <c r="BE10" s="183"/>
      <c r="BS10" s="15" t="s">
        <v>6</v>
      </c>
    </row>
    <row r="11" spans="2:71" s="1" customFormat="1" ht="18.4" customHeight="1">
      <c r="B11" s="18"/>
      <c r="E11" s="23" t="s">
        <v>21</v>
      </c>
      <c r="AK11" s="25" t="s">
        <v>26</v>
      </c>
      <c r="AN11" s="23" t="s">
        <v>1</v>
      </c>
      <c r="AR11" s="18"/>
      <c r="BE11" s="183"/>
      <c r="BS11" s="15" t="s">
        <v>6</v>
      </c>
    </row>
    <row r="12" spans="2:71" s="1" customFormat="1" ht="6.95" customHeight="1">
      <c r="B12" s="18"/>
      <c r="AR12" s="18"/>
      <c r="BE12" s="183"/>
      <c r="BS12" s="15" t="s">
        <v>6</v>
      </c>
    </row>
    <row r="13" spans="2:71" s="1" customFormat="1" ht="12" customHeight="1">
      <c r="B13" s="18"/>
      <c r="D13" s="25" t="s">
        <v>27</v>
      </c>
      <c r="AK13" s="25" t="s">
        <v>25</v>
      </c>
      <c r="AN13" s="27" t="s">
        <v>28</v>
      </c>
      <c r="AR13" s="18"/>
      <c r="BE13" s="183"/>
      <c r="BS13" s="15" t="s">
        <v>6</v>
      </c>
    </row>
    <row r="14" spans="2:71" ht="12.75">
      <c r="B14" s="18"/>
      <c r="E14" s="188" t="s">
        <v>28</v>
      </c>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25" t="s">
        <v>26</v>
      </c>
      <c r="AN14" s="27" t="s">
        <v>28</v>
      </c>
      <c r="AR14" s="18"/>
      <c r="BE14" s="183"/>
      <c r="BS14" s="15" t="s">
        <v>6</v>
      </c>
    </row>
    <row r="15" spans="2:71" s="1" customFormat="1" ht="6.95" customHeight="1">
      <c r="B15" s="18"/>
      <c r="AR15" s="18"/>
      <c r="BE15" s="183"/>
      <c r="BS15" s="15" t="s">
        <v>3</v>
      </c>
    </row>
    <row r="16" spans="2:71" s="1" customFormat="1" ht="12" customHeight="1">
      <c r="B16" s="18"/>
      <c r="D16" s="25" t="s">
        <v>29</v>
      </c>
      <c r="AK16" s="25" t="s">
        <v>25</v>
      </c>
      <c r="AN16" s="23" t="s">
        <v>1</v>
      </c>
      <c r="AR16" s="18"/>
      <c r="BE16" s="183"/>
      <c r="BS16" s="15" t="s">
        <v>3</v>
      </c>
    </row>
    <row r="17" spans="2:71" s="1" customFormat="1" ht="18.4" customHeight="1">
      <c r="B17" s="18"/>
      <c r="E17" s="23" t="s">
        <v>21</v>
      </c>
      <c r="AK17" s="25" t="s">
        <v>26</v>
      </c>
      <c r="AN17" s="23" t="s">
        <v>1</v>
      </c>
      <c r="AR17" s="18"/>
      <c r="BE17" s="183"/>
      <c r="BS17" s="15" t="s">
        <v>30</v>
      </c>
    </row>
    <row r="18" spans="2:71" s="1" customFormat="1" ht="6.95" customHeight="1">
      <c r="B18" s="18"/>
      <c r="AR18" s="18"/>
      <c r="BE18" s="183"/>
      <c r="BS18" s="15" t="s">
        <v>6</v>
      </c>
    </row>
    <row r="19" spans="2:71" s="1" customFormat="1" ht="12" customHeight="1">
      <c r="B19" s="18"/>
      <c r="D19" s="25" t="s">
        <v>31</v>
      </c>
      <c r="AK19" s="25" t="s">
        <v>25</v>
      </c>
      <c r="AN19" s="23" t="s">
        <v>1</v>
      </c>
      <c r="AR19" s="18"/>
      <c r="BE19" s="183"/>
      <c r="BS19" s="15" t="s">
        <v>6</v>
      </c>
    </row>
    <row r="20" spans="2:71" s="1" customFormat="1" ht="18.4" customHeight="1">
      <c r="B20" s="18"/>
      <c r="E20" s="23" t="s">
        <v>21</v>
      </c>
      <c r="AK20" s="25" t="s">
        <v>26</v>
      </c>
      <c r="AN20" s="23" t="s">
        <v>1</v>
      </c>
      <c r="AR20" s="18"/>
      <c r="BE20" s="183"/>
      <c r="BS20" s="15" t="s">
        <v>30</v>
      </c>
    </row>
    <row r="21" spans="2:57" s="1" customFormat="1" ht="6.95" customHeight="1">
      <c r="B21" s="18"/>
      <c r="AR21" s="18"/>
      <c r="BE21" s="183"/>
    </row>
    <row r="22" spans="2:57" s="1" customFormat="1" ht="12" customHeight="1">
      <c r="B22" s="18"/>
      <c r="D22" s="25" t="s">
        <v>32</v>
      </c>
      <c r="AR22" s="18"/>
      <c r="BE22" s="183"/>
    </row>
    <row r="23" spans="2:57" s="1" customFormat="1" ht="16.5" customHeight="1">
      <c r="B23" s="18"/>
      <c r="E23" s="190" t="s">
        <v>1</v>
      </c>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R23" s="18"/>
      <c r="BE23" s="183"/>
    </row>
    <row r="24" spans="2:57" s="1" customFormat="1" ht="6.95" customHeight="1">
      <c r="B24" s="18"/>
      <c r="AR24" s="18"/>
      <c r="BE24" s="183"/>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183"/>
    </row>
    <row r="26" spans="1:57" s="2" customFormat="1" ht="25.9" customHeight="1">
      <c r="A26" s="30"/>
      <c r="B26" s="31"/>
      <c r="C26" s="30"/>
      <c r="D26" s="32" t="s">
        <v>33</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191">
        <f>ROUND(AG94,2)</f>
        <v>0</v>
      </c>
      <c r="AL26" s="192"/>
      <c r="AM26" s="192"/>
      <c r="AN26" s="192"/>
      <c r="AO26" s="192"/>
      <c r="AP26" s="30"/>
      <c r="AQ26" s="30"/>
      <c r="AR26" s="31"/>
      <c r="BE26" s="183"/>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183"/>
    </row>
    <row r="28" spans="1:57" s="2" customFormat="1" ht="12.75">
      <c r="A28" s="30"/>
      <c r="B28" s="31"/>
      <c r="C28" s="30"/>
      <c r="D28" s="30"/>
      <c r="E28" s="30"/>
      <c r="F28" s="30"/>
      <c r="G28" s="30"/>
      <c r="H28" s="30"/>
      <c r="I28" s="30"/>
      <c r="J28" s="30"/>
      <c r="K28" s="30"/>
      <c r="L28" s="193" t="s">
        <v>34</v>
      </c>
      <c r="M28" s="193"/>
      <c r="N28" s="193"/>
      <c r="O28" s="193"/>
      <c r="P28" s="193"/>
      <c r="Q28" s="30"/>
      <c r="R28" s="30"/>
      <c r="S28" s="30"/>
      <c r="T28" s="30"/>
      <c r="U28" s="30"/>
      <c r="V28" s="30"/>
      <c r="W28" s="193" t="s">
        <v>35</v>
      </c>
      <c r="X28" s="193"/>
      <c r="Y28" s="193"/>
      <c r="Z28" s="193"/>
      <c r="AA28" s="193"/>
      <c r="AB28" s="193"/>
      <c r="AC28" s="193"/>
      <c r="AD28" s="193"/>
      <c r="AE28" s="193"/>
      <c r="AF28" s="30"/>
      <c r="AG28" s="30"/>
      <c r="AH28" s="30"/>
      <c r="AI28" s="30"/>
      <c r="AJ28" s="30"/>
      <c r="AK28" s="193" t="s">
        <v>36</v>
      </c>
      <c r="AL28" s="193"/>
      <c r="AM28" s="193"/>
      <c r="AN28" s="193"/>
      <c r="AO28" s="193"/>
      <c r="AP28" s="30"/>
      <c r="AQ28" s="30"/>
      <c r="AR28" s="31"/>
      <c r="BE28" s="183"/>
    </row>
    <row r="29" spans="2:57" s="3" customFormat="1" ht="14.45" customHeight="1">
      <c r="B29" s="35"/>
      <c r="D29" s="25" t="s">
        <v>37</v>
      </c>
      <c r="F29" s="25" t="s">
        <v>38</v>
      </c>
      <c r="L29" s="196">
        <v>0.21</v>
      </c>
      <c r="M29" s="195"/>
      <c r="N29" s="195"/>
      <c r="O29" s="195"/>
      <c r="P29" s="195"/>
      <c r="W29" s="194">
        <f>ROUND(AZ94,2)</f>
        <v>0</v>
      </c>
      <c r="X29" s="195"/>
      <c r="Y29" s="195"/>
      <c r="Z29" s="195"/>
      <c r="AA29" s="195"/>
      <c r="AB29" s="195"/>
      <c r="AC29" s="195"/>
      <c r="AD29" s="195"/>
      <c r="AE29" s="195"/>
      <c r="AK29" s="194">
        <f>ROUND(AV94,2)</f>
        <v>0</v>
      </c>
      <c r="AL29" s="195"/>
      <c r="AM29" s="195"/>
      <c r="AN29" s="195"/>
      <c r="AO29" s="195"/>
      <c r="AR29" s="35"/>
      <c r="BE29" s="184"/>
    </row>
    <row r="30" spans="2:57" s="3" customFormat="1" ht="14.45" customHeight="1">
      <c r="B30" s="35"/>
      <c r="F30" s="25" t="s">
        <v>39</v>
      </c>
      <c r="L30" s="196">
        <v>0.15</v>
      </c>
      <c r="M30" s="195"/>
      <c r="N30" s="195"/>
      <c r="O30" s="195"/>
      <c r="P30" s="195"/>
      <c r="W30" s="194">
        <f>ROUND(BA94,2)</f>
        <v>0</v>
      </c>
      <c r="X30" s="195"/>
      <c r="Y30" s="195"/>
      <c r="Z30" s="195"/>
      <c r="AA30" s="195"/>
      <c r="AB30" s="195"/>
      <c r="AC30" s="195"/>
      <c r="AD30" s="195"/>
      <c r="AE30" s="195"/>
      <c r="AK30" s="194">
        <f>ROUND(AW94,2)</f>
        <v>0</v>
      </c>
      <c r="AL30" s="195"/>
      <c r="AM30" s="195"/>
      <c r="AN30" s="195"/>
      <c r="AO30" s="195"/>
      <c r="AR30" s="35"/>
      <c r="BE30" s="184"/>
    </row>
    <row r="31" spans="2:57" s="3" customFormat="1" ht="14.45" customHeight="1" hidden="1">
      <c r="B31" s="35"/>
      <c r="F31" s="25" t="s">
        <v>40</v>
      </c>
      <c r="L31" s="196">
        <v>0.21</v>
      </c>
      <c r="M31" s="195"/>
      <c r="N31" s="195"/>
      <c r="O31" s="195"/>
      <c r="P31" s="195"/>
      <c r="W31" s="194">
        <f>ROUND(BB94,2)</f>
        <v>0</v>
      </c>
      <c r="X31" s="195"/>
      <c r="Y31" s="195"/>
      <c r="Z31" s="195"/>
      <c r="AA31" s="195"/>
      <c r="AB31" s="195"/>
      <c r="AC31" s="195"/>
      <c r="AD31" s="195"/>
      <c r="AE31" s="195"/>
      <c r="AK31" s="194">
        <v>0</v>
      </c>
      <c r="AL31" s="195"/>
      <c r="AM31" s="195"/>
      <c r="AN31" s="195"/>
      <c r="AO31" s="195"/>
      <c r="AR31" s="35"/>
      <c r="BE31" s="184"/>
    </row>
    <row r="32" spans="2:57" s="3" customFormat="1" ht="14.45" customHeight="1" hidden="1">
      <c r="B32" s="35"/>
      <c r="F32" s="25" t="s">
        <v>41</v>
      </c>
      <c r="L32" s="196">
        <v>0.15</v>
      </c>
      <c r="M32" s="195"/>
      <c r="N32" s="195"/>
      <c r="O32" s="195"/>
      <c r="P32" s="195"/>
      <c r="W32" s="194">
        <f>ROUND(BC94,2)</f>
        <v>0</v>
      </c>
      <c r="X32" s="195"/>
      <c r="Y32" s="195"/>
      <c r="Z32" s="195"/>
      <c r="AA32" s="195"/>
      <c r="AB32" s="195"/>
      <c r="AC32" s="195"/>
      <c r="AD32" s="195"/>
      <c r="AE32" s="195"/>
      <c r="AK32" s="194">
        <v>0</v>
      </c>
      <c r="AL32" s="195"/>
      <c r="AM32" s="195"/>
      <c r="AN32" s="195"/>
      <c r="AO32" s="195"/>
      <c r="AR32" s="35"/>
      <c r="BE32" s="184"/>
    </row>
    <row r="33" spans="2:57" s="3" customFormat="1" ht="14.45" customHeight="1" hidden="1">
      <c r="B33" s="35"/>
      <c r="F33" s="25" t="s">
        <v>42</v>
      </c>
      <c r="L33" s="196">
        <v>0</v>
      </c>
      <c r="M33" s="195"/>
      <c r="N33" s="195"/>
      <c r="O33" s="195"/>
      <c r="P33" s="195"/>
      <c r="W33" s="194">
        <f>ROUND(BD94,2)</f>
        <v>0</v>
      </c>
      <c r="X33" s="195"/>
      <c r="Y33" s="195"/>
      <c r="Z33" s="195"/>
      <c r="AA33" s="195"/>
      <c r="AB33" s="195"/>
      <c r="AC33" s="195"/>
      <c r="AD33" s="195"/>
      <c r="AE33" s="195"/>
      <c r="AK33" s="194">
        <v>0</v>
      </c>
      <c r="AL33" s="195"/>
      <c r="AM33" s="195"/>
      <c r="AN33" s="195"/>
      <c r="AO33" s="195"/>
      <c r="AR33" s="35"/>
      <c r="BE33" s="184"/>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183"/>
    </row>
    <row r="35" spans="1:57" s="2" customFormat="1" ht="25.9" customHeight="1">
      <c r="A35" s="30"/>
      <c r="B35" s="31"/>
      <c r="C35" s="36"/>
      <c r="D35" s="37" t="s">
        <v>43</v>
      </c>
      <c r="E35" s="38"/>
      <c r="F35" s="38"/>
      <c r="G35" s="38"/>
      <c r="H35" s="38"/>
      <c r="I35" s="38"/>
      <c r="J35" s="38"/>
      <c r="K35" s="38"/>
      <c r="L35" s="38"/>
      <c r="M35" s="38"/>
      <c r="N35" s="38"/>
      <c r="O35" s="38"/>
      <c r="P35" s="38"/>
      <c r="Q35" s="38"/>
      <c r="R35" s="38"/>
      <c r="S35" s="38"/>
      <c r="T35" s="39" t="s">
        <v>44</v>
      </c>
      <c r="U35" s="38"/>
      <c r="V35" s="38"/>
      <c r="W35" s="38"/>
      <c r="X35" s="197" t="s">
        <v>45</v>
      </c>
      <c r="Y35" s="198"/>
      <c r="Z35" s="198"/>
      <c r="AA35" s="198"/>
      <c r="AB35" s="198"/>
      <c r="AC35" s="38"/>
      <c r="AD35" s="38"/>
      <c r="AE35" s="38"/>
      <c r="AF35" s="38"/>
      <c r="AG35" s="38"/>
      <c r="AH35" s="38"/>
      <c r="AI35" s="38"/>
      <c r="AJ35" s="38"/>
      <c r="AK35" s="199">
        <f>SUM(AK26:AK33)</f>
        <v>0</v>
      </c>
      <c r="AL35" s="198"/>
      <c r="AM35" s="198"/>
      <c r="AN35" s="198"/>
      <c r="AO35" s="200"/>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46</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47</v>
      </c>
      <c r="AI49" s="42"/>
      <c r="AJ49" s="42"/>
      <c r="AK49" s="42"/>
      <c r="AL49" s="42"/>
      <c r="AM49" s="42"/>
      <c r="AN49" s="42"/>
      <c r="AO49" s="42"/>
      <c r="AR49" s="40"/>
    </row>
    <row r="50" spans="2:44" ht="11.25">
      <c r="B50" s="18"/>
      <c r="AR50" s="18"/>
    </row>
    <row r="51" spans="2:44" ht="11.25">
      <c r="B51" s="18"/>
      <c r="AR51" s="18"/>
    </row>
    <row r="52" spans="2:44" ht="11.25">
      <c r="B52" s="18"/>
      <c r="AR52" s="18"/>
    </row>
    <row r="53" spans="2:44" ht="11.25">
      <c r="B53" s="18"/>
      <c r="AR53" s="18"/>
    </row>
    <row r="54" spans="2:44" ht="11.25">
      <c r="B54" s="18"/>
      <c r="AR54" s="18"/>
    </row>
    <row r="55" spans="2:44" ht="11.25">
      <c r="B55" s="18"/>
      <c r="AR55" s="18"/>
    </row>
    <row r="56" spans="2:44" ht="11.25">
      <c r="B56" s="18"/>
      <c r="AR56" s="18"/>
    </row>
    <row r="57" spans="2:44" ht="11.25">
      <c r="B57" s="18"/>
      <c r="AR57" s="18"/>
    </row>
    <row r="58" spans="2:44" ht="11.25">
      <c r="B58" s="18"/>
      <c r="AR58" s="18"/>
    </row>
    <row r="59" spans="2:44" ht="11.25">
      <c r="B59" s="18"/>
      <c r="AR59" s="18"/>
    </row>
    <row r="60" spans="1:57" s="2" customFormat="1" ht="12.75">
      <c r="A60" s="30"/>
      <c r="B60" s="31"/>
      <c r="C60" s="30"/>
      <c r="D60" s="43" t="s">
        <v>48</v>
      </c>
      <c r="E60" s="33"/>
      <c r="F60" s="33"/>
      <c r="G60" s="33"/>
      <c r="H60" s="33"/>
      <c r="I60" s="33"/>
      <c r="J60" s="33"/>
      <c r="K60" s="33"/>
      <c r="L60" s="33"/>
      <c r="M60" s="33"/>
      <c r="N60" s="33"/>
      <c r="O60" s="33"/>
      <c r="P60" s="33"/>
      <c r="Q60" s="33"/>
      <c r="R60" s="33"/>
      <c r="S60" s="33"/>
      <c r="T60" s="33"/>
      <c r="U60" s="33"/>
      <c r="V60" s="43" t="s">
        <v>49</v>
      </c>
      <c r="W60" s="33"/>
      <c r="X60" s="33"/>
      <c r="Y60" s="33"/>
      <c r="Z60" s="33"/>
      <c r="AA60" s="33"/>
      <c r="AB60" s="33"/>
      <c r="AC60" s="33"/>
      <c r="AD60" s="33"/>
      <c r="AE60" s="33"/>
      <c r="AF60" s="33"/>
      <c r="AG60" s="33"/>
      <c r="AH60" s="43" t="s">
        <v>48</v>
      </c>
      <c r="AI60" s="33"/>
      <c r="AJ60" s="33"/>
      <c r="AK60" s="33"/>
      <c r="AL60" s="33"/>
      <c r="AM60" s="43" t="s">
        <v>49</v>
      </c>
      <c r="AN60" s="33"/>
      <c r="AO60" s="33"/>
      <c r="AP60" s="30"/>
      <c r="AQ60" s="30"/>
      <c r="AR60" s="31"/>
      <c r="BE60" s="30"/>
    </row>
    <row r="61" spans="2:44" ht="11.25">
      <c r="B61" s="18"/>
      <c r="AR61" s="18"/>
    </row>
    <row r="62" spans="2:44" ht="11.25">
      <c r="B62" s="18"/>
      <c r="AR62" s="18"/>
    </row>
    <row r="63" spans="2:44" ht="11.25">
      <c r="B63" s="18"/>
      <c r="AR63" s="18"/>
    </row>
    <row r="64" spans="1:57" s="2" customFormat="1" ht="12.75">
      <c r="A64" s="30"/>
      <c r="B64" s="31"/>
      <c r="C64" s="30"/>
      <c r="D64" s="41" t="s">
        <v>50</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51</v>
      </c>
      <c r="AI64" s="44"/>
      <c r="AJ64" s="44"/>
      <c r="AK64" s="44"/>
      <c r="AL64" s="44"/>
      <c r="AM64" s="44"/>
      <c r="AN64" s="44"/>
      <c r="AO64" s="44"/>
      <c r="AP64" s="30"/>
      <c r="AQ64" s="30"/>
      <c r="AR64" s="31"/>
      <c r="BE64" s="30"/>
    </row>
    <row r="65" spans="2:44" ht="11.25">
      <c r="B65" s="18"/>
      <c r="AR65" s="18"/>
    </row>
    <row r="66" spans="2:44" ht="11.25">
      <c r="B66" s="18"/>
      <c r="AR66" s="18"/>
    </row>
    <row r="67" spans="2:44" ht="11.25">
      <c r="B67" s="18"/>
      <c r="AR67" s="18"/>
    </row>
    <row r="68" spans="2:44" ht="11.25">
      <c r="B68" s="18"/>
      <c r="AR68" s="18"/>
    </row>
    <row r="69" spans="2:44" ht="11.25">
      <c r="B69" s="18"/>
      <c r="AR69" s="18"/>
    </row>
    <row r="70" spans="2:44" ht="11.25">
      <c r="B70" s="18"/>
      <c r="AR70" s="18"/>
    </row>
    <row r="71" spans="2:44" ht="11.25">
      <c r="B71" s="18"/>
      <c r="AR71" s="18"/>
    </row>
    <row r="72" spans="2:44" ht="11.25">
      <c r="B72" s="18"/>
      <c r="AR72" s="18"/>
    </row>
    <row r="73" spans="2:44" ht="11.25">
      <c r="B73" s="18"/>
      <c r="AR73" s="18"/>
    </row>
    <row r="74" spans="2:44" ht="11.25">
      <c r="B74" s="18"/>
      <c r="AR74" s="18"/>
    </row>
    <row r="75" spans="1:57" s="2" customFormat="1" ht="12.75">
      <c r="A75" s="30"/>
      <c r="B75" s="31"/>
      <c r="C75" s="30"/>
      <c r="D75" s="43" t="s">
        <v>48</v>
      </c>
      <c r="E75" s="33"/>
      <c r="F75" s="33"/>
      <c r="G75" s="33"/>
      <c r="H75" s="33"/>
      <c r="I75" s="33"/>
      <c r="J75" s="33"/>
      <c r="K75" s="33"/>
      <c r="L75" s="33"/>
      <c r="M75" s="33"/>
      <c r="N75" s="33"/>
      <c r="O75" s="33"/>
      <c r="P75" s="33"/>
      <c r="Q75" s="33"/>
      <c r="R75" s="33"/>
      <c r="S75" s="33"/>
      <c r="T75" s="33"/>
      <c r="U75" s="33"/>
      <c r="V75" s="43" t="s">
        <v>49</v>
      </c>
      <c r="W75" s="33"/>
      <c r="X75" s="33"/>
      <c r="Y75" s="33"/>
      <c r="Z75" s="33"/>
      <c r="AA75" s="33"/>
      <c r="AB75" s="33"/>
      <c r="AC75" s="33"/>
      <c r="AD75" s="33"/>
      <c r="AE75" s="33"/>
      <c r="AF75" s="33"/>
      <c r="AG75" s="33"/>
      <c r="AH75" s="43" t="s">
        <v>48</v>
      </c>
      <c r="AI75" s="33"/>
      <c r="AJ75" s="33"/>
      <c r="AK75" s="33"/>
      <c r="AL75" s="33"/>
      <c r="AM75" s="43" t="s">
        <v>49</v>
      </c>
      <c r="AN75" s="33"/>
      <c r="AO75" s="33"/>
      <c r="AP75" s="30"/>
      <c r="AQ75" s="30"/>
      <c r="AR75" s="31"/>
      <c r="BE75" s="30"/>
    </row>
    <row r="76" spans="1:57" s="2" customFormat="1" ht="11.25">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52</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2013</v>
      </c>
      <c r="AR84" s="49"/>
    </row>
    <row r="85" spans="2:44" s="5" customFormat="1" ht="36.95" customHeight="1">
      <c r="B85" s="50"/>
      <c r="C85" s="51" t="s">
        <v>16</v>
      </c>
      <c r="L85" s="201" t="str">
        <f>K6</f>
        <v>II/118 Slaný</v>
      </c>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 xml:space="preserve"> </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203" t="str">
        <f>IF(AN8="","",AN8)</f>
        <v>19. 5. 2020</v>
      </c>
      <c r="AN87" s="203"/>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 xml:space="preserve"> </v>
      </c>
      <c r="M89" s="30"/>
      <c r="N89" s="30"/>
      <c r="O89" s="30"/>
      <c r="P89" s="30"/>
      <c r="Q89" s="30"/>
      <c r="R89" s="30"/>
      <c r="S89" s="30"/>
      <c r="T89" s="30"/>
      <c r="U89" s="30"/>
      <c r="V89" s="30"/>
      <c r="W89" s="30"/>
      <c r="X89" s="30"/>
      <c r="Y89" s="30"/>
      <c r="Z89" s="30"/>
      <c r="AA89" s="30"/>
      <c r="AB89" s="30"/>
      <c r="AC89" s="30"/>
      <c r="AD89" s="30"/>
      <c r="AE89" s="30"/>
      <c r="AF89" s="30"/>
      <c r="AG89" s="30"/>
      <c r="AH89" s="30"/>
      <c r="AI89" s="25" t="s">
        <v>29</v>
      </c>
      <c r="AJ89" s="30"/>
      <c r="AK89" s="30"/>
      <c r="AL89" s="30"/>
      <c r="AM89" s="204" t="str">
        <f>IF(E17="","",E17)</f>
        <v xml:space="preserve"> </v>
      </c>
      <c r="AN89" s="205"/>
      <c r="AO89" s="205"/>
      <c r="AP89" s="205"/>
      <c r="AQ89" s="30"/>
      <c r="AR89" s="31"/>
      <c r="AS89" s="206" t="s">
        <v>53</v>
      </c>
      <c r="AT89" s="207"/>
      <c r="AU89" s="54"/>
      <c r="AV89" s="54"/>
      <c r="AW89" s="54"/>
      <c r="AX89" s="54"/>
      <c r="AY89" s="54"/>
      <c r="AZ89" s="54"/>
      <c r="BA89" s="54"/>
      <c r="BB89" s="54"/>
      <c r="BC89" s="54"/>
      <c r="BD89" s="55"/>
      <c r="BE89" s="30"/>
    </row>
    <row r="90" spans="1:57" s="2" customFormat="1" ht="15.2" customHeight="1">
      <c r="A90" s="30"/>
      <c r="B90" s="31"/>
      <c r="C90" s="25" t="s">
        <v>27</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31</v>
      </c>
      <c r="AJ90" s="30"/>
      <c r="AK90" s="30"/>
      <c r="AL90" s="30"/>
      <c r="AM90" s="204" t="str">
        <f>IF(E20="","",E20)</f>
        <v xml:space="preserve"> </v>
      </c>
      <c r="AN90" s="205"/>
      <c r="AO90" s="205"/>
      <c r="AP90" s="205"/>
      <c r="AQ90" s="30"/>
      <c r="AR90" s="31"/>
      <c r="AS90" s="208"/>
      <c r="AT90" s="209"/>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208"/>
      <c r="AT91" s="209"/>
      <c r="AU91" s="56"/>
      <c r="AV91" s="56"/>
      <c r="AW91" s="56"/>
      <c r="AX91" s="56"/>
      <c r="AY91" s="56"/>
      <c r="AZ91" s="56"/>
      <c r="BA91" s="56"/>
      <c r="BB91" s="56"/>
      <c r="BC91" s="56"/>
      <c r="BD91" s="57"/>
      <c r="BE91" s="30"/>
    </row>
    <row r="92" spans="1:57" s="2" customFormat="1" ht="29.25" customHeight="1">
      <c r="A92" s="30"/>
      <c r="B92" s="31"/>
      <c r="C92" s="210" t="s">
        <v>54</v>
      </c>
      <c r="D92" s="211"/>
      <c r="E92" s="211"/>
      <c r="F92" s="211"/>
      <c r="G92" s="211"/>
      <c r="H92" s="58"/>
      <c r="I92" s="212" t="s">
        <v>55</v>
      </c>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3" t="s">
        <v>56</v>
      </c>
      <c r="AH92" s="211"/>
      <c r="AI92" s="211"/>
      <c r="AJ92" s="211"/>
      <c r="AK92" s="211"/>
      <c r="AL92" s="211"/>
      <c r="AM92" s="211"/>
      <c r="AN92" s="212" t="s">
        <v>57</v>
      </c>
      <c r="AO92" s="211"/>
      <c r="AP92" s="214"/>
      <c r="AQ92" s="59" t="s">
        <v>58</v>
      </c>
      <c r="AR92" s="31"/>
      <c r="AS92" s="60" t="s">
        <v>59</v>
      </c>
      <c r="AT92" s="61" t="s">
        <v>60</v>
      </c>
      <c r="AU92" s="61" t="s">
        <v>61</v>
      </c>
      <c r="AV92" s="61" t="s">
        <v>62</v>
      </c>
      <c r="AW92" s="61" t="s">
        <v>63</v>
      </c>
      <c r="AX92" s="61" t="s">
        <v>64</v>
      </c>
      <c r="AY92" s="61" t="s">
        <v>65</v>
      </c>
      <c r="AZ92" s="61" t="s">
        <v>66</v>
      </c>
      <c r="BA92" s="61" t="s">
        <v>67</v>
      </c>
      <c r="BB92" s="61" t="s">
        <v>68</v>
      </c>
      <c r="BC92" s="61" t="s">
        <v>69</v>
      </c>
      <c r="BD92" s="62" t="s">
        <v>70</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71</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18">
        <f>ROUND(SUM(AG95:AG97),2)</f>
        <v>0</v>
      </c>
      <c r="AH94" s="218"/>
      <c r="AI94" s="218"/>
      <c r="AJ94" s="218"/>
      <c r="AK94" s="218"/>
      <c r="AL94" s="218"/>
      <c r="AM94" s="218"/>
      <c r="AN94" s="219">
        <f>SUM(AG94,AT94)</f>
        <v>0</v>
      </c>
      <c r="AO94" s="219"/>
      <c r="AP94" s="219"/>
      <c r="AQ94" s="70" t="s">
        <v>1</v>
      </c>
      <c r="AR94" s="66"/>
      <c r="AS94" s="71">
        <f>ROUND(SUM(AS95:AS97),2)</f>
        <v>0</v>
      </c>
      <c r="AT94" s="72">
        <f>ROUND(SUM(AV94:AW94),2)</f>
        <v>0</v>
      </c>
      <c r="AU94" s="73">
        <f>ROUND(SUM(AU95:AU97),5)</f>
        <v>0</v>
      </c>
      <c r="AV94" s="72">
        <f>ROUND(AZ94*L29,2)</f>
        <v>0</v>
      </c>
      <c r="AW94" s="72">
        <f>ROUND(BA94*L30,2)</f>
        <v>0</v>
      </c>
      <c r="AX94" s="72">
        <f>ROUND(BB94*L29,2)</f>
        <v>0</v>
      </c>
      <c r="AY94" s="72">
        <f>ROUND(BC94*L30,2)</f>
        <v>0</v>
      </c>
      <c r="AZ94" s="72">
        <f>ROUND(SUM(AZ95:AZ97),2)</f>
        <v>0</v>
      </c>
      <c r="BA94" s="72">
        <f>ROUND(SUM(BA95:BA97),2)</f>
        <v>0</v>
      </c>
      <c r="BB94" s="72">
        <f>ROUND(SUM(BB95:BB97),2)</f>
        <v>0</v>
      </c>
      <c r="BC94" s="72">
        <f>ROUND(SUM(BC95:BC97),2)</f>
        <v>0</v>
      </c>
      <c r="BD94" s="74">
        <f>ROUND(SUM(BD95:BD97),2)</f>
        <v>0</v>
      </c>
      <c r="BS94" s="75" t="s">
        <v>72</v>
      </c>
      <c r="BT94" s="75" t="s">
        <v>73</v>
      </c>
      <c r="BU94" s="76" t="s">
        <v>74</v>
      </c>
      <c r="BV94" s="75" t="s">
        <v>75</v>
      </c>
      <c r="BW94" s="75" t="s">
        <v>4</v>
      </c>
      <c r="BX94" s="75" t="s">
        <v>76</v>
      </c>
      <c r="CL94" s="75" t="s">
        <v>1</v>
      </c>
    </row>
    <row r="95" spans="1:91" s="7" customFormat="1" ht="16.5" customHeight="1">
      <c r="A95" s="77" t="s">
        <v>77</v>
      </c>
      <c r="B95" s="78"/>
      <c r="C95" s="79"/>
      <c r="D95" s="217" t="s">
        <v>78</v>
      </c>
      <c r="E95" s="217"/>
      <c r="F95" s="217"/>
      <c r="G95" s="217"/>
      <c r="H95" s="217"/>
      <c r="I95" s="80"/>
      <c r="J95" s="217" t="s">
        <v>79</v>
      </c>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5">
        <f>'01 - Okružní křižovatka'!J30</f>
        <v>0</v>
      </c>
      <c r="AH95" s="216"/>
      <c r="AI95" s="216"/>
      <c r="AJ95" s="216"/>
      <c r="AK95" s="216"/>
      <c r="AL95" s="216"/>
      <c r="AM95" s="216"/>
      <c r="AN95" s="215">
        <f>SUM(AG95,AT95)</f>
        <v>0</v>
      </c>
      <c r="AO95" s="216"/>
      <c r="AP95" s="216"/>
      <c r="AQ95" s="81" t="s">
        <v>80</v>
      </c>
      <c r="AR95" s="78"/>
      <c r="AS95" s="82">
        <v>0</v>
      </c>
      <c r="AT95" s="83">
        <f>ROUND(SUM(AV95:AW95),2)</f>
        <v>0</v>
      </c>
      <c r="AU95" s="84">
        <f>'01 - Okružní křižovatka'!P123</f>
        <v>0</v>
      </c>
      <c r="AV95" s="83">
        <f>'01 - Okružní křižovatka'!J33</f>
        <v>0</v>
      </c>
      <c r="AW95" s="83">
        <f>'01 - Okružní křižovatka'!J34</f>
        <v>0</v>
      </c>
      <c r="AX95" s="83">
        <f>'01 - Okružní křižovatka'!J35</f>
        <v>0</v>
      </c>
      <c r="AY95" s="83">
        <f>'01 - Okružní křižovatka'!J36</f>
        <v>0</v>
      </c>
      <c r="AZ95" s="83">
        <f>'01 - Okružní křižovatka'!F33</f>
        <v>0</v>
      </c>
      <c r="BA95" s="83">
        <f>'01 - Okružní křižovatka'!F34</f>
        <v>0</v>
      </c>
      <c r="BB95" s="83">
        <f>'01 - Okružní křižovatka'!F35</f>
        <v>0</v>
      </c>
      <c r="BC95" s="83">
        <f>'01 - Okružní křižovatka'!F36</f>
        <v>0</v>
      </c>
      <c r="BD95" s="85">
        <f>'01 - Okružní křižovatka'!F37</f>
        <v>0</v>
      </c>
      <c r="BT95" s="86" t="s">
        <v>81</v>
      </c>
      <c r="BV95" s="86" t="s">
        <v>75</v>
      </c>
      <c r="BW95" s="86" t="s">
        <v>82</v>
      </c>
      <c r="BX95" s="86" t="s">
        <v>4</v>
      </c>
      <c r="CL95" s="86" t="s">
        <v>1</v>
      </c>
      <c r="CM95" s="86" t="s">
        <v>83</v>
      </c>
    </row>
    <row r="96" spans="1:91" s="7" customFormat="1" ht="16.5" customHeight="1">
      <c r="A96" s="77" t="s">
        <v>77</v>
      </c>
      <c r="B96" s="78"/>
      <c r="C96" s="79"/>
      <c r="D96" s="217" t="s">
        <v>84</v>
      </c>
      <c r="E96" s="217"/>
      <c r="F96" s="217"/>
      <c r="G96" s="217"/>
      <c r="H96" s="217"/>
      <c r="I96" s="80"/>
      <c r="J96" s="217" t="s">
        <v>85</v>
      </c>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5">
        <f>'02 - Komunikace Pražská'!J30</f>
        <v>0</v>
      </c>
      <c r="AH96" s="216"/>
      <c r="AI96" s="216"/>
      <c r="AJ96" s="216"/>
      <c r="AK96" s="216"/>
      <c r="AL96" s="216"/>
      <c r="AM96" s="216"/>
      <c r="AN96" s="215">
        <f>SUM(AG96,AT96)</f>
        <v>0</v>
      </c>
      <c r="AO96" s="216"/>
      <c r="AP96" s="216"/>
      <c r="AQ96" s="81" t="s">
        <v>80</v>
      </c>
      <c r="AR96" s="78"/>
      <c r="AS96" s="82">
        <v>0</v>
      </c>
      <c r="AT96" s="83">
        <f>ROUND(SUM(AV96:AW96),2)</f>
        <v>0</v>
      </c>
      <c r="AU96" s="84">
        <f>'02 - Komunikace Pražská'!P123</f>
        <v>0</v>
      </c>
      <c r="AV96" s="83">
        <f>'02 - Komunikace Pražská'!J33</f>
        <v>0</v>
      </c>
      <c r="AW96" s="83">
        <f>'02 - Komunikace Pražská'!J34</f>
        <v>0</v>
      </c>
      <c r="AX96" s="83">
        <f>'02 - Komunikace Pražská'!J35</f>
        <v>0</v>
      </c>
      <c r="AY96" s="83">
        <f>'02 - Komunikace Pražská'!J36</f>
        <v>0</v>
      </c>
      <c r="AZ96" s="83">
        <f>'02 - Komunikace Pražská'!F33</f>
        <v>0</v>
      </c>
      <c r="BA96" s="83">
        <f>'02 - Komunikace Pražská'!F34</f>
        <v>0</v>
      </c>
      <c r="BB96" s="83">
        <f>'02 - Komunikace Pražská'!F35</f>
        <v>0</v>
      </c>
      <c r="BC96" s="83">
        <f>'02 - Komunikace Pražská'!F36</f>
        <v>0</v>
      </c>
      <c r="BD96" s="85">
        <f>'02 - Komunikace Pražská'!F37</f>
        <v>0</v>
      </c>
      <c r="BT96" s="86" t="s">
        <v>81</v>
      </c>
      <c r="BV96" s="86" t="s">
        <v>75</v>
      </c>
      <c r="BW96" s="86" t="s">
        <v>86</v>
      </c>
      <c r="BX96" s="86" t="s">
        <v>4</v>
      </c>
      <c r="CL96" s="86" t="s">
        <v>1</v>
      </c>
      <c r="CM96" s="86" t="s">
        <v>83</v>
      </c>
    </row>
    <row r="97" spans="1:91" s="7" customFormat="1" ht="16.5" customHeight="1">
      <c r="A97" s="77" t="s">
        <v>77</v>
      </c>
      <c r="B97" s="78"/>
      <c r="C97" s="79"/>
      <c r="D97" s="217" t="s">
        <v>87</v>
      </c>
      <c r="E97" s="217"/>
      <c r="F97" s="217"/>
      <c r="G97" s="217"/>
      <c r="H97" s="217"/>
      <c r="I97" s="80"/>
      <c r="J97" s="217" t="s">
        <v>88</v>
      </c>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5">
        <f>'03 - Ostatní'!J30</f>
        <v>0</v>
      </c>
      <c r="AH97" s="216"/>
      <c r="AI97" s="216"/>
      <c r="AJ97" s="216"/>
      <c r="AK97" s="216"/>
      <c r="AL97" s="216"/>
      <c r="AM97" s="216"/>
      <c r="AN97" s="215">
        <f>SUM(AG97,AT97)</f>
        <v>0</v>
      </c>
      <c r="AO97" s="216"/>
      <c r="AP97" s="216"/>
      <c r="AQ97" s="81" t="s">
        <v>80</v>
      </c>
      <c r="AR97" s="78"/>
      <c r="AS97" s="87">
        <v>0</v>
      </c>
      <c r="AT97" s="88">
        <f>ROUND(SUM(AV97:AW97),2)</f>
        <v>0</v>
      </c>
      <c r="AU97" s="89">
        <f>'03 - Ostatní'!P120</f>
        <v>0</v>
      </c>
      <c r="AV97" s="88">
        <f>'03 - Ostatní'!J33</f>
        <v>0</v>
      </c>
      <c r="AW97" s="88">
        <f>'03 - Ostatní'!J34</f>
        <v>0</v>
      </c>
      <c r="AX97" s="88">
        <f>'03 - Ostatní'!J35</f>
        <v>0</v>
      </c>
      <c r="AY97" s="88">
        <f>'03 - Ostatní'!J36</f>
        <v>0</v>
      </c>
      <c r="AZ97" s="88">
        <f>'03 - Ostatní'!F33</f>
        <v>0</v>
      </c>
      <c r="BA97" s="88">
        <f>'03 - Ostatní'!F34</f>
        <v>0</v>
      </c>
      <c r="BB97" s="88">
        <f>'03 - Ostatní'!F35</f>
        <v>0</v>
      </c>
      <c r="BC97" s="88">
        <f>'03 - Ostatní'!F36</f>
        <v>0</v>
      </c>
      <c r="BD97" s="90">
        <f>'03 - Ostatní'!F37</f>
        <v>0</v>
      </c>
      <c r="BT97" s="86" t="s">
        <v>81</v>
      </c>
      <c r="BV97" s="86" t="s">
        <v>75</v>
      </c>
      <c r="BW97" s="86" t="s">
        <v>89</v>
      </c>
      <c r="BX97" s="86" t="s">
        <v>4</v>
      </c>
      <c r="CL97" s="86" t="s">
        <v>1</v>
      </c>
      <c r="CM97" s="86" t="s">
        <v>83</v>
      </c>
    </row>
    <row r="98" spans="1:57" s="2" customFormat="1" ht="30" customHeight="1">
      <c r="A98" s="30"/>
      <c r="B98" s="31"/>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1"/>
      <c r="AS98" s="30"/>
      <c r="AT98" s="30"/>
      <c r="AU98" s="30"/>
      <c r="AV98" s="30"/>
      <c r="AW98" s="30"/>
      <c r="AX98" s="30"/>
      <c r="AY98" s="30"/>
      <c r="AZ98" s="30"/>
      <c r="BA98" s="30"/>
      <c r="BB98" s="30"/>
      <c r="BC98" s="30"/>
      <c r="BD98" s="30"/>
      <c r="BE98" s="30"/>
    </row>
    <row r="99" spans="1:57" s="2" customFormat="1" ht="6.95" customHeight="1">
      <c r="A99" s="30"/>
      <c r="B99" s="4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31"/>
      <c r="AS99" s="30"/>
      <c r="AT99" s="30"/>
      <c r="AU99" s="30"/>
      <c r="AV99" s="30"/>
      <c r="AW99" s="30"/>
      <c r="AX99" s="30"/>
      <c r="AY99" s="30"/>
      <c r="AZ99" s="30"/>
      <c r="BA99" s="30"/>
      <c r="BB99" s="30"/>
      <c r="BC99" s="30"/>
      <c r="BD99" s="30"/>
      <c r="BE99" s="30"/>
    </row>
  </sheetData>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01 - Okružní křižovatka'!C2" display="/"/>
    <hyperlink ref="A96" location="'02 - Komunikace Pražská'!C2" display="/"/>
    <hyperlink ref="A97" location="'03 - Ostat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0" t="s">
        <v>5</v>
      </c>
      <c r="M2" s="186"/>
      <c r="N2" s="186"/>
      <c r="O2" s="186"/>
      <c r="P2" s="186"/>
      <c r="Q2" s="186"/>
      <c r="R2" s="186"/>
      <c r="S2" s="186"/>
      <c r="T2" s="186"/>
      <c r="U2" s="186"/>
      <c r="V2" s="186"/>
      <c r="AT2" s="15" t="s">
        <v>82</v>
      </c>
    </row>
    <row r="3" spans="2:46" s="1" customFormat="1" ht="6.95" customHeight="1">
      <c r="B3" s="16"/>
      <c r="C3" s="17"/>
      <c r="D3" s="17"/>
      <c r="E3" s="17"/>
      <c r="F3" s="17"/>
      <c r="G3" s="17"/>
      <c r="H3" s="17"/>
      <c r="I3" s="17"/>
      <c r="J3" s="17"/>
      <c r="K3" s="17"/>
      <c r="L3" s="18"/>
      <c r="AT3" s="15" t="s">
        <v>83</v>
      </c>
    </row>
    <row r="4" spans="2:46" s="1" customFormat="1" ht="24.95" customHeight="1">
      <c r="B4" s="18"/>
      <c r="D4" s="19" t="s">
        <v>90</v>
      </c>
      <c r="L4" s="18"/>
      <c r="M4" s="91" t="s">
        <v>10</v>
      </c>
      <c r="AT4" s="15" t="s">
        <v>3</v>
      </c>
    </row>
    <row r="5" spans="2:12" s="1" customFormat="1" ht="6.95" customHeight="1">
      <c r="B5" s="18"/>
      <c r="L5" s="18"/>
    </row>
    <row r="6" spans="2:12" s="1" customFormat="1" ht="12" customHeight="1">
      <c r="B6" s="18"/>
      <c r="D6" s="25" t="s">
        <v>16</v>
      </c>
      <c r="L6" s="18"/>
    </row>
    <row r="7" spans="2:12" s="1" customFormat="1" ht="16.5" customHeight="1">
      <c r="B7" s="18"/>
      <c r="E7" s="221" t="str">
        <f>'Rekapitulace stavby'!K6</f>
        <v>II/118 Slaný</v>
      </c>
      <c r="F7" s="222"/>
      <c r="G7" s="222"/>
      <c r="H7" s="222"/>
      <c r="L7" s="18"/>
    </row>
    <row r="8" spans="1:31" s="2" customFormat="1" ht="12" customHeight="1">
      <c r="A8" s="30"/>
      <c r="B8" s="31"/>
      <c r="C8" s="30"/>
      <c r="D8" s="25" t="s">
        <v>91</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201" t="s">
        <v>92</v>
      </c>
      <c r="F9" s="223"/>
      <c r="G9" s="223"/>
      <c r="H9" s="223"/>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2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2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24" t="str">
        <f>'Rekapitulace stavby'!E14</f>
        <v>Vyplň údaj</v>
      </c>
      <c r="F18" s="185"/>
      <c r="G18" s="185"/>
      <c r="H18" s="185"/>
      <c r="I18" s="2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2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2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2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2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6.5" customHeight="1">
      <c r="A27" s="92"/>
      <c r="B27" s="93"/>
      <c r="C27" s="92"/>
      <c r="D27" s="92"/>
      <c r="E27" s="190" t="s">
        <v>1</v>
      </c>
      <c r="F27" s="190"/>
      <c r="G27" s="190"/>
      <c r="H27" s="190"/>
      <c r="I27" s="92"/>
      <c r="J27" s="92"/>
      <c r="K27" s="92"/>
      <c r="L27" s="94"/>
      <c r="S27" s="92"/>
      <c r="T27" s="92"/>
      <c r="U27" s="92"/>
      <c r="V27" s="92"/>
      <c r="W27" s="92"/>
      <c r="X27" s="92"/>
      <c r="Y27" s="92"/>
      <c r="Z27" s="92"/>
      <c r="AA27" s="92"/>
      <c r="AB27" s="92"/>
      <c r="AC27" s="92"/>
      <c r="AD27" s="92"/>
      <c r="AE27" s="92"/>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5" t="s">
        <v>33</v>
      </c>
      <c r="E30" s="30"/>
      <c r="F30" s="30"/>
      <c r="G30" s="30"/>
      <c r="H30" s="30"/>
      <c r="I30" s="30"/>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34"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96" t="s">
        <v>37</v>
      </c>
      <c r="E33" s="25" t="s">
        <v>38</v>
      </c>
      <c r="F33" s="97">
        <f>ROUND((SUM(BE123:BE170)),2)</f>
        <v>0</v>
      </c>
      <c r="G33" s="30"/>
      <c r="H33" s="30"/>
      <c r="I33" s="98">
        <v>0.21</v>
      </c>
      <c r="J33" s="97">
        <f>ROUND(((SUM(BE123:BE170))*I33),2)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97">
        <f>ROUND((SUM(BF123:BF170)),2)</f>
        <v>0</v>
      </c>
      <c r="G34" s="30"/>
      <c r="H34" s="30"/>
      <c r="I34" s="98">
        <v>0.15</v>
      </c>
      <c r="J34" s="97">
        <f>ROUND(((SUM(BF123:BF170))*I34),2)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97">
        <f>ROUND((SUM(BG123:BG170)),2)</f>
        <v>0</v>
      </c>
      <c r="G35" s="30"/>
      <c r="H35" s="30"/>
      <c r="I35" s="98">
        <v>0.21</v>
      </c>
      <c r="J35" s="97">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97">
        <f>ROUND((SUM(BH123:BH170)),2)</f>
        <v>0</v>
      </c>
      <c r="G36" s="30"/>
      <c r="H36" s="30"/>
      <c r="I36" s="98">
        <v>0.15</v>
      </c>
      <c r="J36" s="97">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97">
        <f>ROUND((SUM(BI123:BI170)),2)</f>
        <v>0</v>
      </c>
      <c r="G37" s="30"/>
      <c r="H37" s="30"/>
      <c r="I37" s="98">
        <v>0</v>
      </c>
      <c r="J37" s="97">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9"/>
      <c r="D39" s="100" t="s">
        <v>43</v>
      </c>
      <c r="E39" s="58"/>
      <c r="F39" s="58"/>
      <c r="G39" s="101" t="s">
        <v>44</v>
      </c>
      <c r="H39" s="102" t="s">
        <v>45</v>
      </c>
      <c r="I39" s="58"/>
      <c r="J39" s="103">
        <f>SUM(J30:J37)</f>
        <v>0</v>
      </c>
      <c r="K39" s="104"/>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46</v>
      </c>
      <c r="E50" s="42"/>
      <c r="F50" s="42"/>
      <c r="G50" s="41" t="s">
        <v>47</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48</v>
      </c>
      <c r="E61" s="33"/>
      <c r="F61" s="105" t="s">
        <v>49</v>
      </c>
      <c r="G61" s="43" t="s">
        <v>48</v>
      </c>
      <c r="H61" s="33"/>
      <c r="I61" s="33"/>
      <c r="J61" s="106" t="s">
        <v>49</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50</v>
      </c>
      <c r="E65" s="44"/>
      <c r="F65" s="44"/>
      <c r="G65" s="41" t="s">
        <v>51</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48</v>
      </c>
      <c r="E76" s="33"/>
      <c r="F76" s="105" t="s">
        <v>49</v>
      </c>
      <c r="G76" s="43" t="s">
        <v>48</v>
      </c>
      <c r="H76" s="33"/>
      <c r="I76" s="33"/>
      <c r="J76" s="10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21" t="str">
        <f>E7</f>
        <v>II/118 Slaný</v>
      </c>
      <c r="F85" s="222"/>
      <c r="G85" s="222"/>
      <c r="H85" s="222"/>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1" t="str">
        <f>E9</f>
        <v>01 - Okružní křižovatka</v>
      </c>
      <c r="F87" s="223"/>
      <c r="G87" s="223"/>
      <c r="H87" s="223"/>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2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2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2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7" t="s">
        <v>94</v>
      </c>
      <c r="D94" s="99"/>
      <c r="E94" s="99"/>
      <c r="F94" s="99"/>
      <c r="G94" s="99"/>
      <c r="H94" s="99"/>
      <c r="I94" s="99"/>
      <c r="J94" s="108" t="s">
        <v>95</v>
      </c>
      <c r="K94" s="99"/>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9" t="s">
        <v>96</v>
      </c>
      <c r="D96" s="30"/>
      <c r="E96" s="30"/>
      <c r="F96" s="30"/>
      <c r="G96" s="30"/>
      <c r="H96" s="30"/>
      <c r="I96" s="30"/>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10"/>
      <c r="D97" s="111" t="s">
        <v>98</v>
      </c>
      <c r="E97" s="112"/>
      <c r="F97" s="112"/>
      <c r="G97" s="112"/>
      <c r="H97" s="112"/>
      <c r="I97" s="112"/>
      <c r="J97" s="113">
        <f>J124</f>
        <v>0</v>
      </c>
      <c r="L97" s="110"/>
    </row>
    <row r="98" spans="2:12" s="10" customFormat="1" ht="19.9" customHeight="1">
      <c r="B98" s="114"/>
      <c r="D98" s="115" t="s">
        <v>99</v>
      </c>
      <c r="E98" s="116"/>
      <c r="F98" s="116"/>
      <c r="G98" s="116"/>
      <c r="H98" s="116"/>
      <c r="I98" s="116"/>
      <c r="J98" s="117">
        <f>J125</f>
        <v>0</v>
      </c>
      <c r="L98" s="114"/>
    </row>
    <row r="99" spans="2:12" s="10" customFormat="1" ht="19.9" customHeight="1">
      <c r="B99" s="114"/>
      <c r="D99" s="115" t="s">
        <v>100</v>
      </c>
      <c r="E99" s="116"/>
      <c r="F99" s="116"/>
      <c r="G99" s="116"/>
      <c r="H99" s="116"/>
      <c r="I99" s="116"/>
      <c r="J99" s="117">
        <f>J130</f>
        <v>0</v>
      </c>
      <c r="L99" s="114"/>
    </row>
    <row r="100" spans="2:12" s="10" customFormat="1" ht="19.9" customHeight="1">
      <c r="B100" s="114"/>
      <c r="D100" s="115" t="s">
        <v>101</v>
      </c>
      <c r="E100" s="116"/>
      <c r="F100" s="116"/>
      <c r="G100" s="116"/>
      <c r="H100" s="116"/>
      <c r="I100" s="116"/>
      <c r="J100" s="117">
        <f>J143</f>
        <v>0</v>
      </c>
      <c r="L100" s="114"/>
    </row>
    <row r="101" spans="2:12" s="10" customFormat="1" ht="19.9" customHeight="1">
      <c r="B101" s="114"/>
      <c r="D101" s="115" t="s">
        <v>102</v>
      </c>
      <c r="E101" s="116"/>
      <c r="F101" s="116"/>
      <c r="G101" s="116"/>
      <c r="H101" s="116"/>
      <c r="I101" s="116"/>
      <c r="J101" s="117">
        <f>J147</f>
        <v>0</v>
      </c>
      <c r="L101" s="114"/>
    </row>
    <row r="102" spans="2:12" s="10" customFormat="1" ht="19.9" customHeight="1">
      <c r="B102" s="114"/>
      <c r="D102" s="115" t="s">
        <v>103</v>
      </c>
      <c r="E102" s="116"/>
      <c r="F102" s="116"/>
      <c r="G102" s="116"/>
      <c r="H102" s="116"/>
      <c r="I102" s="116"/>
      <c r="J102" s="117">
        <f>J162</f>
        <v>0</v>
      </c>
      <c r="L102" s="114"/>
    </row>
    <row r="103" spans="2:12" s="10" customFormat="1" ht="19.9" customHeight="1">
      <c r="B103" s="114"/>
      <c r="D103" s="115" t="s">
        <v>104</v>
      </c>
      <c r="E103" s="116"/>
      <c r="F103" s="116"/>
      <c r="G103" s="116"/>
      <c r="H103" s="116"/>
      <c r="I103" s="116"/>
      <c r="J103" s="117">
        <f>J168</f>
        <v>0</v>
      </c>
      <c r="L103" s="114"/>
    </row>
    <row r="104" spans="1:31" s="2" customFormat="1" ht="21.75" customHeight="1">
      <c r="A104" s="30"/>
      <c r="B104" s="31"/>
      <c r="C104" s="30"/>
      <c r="D104" s="30"/>
      <c r="E104" s="30"/>
      <c r="F104" s="30"/>
      <c r="G104" s="30"/>
      <c r="H104" s="30"/>
      <c r="I104" s="30"/>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46"/>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48"/>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21" t="str">
        <f>E7</f>
        <v>II/118 Slaný</v>
      </c>
      <c r="F113" s="222"/>
      <c r="G113" s="222"/>
      <c r="H113" s="222"/>
      <c r="I113" s="30"/>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01" t="str">
        <f>E9</f>
        <v>01 - Okružní křižovatka</v>
      </c>
      <c r="F115" s="223"/>
      <c r="G115" s="223"/>
      <c r="H115" s="223"/>
      <c r="I115" s="30"/>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2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30"/>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2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2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30"/>
      <c r="J121" s="30"/>
      <c r="K121" s="30"/>
      <c r="L121" s="40"/>
      <c r="S121" s="30"/>
      <c r="T121" s="30"/>
      <c r="U121" s="30"/>
      <c r="V121" s="30"/>
      <c r="W121" s="30"/>
      <c r="X121" s="30"/>
      <c r="Y121" s="30"/>
      <c r="Z121" s="30"/>
      <c r="AA121" s="30"/>
      <c r="AB121" s="30"/>
      <c r="AC121" s="30"/>
      <c r="AD121" s="30"/>
      <c r="AE121" s="30"/>
    </row>
    <row r="122" spans="1:31" s="11" customFormat="1" ht="29.25" customHeight="1">
      <c r="A122" s="118"/>
      <c r="B122" s="119"/>
      <c r="C122" s="120" t="s">
        <v>106</v>
      </c>
      <c r="D122" s="121" t="s">
        <v>58</v>
      </c>
      <c r="E122" s="121" t="s">
        <v>54</v>
      </c>
      <c r="F122" s="121" t="s">
        <v>55</v>
      </c>
      <c r="G122" s="121" t="s">
        <v>107</v>
      </c>
      <c r="H122" s="121" t="s">
        <v>108</v>
      </c>
      <c r="I122" s="121" t="s">
        <v>109</v>
      </c>
      <c r="J122" s="121" t="s">
        <v>95</v>
      </c>
      <c r="K122" s="122" t="s">
        <v>110</v>
      </c>
      <c r="L122" s="123"/>
      <c r="M122" s="60" t="s">
        <v>1</v>
      </c>
      <c r="N122" s="61" t="s">
        <v>37</v>
      </c>
      <c r="O122" s="61" t="s">
        <v>111</v>
      </c>
      <c r="P122" s="61" t="s">
        <v>112</v>
      </c>
      <c r="Q122" s="61" t="s">
        <v>113</v>
      </c>
      <c r="R122" s="61" t="s">
        <v>114</v>
      </c>
      <c r="S122" s="61" t="s">
        <v>115</v>
      </c>
      <c r="T122" s="61" t="s">
        <v>116</v>
      </c>
      <c r="U122" s="62" t="s">
        <v>117</v>
      </c>
      <c r="V122" s="118"/>
      <c r="W122" s="118"/>
      <c r="X122" s="118"/>
      <c r="Y122" s="118"/>
      <c r="Z122" s="118"/>
      <c r="AA122" s="118"/>
      <c r="AB122" s="118"/>
      <c r="AC122" s="118"/>
      <c r="AD122" s="118"/>
      <c r="AE122" s="118"/>
    </row>
    <row r="123" spans="1:63" s="2" customFormat="1" ht="22.9" customHeight="1">
      <c r="A123" s="30"/>
      <c r="B123" s="31"/>
      <c r="C123" s="67" t="s">
        <v>118</v>
      </c>
      <c r="D123" s="30"/>
      <c r="E123" s="30"/>
      <c r="F123" s="30"/>
      <c r="G123" s="30"/>
      <c r="H123" s="30"/>
      <c r="I123" s="30"/>
      <c r="J123" s="124">
        <f>BK123</f>
        <v>0</v>
      </c>
      <c r="K123" s="30"/>
      <c r="L123" s="31"/>
      <c r="M123" s="63"/>
      <c r="N123" s="54"/>
      <c r="O123" s="64"/>
      <c r="P123" s="125">
        <f>P124</f>
        <v>0</v>
      </c>
      <c r="Q123" s="64"/>
      <c r="R123" s="125">
        <f>R124</f>
        <v>44.83555</v>
      </c>
      <c r="S123" s="64"/>
      <c r="T123" s="125">
        <f>T124</f>
        <v>252.135</v>
      </c>
      <c r="U123" s="65"/>
      <c r="V123" s="30"/>
      <c r="W123" s="30"/>
      <c r="X123" s="30"/>
      <c r="Y123" s="30"/>
      <c r="Z123" s="30"/>
      <c r="AA123" s="30"/>
      <c r="AB123" s="30"/>
      <c r="AC123" s="30"/>
      <c r="AD123" s="30"/>
      <c r="AE123" s="30"/>
      <c r="AT123" s="15" t="s">
        <v>72</v>
      </c>
      <c r="AU123" s="15" t="s">
        <v>97</v>
      </c>
      <c r="BK123" s="126">
        <f>BK124</f>
        <v>0</v>
      </c>
    </row>
    <row r="124" spans="2:63" s="12" customFormat="1" ht="25.9" customHeight="1">
      <c r="B124" s="127"/>
      <c r="D124" s="128" t="s">
        <v>72</v>
      </c>
      <c r="E124" s="129" t="s">
        <v>119</v>
      </c>
      <c r="F124" s="129" t="s">
        <v>120</v>
      </c>
      <c r="I124" s="130"/>
      <c r="J124" s="131">
        <f>BK124</f>
        <v>0</v>
      </c>
      <c r="L124" s="127"/>
      <c r="M124" s="132"/>
      <c r="N124" s="133"/>
      <c r="O124" s="133"/>
      <c r="P124" s="134">
        <f>P125+P130+P143+P147+P162+P168</f>
        <v>0</v>
      </c>
      <c r="Q124" s="133"/>
      <c r="R124" s="134">
        <f>R125+R130+R143+R147+R162+R168</f>
        <v>44.83555</v>
      </c>
      <c r="S124" s="133"/>
      <c r="T124" s="134">
        <f>T125+T130+T143+T147+T162+T168</f>
        <v>252.135</v>
      </c>
      <c r="U124" s="135"/>
      <c r="AR124" s="128" t="s">
        <v>81</v>
      </c>
      <c r="AT124" s="136" t="s">
        <v>72</v>
      </c>
      <c r="AU124" s="136" t="s">
        <v>73</v>
      </c>
      <c r="AY124" s="128" t="s">
        <v>121</v>
      </c>
      <c r="BK124" s="137">
        <f>BK125+BK130+BK143+BK147+BK162+BK168</f>
        <v>0</v>
      </c>
    </row>
    <row r="125" spans="2:63" s="12" customFormat="1" ht="22.9" customHeight="1">
      <c r="B125" s="127"/>
      <c r="D125" s="128" t="s">
        <v>72</v>
      </c>
      <c r="E125" s="138" t="s">
        <v>81</v>
      </c>
      <c r="F125" s="138" t="s">
        <v>122</v>
      </c>
      <c r="I125" s="130"/>
      <c r="J125" s="139">
        <f>BK125</f>
        <v>0</v>
      </c>
      <c r="L125" s="127"/>
      <c r="M125" s="132"/>
      <c r="N125" s="133"/>
      <c r="O125" s="133"/>
      <c r="P125" s="134">
        <f>SUM(P126:P129)</f>
        <v>0</v>
      </c>
      <c r="Q125" s="133"/>
      <c r="R125" s="134">
        <f>SUM(R126:R129)</f>
        <v>0.0327</v>
      </c>
      <c r="S125" s="133"/>
      <c r="T125" s="134">
        <f>SUM(T126:T129)</f>
        <v>236.635</v>
      </c>
      <c r="U125" s="135"/>
      <c r="AR125" s="128" t="s">
        <v>81</v>
      </c>
      <c r="AT125" s="136" t="s">
        <v>72</v>
      </c>
      <c r="AU125" s="136" t="s">
        <v>81</v>
      </c>
      <c r="AY125" s="128" t="s">
        <v>121</v>
      </c>
      <c r="BK125" s="137">
        <f>SUM(BK126:BK129)</f>
        <v>0</v>
      </c>
    </row>
    <row r="126" spans="1:65" s="2" customFormat="1" ht="24.2" customHeight="1">
      <c r="A126" s="30"/>
      <c r="B126" s="140"/>
      <c r="C126" s="141" t="s">
        <v>81</v>
      </c>
      <c r="D126" s="141" t="s">
        <v>123</v>
      </c>
      <c r="E126" s="142" t="s">
        <v>124</v>
      </c>
      <c r="F126" s="143" t="s">
        <v>125</v>
      </c>
      <c r="G126" s="144" t="s">
        <v>126</v>
      </c>
      <c r="H126" s="145">
        <v>245</v>
      </c>
      <c r="I126" s="146"/>
      <c r="J126" s="147">
        <f>ROUND(I126*H126,2)</f>
        <v>0</v>
      </c>
      <c r="K126" s="143" t="s">
        <v>127</v>
      </c>
      <c r="L126" s="31"/>
      <c r="M126" s="148" t="s">
        <v>1</v>
      </c>
      <c r="N126" s="149" t="s">
        <v>38</v>
      </c>
      <c r="O126" s="56"/>
      <c r="P126" s="150">
        <f>O126*H126</f>
        <v>0</v>
      </c>
      <c r="Q126" s="150">
        <v>0</v>
      </c>
      <c r="R126" s="150">
        <f>Q126*H126</f>
        <v>0</v>
      </c>
      <c r="S126" s="150">
        <v>0.32</v>
      </c>
      <c r="T126" s="150">
        <f>S126*H126</f>
        <v>78.4</v>
      </c>
      <c r="U126" s="151" t="s">
        <v>1</v>
      </c>
      <c r="V126" s="30"/>
      <c r="W126" s="30"/>
      <c r="X126" s="30"/>
      <c r="Y126" s="30"/>
      <c r="Z126" s="30"/>
      <c r="AA126" s="30"/>
      <c r="AB126" s="30"/>
      <c r="AC126" s="30"/>
      <c r="AD126" s="30"/>
      <c r="AE126" s="30"/>
      <c r="AR126" s="152" t="s">
        <v>128</v>
      </c>
      <c r="AT126" s="152" t="s">
        <v>123</v>
      </c>
      <c r="AU126" s="152" t="s">
        <v>83</v>
      </c>
      <c r="AY126" s="15" t="s">
        <v>121</v>
      </c>
      <c r="BE126" s="153">
        <f>IF(N126="základní",J126,0)</f>
        <v>0</v>
      </c>
      <c r="BF126" s="153">
        <f>IF(N126="snížená",J126,0)</f>
        <v>0</v>
      </c>
      <c r="BG126" s="153">
        <f>IF(N126="zákl. přenesená",J126,0)</f>
        <v>0</v>
      </c>
      <c r="BH126" s="153">
        <f>IF(N126="sníž. přenesená",J126,0)</f>
        <v>0</v>
      </c>
      <c r="BI126" s="153">
        <f>IF(N126="nulová",J126,0)</f>
        <v>0</v>
      </c>
      <c r="BJ126" s="15" t="s">
        <v>81</v>
      </c>
      <c r="BK126" s="153">
        <f>ROUND(I126*H126,2)</f>
        <v>0</v>
      </c>
      <c r="BL126" s="15" t="s">
        <v>128</v>
      </c>
      <c r="BM126" s="152" t="s">
        <v>129</v>
      </c>
    </row>
    <row r="127" spans="1:65" s="2" customFormat="1" ht="14.45" customHeight="1">
      <c r="A127" s="30"/>
      <c r="B127" s="140"/>
      <c r="C127" s="141" t="s">
        <v>83</v>
      </c>
      <c r="D127" s="141" t="s">
        <v>123</v>
      </c>
      <c r="E127" s="142" t="s">
        <v>130</v>
      </c>
      <c r="F127" s="143" t="s">
        <v>131</v>
      </c>
      <c r="G127" s="144" t="s">
        <v>126</v>
      </c>
      <c r="H127" s="145">
        <v>245</v>
      </c>
      <c r="I127" s="146"/>
      <c r="J127" s="147">
        <f>ROUND(I127*H127,2)</f>
        <v>0</v>
      </c>
      <c r="K127" s="143" t="s">
        <v>127</v>
      </c>
      <c r="L127" s="31"/>
      <c r="M127" s="148" t="s">
        <v>1</v>
      </c>
      <c r="N127" s="149" t="s">
        <v>38</v>
      </c>
      <c r="O127" s="56"/>
      <c r="P127" s="150">
        <f>O127*H127</f>
        <v>0</v>
      </c>
      <c r="Q127" s="150">
        <v>0</v>
      </c>
      <c r="R127" s="150">
        <f>Q127*H127</f>
        <v>0</v>
      </c>
      <c r="S127" s="150">
        <v>0.29</v>
      </c>
      <c r="T127" s="150">
        <f>S127*H127</f>
        <v>71.05</v>
      </c>
      <c r="U127" s="151" t="s">
        <v>1</v>
      </c>
      <c r="V127" s="30"/>
      <c r="W127" s="30"/>
      <c r="X127" s="30"/>
      <c r="Y127" s="30"/>
      <c r="Z127" s="30"/>
      <c r="AA127" s="30"/>
      <c r="AB127" s="30"/>
      <c r="AC127" s="30"/>
      <c r="AD127" s="30"/>
      <c r="AE127" s="30"/>
      <c r="AR127" s="152" t="s">
        <v>128</v>
      </c>
      <c r="AT127" s="152" t="s">
        <v>123</v>
      </c>
      <c r="AU127" s="152" t="s">
        <v>83</v>
      </c>
      <c r="AY127" s="15" t="s">
        <v>121</v>
      </c>
      <c r="BE127" s="153">
        <f>IF(N127="základní",J127,0)</f>
        <v>0</v>
      </c>
      <c r="BF127" s="153">
        <f>IF(N127="snížená",J127,0)</f>
        <v>0</v>
      </c>
      <c r="BG127" s="153">
        <f>IF(N127="zákl. přenesená",J127,0)</f>
        <v>0</v>
      </c>
      <c r="BH127" s="153">
        <f>IF(N127="sníž. přenesená",J127,0)</f>
        <v>0</v>
      </c>
      <c r="BI127" s="153">
        <f>IF(N127="nulová",J127,0)</f>
        <v>0</v>
      </c>
      <c r="BJ127" s="15" t="s">
        <v>81</v>
      </c>
      <c r="BK127" s="153">
        <f>ROUND(I127*H127,2)</f>
        <v>0</v>
      </c>
      <c r="BL127" s="15" t="s">
        <v>128</v>
      </c>
      <c r="BM127" s="152" t="s">
        <v>132</v>
      </c>
    </row>
    <row r="128" spans="1:65" s="2" customFormat="1" ht="24.2" customHeight="1">
      <c r="A128" s="30"/>
      <c r="B128" s="140"/>
      <c r="C128" s="141" t="s">
        <v>133</v>
      </c>
      <c r="D128" s="141" t="s">
        <v>123</v>
      </c>
      <c r="E128" s="142" t="s">
        <v>134</v>
      </c>
      <c r="F128" s="143" t="s">
        <v>135</v>
      </c>
      <c r="G128" s="144" t="s">
        <v>126</v>
      </c>
      <c r="H128" s="145">
        <v>545</v>
      </c>
      <c r="I128" s="146"/>
      <c r="J128" s="147">
        <f>ROUND(I128*H128,2)</f>
        <v>0</v>
      </c>
      <c r="K128" s="143" t="s">
        <v>1</v>
      </c>
      <c r="L128" s="31"/>
      <c r="M128" s="148" t="s">
        <v>1</v>
      </c>
      <c r="N128" s="149" t="s">
        <v>38</v>
      </c>
      <c r="O128" s="56"/>
      <c r="P128" s="150">
        <f>O128*H128</f>
        <v>0</v>
      </c>
      <c r="Q128" s="150">
        <v>6E-05</v>
      </c>
      <c r="R128" s="150">
        <f>Q128*H128</f>
        <v>0.0327</v>
      </c>
      <c r="S128" s="150">
        <v>0.128</v>
      </c>
      <c r="T128" s="150">
        <f>S128*H128</f>
        <v>69.76</v>
      </c>
      <c r="U128" s="151" t="s">
        <v>1</v>
      </c>
      <c r="V128" s="30"/>
      <c r="W128" s="30"/>
      <c r="X128" s="30"/>
      <c r="Y128" s="30"/>
      <c r="Z128" s="30"/>
      <c r="AA128" s="30"/>
      <c r="AB128" s="30"/>
      <c r="AC128" s="30"/>
      <c r="AD128" s="30"/>
      <c r="AE128" s="30"/>
      <c r="AR128" s="152" t="s">
        <v>128</v>
      </c>
      <c r="AT128" s="152" t="s">
        <v>123</v>
      </c>
      <c r="AU128" s="152" t="s">
        <v>83</v>
      </c>
      <c r="AY128" s="15" t="s">
        <v>121</v>
      </c>
      <c r="BE128" s="153">
        <f>IF(N128="základní",J128,0)</f>
        <v>0</v>
      </c>
      <c r="BF128" s="153">
        <f>IF(N128="snížená",J128,0)</f>
        <v>0</v>
      </c>
      <c r="BG128" s="153">
        <f>IF(N128="zákl. přenesená",J128,0)</f>
        <v>0</v>
      </c>
      <c r="BH128" s="153">
        <f>IF(N128="sníž. přenesená",J128,0)</f>
        <v>0</v>
      </c>
      <c r="BI128" s="153">
        <f>IF(N128="nulová",J128,0)</f>
        <v>0</v>
      </c>
      <c r="BJ128" s="15" t="s">
        <v>81</v>
      </c>
      <c r="BK128" s="153">
        <f>ROUND(I128*H128,2)</f>
        <v>0</v>
      </c>
      <c r="BL128" s="15" t="s">
        <v>128</v>
      </c>
      <c r="BM128" s="152" t="s">
        <v>136</v>
      </c>
    </row>
    <row r="129" spans="1:65" s="2" customFormat="1" ht="14.45" customHeight="1">
      <c r="A129" s="30"/>
      <c r="B129" s="140"/>
      <c r="C129" s="141" t="s">
        <v>128</v>
      </c>
      <c r="D129" s="141" t="s">
        <v>123</v>
      </c>
      <c r="E129" s="142" t="s">
        <v>137</v>
      </c>
      <c r="F129" s="143" t="s">
        <v>138</v>
      </c>
      <c r="G129" s="144" t="s">
        <v>139</v>
      </c>
      <c r="H129" s="145">
        <v>85</v>
      </c>
      <c r="I129" s="146"/>
      <c r="J129" s="147">
        <f>ROUND(I129*H129,2)</f>
        <v>0</v>
      </c>
      <c r="K129" s="143" t="s">
        <v>127</v>
      </c>
      <c r="L129" s="31"/>
      <c r="M129" s="148" t="s">
        <v>1</v>
      </c>
      <c r="N129" s="149" t="s">
        <v>38</v>
      </c>
      <c r="O129" s="56"/>
      <c r="P129" s="150">
        <f>O129*H129</f>
        <v>0</v>
      </c>
      <c r="Q129" s="150">
        <v>0</v>
      </c>
      <c r="R129" s="150">
        <f>Q129*H129</f>
        <v>0</v>
      </c>
      <c r="S129" s="150">
        <v>0.205</v>
      </c>
      <c r="T129" s="150">
        <f>S129*H129</f>
        <v>17.425</v>
      </c>
      <c r="U129" s="151" t="s">
        <v>1</v>
      </c>
      <c r="V129" s="30"/>
      <c r="W129" s="30"/>
      <c r="X129" s="30"/>
      <c r="Y129" s="30"/>
      <c r="Z129" s="30"/>
      <c r="AA129" s="30"/>
      <c r="AB129" s="30"/>
      <c r="AC129" s="30"/>
      <c r="AD129" s="30"/>
      <c r="AE129" s="30"/>
      <c r="AR129" s="152" t="s">
        <v>128</v>
      </c>
      <c r="AT129" s="152" t="s">
        <v>123</v>
      </c>
      <c r="AU129" s="152" t="s">
        <v>83</v>
      </c>
      <c r="AY129" s="15" t="s">
        <v>121</v>
      </c>
      <c r="BE129" s="153">
        <f>IF(N129="základní",J129,0)</f>
        <v>0</v>
      </c>
      <c r="BF129" s="153">
        <f>IF(N129="snížená",J129,0)</f>
        <v>0</v>
      </c>
      <c r="BG129" s="153">
        <f>IF(N129="zákl. přenesená",J129,0)</f>
        <v>0</v>
      </c>
      <c r="BH129" s="153">
        <f>IF(N129="sníž. přenesená",J129,0)</f>
        <v>0</v>
      </c>
      <c r="BI129" s="153">
        <f>IF(N129="nulová",J129,0)</f>
        <v>0</v>
      </c>
      <c r="BJ129" s="15" t="s">
        <v>81</v>
      </c>
      <c r="BK129" s="153">
        <f>ROUND(I129*H129,2)</f>
        <v>0</v>
      </c>
      <c r="BL129" s="15" t="s">
        <v>128</v>
      </c>
      <c r="BM129" s="152" t="s">
        <v>140</v>
      </c>
    </row>
    <row r="130" spans="2:63" s="12" customFormat="1" ht="22.9" customHeight="1">
      <c r="B130" s="127"/>
      <c r="D130" s="128" t="s">
        <v>72</v>
      </c>
      <c r="E130" s="138" t="s">
        <v>141</v>
      </c>
      <c r="F130" s="138" t="s">
        <v>142</v>
      </c>
      <c r="I130" s="130"/>
      <c r="J130" s="139">
        <f>BK130</f>
        <v>0</v>
      </c>
      <c r="L130" s="127"/>
      <c r="M130" s="132"/>
      <c r="N130" s="133"/>
      <c r="O130" s="133"/>
      <c r="P130" s="134">
        <f>SUM(P131:P142)</f>
        <v>0</v>
      </c>
      <c r="Q130" s="133"/>
      <c r="R130" s="134">
        <f>SUM(R131:R142)</f>
        <v>25.396800000000002</v>
      </c>
      <c r="S130" s="133"/>
      <c r="T130" s="134">
        <f>SUM(T131:T142)</f>
        <v>0</v>
      </c>
      <c r="U130" s="135"/>
      <c r="AR130" s="128" t="s">
        <v>81</v>
      </c>
      <c r="AT130" s="136" t="s">
        <v>72</v>
      </c>
      <c r="AU130" s="136" t="s">
        <v>81</v>
      </c>
      <c r="AY130" s="128" t="s">
        <v>121</v>
      </c>
      <c r="BK130" s="137">
        <f>SUM(BK131:BK142)</f>
        <v>0</v>
      </c>
    </row>
    <row r="131" spans="1:65" s="2" customFormat="1" ht="14.45" customHeight="1">
      <c r="A131" s="30"/>
      <c r="B131" s="140"/>
      <c r="C131" s="141" t="s">
        <v>141</v>
      </c>
      <c r="D131" s="141" t="s">
        <v>123</v>
      </c>
      <c r="E131" s="142" t="s">
        <v>143</v>
      </c>
      <c r="F131" s="143" t="s">
        <v>144</v>
      </c>
      <c r="G131" s="144" t="s">
        <v>126</v>
      </c>
      <c r="H131" s="145">
        <v>130</v>
      </c>
      <c r="I131" s="146"/>
      <c r="J131" s="147">
        <f>ROUND(I131*H131,2)</f>
        <v>0</v>
      </c>
      <c r="K131" s="143" t="s">
        <v>127</v>
      </c>
      <c r="L131" s="31"/>
      <c r="M131" s="148" t="s">
        <v>1</v>
      </c>
      <c r="N131" s="149" t="s">
        <v>38</v>
      </c>
      <c r="O131" s="56"/>
      <c r="P131" s="150">
        <f>O131*H131</f>
        <v>0</v>
      </c>
      <c r="Q131" s="150">
        <v>0</v>
      </c>
      <c r="R131" s="150">
        <f>Q131*H131</f>
        <v>0</v>
      </c>
      <c r="S131" s="150">
        <v>0</v>
      </c>
      <c r="T131" s="150">
        <f>S131*H131</f>
        <v>0</v>
      </c>
      <c r="U131" s="151" t="s">
        <v>1</v>
      </c>
      <c r="V131" s="30"/>
      <c r="W131" s="30"/>
      <c r="X131" s="30"/>
      <c r="Y131" s="30"/>
      <c r="Z131" s="30"/>
      <c r="AA131" s="30"/>
      <c r="AB131" s="30"/>
      <c r="AC131" s="30"/>
      <c r="AD131" s="30"/>
      <c r="AE131" s="30"/>
      <c r="AR131" s="152" t="s">
        <v>128</v>
      </c>
      <c r="AT131" s="152" t="s">
        <v>123</v>
      </c>
      <c r="AU131" s="152" t="s">
        <v>83</v>
      </c>
      <c r="AY131" s="15" t="s">
        <v>121</v>
      </c>
      <c r="BE131" s="153">
        <f>IF(N131="základní",J131,0)</f>
        <v>0</v>
      </c>
      <c r="BF131" s="153">
        <f>IF(N131="snížená",J131,0)</f>
        <v>0</v>
      </c>
      <c r="BG131" s="153">
        <f>IF(N131="zákl. přenesená",J131,0)</f>
        <v>0</v>
      </c>
      <c r="BH131" s="153">
        <f>IF(N131="sníž. přenesená",J131,0)</f>
        <v>0</v>
      </c>
      <c r="BI131" s="153">
        <f>IF(N131="nulová",J131,0)</f>
        <v>0</v>
      </c>
      <c r="BJ131" s="15" t="s">
        <v>81</v>
      </c>
      <c r="BK131" s="153">
        <f>ROUND(I131*H131,2)</f>
        <v>0</v>
      </c>
      <c r="BL131" s="15" t="s">
        <v>128</v>
      </c>
      <c r="BM131" s="152" t="s">
        <v>145</v>
      </c>
    </row>
    <row r="132" spans="1:65" s="2" customFormat="1" ht="24.2" customHeight="1">
      <c r="A132" s="30"/>
      <c r="B132" s="140"/>
      <c r="C132" s="141" t="s">
        <v>146</v>
      </c>
      <c r="D132" s="141" t="s">
        <v>123</v>
      </c>
      <c r="E132" s="142" t="s">
        <v>147</v>
      </c>
      <c r="F132" s="143" t="s">
        <v>148</v>
      </c>
      <c r="G132" s="144" t="s">
        <v>126</v>
      </c>
      <c r="H132" s="145">
        <v>245</v>
      </c>
      <c r="I132" s="146"/>
      <c r="J132" s="147">
        <f>ROUND(I132*H132,2)</f>
        <v>0</v>
      </c>
      <c r="K132" s="143" t="s">
        <v>127</v>
      </c>
      <c r="L132" s="31"/>
      <c r="M132" s="148" t="s">
        <v>1</v>
      </c>
      <c r="N132" s="149" t="s">
        <v>38</v>
      </c>
      <c r="O132" s="56"/>
      <c r="P132" s="150">
        <f>O132*H132</f>
        <v>0</v>
      </c>
      <c r="Q132" s="150">
        <v>0</v>
      </c>
      <c r="R132" s="150">
        <f>Q132*H132</f>
        <v>0</v>
      </c>
      <c r="S132" s="150">
        <v>0</v>
      </c>
      <c r="T132" s="150">
        <f>S132*H132</f>
        <v>0</v>
      </c>
      <c r="U132" s="151" t="s">
        <v>1</v>
      </c>
      <c r="V132" s="30"/>
      <c r="W132" s="30"/>
      <c r="X132" s="30"/>
      <c r="Y132" s="30"/>
      <c r="Z132" s="30"/>
      <c r="AA132" s="30"/>
      <c r="AB132" s="30"/>
      <c r="AC132" s="30"/>
      <c r="AD132" s="30"/>
      <c r="AE132" s="30"/>
      <c r="AR132" s="152" t="s">
        <v>128</v>
      </c>
      <c r="AT132" s="152" t="s">
        <v>123</v>
      </c>
      <c r="AU132" s="152" t="s">
        <v>83</v>
      </c>
      <c r="AY132" s="15" t="s">
        <v>121</v>
      </c>
      <c r="BE132" s="153">
        <f>IF(N132="základní",J132,0)</f>
        <v>0</v>
      </c>
      <c r="BF132" s="153">
        <f>IF(N132="snížená",J132,0)</f>
        <v>0</v>
      </c>
      <c r="BG132" s="153">
        <f>IF(N132="zákl. přenesená",J132,0)</f>
        <v>0</v>
      </c>
      <c r="BH132" s="153">
        <f>IF(N132="sníž. přenesená",J132,0)</f>
        <v>0</v>
      </c>
      <c r="BI132" s="153">
        <f>IF(N132="nulová",J132,0)</f>
        <v>0</v>
      </c>
      <c r="BJ132" s="15" t="s">
        <v>81</v>
      </c>
      <c r="BK132" s="153">
        <f>ROUND(I132*H132,2)</f>
        <v>0</v>
      </c>
      <c r="BL132" s="15" t="s">
        <v>128</v>
      </c>
      <c r="BM132" s="152" t="s">
        <v>149</v>
      </c>
    </row>
    <row r="133" spans="2:51" s="13" customFormat="1" ht="11.25">
      <c r="B133" s="154"/>
      <c r="D133" s="155" t="s">
        <v>150</v>
      </c>
      <c r="E133" s="156" t="s">
        <v>1</v>
      </c>
      <c r="F133" s="157" t="s">
        <v>151</v>
      </c>
      <c r="H133" s="158">
        <v>245</v>
      </c>
      <c r="I133" s="159"/>
      <c r="L133" s="154"/>
      <c r="M133" s="160"/>
      <c r="N133" s="161"/>
      <c r="O133" s="161"/>
      <c r="P133" s="161"/>
      <c r="Q133" s="161"/>
      <c r="R133" s="161"/>
      <c r="S133" s="161"/>
      <c r="T133" s="161"/>
      <c r="U133" s="162"/>
      <c r="AT133" s="156" t="s">
        <v>150</v>
      </c>
      <c r="AU133" s="156" t="s">
        <v>83</v>
      </c>
      <c r="AV133" s="13" t="s">
        <v>83</v>
      </c>
      <c r="AW133" s="13" t="s">
        <v>30</v>
      </c>
      <c r="AX133" s="13" t="s">
        <v>81</v>
      </c>
      <c r="AY133" s="156" t="s">
        <v>121</v>
      </c>
    </row>
    <row r="134" spans="1:65" s="2" customFormat="1" ht="14.45" customHeight="1">
      <c r="A134" s="30"/>
      <c r="B134" s="140"/>
      <c r="C134" s="141" t="s">
        <v>152</v>
      </c>
      <c r="D134" s="141" t="s">
        <v>123</v>
      </c>
      <c r="E134" s="142" t="s">
        <v>153</v>
      </c>
      <c r="F134" s="143" t="s">
        <v>154</v>
      </c>
      <c r="G134" s="144" t="s">
        <v>126</v>
      </c>
      <c r="H134" s="145">
        <v>115</v>
      </c>
      <c r="I134" s="146"/>
      <c r="J134" s="147">
        <f>ROUND(I134*H134,2)</f>
        <v>0</v>
      </c>
      <c r="K134" s="143" t="s">
        <v>127</v>
      </c>
      <c r="L134" s="31"/>
      <c r="M134" s="148" t="s">
        <v>1</v>
      </c>
      <c r="N134" s="149" t="s">
        <v>38</v>
      </c>
      <c r="O134" s="56"/>
      <c r="P134" s="150">
        <f>O134*H134</f>
        <v>0</v>
      </c>
      <c r="Q134" s="150">
        <v>0</v>
      </c>
      <c r="R134" s="150">
        <f>Q134*H134</f>
        <v>0</v>
      </c>
      <c r="S134" s="150">
        <v>0</v>
      </c>
      <c r="T134" s="150">
        <f>S134*H134</f>
        <v>0</v>
      </c>
      <c r="U134" s="151" t="s">
        <v>1</v>
      </c>
      <c r="V134" s="30"/>
      <c r="W134" s="30"/>
      <c r="X134" s="30"/>
      <c r="Y134" s="30"/>
      <c r="Z134" s="30"/>
      <c r="AA134" s="30"/>
      <c r="AB134" s="30"/>
      <c r="AC134" s="30"/>
      <c r="AD134" s="30"/>
      <c r="AE134" s="30"/>
      <c r="AR134" s="152" t="s">
        <v>128</v>
      </c>
      <c r="AT134" s="152" t="s">
        <v>123</v>
      </c>
      <c r="AU134" s="152" t="s">
        <v>83</v>
      </c>
      <c r="AY134" s="15" t="s">
        <v>121</v>
      </c>
      <c r="BE134" s="153">
        <f>IF(N134="základní",J134,0)</f>
        <v>0</v>
      </c>
      <c r="BF134" s="153">
        <f>IF(N134="snížená",J134,0)</f>
        <v>0</v>
      </c>
      <c r="BG134" s="153">
        <f>IF(N134="zákl. přenesená",J134,0)</f>
        <v>0</v>
      </c>
      <c r="BH134" s="153">
        <f>IF(N134="sníž. přenesená",J134,0)</f>
        <v>0</v>
      </c>
      <c r="BI134" s="153">
        <f>IF(N134="nulová",J134,0)</f>
        <v>0</v>
      </c>
      <c r="BJ134" s="15" t="s">
        <v>81</v>
      </c>
      <c r="BK134" s="153">
        <f>ROUND(I134*H134,2)</f>
        <v>0</v>
      </c>
      <c r="BL134" s="15" t="s">
        <v>128</v>
      </c>
      <c r="BM134" s="152" t="s">
        <v>155</v>
      </c>
    </row>
    <row r="135" spans="1:65" s="2" customFormat="1" ht="24.2" customHeight="1">
      <c r="A135" s="30"/>
      <c r="B135" s="140"/>
      <c r="C135" s="141" t="s">
        <v>156</v>
      </c>
      <c r="D135" s="141" t="s">
        <v>123</v>
      </c>
      <c r="E135" s="142" t="s">
        <v>157</v>
      </c>
      <c r="F135" s="143" t="s">
        <v>158</v>
      </c>
      <c r="G135" s="144" t="s">
        <v>126</v>
      </c>
      <c r="H135" s="145">
        <v>775</v>
      </c>
      <c r="I135" s="146"/>
      <c r="J135" s="147">
        <f>ROUND(I135*H135,2)</f>
        <v>0</v>
      </c>
      <c r="K135" s="143" t="s">
        <v>127</v>
      </c>
      <c r="L135" s="31"/>
      <c r="M135" s="148" t="s">
        <v>1</v>
      </c>
      <c r="N135" s="149" t="s">
        <v>38</v>
      </c>
      <c r="O135" s="56"/>
      <c r="P135" s="150">
        <f>O135*H135</f>
        <v>0</v>
      </c>
      <c r="Q135" s="150">
        <v>0</v>
      </c>
      <c r="R135" s="150">
        <f>Q135*H135</f>
        <v>0</v>
      </c>
      <c r="S135" s="150">
        <v>0</v>
      </c>
      <c r="T135" s="150">
        <f>S135*H135</f>
        <v>0</v>
      </c>
      <c r="U135" s="151" t="s">
        <v>1</v>
      </c>
      <c r="V135" s="30"/>
      <c r="W135" s="30"/>
      <c r="X135" s="30"/>
      <c r="Y135" s="30"/>
      <c r="Z135" s="30"/>
      <c r="AA135" s="30"/>
      <c r="AB135" s="30"/>
      <c r="AC135" s="30"/>
      <c r="AD135" s="30"/>
      <c r="AE135" s="30"/>
      <c r="AR135" s="152" t="s">
        <v>128</v>
      </c>
      <c r="AT135" s="152" t="s">
        <v>123</v>
      </c>
      <c r="AU135" s="152" t="s">
        <v>83</v>
      </c>
      <c r="AY135" s="15" t="s">
        <v>121</v>
      </c>
      <c r="BE135" s="153">
        <f>IF(N135="základní",J135,0)</f>
        <v>0</v>
      </c>
      <c r="BF135" s="153">
        <f>IF(N135="snížená",J135,0)</f>
        <v>0</v>
      </c>
      <c r="BG135" s="153">
        <f>IF(N135="zákl. přenesená",J135,0)</f>
        <v>0</v>
      </c>
      <c r="BH135" s="153">
        <f>IF(N135="sníž. přenesená",J135,0)</f>
        <v>0</v>
      </c>
      <c r="BI135" s="153">
        <f>IF(N135="nulová",J135,0)</f>
        <v>0</v>
      </c>
      <c r="BJ135" s="15" t="s">
        <v>81</v>
      </c>
      <c r="BK135" s="153">
        <f>ROUND(I135*H135,2)</f>
        <v>0</v>
      </c>
      <c r="BL135" s="15" t="s">
        <v>128</v>
      </c>
      <c r="BM135" s="152" t="s">
        <v>159</v>
      </c>
    </row>
    <row r="136" spans="2:51" s="13" customFormat="1" ht="11.25">
      <c r="B136" s="154"/>
      <c r="D136" s="155" t="s">
        <v>150</v>
      </c>
      <c r="E136" s="156" t="s">
        <v>1</v>
      </c>
      <c r="F136" s="157" t="s">
        <v>160</v>
      </c>
      <c r="H136" s="158">
        <v>775</v>
      </c>
      <c r="I136" s="159"/>
      <c r="L136" s="154"/>
      <c r="M136" s="160"/>
      <c r="N136" s="161"/>
      <c r="O136" s="161"/>
      <c r="P136" s="161"/>
      <c r="Q136" s="161"/>
      <c r="R136" s="161"/>
      <c r="S136" s="161"/>
      <c r="T136" s="161"/>
      <c r="U136" s="162"/>
      <c r="AT136" s="156" t="s">
        <v>150</v>
      </c>
      <c r="AU136" s="156" t="s">
        <v>83</v>
      </c>
      <c r="AV136" s="13" t="s">
        <v>83</v>
      </c>
      <c r="AW136" s="13" t="s">
        <v>30</v>
      </c>
      <c r="AX136" s="13" t="s">
        <v>81</v>
      </c>
      <c r="AY136" s="156" t="s">
        <v>121</v>
      </c>
    </row>
    <row r="137" spans="1:65" s="2" customFormat="1" ht="24.2" customHeight="1">
      <c r="A137" s="30"/>
      <c r="B137" s="140"/>
      <c r="C137" s="141" t="s">
        <v>161</v>
      </c>
      <c r="D137" s="141" t="s">
        <v>123</v>
      </c>
      <c r="E137" s="142" t="s">
        <v>162</v>
      </c>
      <c r="F137" s="143" t="s">
        <v>163</v>
      </c>
      <c r="G137" s="144" t="s">
        <v>126</v>
      </c>
      <c r="H137" s="145">
        <v>660</v>
      </c>
      <c r="I137" s="146"/>
      <c r="J137" s="147">
        <f aca="true" t="shared" si="0" ref="J137:J142">ROUND(I137*H137,2)</f>
        <v>0</v>
      </c>
      <c r="K137" s="143" t="s">
        <v>127</v>
      </c>
      <c r="L137" s="31"/>
      <c r="M137" s="148" t="s">
        <v>1</v>
      </c>
      <c r="N137" s="149" t="s">
        <v>38</v>
      </c>
      <c r="O137" s="56"/>
      <c r="P137" s="150">
        <f aca="true" t="shared" si="1" ref="P137:P142">O137*H137</f>
        <v>0</v>
      </c>
      <c r="Q137" s="150">
        <v>0</v>
      </c>
      <c r="R137" s="150">
        <f aca="true" t="shared" si="2" ref="R137:R142">Q137*H137</f>
        <v>0</v>
      </c>
      <c r="S137" s="150">
        <v>0</v>
      </c>
      <c r="T137" s="150">
        <f aca="true" t="shared" si="3" ref="T137:T142">S137*H137</f>
        <v>0</v>
      </c>
      <c r="U137" s="151" t="s">
        <v>1</v>
      </c>
      <c r="V137" s="30"/>
      <c r="W137" s="30"/>
      <c r="X137" s="30"/>
      <c r="Y137" s="30"/>
      <c r="Z137" s="30"/>
      <c r="AA137" s="30"/>
      <c r="AB137" s="30"/>
      <c r="AC137" s="30"/>
      <c r="AD137" s="30"/>
      <c r="AE137" s="30"/>
      <c r="AR137" s="152" t="s">
        <v>128</v>
      </c>
      <c r="AT137" s="152" t="s">
        <v>123</v>
      </c>
      <c r="AU137" s="152" t="s">
        <v>83</v>
      </c>
      <c r="AY137" s="15" t="s">
        <v>121</v>
      </c>
      <c r="BE137" s="153">
        <f aca="true" t="shared" si="4" ref="BE137:BE142">IF(N137="základní",J137,0)</f>
        <v>0</v>
      </c>
      <c r="BF137" s="153">
        <f aca="true" t="shared" si="5" ref="BF137:BF142">IF(N137="snížená",J137,0)</f>
        <v>0</v>
      </c>
      <c r="BG137" s="153">
        <f aca="true" t="shared" si="6" ref="BG137:BG142">IF(N137="zákl. přenesená",J137,0)</f>
        <v>0</v>
      </c>
      <c r="BH137" s="153">
        <f aca="true" t="shared" si="7" ref="BH137:BH142">IF(N137="sníž. přenesená",J137,0)</f>
        <v>0</v>
      </c>
      <c r="BI137" s="153">
        <f aca="true" t="shared" si="8" ref="BI137:BI142">IF(N137="nulová",J137,0)</f>
        <v>0</v>
      </c>
      <c r="BJ137" s="15" t="s">
        <v>81</v>
      </c>
      <c r="BK137" s="153">
        <f aca="true" t="shared" si="9" ref="BK137:BK142">ROUND(I137*H137,2)</f>
        <v>0</v>
      </c>
      <c r="BL137" s="15" t="s">
        <v>128</v>
      </c>
      <c r="BM137" s="152" t="s">
        <v>164</v>
      </c>
    </row>
    <row r="138" spans="1:65" s="2" customFormat="1" ht="24.2" customHeight="1">
      <c r="A138" s="30"/>
      <c r="B138" s="140"/>
      <c r="C138" s="141" t="s">
        <v>165</v>
      </c>
      <c r="D138" s="141" t="s">
        <v>123</v>
      </c>
      <c r="E138" s="142" t="s">
        <v>166</v>
      </c>
      <c r="F138" s="143" t="s">
        <v>167</v>
      </c>
      <c r="G138" s="144" t="s">
        <v>126</v>
      </c>
      <c r="H138" s="145">
        <v>115</v>
      </c>
      <c r="I138" s="146"/>
      <c r="J138" s="147">
        <f t="shared" si="0"/>
        <v>0</v>
      </c>
      <c r="K138" s="143" t="s">
        <v>127</v>
      </c>
      <c r="L138" s="31"/>
      <c r="M138" s="148" t="s">
        <v>1</v>
      </c>
      <c r="N138" s="149" t="s">
        <v>38</v>
      </c>
      <c r="O138" s="56"/>
      <c r="P138" s="150">
        <f t="shared" si="1"/>
        <v>0</v>
      </c>
      <c r="Q138" s="150">
        <v>0</v>
      </c>
      <c r="R138" s="150">
        <f t="shared" si="2"/>
        <v>0</v>
      </c>
      <c r="S138" s="150">
        <v>0</v>
      </c>
      <c r="T138" s="150">
        <f t="shared" si="3"/>
        <v>0</v>
      </c>
      <c r="U138" s="151" t="s">
        <v>1</v>
      </c>
      <c r="V138" s="30"/>
      <c r="W138" s="30"/>
      <c r="X138" s="30"/>
      <c r="Y138" s="30"/>
      <c r="Z138" s="30"/>
      <c r="AA138" s="30"/>
      <c r="AB138" s="30"/>
      <c r="AC138" s="30"/>
      <c r="AD138" s="30"/>
      <c r="AE138" s="30"/>
      <c r="AR138" s="152" t="s">
        <v>128</v>
      </c>
      <c r="AT138" s="152" t="s">
        <v>123</v>
      </c>
      <c r="AU138" s="152" t="s">
        <v>83</v>
      </c>
      <c r="AY138" s="15" t="s">
        <v>121</v>
      </c>
      <c r="BE138" s="153">
        <f t="shared" si="4"/>
        <v>0</v>
      </c>
      <c r="BF138" s="153">
        <f t="shared" si="5"/>
        <v>0</v>
      </c>
      <c r="BG138" s="153">
        <f t="shared" si="6"/>
        <v>0</v>
      </c>
      <c r="BH138" s="153">
        <f t="shared" si="7"/>
        <v>0</v>
      </c>
      <c r="BI138" s="153">
        <f t="shared" si="8"/>
        <v>0</v>
      </c>
      <c r="BJ138" s="15" t="s">
        <v>81</v>
      </c>
      <c r="BK138" s="153">
        <f t="shared" si="9"/>
        <v>0</v>
      </c>
      <c r="BL138" s="15" t="s">
        <v>128</v>
      </c>
      <c r="BM138" s="152" t="s">
        <v>168</v>
      </c>
    </row>
    <row r="139" spans="1:65" s="2" customFormat="1" ht="24.2" customHeight="1">
      <c r="A139" s="30"/>
      <c r="B139" s="140"/>
      <c r="C139" s="141" t="s">
        <v>169</v>
      </c>
      <c r="D139" s="141" t="s">
        <v>123</v>
      </c>
      <c r="E139" s="142" t="s">
        <v>170</v>
      </c>
      <c r="F139" s="143" t="s">
        <v>171</v>
      </c>
      <c r="G139" s="144" t="s">
        <v>126</v>
      </c>
      <c r="H139" s="145">
        <v>130</v>
      </c>
      <c r="I139" s="146"/>
      <c r="J139" s="147">
        <f t="shared" si="0"/>
        <v>0</v>
      </c>
      <c r="K139" s="143" t="s">
        <v>127</v>
      </c>
      <c r="L139" s="31"/>
      <c r="M139" s="148" t="s">
        <v>1</v>
      </c>
      <c r="N139" s="149" t="s">
        <v>38</v>
      </c>
      <c r="O139" s="56"/>
      <c r="P139" s="150">
        <f t="shared" si="1"/>
        <v>0</v>
      </c>
      <c r="Q139" s="150">
        <v>0.19536</v>
      </c>
      <c r="R139" s="150">
        <f t="shared" si="2"/>
        <v>25.396800000000002</v>
      </c>
      <c r="S139" s="150">
        <v>0</v>
      </c>
      <c r="T139" s="150">
        <f t="shared" si="3"/>
        <v>0</v>
      </c>
      <c r="U139" s="151" t="s">
        <v>1</v>
      </c>
      <c r="V139" s="30"/>
      <c r="W139" s="30"/>
      <c r="X139" s="30"/>
      <c r="Y139" s="30"/>
      <c r="Z139" s="30"/>
      <c r="AA139" s="30"/>
      <c r="AB139" s="30"/>
      <c r="AC139" s="30"/>
      <c r="AD139" s="30"/>
      <c r="AE139" s="30"/>
      <c r="AR139" s="152" t="s">
        <v>128</v>
      </c>
      <c r="AT139" s="152" t="s">
        <v>123</v>
      </c>
      <c r="AU139" s="152" t="s">
        <v>83</v>
      </c>
      <c r="AY139" s="15" t="s">
        <v>121</v>
      </c>
      <c r="BE139" s="153">
        <f t="shared" si="4"/>
        <v>0</v>
      </c>
      <c r="BF139" s="153">
        <f t="shared" si="5"/>
        <v>0</v>
      </c>
      <c r="BG139" s="153">
        <f t="shared" si="6"/>
        <v>0</v>
      </c>
      <c r="BH139" s="153">
        <f t="shared" si="7"/>
        <v>0</v>
      </c>
      <c r="BI139" s="153">
        <f t="shared" si="8"/>
        <v>0</v>
      </c>
      <c r="BJ139" s="15" t="s">
        <v>81</v>
      </c>
      <c r="BK139" s="153">
        <f t="shared" si="9"/>
        <v>0</v>
      </c>
      <c r="BL139" s="15" t="s">
        <v>128</v>
      </c>
      <c r="BM139" s="152" t="s">
        <v>172</v>
      </c>
    </row>
    <row r="140" spans="1:65" s="2" customFormat="1" ht="14.45" customHeight="1">
      <c r="A140" s="30"/>
      <c r="B140" s="140"/>
      <c r="C140" s="141" t="s">
        <v>173</v>
      </c>
      <c r="D140" s="141" t="s">
        <v>123</v>
      </c>
      <c r="E140" s="142" t="s">
        <v>174</v>
      </c>
      <c r="F140" s="143" t="s">
        <v>175</v>
      </c>
      <c r="G140" s="144" t="s">
        <v>139</v>
      </c>
      <c r="H140" s="145">
        <v>5</v>
      </c>
      <c r="I140" s="146"/>
      <c r="J140" s="147">
        <f t="shared" si="0"/>
        <v>0</v>
      </c>
      <c r="K140" s="143" t="s">
        <v>1</v>
      </c>
      <c r="L140" s="31"/>
      <c r="M140" s="148" t="s">
        <v>1</v>
      </c>
      <c r="N140" s="149" t="s">
        <v>38</v>
      </c>
      <c r="O140" s="56"/>
      <c r="P140" s="150">
        <f t="shared" si="1"/>
        <v>0</v>
      </c>
      <c r="Q140" s="150">
        <v>0</v>
      </c>
      <c r="R140" s="150">
        <f t="shared" si="2"/>
        <v>0</v>
      </c>
      <c r="S140" s="150">
        <v>0</v>
      </c>
      <c r="T140" s="150">
        <f t="shared" si="3"/>
        <v>0</v>
      </c>
      <c r="U140" s="151" t="s">
        <v>1</v>
      </c>
      <c r="V140" s="30"/>
      <c r="W140" s="30"/>
      <c r="X140" s="30"/>
      <c r="Y140" s="30"/>
      <c r="Z140" s="30"/>
      <c r="AA140" s="30"/>
      <c r="AB140" s="30"/>
      <c r="AC140" s="30"/>
      <c r="AD140" s="30"/>
      <c r="AE140" s="30"/>
      <c r="AR140" s="152" t="s">
        <v>128</v>
      </c>
      <c r="AT140" s="152" t="s">
        <v>123</v>
      </c>
      <c r="AU140" s="152" t="s">
        <v>83</v>
      </c>
      <c r="AY140" s="15" t="s">
        <v>121</v>
      </c>
      <c r="BE140" s="153">
        <f t="shared" si="4"/>
        <v>0</v>
      </c>
      <c r="BF140" s="153">
        <f t="shared" si="5"/>
        <v>0</v>
      </c>
      <c r="BG140" s="153">
        <f t="shared" si="6"/>
        <v>0</v>
      </c>
      <c r="BH140" s="153">
        <f t="shared" si="7"/>
        <v>0</v>
      </c>
      <c r="BI140" s="153">
        <f t="shared" si="8"/>
        <v>0</v>
      </c>
      <c r="BJ140" s="15" t="s">
        <v>81</v>
      </c>
      <c r="BK140" s="153">
        <f t="shared" si="9"/>
        <v>0</v>
      </c>
      <c r="BL140" s="15" t="s">
        <v>128</v>
      </c>
      <c r="BM140" s="152" t="s">
        <v>176</v>
      </c>
    </row>
    <row r="141" spans="1:65" s="2" customFormat="1" ht="14.45" customHeight="1">
      <c r="A141" s="30"/>
      <c r="B141" s="140"/>
      <c r="C141" s="141" t="s">
        <v>177</v>
      </c>
      <c r="D141" s="141" t="s">
        <v>123</v>
      </c>
      <c r="E141" s="142" t="s">
        <v>178</v>
      </c>
      <c r="F141" s="143" t="s">
        <v>179</v>
      </c>
      <c r="G141" s="144" t="s">
        <v>139</v>
      </c>
      <c r="H141" s="145">
        <v>10</v>
      </c>
      <c r="I141" s="146"/>
      <c r="J141" s="147">
        <f t="shared" si="0"/>
        <v>0</v>
      </c>
      <c r="K141" s="143" t="s">
        <v>1</v>
      </c>
      <c r="L141" s="31"/>
      <c r="M141" s="148" t="s">
        <v>1</v>
      </c>
      <c r="N141" s="149" t="s">
        <v>38</v>
      </c>
      <c r="O141" s="56"/>
      <c r="P141" s="150">
        <f t="shared" si="1"/>
        <v>0</v>
      </c>
      <c r="Q141" s="150">
        <v>0</v>
      </c>
      <c r="R141" s="150">
        <f t="shared" si="2"/>
        <v>0</v>
      </c>
      <c r="S141" s="150">
        <v>0</v>
      </c>
      <c r="T141" s="150">
        <f t="shared" si="3"/>
        <v>0</v>
      </c>
      <c r="U141" s="151" t="s">
        <v>1</v>
      </c>
      <c r="V141" s="30"/>
      <c r="W141" s="30"/>
      <c r="X141" s="30"/>
      <c r="Y141" s="30"/>
      <c r="Z141" s="30"/>
      <c r="AA141" s="30"/>
      <c r="AB141" s="30"/>
      <c r="AC141" s="30"/>
      <c r="AD141" s="30"/>
      <c r="AE141" s="30"/>
      <c r="AR141" s="152" t="s">
        <v>128</v>
      </c>
      <c r="AT141" s="152" t="s">
        <v>123</v>
      </c>
      <c r="AU141" s="152" t="s">
        <v>83</v>
      </c>
      <c r="AY141" s="15" t="s">
        <v>121</v>
      </c>
      <c r="BE141" s="153">
        <f t="shared" si="4"/>
        <v>0</v>
      </c>
      <c r="BF141" s="153">
        <f t="shared" si="5"/>
        <v>0</v>
      </c>
      <c r="BG141" s="153">
        <f t="shared" si="6"/>
        <v>0</v>
      </c>
      <c r="BH141" s="153">
        <f t="shared" si="7"/>
        <v>0</v>
      </c>
      <c r="BI141" s="153">
        <f t="shared" si="8"/>
        <v>0</v>
      </c>
      <c r="BJ141" s="15" t="s">
        <v>81</v>
      </c>
      <c r="BK141" s="153">
        <f t="shared" si="9"/>
        <v>0</v>
      </c>
      <c r="BL141" s="15" t="s">
        <v>128</v>
      </c>
      <c r="BM141" s="152" t="s">
        <v>180</v>
      </c>
    </row>
    <row r="142" spans="1:65" s="2" customFormat="1" ht="14.45" customHeight="1">
      <c r="A142" s="30"/>
      <c r="B142" s="140"/>
      <c r="C142" s="141" t="s">
        <v>181</v>
      </c>
      <c r="D142" s="141" t="s">
        <v>123</v>
      </c>
      <c r="E142" s="142" t="s">
        <v>182</v>
      </c>
      <c r="F142" s="143" t="s">
        <v>183</v>
      </c>
      <c r="G142" s="144" t="s">
        <v>139</v>
      </c>
      <c r="H142" s="145">
        <v>10</v>
      </c>
      <c r="I142" s="146"/>
      <c r="J142" s="147">
        <f t="shared" si="0"/>
        <v>0</v>
      </c>
      <c r="K142" s="143" t="s">
        <v>1</v>
      </c>
      <c r="L142" s="31"/>
      <c r="M142" s="148" t="s">
        <v>1</v>
      </c>
      <c r="N142" s="149" t="s">
        <v>38</v>
      </c>
      <c r="O142" s="56"/>
      <c r="P142" s="150">
        <f t="shared" si="1"/>
        <v>0</v>
      </c>
      <c r="Q142" s="150">
        <v>0</v>
      </c>
      <c r="R142" s="150">
        <f t="shared" si="2"/>
        <v>0</v>
      </c>
      <c r="S142" s="150">
        <v>0</v>
      </c>
      <c r="T142" s="150">
        <f t="shared" si="3"/>
        <v>0</v>
      </c>
      <c r="U142" s="151" t="s">
        <v>1</v>
      </c>
      <c r="V142" s="30"/>
      <c r="W142" s="30"/>
      <c r="X142" s="30"/>
      <c r="Y142" s="30"/>
      <c r="Z142" s="30"/>
      <c r="AA142" s="30"/>
      <c r="AB142" s="30"/>
      <c r="AC142" s="30"/>
      <c r="AD142" s="30"/>
      <c r="AE142" s="30"/>
      <c r="AR142" s="152" t="s">
        <v>128</v>
      </c>
      <c r="AT142" s="152" t="s">
        <v>123</v>
      </c>
      <c r="AU142" s="152" t="s">
        <v>83</v>
      </c>
      <c r="AY142" s="15" t="s">
        <v>121</v>
      </c>
      <c r="BE142" s="153">
        <f t="shared" si="4"/>
        <v>0</v>
      </c>
      <c r="BF142" s="153">
        <f t="shared" si="5"/>
        <v>0</v>
      </c>
      <c r="BG142" s="153">
        <f t="shared" si="6"/>
        <v>0</v>
      </c>
      <c r="BH142" s="153">
        <f t="shared" si="7"/>
        <v>0</v>
      </c>
      <c r="BI142" s="153">
        <f t="shared" si="8"/>
        <v>0</v>
      </c>
      <c r="BJ142" s="15" t="s">
        <v>81</v>
      </c>
      <c r="BK142" s="153">
        <f t="shared" si="9"/>
        <v>0</v>
      </c>
      <c r="BL142" s="15" t="s">
        <v>128</v>
      </c>
      <c r="BM142" s="152" t="s">
        <v>184</v>
      </c>
    </row>
    <row r="143" spans="2:63" s="12" customFormat="1" ht="22.9" customHeight="1">
      <c r="B143" s="127"/>
      <c r="D143" s="128" t="s">
        <v>72</v>
      </c>
      <c r="E143" s="138" t="s">
        <v>156</v>
      </c>
      <c r="F143" s="138" t="s">
        <v>185</v>
      </c>
      <c r="I143" s="130"/>
      <c r="J143" s="139">
        <f>BK143</f>
        <v>0</v>
      </c>
      <c r="L143" s="127"/>
      <c r="M143" s="132"/>
      <c r="N143" s="133"/>
      <c r="O143" s="133"/>
      <c r="P143" s="134">
        <f>SUM(P144:P146)</f>
        <v>0</v>
      </c>
      <c r="Q143" s="133"/>
      <c r="R143" s="134">
        <f>SUM(R144:R146)</f>
        <v>1.57924</v>
      </c>
      <c r="S143" s="133"/>
      <c r="T143" s="134">
        <f>SUM(T144:T146)</f>
        <v>0</v>
      </c>
      <c r="U143" s="135"/>
      <c r="AR143" s="128" t="s">
        <v>81</v>
      </c>
      <c r="AT143" s="136" t="s">
        <v>72</v>
      </c>
      <c r="AU143" s="136" t="s">
        <v>81</v>
      </c>
      <c r="AY143" s="128" t="s">
        <v>121</v>
      </c>
      <c r="BK143" s="137">
        <f>SUM(BK144:BK146)</f>
        <v>0</v>
      </c>
    </row>
    <row r="144" spans="1:65" s="2" customFormat="1" ht="24.2" customHeight="1">
      <c r="A144" s="30"/>
      <c r="B144" s="140"/>
      <c r="C144" s="141" t="s">
        <v>8</v>
      </c>
      <c r="D144" s="141" t="s">
        <v>123</v>
      </c>
      <c r="E144" s="142" t="s">
        <v>186</v>
      </c>
      <c r="F144" s="143" t="s">
        <v>187</v>
      </c>
      <c r="G144" s="144" t="s">
        <v>188</v>
      </c>
      <c r="H144" s="145">
        <v>2</v>
      </c>
      <c r="I144" s="146"/>
      <c r="J144" s="147">
        <f>ROUND(I144*H144,2)</f>
        <v>0</v>
      </c>
      <c r="K144" s="143" t="s">
        <v>1</v>
      </c>
      <c r="L144" s="31"/>
      <c r="M144" s="148" t="s">
        <v>1</v>
      </c>
      <c r="N144" s="149" t="s">
        <v>38</v>
      </c>
      <c r="O144" s="56"/>
      <c r="P144" s="150">
        <f>O144*H144</f>
        <v>0</v>
      </c>
      <c r="Q144" s="150">
        <v>0.42368</v>
      </c>
      <c r="R144" s="150">
        <f>Q144*H144</f>
        <v>0.84736</v>
      </c>
      <c r="S144" s="150">
        <v>0</v>
      </c>
      <c r="T144" s="150">
        <f>S144*H144</f>
        <v>0</v>
      </c>
      <c r="U144" s="151" t="s">
        <v>1</v>
      </c>
      <c r="V144" s="30"/>
      <c r="W144" s="30"/>
      <c r="X144" s="30"/>
      <c r="Y144" s="30"/>
      <c r="Z144" s="30"/>
      <c r="AA144" s="30"/>
      <c r="AB144" s="30"/>
      <c r="AC144" s="30"/>
      <c r="AD144" s="30"/>
      <c r="AE144" s="30"/>
      <c r="AR144" s="152" t="s">
        <v>128</v>
      </c>
      <c r="AT144" s="152" t="s">
        <v>123</v>
      </c>
      <c r="AU144" s="152" t="s">
        <v>83</v>
      </c>
      <c r="AY144" s="15" t="s">
        <v>121</v>
      </c>
      <c r="BE144" s="153">
        <f>IF(N144="základní",J144,0)</f>
        <v>0</v>
      </c>
      <c r="BF144" s="153">
        <f>IF(N144="snížená",J144,0)</f>
        <v>0</v>
      </c>
      <c r="BG144" s="153">
        <f>IF(N144="zákl. přenesená",J144,0)</f>
        <v>0</v>
      </c>
      <c r="BH144" s="153">
        <f>IF(N144="sníž. přenesená",J144,0)</f>
        <v>0</v>
      </c>
      <c r="BI144" s="153">
        <f>IF(N144="nulová",J144,0)</f>
        <v>0</v>
      </c>
      <c r="BJ144" s="15" t="s">
        <v>81</v>
      </c>
      <c r="BK144" s="153">
        <f>ROUND(I144*H144,2)</f>
        <v>0</v>
      </c>
      <c r="BL144" s="15" t="s">
        <v>128</v>
      </c>
      <c r="BM144" s="152" t="s">
        <v>189</v>
      </c>
    </row>
    <row r="145" spans="1:65" s="2" customFormat="1" ht="14.45" customHeight="1">
      <c r="A145" s="30"/>
      <c r="B145" s="140"/>
      <c r="C145" s="141" t="s">
        <v>190</v>
      </c>
      <c r="D145" s="141" t="s">
        <v>123</v>
      </c>
      <c r="E145" s="142" t="s">
        <v>191</v>
      </c>
      <c r="F145" s="143" t="s">
        <v>192</v>
      </c>
      <c r="G145" s="144" t="s">
        <v>188</v>
      </c>
      <c r="H145" s="145">
        <v>1</v>
      </c>
      <c r="I145" s="146"/>
      <c r="J145" s="147">
        <f>ROUND(I145*H145,2)</f>
        <v>0</v>
      </c>
      <c r="K145" s="143" t="s">
        <v>127</v>
      </c>
      <c r="L145" s="31"/>
      <c r="M145" s="148" t="s">
        <v>1</v>
      </c>
      <c r="N145" s="149" t="s">
        <v>38</v>
      </c>
      <c r="O145" s="56"/>
      <c r="P145" s="150">
        <f>O145*H145</f>
        <v>0</v>
      </c>
      <c r="Q145" s="150">
        <v>0.4208</v>
      </c>
      <c r="R145" s="150">
        <f>Q145*H145</f>
        <v>0.4208</v>
      </c>
      <c r="S145" s="150">
        <v>0</v>
      </c>
      <c r="T145" s="150">
        <f>S145*H145</f>
        <v>0</v>
      </c>
      <c r="U145" s="151" t="s">
        <v>1</v>
      </c>
      <c r="V145" s="30"/>
      <c r="W145" s="30"/>
      <c r="X145" s="30"/>
      <c r="Y145" s="30"/>
      <c r="Z145" s="30"/>
      <c r="AA145" s="30"/>
      <c r="AB145" s="30"/>
      <c r="AC145" s="30"/>
      <c r="AD145" s="30"/>
      <c r="AE145" s="30"/>
      <c r="AR145" s="152" t="s">
        <v>128</v>
      </c>
      <c r="AT145" s="152" t="s">
        <v>123</v>
      </c>
      <c r="AU145" s="152" t="s">
        <v>83</v>
      </c>
      <c r="AY145" s="15" t="s">
        <v>121</v>
      </c>
      <c r="BE145" s="153">
        <f>IF(N145="základní",J145,0)</f>
        <v>0</v>
      </c>
      <c r="BF145" s="153">
        <f>IF(N145="snížená",J145,0)</f>
        <v>0</v>
      </c>
      <c r="BG145" s="153">
        <f>IF(N145="zákl. přenesená",J145,0)</f>
        <v>0</v>
      </c>
      <c r="BH145" s="153">
        <f>IF(N145="sníž. přenesená",J145,0)</f>
        <v>0</v>
      </c>
      <c r="BI145" s="153">
        <f>IF(N145="nulová",J145,0)</f>
        <v>0</v>
      </c>
      <c r="BJ145" s="15" t="s">
        <v>81</v>
      </c>
      <c r="BK145" s="153">
        <f>ROUND(I145*H145,2)</f>
        <v>0</v>
      </c>
      <c r="BL145" s="15" t="s">
        <v>128</v>
      </c>
      <c r="BM145" s="152" t="s">
        <v>193</v>
      </c>
    </row>
    <row r="146" spans="1:65" s="2" customFormat="1" ht="24.2" customHeight="1">
      <c r="A146" s="30"/>
      <c r="B146" s="140"/>
      <c r="C146" s="141" t="s">
        <v>194</v>
      </c>
      <c r="D146" s="141" t="s">
        <v>123</v>
      </c>
      <c r="E146" s="142" t="s">
        <v>195</v>
      </c>
      <c r="F146" s="143" t="s">
        <v>196</v>
      </c>
      <c r="G146" s="144" t="s">
        <v>188</v>
      </c>
      <c r="H146" s="145">
        <v>1</v>
      </c>
      <c r="I146" s="146"/>
      <c r="J146" s="147">
        <f>ROUND(I146*H146,2)</f>
        <v>0</v>
      </c>
      <c r="K146" s="143" t="s">
        <v>127</v>
      </c>
      <c r="L146" s="31"/>
      <c r="M146" s="148" t="s">
        <v>1</v>
      </c>
      <c r="N146" s="149" t="s">
        <v>38</v>
      </c>
      <c r="O146" s="56"/>
      <c r="P146" s="150">
        <f>O146*H146</f>
        <v>0</v>
      </c>
      <c r="Q146" s="150">
        <v>0.31108</v>
      </c>
      <c r="R146" s="150">
        <f>Q146*H146</f>
        <v>0.31108</v>
      </c>
      <c r="S146" s="150">
        <v>0</v>
      </c>
      <c r="T146" s="150">
        <f>S146*H146</f>
        <v>0</v>
      </c>
      <c r="U146" s="151" t="s">
        <v>1</v>
      </c>
      <c r="V146" s="30"/>
      <c r="W146" s="30"/>
      <c r="X146" s="30"/>
      <c r="Y146" s="30"/>
      <c r="Z146" s="30"/>
      <c r="AA146" s="30"/>
      <c r="AB146" s="30"/>
      <c r="AC146" s="30"/>
      <c r="AD146" s="30"/>
      <c r="AE146" s="30"/>
      <c r="AR146" s="152" t="s">
        <v>128</v>
      </c>
      <c r="AT146" s="152" t="s">
        <v>123</v>
      </c>
      <c r="AU146" s="152" t="s">
        <v>83</v>
      </c>
      <c r="AY146" s="15" t="s">
        <v>121</v>
      </c>
      <c r="BE146" s="153">
        <f>IF(N146="základní",J146,0)</f>
        <v>0</v>
      </c>
      <c r="BF146" s="153">
        <f>IF(N146="snížená",J146,0)</f>
        <v>0</v>
      </c>
      <c r="BG146" s="153">
        <f>IF(N146="zákl. přenesená",J146,0)</f>
        <v>0</v>
      </c>
      <c r="BH146" s="153">
        <f>IF(N146="sníž. přenesená",J146,0)</f>
        <v>0</v>
      </c>
      <c r="BI146" s="153">
        <f>IF(N146="nulová",J146,0)</f>
        <v>0</v>
      </c>
      <c r="BJ146" s="15" t="s">
        <v>81</v>
      </c>
      <c r="BK146" s="153">
        <f>ROUND(I146*H146,2)</f>
        <v>0</v>
      </c>
      <c r="BL146" s="15" t="s">
        <v>128</v>
      </c>
      <c r="BM146" s="152" t="s">
        <v>197</v>
      </c>
    </row>
    <row r="147" spans="2:63" s="12" customFormat="1" ht="22.9" customHeight="1">
      <c r="B147" s="127"/>
      <c r="D147" s="128" t="s">
        <v>72</v>
      </c>
      <c r="E147" s="138" t="s">
        <v>161</v>
      </c>
      <c r="F147" s="138" t="s">
        <v>198</v>
      </c>
      <c r="I147" s="130"/>
      <c r="J147" s="139">
        <f>BK147</f>
        <v>0</v>
      </c>
      <c r="L147" s="127"/>
      <c r="M147" s="132"/>
      <c r="N147" s="133"/>
      <c r="O147" s="133"/>
      <c r="P147" s="134">
        <f>SUM(P148:P161)</f>
        <v>0</v>
      </c>
      <c r="Q147" s="133"/>
      <c r="R147" s="134">
        <f>SUM(R148:R161)</f>
        <v>17.82681</v>
      </c>
      <c r="S147" s="133"/>
      <c r="T147" s="134">
        <f>SUM(T148:T161)</f>
        <v>15.5</v>
      </c>
      <c r="U147" s="135"/>
      <c r="AR147" s="128" t="s">
        <v>81</v>
      </c>
      <c r="AT147" s="136" t="s">
        <v>72</v>
      </c>
      <c r="AU147" s="136" t="s">
        <v>81</v>
      </c>
      <c r="AY147" s="128" t="s">
        <v>121</v>
      </c>
      <c r="BK147" s="137">
        <f>SUM(BK148:BK161)</f>
        <v>0</v>
      </c>
    </row>
    <row r="148" spans="1:65" s="2" customFormat="1" ht="24.2" customHeight="1">
      <c r="A148" s="30"/>
      <c r="B148" s="140"/>
      <c r="C148" s="141" t="s">
        <v>199</v>
      </c>
      <c r="D148" s="141" t="s">
        <v>123</v>
      </c>
      <c r="E148" s="142" t="s">
        <v>200</v>
      </c>
      <c r="F148" s="143" t="s">
        <v>201</v>
      </c>
      <c r="G148" s="144" t="s">
        <v>139</v>
      </c>
      <c r="H148" s="145">
        <v>60</v>
      </c>
      <c r="I148" s="146"/>
      <c r="J148" s="147">
        <f aca="true" t="shared" si="10" ref="J148:J161">ROUND(I148*H148,2)</f>
        <v>0</v>
      </c>
      <c r="K148" s="143" t="s">
        <v>127</v>
      </c>
      <c r="L148" s="31"/>
      <c r="M148" s="148" t="s">
        <v>1</v>
      </c>
      <c r="N148" s="149" t="s">
        <v>38</v>
      </c>
      <c r="O148" s="56"/>
      <c r="P148" s="150">
        <f aca="true" t="shared" si="11" ref="P148:P161">O148*H148</f>
        <v>0</v>
      </c>
      <c r="Q148" s="150">
        <v>0.00021</v>
      </c>
      <c r="R148" s="150">
        <f aca="true" t="shared" si="12" ref="R148:R161">Q148*H148</f>
        <v>0.0126</v>
      </c>
      <c r="S148" s="150">
        <v>0</v>
      </c>
      <c r="T148" s="150">
        <f aca="true" t="shared" si="13" ref="T148:T161">S148*H148</f>
        <v>0</v>
      </c>
      <c r="U148" s="151" t="s">
        <v>1</v>
      </c>
      <c r="V148" s="30"/>
      <c r="W148" s="30"/>
      <c r="X148" s="30"/>
      <c r="Y148" s="30"/>
      <c r="Z148" s="30"/>
      <c r="AA148" s="30"/>
      <c r="AB148" s="30"/>
      <c r="AC148" s="30"/>
      <c r="AD148" s="30"/>
      <c r="AE148" s="30"/>
      <c r="AR148" s="152" t="s">
        <v>128</v>
      </c>
      <c r="AT148" s="152" t="s">
        <v>123</v>
      </c>
      <c r="AU148" s="152" t="s">
        <v>83</v>
      </c>
      <c r="AY148" s="15" t="s">
        <v>121</v>
      </c>
      <c r="BE148" s="153">
        <f aca="true" t="shared" si="14" ref="BE148:BE161">IF(N148="základní",J148,0)</f>
        <v>0</v>
      </c>
      <c r="BF148" s="153">
        <f aca="true" t="shared" si="15" ref="BF148:BF161">IF(N148="snížená",J148,0)</f>
        <v>0</v>
      </c>
      <c r="BG148" s="153">
        <f aca="true" t="shared" si="16" ref="BG148:BG161">IF(N148="zákl. přenesená",J148,0)</f>
        <v>0</v>
      </c>
      <c r="BH148" s="153">
        <f aca="true" t="shared" si="17" ref="BH148:BH161">IF(N148="sníž. přenesená",J148,0)</f>
        <v>0</v>
      </c>
      <c r="BI148" s="153">
        <f aca="true" t="shared" si="18" ref="BI148:BI161">IF(N148="nulová",J148,0)</f>
        <v>0</v>
      </c>
      <c r="BJ148" s="15" t="s">
        <v>81</v>
      </c>
      <c r="BK148" s="153">
        <f aca="true" t="shared" si="19" ref="BK148:BK161">ROUND(I148*H148,2)</f>
        <v>0</v>
      </c>
      <c r="BL148" s="15" t="s">
        <v>128</v>
      </c>
      <c r="BM148" s="152" t="s">
        <v>202</v>
      </c>
    </row>
    <row r="149" spans="1:65" s="2" customFormat="1" ht="24.2" customHeight="1">
      <c r="A149" s="30"/>
      <c r="B149" s="140"/>
      <c r="C149" s="141" t="s">
        <v>203</v>
      </c>
      <c r="D149" s="141" t="s">
        <v>123</v>
      </c>
      <c r="E149" s="142" t="s">
        <v>204</v>
      </c>
      <c r="F149" s="143" t="s">
        <v>205</v>
      </c>
      <c r="G149" s="144" t="s">
        <v>139</v>
      </c>
      <c r="H149" s="145">
        <v>60</v>
      </c>
      <c r="I149" s="146"/>
      <c r="J149" s="147">
        <f t="shared" si="10"/>
        <v>0</v>
      </c>
      <c r="K149" s="143" t="s">
        <v>127</v>
      </c>
      <c r="L149" s="31"/>
      <c r="M149" s="148" t="s">
        <v>1</v>
      </c>
      <c r="N149" s="149" t="s">
        <v>38</v>
      </c>
      <c r="O149" s="56"/>
      <c r="P149" s="150">
        <f t="shared" si="11"/>
        <v>0</v>
      </c>
      <c r="Q149" s="150">
        <v>0.00011</v>
      </c>
      <c r="R149" s="150">
        <f t="shared" si="12"/>
        <v>0.0066</v>
      </c>
      <c r="S149" s="150">
        <v>0</v>
      </c>
      <c r="T149" s="150">
        <f t="shared" si="13"/>
        <v>0</v>
      </c>
      <c r="U149" s="151" t="s">
        <v>1</v>
      </c>
      <c r="V149" s="30"/>
      <c r="W149" s="30"/>
      <c r="X149" s="30"/>
      <c r="Y149" s="30"/>
      <c r="Z149" s="30"/>
      <c r="AA149" s="30"/>
      <c r="AB149" s="30"/>
      <c r="AC149" s="30"/>
      <c r="AD149" s="30"/>
      <c r="AE149" s="30"/>
      <c r="AR149" s="152" t="s">
        <v>128</v>
      </c>
      <c r="AT149" s="152" t="s">
        <v>123</v>
      </c>
      <c r="AU149" s="152" t="s">
        <v>83</v>
      </c>
      <c r="AY149" s="15" t="s">
        <v>121</v>
      </c>
      <c r="BE149" s="153">
        <f t="shared" si="14"/>
        <v>0</v>
      </c>
      <c r="BF149" s="153">
        <f t="shared" si="15"/>
        <v>0</v>
      </c>
      <c r="BG149" s="153">
        <f t="shared" si="16"/>
        <v>0</v>
      </c>
      <c r="BH149" s="153">
        <f t="shared" si="17"/>
        <v>0</v>
      </c>
      <c r="BI149" s="153">
        <f t="shared" si="18"/>
        <v>0</v>
      </c>
      <c r="BJ149" s="15" t="s">
        <v>81</v>
      </c>
      <c r="BK149" s="153">
        <f t="shared" si="19"/>
        <v>0</v>
      </c>
      <c r="BL149" s="15" t="s">
        <v>128</v>
      </c>
      <c r="BM149" s="152" t="s">
        <v>206</v>
      </c>
    </row>
    <row r="150" spans="1:65" s="2" customFormat="1" ht="24.2" customHeight="1">
      <c r="A150" s="30"/>
      <c r="B150" s="140"/>
      <c r="C150" s="141" t="s">
        <v>207</v>
      </c>
      <c r="D150" s="141" t="s">
        <v>123</v>
      </c>
      <c r="E150" s="142" t="s">
        <v>208</v>
      </c>
      <c r="F150" s="143" t="s">
        <v>209</v>
      </c>
      <c r="G150" s="144" t="s">
        <v>139</v>
      </c>
      <c r="H150" s="145">
        <v>60</v>
      </c>
      <c r="I150" s="146"/>
      <c r="J150" s="147">
        <f t="shared" si="10"/>
        <v>0</v>
      </c>
      <c r="K150" s="143" t="s">
        <v>127</v>
      </c>
      <c r="L150" s="31"/>
      <c r="M150" s="148" t="s">
        <v>1</v>
      </c>
      <c r="N150" s="149" t="s">
        <v>38</v>
      </c>
      <c r="O150" s="56"/>
      <c r="P150" s="150">
        <f t="shared" si="11"/>
        <v>0</v>
      </c>
      <c r="Q150" s="150">
        <v>0.00065</v>
      </c>
      <c r="R150" s="150">
        <f t="shared" si="12"/>
        <v>0.039</v>
      </c>
      <c r="S150" s="150">
        <v>0</v>
      </c>
      <c r="T150" s="150">
        <f t="shared" si="13"/>
        <v>0</v>
      </c>
      <c r="U150" s="151" t="s">
        <v>1</v>
      </c>
      <c r="V150" s="30"/>
      <c r="W150" s="30"/>
      <c r="X150" s="30"/>
      <c r="Y150" s="30"/>
      <c r="Z150" s="30"/>
      <c r="AA150" s="30"/>
      <c r="AB150" s="30"/>
      <c r="AC150" s="30"/>
      <c r="AD150" s="30"/>
      <c r="AE150" s="30"/>
      <c r="AR150" s="152" t="s">
        <v>128</v>
      </c>
      <c r="AT150" s="152" t="s">
        <v>123</v>
      </c>
      <c r="AU150" s="152" t="s">
        <v>83</v>
      </c>
      <c r="AY150" s="15" t="s">
        <v>121</v>
      </c>
      <c r="BE150" s="153">
        <f t="shared" si="14"/>
        <v>0</v>
      </c>
      <c r="BF150" s="153">
        <f t="shared" si="15"/>
        <v>0</v>
      </c>
      <c r="BG150" s="153">
        <f t="shared" si="16"/>
        <v>0</v>
      </c>
      <c r="BH150" s="153">
        <f t="shared" si="17"/>
        <v>0</v>
      </c>
      <c r="BI150" s="153">
        <f t="shared" si="18"/>
        <v>0</v>
      </c>
      <c r="BJ150" s="15" t="s">
        <v>81</v>
      </c>
      <c r="BK150" s="153">
        <f t="shared" si="19"/>
        <v>0</v>
      </c>
      <c r="BL150" s="15" t="s">
        <v>128</v>
      </c>
      <c r="BM150" s="152" t="s">
        <v>210</v>
      </c>
    </row>
    <row r="151" spans="1:65" s="2" customFormat="1" ht="24.2" customHeight="1">
      <c r="A151" s="30"/>
      <c r="B151" s="140"/>
      <c r="C151" s="141" t="s">
        <v>7</v>
      </c>
      <c r="D151" s="141" t="s">
        <v>123</v>
      </c>
      <c r="E151" s="142" t="s">
        <v>211</v>
      </c>
      <c r="F151" s="143" t="s">
        <v>212</v>
      </c>
      <c r="G151" s="144" t="s">
        <v>139</v>
      </c>
      <c r="H151" s="145">
        <v>60</v>
      </c>
      <c r="I151" s="146"/>
      <c r="J151" s="147">
        <f t="shared" si="10"/>
        <v>0</v>
      </c>
      <c r="K151" s="143" t="s">
        <v>127</v>
      </c>
      <c r="L151" s="31"/>
      <c r="M151" s="148" t="s">
        <v>1</v>
      </c>
      <c r="N151" s="149" t="s">
        <v>38</v>
      </c>
      <c r="O151" s="56"/>
      <c r="P151" s="150">
        <f t="shared" si="11"/>
        <v>0</v>
      </c>
      <c r="Q151" s="150">
        <v>0.00038</v>
      </c>
      <c r="R151" s="150">
        <f t="shared" si="12"/>
        <v>0.0228</v>
      </c>
      <c r="S151" s="150">
        <v>0</v>
      </c>
      <c r="T151" s="150">
        <f t="shared" si="13"/>
        <v>0</v>
      </c>
      <c r="U151" s="151" t="s">
        <v>1</v>
      </c>
      <c r="V151" s="30"/>
      <c r="W151" s="30"/>
      <c r="X151" s="30"/>
      <c r="Y151" s="30"/>
      <c r="Z151" s="30"/>
      <c r="AA151" s="30"/>
      <c r="AB151" s="30"/>
      <c r="AC151" s="30"/>
      <c r="AD151" s="30"/>
      <c r="AE151" s="30"/>
      <c r="AR151" s="152" t="s">
        <v>128</v>
      </c>
      <c r="AT151" s="152" t="s">
        <v>123</v>
      </c>
      <c r="AU151" s="152" t="s">
        <v>83</v>
      </c>
      <c r="AY151" s="15" t="s">
        <v>121</v>
      </c>
      <c r="BE151" s="153">
        <f t="shared" si="14"/>
        <v>0</v>
      </c>
      <c r="BF151" s="153">
        <f t="shared" si="15"/>
        <v>0</v>
      </c>
      <c r="BG151" s="153">
        <f t="shared" si="16"/>
        <v>0</v>
      </c>
      <c r="BH151" s="153">
        <f t="shared" si="17"/>
        <v>0</v>
      </c>
      <c r="BI151" s="153">
        <f t="shared" si="18"/>
        <v>0</v>
      </c>
      <c r="BJ151" s="15" t="s">
        <v>81</v>
      </c>
      <c r="BK151" s="153">
        <f t="shared" si="19"/>
        <v>0</v>
      </c>
      <c r="BL151" s="15" t="s">
        <v>128</v>
      </c>
      <c r="BM151" s="152" t="s">
        <v>213</v>
      </c>
    </row>
    <row r="152" spans="1:65" s="2" customFormat="1" ht="14.45" customHeight="1">
      <c r="A152" s="30"/>
      <c r="B152" s="140"/>
      <c r="C152" s="141" t="s">
        <v>214</v>
      </c>
      <c r="D152" s="141" t="s">
        <v>123</v>
      </c>
      <c r="E152" s="142" t="s">
        <v>215</v>
      </c>
      <c r="F152" s="143" t="s">
        <v>216</v>
      </c>
      <c r="G152" s="144" t="s">
        <v>139</v>
      </c>
      <c r="H152" s="145">
        <v>120</v>
      </c>
      <c r="I152" s="146"/>
      <c r="J152" s="147">
        <f t="shared" si="10"/>
        <v>0</v>
      </c>
      <c r="K152" s="143" t="s">
        <v>127</v>
      </c>
      <c r="L152" s="31"/>
      <c r="M152" s="148" t="s">
        <v>1</v>
      </c>
      <c r="N152" s="149" t="s">
        <v>38</v>
      </c>
      <c r="O152" s="56"/>
      <c r="P152" s="150">
        <f t="shared" si="11"/>
        <v>0</v>
      </c>
      <c r="Q152" s="150">
        <v>0</v>
      </c>
      <c r="R152" s="150">
        <f t="shared" si="12"/>
        <v>0</v>
      </c>
      <c r="S152" s="150">
        <v>0</v>
      </c>
      <c r="T152" s="150">
        <f t="shared" si="13"/>
        <v>0</v>
      </c>
      <c r="U152" s="151" t="s">
        <v>1</v>
      </c>
      <c r="V152" s="30"/>
      <c r="W152" s="30"/>
      <c r="X152" s="30"/>
      <c r="Y152" s="30"/>
      <c r="Z152" s="30"/>
      <c r="AA152" s="30"/>
      <c r="AB152" s="30"/>
      <c r="AC152" s="30"/>
      <c r="AD152" s="30"/>
      <c r="AE152" s="30"/>
      <c r="AR152" s="152" t="s">
        <v>128</v>
      </c>
      <c r="AT152" s="152" t="s">
        <v>123</v>
      </c>
      <c r="AU152" s="152" t="s">
        <v>83</v>
      </c>
      <c r="AY152" s="15" t="s">
        <v>121</v>
      </c>
      <c r="BE152" s="153">
        <f t="shared" si="14"/>
        <v>0</v>
      </c>
      <c r="BF152" s="153">
        <f t="shared" si="15"/>
        <v>0</v>
      </c>
      <c r="BG152" s="153">
        <f t="shared" si="16"/>
        <v>0</v>
      </c>
      <c r="BH152" s="153">
        <f t="shared" si="17"/>
        <v>0</v>
      </c>
      <c r="BI152" s="153">
        <f t="shared" si="18"/>
        <v>0</v>
      </c>
      <c r="BJ152" s="15" t="s">
        <v>81</v>
      </c>
      <c r="BK152" s="153">
        <f t="shared" si="19"/>
        <v>0</v>
      </c>
      <c r="BL152" s="15" t="s">
        <v>128</v>
      </c>
      <c r="BM152" s="152" t="s">
        <v>217</v>
      </c>
    </row>
    <row r="153" spans="1:65" s="2" customFormat="1" ht="24.2" customHeight="1">
      <c r="A153" s="30"/>
      <c r="B153" s="140"/>
      <c r="C153" s="141" t="s">
        <v>218</v>
      </c>
      <c r="D153" s="141" t="s">
        <v>123</v>
      </c>
      <c r="E153" s="142" t="s">
        <v>219</v>
      </c>
      <c r="F153" s="143" t="s">
        <v>220</v>
      </c>
      <c r="G153" s="144" t="s">
        <v>139</v>
      </c>
      <c r="H153" s="145">
        <v>73</v>
      </c>
      <c r="I153" s="146"/>
      <c r="J153" s="147">
        <f t="shared" si="10"/>
        <v>0</v>
      </c>
      <c r="K153" s="143" t="s">
        <v>127</v>
      </c>
      <c r="L153" s="31"/>
      <c r="M153" s="148" t="s">
        <v>1</v>
      </c>
      <c r="N153" s="149" t="s">
        <v>38</v>
      </c>
      <c r="O153" s="56"/>
      <c r="P153" s="150">
        <f t="shared" si="11"/>
        <v>0</v>
      </c>
      <c r="Q153" s="150">
        <v>0.14067</v>
      </c>
      <c r="R153" s="150">
        <f t="shared" si="12"/>
        <v>10.26891</v>
      </c>
      <c r="S153" s="150">
        <v>0</v>
      </c>
      <c r="T153" s="150">
        <f t="shared" si="13"/>
        <v>0</v>
      </c>
      <c r="U153" s="151" t="s">
        <v>1</v>
      </c>
      <c r="V153" s="30"/>
      <c r="W153" s="30"/>
      <c r="X153" s="30"/>
      <c r="Y153" s="30"/>
      <c r="Z153" s="30"/>
      <c r="AA153" s="30"/>
      <c r="AB153" s="30"/>
      <c r="AC153" s="30"/>
      <c r="AD153" s="30"/>
      <c r="AE153" s="30"/>
      <c r="AR153" s="152" t="s">
        <v>128</v>
      </c>
      <c r="AT153" s="152" t="s">
        <v>123</v>
      </c>
      <c r="AU153" s="152" t="s">
        <v>83</v>
      </c>
      <c r="AY153" s="15" t="s">
        <v>121</v>
      </c>
      <c r="BE153" s="153">
        <f t="shared" si="14"/>
        <v>0</v>
      </c>
      <c r="BF153" s="153">
        <f t="shared" si="15"/>
        <v>0</v>
      </c>
      <c r="BG153" s="153">
        <f t="shared" si="16"/>
        <v>0</v>
      </c>
      <c r="BH153" s="153">
        <f t="shared" si="17"/>
        <v>0</v>
      </c>
      <c r="BI153" s="153">
        <f t="shared" si="18"/>
        <v>0</v>
      </c>
      <c r="BJ153" s="15" t="s">
        <v>81</v>
      </c>
      <c r="BK153" s="153">
        <f t="shared" si="19"/>
        <v>0</v>
      </c>
      <c r="BL153" s="15" t="s">
        <v>128</v>
      </c>
      <c r="BM153" s="152" t="s">
        <v>221</v>
      </c>
    </row>
    <row r="154" spans="1:65" s="2" customFormat="1" ht="24.2" customHeight="1">
      <c r="A154" s="30"/>
      <c r="B154" s="140"/>
      <c r="C154" s="163" t="s">
        <v>222</v>
      </c>
      <c r="D154" s="163" t="s">
        <v>223</v>
      </c>
      <c r="E154" s="164" t="s">
        <v>224</v>
      </c>
      <c r="F154" s="165" t="s">
        <v>225</v>
      </c>
      <c r="G154" s="166" t="s">
        <v>139</v>
      </c>
      <c r="H154" s="167">
        <v>73</v>
      </c>
      <c r="I154" s="168"/>
      <c r="J154" s="169">
        <f t="shared" si="10"/>
        <v>0</v>
      </c>
      <c r="K154" s="165" t="s">
        <v>127</v>
      </c>
      <c r="L154" s="170"/>
      <c r="M154" s="171" t="s">
        <v>1</v>
      </c>
      <c r="N154" s="172" t="s">
        <v>38</v>
      </c>
      <c r="O154" s="56"/>
      <c r="P154" s="150">
        <f t="shared" si="11"/>
        <v>0</v>
      </c>
      <c r="Q154" s="150">
        <v>0.09</v>
      </c>
      <c r="R154" s="150">
        <f t="shared" si="12"/>
        <v>6.569999999999999</v>
      </c>
      <c r="S154" s="150">
        <v>0</v>
      </c>
      <c r="T154" s="150">
        <f t="shared" si="13"/>
        <v>0</v>
      </c>
      <c r="U154" s="151" t="s">
        <v>1</v>
      </c>
      <c r="V154" s="30"/>
      <c r="W154" s="30"/>
      <c r="X154" s="30"/>
      <c r="Y154" s="30"/>
      <c r="Z154" s="30"/>
      <c r="AA154" s="30"/>
      <c r="AB154" s="30"/>
      <c r="AC154" s="30"/>
      <c r="AD154" s="30"/>
      <c r="AE154" s="30"/>
      <c r="AR154" s="152" t="s">
        <v>156</v>
      </c>
      <c r="AT154" s="152" t="s">
        <v>223</v>
      </c>
      <c r="AU154" s="152" t="s">
        <v>83</v>
      </c>
      <c r="AY154" s="15" t="s">
        <v>121</v>
      </c>
      <c r="BE154" s="153">
        <f t="shared" si="14"/>
        <v>0</v>
      </c>
      <c r="BF154" s="153">
        <f t="shared" si="15"/>
        <v>0</v>
      </c>
      <c r="BG154" s="153">
        <f t="shared" si="16"/>
        <v>0</v>
      </c>
      <c r="BH154" s="153">
        <f t="shared" si="17"/>
        <v>0</v>
      </c>
      <c r="BI154" s="153">
        <f t="shared" si="18"/>
        <v>0</v>
      </c>
      <c r="BJ154" s="15" t="s">
        <v>81</v>
      </c>
      <c r="BK154" s="153">
        <f t="shared" si="19"/>
        <v>0</v>
      </c>
      <c r="BL154" s="15" t="s">
        <v>128</v>
      </c>
      <c r="BM154" s="152" t="s">
        <v>226</v>
      </c>
    </row>
    <row r="155" spans="1:65" s="2" customFormat="1" ht="37.9" customHeight="1">
      <c r="A155" s="30"/>
      <c r="B155" s="140"/>
      <c r="C155" s="141" t="s">
        <v>227</v>
      </c>
      <c r="D155" s="141" t="s">
        <v>123</v>
      </c>
      <c r="E155" s="142" t="s">
        <v>228</v>
      </c>
      <c r="F155" s="143" t="s">
        <v>229</v>
      </c>
      <c r="G155" s="144" t="s">
        <v>139</v>
      </c>
      <c r="H155" s="145">
        <v>120</v>
      </c>
      <c r="I155" s="146"/>
      <c r="J155" s="147">
        <f t="shared" si="10"/>
        <v>0</v>
      </c>
      <c r="K155" s="143" t="s">
        <v>127</v>
      </c>
      <c r="L155" s="31"/>
      <c r="M155" s="148" t="s">
        <v>1</v>
      </c>
      <c r="N155" s="149" t="s">
        <v>38</v>
      </c>
      <c r="O155" s="56"/>
      <c r="P155" s="150">
        <f t="shared" si="11"/>
        <v>0</v>
      </c>
      <c r="Q155" s="150">
        <v>0</v>
      </c>
      <c r="R155" s="150">
        <f t="shared" si="12"/>
        <v>0</v>
      </c>
      <c r="S155" s="150">
        <v>0</v>
      </c>
      <c r="T155" s="150">
        <f t="shared" si="13"/>
        <v>0</v>
      </c>
      <c r="U155" s="151" t="s">
        <v>1</v>
      </c>
      <c r="V155" s="30"/>
      <c r="W155" s="30"/>
      <c r="X155" s="30"/>
      <c r="Y155" s="30"/>
      <c r="Z155" s="30"/>
      <c r="AA155" s="30"/>
      <c r="AB155" s="30"/>
      <c r="AC155" s="30"/>
      <c r="AD155" s="30"/>
      <c r="AE155" s="30"/>
      <c r="AR155" s="152" t="s">
        <v>128</v>
      </c>
      <c r="AT155" s="152" t="s">
        <v>123</v>
      </c>
      <c r="AU155" s="152" t="s">
        <v>83</v>
      </c>
      <c r="AY155" s="15" t="s">
        <v>121</v>
      </c>
      <c r="BE155" s="153">
        <f t="shared" si="14"/>
        <v>0</v>
      </c>
      <c r="BF155" s="153">
        <f t="shared" si="15"/>
        <v>0</v>
      </c>
      <c r="BG155" s="153">
        <f t="shared" si="16"/>
        <v>0</v>
      </c>
      <c r="BH155" s="153">
        <f t="shared" si="17"/>
        <v>0</v>
      </c>
      <c r="BI155" s="153">
        <f t="shared" si="18"/>
        <v>0</v>
      </c>
      <c r="BJ155" s="15" t="s">
        <v>81</v>
      </c>
      <c r="BK155" s="153">
        <f t="shared" si="19"/>
        <v>0</v>
      </c>
      <c r="BL155" s="15" t="s">
        <v>128</v>
      </c>
      <c r="BM155" s="152" t="s">
        <v>230</v>
      </c>
    </row>
    <row r="156" spans="1:65" s="2" customFormat="1" ht="37.9" customHeight="1">
      <c r="A156" s="30"/>
      <c r="B156" s="140"/>
      <c r="C156" s="141" t="s">
        <v>231</v>
      </c>
      <c r="D156" s="141" t="s">
        <v>123</v>
      </c>
      <c r="E156" s="142" t="s">
        <v>232</v>
      </c>
      <c r="F156" s="143" t="s">
        <v>233</v>
      </c>
      <c r="G156" s="144" t="s">
        <v>139</v>
      </c>
      <c r="H156" s="145">
        <v>120</v>
      </c>
      <c r="I156" s="146"/>
      <c r="J156" s="147">
        <f t="shared" si="10"/>
        <v>0</v>
      </c>
      <c r="K156" s="143" t="s">
        <v>127</v>
      </c>
      <c r="L156" s="31"/>
      <c r="M156" s="148" t="s">
        <v>1</v>
      </c>
      <c r="N156" s="149" t="s">
        <v>38</v>
      </c>
      <c r="O156" s="56"/>
      <c r="P156" s="150">
        <f t="shared" si="11"/>
        <v>0</v>
      </c>
      <c r="Q156" s="150">
        <v>5E-05</v>
      </c>
      <c r="R156" s="150">
        <f t="shared" si="12"/>
        <v>0.006</v>
      </c>
      <c r="S156" s="150">
        <v>0</v>
      </c>
      <c r="T156" s="150">
        <f t="shared" si="13"/>
        <v>0</v>
      </c>
      <c r="U156" s="151" t="s">
        <v>1</v>
      </c>
      <c r="V156" s="30"/>
      <c r="W156" s="30"/>
      <c r="X156" s="30"/>
      <c r="Y156" s="30"/>
      <c r="Z156" s="30"/>
      <c r="AA156" s="30"/>
      <c r="AB156" s="30"/>
      <c r="AC156" s="30"/>
      <c r="AD156" s="30"/>
      <c r="AE156" s="30"/>
      <c r="AR156" s="152" t="s">
        <v>128</v>
      </c>
      <c r="AT156" s="152" t="s">
        <v>123</v>
      </c>
      <c r="AU156" s="152" t="s">
        <v>83</v>
      </c>
      <c r="AY156" s="15" t="s">
        <v>121</v>
      </c>
      <c r="BE156" s="153">
        <f t="shared" si="14"/>
        <v>0</v>
      </c>
      <c r="BF156" s="153">
        <f t="shared" si="15"/>
        <v>0</v>
      </c>
      <c r="BG156" s="153">
        <f t="shared" si="16"/>
        <v>0</v>
      </c>
      <c r="BH156" s="153">
        <f t="shared" si="17"/>
        <v>0</v>
      </c>
      <c r="BI156" s="153">
        <f t="shared" si="18"/>
        <v>0</v>
      </c>
      <c r="BJ156" s="15" t="s">
        <v>81</v>
      </c>
      <c r="BK156" s="153">
        <f t="shared" si="19"/>
        <v>0</v>
      </c>
      <c r="BL156" s="15" t="s">
        <v>128</v>
      </c>
      <c r="BM156" s="152" t="s">
        <v>234</v>
      </c>
    </row>
    <row r="157" spans="1:65" s="2" customFormat="1" ht="14.45" customHeight="1">
      <c r="A157" s="30"/>
      <c r="B157" s="140"/>
      <c r="C157" s="141" t="s">
        <v>235</v>
      </c>
      <c r="D157" s="141" t="s">
        <v>123</v>
      </c>
      <c r="E157" s="142" t="s">
        <v>236</v>
      </c>
      <c r="F157" s="143" t="s">
        <v>237</v>
      </c>
      <c r="G157" s="144" t="s">
        <v>139</v>
      </c>
      <c r="H157" s="145">
        <v>120</v>
      </c>
      <c r="I157" s="146"/>
      <c r="J157" s="147">
        <f t="shared" si="10"/>
        <v>0</v>
      </c>
      <c r="K157" s="143" t="s">
        <v>127</v>
      </c>
      <c r="L157" s="31"/>
      <c r="M157" s="148" t="s">
        <v>1</v>
      </c>
      <c r="N157" s="149" t="s">
        <v>38</v>
      </c>
      <c r="O157" s="56"/>
      <c r="P157" s="150">
        <f t="shared" si="11"/>
        <v>0</v>
      </c>
      <c r="Q157" s="150">
        <v>0</v>
      </c>
      <c r="R157" s="150">
        <f t="shared" si="12"/>
        <v>0</v>
      </c>
      <c r="S157" s="150">
        <v>0</v>
      </c>
      <c r="T157" s="150">
        <f t="shared" si="13"/>
        <v>0</v>
      </c>
      <c r="U157" s="151" t="s">
        <v>1</v>
      </c>
      <c r="V157" s="30"/>
      <c r="W157" s="30"/>
      <c r="X157" s="30"/>
      <c r="Y157" s="30"/>
      <c r="Z157" s="30"/>
      <c r="AA157" s="30"/>
      <c r="AB157" s="30"/>
      <c r="AC157" s="30"/>
      <c r="AD157" s="30"/>
      <c r="AE157" s="30"/>
      <c r="AR157" s="152" t="s">
        <v>128</v>
      </c>
      <c r="AT157" s="152" t="s">
        <v>123</v>
      </c>
      <c r="AU157" s="152" t="s">
        <v>83</v>
      </c>
      <c r="AY157" s="15" t="s">
        <v>121</v>
      </c>
      <c r="BE157" s="153">
        <f t="shared" si="14"/>
        <v>0</v>
      </c>
      <c r="BF157" s="153">
        <f t="shared" si="15"/>
        <v>0</v>
      </c>
      <c r="BG157" s="153">
        <f t="shared" si="16"/>
        <v>0</v>
      </c>
      <c r="BH157" s="153">
        <f t="shared" si="17"/>
        <v>0</v>
      </c>
      <c r="BI157" s="153">
        <f t="shared" si="18"/>
        <v>0</v>
      </c>
      <c r="BJ157" s="15" t="s">
        <v>81</v>
      </c>
      <c r="BK157" s="153">
        <f t="shared" si="19"/>
        <v>0</v>
      </c>
      <c r="BL157" s="15" t="s">
        <v>128</v>
      </c>
      <c r="BM157" s="152" t="s">
        <v>238</v>
      </c>
    </row>
    <row r="158" spans="1:65" s="2" customFormat="1" ht="24.2" customHeight="1">
      <c r="A158" s="30"/>
      <c r="B158" s="140"/>
      <c r="C158" s="141" t="s">
        <v>239</v>
      </c>
      <c r="D158" s="141" t="s">
        <v>123</v>
      </c>
      <c r="E158" s="142" t="s">
        <v>240</v>
      </c>
      <c r="F158" s="143" t="s">
        <v>241</v>
      </c>
      <c r="G158" s="144" t="s">
        <v>139</v>
      </c>
      <c r="H158" s="145">
        <v>80</v>
      </c>
      <c r="I158" s="146"/>
      <c r="J158" s="147">
        <f t="shared" si="10"/>
        <v>0</v>
      </c>
      <c r="K158" s="143" t="s">
        <v>1</v>
      </c>
      <c r="L158" s="31"/>
      <c r="M158" s="148" t="s">
        <v>1</v>
      </c>
      <c r="N158" s="149" t="s">
        <v>38</v>
      </c>
      <c r="O158" s="56"/>
      <c r="P158" s="150">
        <f t="shared" si="11"/>
        <v>0</v>
      </c>
      <c r="Q158" s="150">
        <v>0</v>
      </c>
      <c r="R158" s="150">
        <f t="shared" si="12"/>
        <v>0</v>
      </c>
      <c r="S158" s="150">
        <v>0</v>
      </c>
      <c r="T158" s="150">
        <f t="shared" si="13"/>
        <v>0</v>
      </c>
      <c r="U158" s="151" t="s">
        <v>1</v>
      </c>
      <c r="V158" s="30"/>
      <c r="W158" s="30"/>
      <c r="X158" s="30"/>
      <c r="Y158" s="30"/>
      <c r="Z158" s="30"/>
      <c r="AA158" s="30"/>
      <c r="AB158" s="30"/>
      <c r="AC158" s="30"/>
      <c r="AD158" s="30"/>
      <c r="AE158" s="30"/>
      <c r="AR158" s="152" t="s">
        <v>128</v>
      </c>
      <c r="AT158" s="152" t="s">
        <v>123</v>
      </c>
      <c r="AU158" s="152" t="s">
        <v>83</v>
      </c>
      <c r="AY158" s="15" t="s">
        <v>121</v>
      </c>
      <c r="BE158" s="153">
        <f t="shared" si="14"/>
        <v>0</v>
      </c>
      <c r="BF158" s="153">
        <f t="shared" si="15"/>
        <v>0</v>
      </c>
      <c r="BG158" s="153">
        <f t="shared" si="16"/>
        <v>0</v>
      </c>
      <c r="BH158" s="153">
        <f t="shared" si="17"/>
        <v>0</v>
      </c>
      <c r="BI158" s="153">
        <f t="shared" si="18"/>
        <v>0</v>
      </c>
      <c r="BJ158" s="15" t="s">
        <v>81</v>
      </c>
      <c r="BK158" s="153">
        <f t="shared" si="19"/>
        <v>0</v>
      </c>
      <c r="BL158" s="15" t="s">
        <v>128</v>
      </c>
      <c r="BM158" s="152" t="s">
        <v>242</v>
      </c>
    </row>
    <row r="159" spans="1:65" s="2" customFormat="1" ht="24.2" customHeight="1">
      <c r="A159" s="30"/>
      <c r="B159" s="140"/>
      <c r="C159" s="141" t="s">
        <v>243</v>
      </c>
      <c r="D159" s="141" t="s">
        <v>123</v>
      </c>
      <c r="E159" s="142" t="s">
        <v>244</v>
      </c>
      <c r="F159" s="143" t="s">
        <v>245</v>
      </c>
      <c r="G159" s="144" t="s">
        <v>126</v>
      </c>
      <c r="H159" s="145">
        <v>775</v>
      </c>
      <c r="I159" s="146"/>
      <c r="J159" s="147">
        <f t="shared" si="10"/>
        <v>0</v>
      </c>
      <c r="K159" s="143" t="s">
        <v>127</v>
      </c>
      <c r="L159" s="31"/>
      <c r="M159" s="148" t="s">
        <v>1</v>
      </c>
      <c r="N159" s="149" t="s">
        <v>38</v>
      </c>
      <c r="O159" s="56"/>
      <c r="P159" s="150">
        <f t="shared" si="11"/>
        <v>0</v>
      </c>
      <c r="Q159" s="150">
        <v>0</v>
      </c>
      <c r="R159" s="150">
        <f t="shared" si="12"/>
        <v>0</v>
      </c>
      <c r="S159" s="150">
        <v>0.02</v>
      </c>
      <c r="T159" s="150">
        <f t="shared" si="13"/>
        <v>15.5</v>
      </c>
      <c r="U159" s="151" t="s">
        <v>1</v>
      </c>
      <c r="V159" s="30"/>
      <c r="W159" s="30"/>
      <c r="X159" s="30"/>
      <c r="Y159" s="30"/>
      <c r="Z159" s="30"/>
      <c r="AA159" s="30"/>
      <c r="AB159" s="30"/>
      <c r="AC159" s="30"/>
      <c r="AD159" s="30"/>
      <c r="AE159" s="30"/>
      <c r="AR159" s="152" t="s">
        <v>128</v>
      </c>
      <c r="AT159" s="152" t="s">
        <v>123</v>
      </c>
      <c r="AU159" s="152" t="s">
        <v>83</v>
      </c>
      <c r="AY159" s="15" t="s">
        <v>121</v>
      </c>
      <c r="BE159" s="153">
        <f t="shared" si="14"/>
        <v>0</v>
      </c>
      <c r="BF159" s="153">
        <f t="shared" si="15"/>
        <v>0</v>
      </c>
      <c r="BG159" s="153">
        <f t="shared" si="16"/>
        <v>0</v>
      </c>
      <c r="BH159" s="153">
        <f t="shared" si="17"/>
        <v>0</v>
      </c>
      <c r="BI159" s="153">
        <f t="shared" si="18"/>
        <v>0</v>
      </c>
      <c r="BJ159" s="15" t="s">
        <v>81</v>
      </c>
      <c r="BK159" s="153">
        <f t="shared" si="19"/>
        <v>0</v>
      </c>
      <c r="BL159" s="15" t="s">
        <v>128</v>
      </c>
      <c r="BM159" s="152" t="s">
        <v>246</v>
      </c>
    </row>
    <row r="160" spans="1:65" s="2" customFormat="1" ht="24.2" customHeight="1">
      <c r="A160" s="30"/>
      <c r="B160" s="140"/>
      <c r="C160" s="141" t="s">
        <v>247</v>
      </c>
      <c r="D160" s="141" t="s">
        <v>123</v>
      </c>
      <c r="E160" s="142" t="s">
        <v>248</v>
      </c>
      <c r="F160" s="143" t="s">
        <v>249</v>
      </c>
      <c r="G160" s="144" t="s">
        <v>126</v>
      </c>
      <c r="H160" s="145">
        <v>245</v>
      </c>
      <c r="I160" s="146"/>
      <c r="J160" s="147">
        <f t="shared" si="10"/>
        <v>0</v>
      </c>
      <c r="K160" s="143" t="s">
        <v>127</v>
      </c>
      <c r="L160" s="31"/>
      <c r="M160" s="148" t="s">
        <v>1</v>
      </c>
      <c r="N160" s="149" t="s">
        <v>38</v>
      </c>
      <c r="O160" s="56"/>
      <c r="P160" s="150">
        <f t="shared" si="11"/>
        <v>0</v>
      </c>
      <c r="Q160" s="150">
        <v>0</v>
      </c>
      <c r="R160" s="150">
        <f t="shared" si="12"/>
        <v>0</v>
      </c>
      <c r="S160" s="150">
        <v>0</v>
      </c>
      <c r="T160" s="150">
        <f t="shared" si="13"/>
        <v>0</v>
      </c>
      <c r="U160" s="151" t="s">
        <v>1</v>
      </c>
      <c r="V160" s="30"/>
      <c r="W160" s="30"/>
      <c r="X160" s="30"/>
      <c r="Y160" s="30"/>
      <c r="Z160" s="30"/>
      <c r="AA160" s="30"/>
      <c r="AB160" s="30"/>
      <c r="AC160" s="30"/>
      <c r="AD160" s="30"/>
      <c r="AE160" s="30"/>
      <c r="AR160" s="152" t="s">
        <v>128</v>
      </c>
      <c r="AT160" s="152" t="s">
        <v>123</v>
      </c>
      <c r="AU160" s="152" t="s">
        <v>83</v>
      </c>
      <c r="AY160" s="15" t="s">
        <v>121</v>
      </c>
      <c r="BE160" s="153">
        <f t="shared" si="14"/>
        <v>0</v>
      </c>
      <c r="BF160" s="153">
        <f t="shared" si="15"/>
        <v>0</v>
      </c>
      <c r="BG160" s="153">
        <f t="shared" si="16"/>
        <v>0</v>
      </c>
      <c r="BH160" s="153">
        <f t="shared" si="17"/>
        <v>0</v>
      </c>
      <c r="BI160" s="153">
        <f t="shared" si="18"/>
        <v>0</v>
      </c>
      <c r="BJ160" s="15" t="s">
        <v>81</v>
      </c>
      <c r="BK160" s="153">
        <f t="shared" si="19"/>
        <v>0</v>
      </c>
      <c r="BL160" s="15" t="s">
        <v>128</v>
      </c>
      <c r="BM160" s="152" t="s">
        <v>250</v>
      </c>
    </row>
    <row r="161" spans="1:65" s="2" customFormat="1" ht="14.45" customHeight="1">
      <c r="A161" s="30"/>
      <c r="B161" s="140"/>
      <c r="C161" s="141" t="s">
        <v>251</v>
      </c>
      <c r="D161" s="141" t="s">
        <v>123</v>
      </c>
      <c r="E161" s="142" t="s">
        <v>252</v>
      </c>
      <c r="F161" s="143" t="s">
        <v>253</v>
      </c>
      <c r="G161" s="144" t="s">
        <v>254</v>
      </c>
      <c r="H161" s="145">
        <v>65</v>
      </c>
      <c r="I161" s="146"/>
      <c r="J161" s="147">
        <f t="shared" si="10"/>
        <v>0</v>
      </c>
      <c r="K161" s="143" t="s">
        <v>1</v>
      </c>
      <c r="L161" s="31"/>
      <c r="M161" s="148" t="s">
        <v>1</v>
      </c>
      <c r="N161" s="149" t="s">
        <v>38</v>
      </c>
      <c r="O161" s="56"/>
      <c r="P161" s="150">
        <f t="shared" si="11"/>
        <v>0</v>
      </c>
      <c r="Q161" s="150">
        <v>0.01386</v>
      </c>
      <c r="R161" s="150">
        <f t="shared" si="12"/>
        <v>0.9009</v>
      </c>
      <c r="S161" s="150">
        <v>0</v>
      </c>
      <c r="T161" s="150">
        <f t="shared" si="13"/>
        <v>0</v>
      </c>
      <c r="U161" s="151" t="s">
        <v>1</v>
      </c>
      <c r="V161" s="30"/>
      <c r="W161" s="30"/>
      <c r="X161" s="30"/>
      <c r="Y161" s="30"/>
      <c r="Z161" s="30"/>
      <c r="AA161" s="30"/>
      <c r="AB161" s="30"/>
      <c r="AC161" s="30"/>
      <c r="AD161" s="30"/>
      <c r="AE161" s="30"/>
      <c r="AR161" s="152" t="s">
        <v>128</v>
      </c>
      <c r="AT161" s="152" t="s">
        <v>123</v>
      </c>
      <c r="AU161" s="152" t="s">
        <v>83</v>
      </c>
      <c r="AY161" s="15" t="s">
        <v>121</v>
      </c>
      <c r="BE161" s="153">
        <f t="shared" si="14"/>
        <v>0</v>
      </c>
      <c r="BF161" s="153">
        <f t="shared" si="15"/>
        <v>0</v>
      </c>
      <c r="BG161" s="153">
        <f t="shared" si="16"/>
        <v>0</v>
      </c>
      <c r="BH161" s="153">
        <f t="shared" si="17"/>
        <v>0</v>
      </c>
      <c r="BI161" s="153">
        <f t="shared" si="18"/>
        <v>0</v>
      </c>
      <c r="BJ161" s="15" t="s">
        <v>81</v>
      </c>
      <c r="BK161" s="153">
        <f t="shared" si="19"/>
        <v>0</v>
      </c>
      <c r="BL161" s="15" t="s">
        <v>128</v>
      </c>
      <c r="BM161" s="152" t="s">
        <v>255</v>
      </c>
    </row>
    <row r="162" spans="2:63" s="12" customFormat="1" ht="22.9" customHeight="1">
      <c r="B162" s="127"/>
      <c r="D162" s="128" t="s">
        <v>72</v>
      </c>
      <c r="E162" s="138" t="s">
        <v>256</v>
      </c>
      <c r="F162" s="138" t="s">
        <v>257</v>
      </c>
      <c r="I162" s="130"/>
      <c r="J162" s="139">
        <f>BK162</f>
        <v>0</v>
      </c>
      <c r="L162" s="127"/>
      <c r="M162" s="132"/>
      <c r="N162" s="133"/>
      <c r="O162" s="133"/>
      <c r="P162" s="134">
        <f>SUM(P163:P167)</f>
        <v>0</v>
      </c>
      <c r="Q162" s="133"/>
      <c r="R162" s="134">
        <f>SUM(R163:R167)</f>
        <v>0</v>
      </c>
      <c r="S162" s="133"/>
      <c r="T162" s="134">
        <f>SUM(T163:T167)</f>
        <v>0</v>
      </c>
      <c r="U162" s="135"/>
      <c r="AR162" s="128" t="s">
        <v>81</v>
      </c>
      <c r="AT162" s="136" t="s">
        <v>72</v>
      </c>
      <c r="AU162" s="136" t="s">
        <v>81</v>
      </c>
      <c r="AY162" s="128" t="s">
        <v>121</v>
      </c>
      <c r="BK162" s="137">
        <f>SUM(BK163:BK167)</f>
        <v>0</v>
      </c>
    </row>
    <row r="163" spans="1:65" s="2" customFormat="1" ht="24.2" customHeight="1">
      <c r="A163" s="30"/>
      <c r="B163" s="140"/>
      <c r="C163" s="141" t="s">
        <v>258</v>
      </c>
      <c r="D163" s="141" t="s">
        <v>123</v>
      </c>
      <c r="E163" s="142" t="s">
        <v>259</v>
      </c>
      <c r="F163" s="143" t="s">
        <v>260</v>
      </c>
      <c r="G163" s="144" t="s">
        <v>254</v>
      </c>
      <c r="H163" s="145">
        <v>150</v>
      </c>
      <c r="I163" s="146"/>
      <c r="J163" s="147">
        <f>ROUND(I163*H163,2)</f>
        <v>0</v>
      </c>
      <c r="K163" s="143" t="s">
        <v>127</v>
      </c>
      <c r="L163" s="31"/>
      <c r="M163" s="148" t="s">
        <v>1</v>
      </c>
      <c r="N163" s="149" t="s">
        <v>38</v>
      </c>
      <c r="O163" s="56"/>
      <c r="P163" s="150">
        <f>O163*H163</f>
        <v>0</v>
      </c>
      <c r="Q163" s="150">
        <v>0</v>
      </c>
      <c r="R163" s="150">
        <f>Q163*H163</f>
        <v>0</v>
      </c>
      <c r="S163" s="150">
        <v>0</v>
      </c>
      <c r="T163" s="150">
        <f>S163*H163</f>
        <v>0</v>
      </c>
      <c r="U163" s="151" t="s">
        <v>1</v>
      </c>
      <c r="V163" s="30"/>
      <c r="W163" s="30"/>
      <c r="X163" s="30"/>
      <c r="Y163" s="30"/>
      <c r="Z163" s="30"/>
      <c r="AA163" s="30"/>
      <c r="AB163" s="30"/>
      <c r="AC163" s="30"/>
      <c r="AD163" s="30"/>
      <c r="AE163" s="30"/>
      <c r="AR163" s="152" t="s">
        <v>128</v>
      </c>
      <c r="AT163" s="152" t="s">
        <v>123</v>
      </c>
      <c r="AU163" s="152" t="s">
        <v>83</v>
      </c>
      <c r="AY163" s="15" t="s">
        <v>121</v>
      </c>
      <c r="BE163" s="153">
        <f>IF(N163="základní",J163,0)</f>
        <v>0</v>
      </c>
      <c r="BF163" s="153">
        <f>IF(N163="snížená",J163,0)</f>
        <v>0</v>
      </c>
      <c r="BG163" s="153">
        <f>IF(N163="zákl. přenesená",J163,0)</f>
        <v>0</v>
      </c>
      <c r="BH163" s="153">
        <f>IF(N163="sníž. přenesená",J163,0)</f>
        <v>0</v>
      </c>
      <c r="BI163" s="153">
        <f>IF(N163="nulová",J163,0)</f>
        <v>0</v>
      </c>
      <c r="BJ163" s="15" t="s">
        <v>81</v>
      </c>
      <c r="BK163" s="153">
        <f>ROUND(I163*H163,2)</f>
        <v>0</v>
      </c>
      <c r="BL163" s="15" t="s">
        <v>128</v>
      </c>
      <c r="BM163" s="152" t="s">
        <v>261</v>
      </c>
    </row>
    <row r="164" spans="1:65" s="2" customFormat="1" ht="14.45" customHeight="1">
      <c r="A164" s="30"/>
      <c r="B164" s="140"/>
      <c r="C164" s="141" t="s">
        <v>262</v>
      </c>
      <c r="D164" s="141" t="s">
        <v>123</v>
      </c>
      <c r="E164" s="142" t="s">
        <v>263</v>
      </c>
      <c r="F164" s="143" t="s">
        <v>264</v>
      </c>
      <c r="G164" s="144" t="s">
        <v>254</v>
      </c>
      <c r="H164" s="145">
        <v>4350</v>
      </c>
      <c r="I164" s="146"/>
      <c r="J164" s="147">
        <f>ROUND(I164*H164,2)</f>
        <v>0</v>
      </c>
      <c r="K164" s="143" t="s">
        <v>127</v>
      </c>
      <c r="L164" s="31"/>
      <c r="M164" s="148" t="s">
        <v>1</v>
      </c>
      <c r="N164" s="149" t="s">
        <v>38</v>
      </c>
      <c r="O164" s="56"/>
      <c r="P164" s="150">
        <f>O164*H164</f>
        <v>0</v>
      </c>
      <c r="Q164" s="150">
        <v>0</v>
      </c>
      <c r="R164" s="150">
        <f>Q164*H164</f>
        <v>0</v>
      </c>
      <c r="S164" s="150">
        <v>0</v>
      </c>
      <c r="T164" s="150">
        <f>S164*H164</f>
        <v>0</v>
      </c>
      <c r="U164" s="151" t="s">
        <v>1</v>
      </c>
      <c r="V164" s="30"/>
      <c r="W164" s="30"/>
      <c r="X164" s="30"/>
      <c r="Y164" s="30"/>
      <c r="Z164" s="30"/>
      <c r="AA164" s="30"/>
      <c r="AB164" s="30"/>
      <c r="AC164" s="30"/>
      <c r="AD164" s="30"/>
      <c r="AE164" s="30"/>
      <c r="AR164" s="152" t="s">
        <v>128</v>
      </c>
      <c r="AT164" s="152" t="s">
        <v>123</v>
      </c>
      <c r="AU164" s="152" t="s">
        <v>83</v>
      </c>
      <c r="AY164" s="15" t="s">
        <v>121</v>
      </c>
      <c r="BE164" s="153">
        <f>IF(N164="základní",J164,0)</f>
        <v>0</v>
      </c>
      <c r="BF164" s="153">
        <f>IF(N164="snížená",J164,0)</f>
        <v>0</v>
      </c>
      <c r="BG164" s="153">
        <f>IF(N164="zákl. přenesená",J164,0)</f>
        <v>0</v>
      </c>
      <c r="BH164" s="153">
        <f>IF(N164="sníž. přenesená",J164,0)</f>
        <v>0</v>
      </c>
      <c r="BI164" s="153">
        <f>IF(N164="nulová",J164,0)</f>
        <v>0</v>
      </c>
      <c r="BJ164" s="15" t="s">
        <v>81</v>
      </c>
      <c r="BK164" s="153">
        <f>ROUND(I164*H164,2)</f>
        <v>0</v>
      </c>
      <c r="BL164" s="15" t="s">
        <v>128</v>
      </c>
      <c r="BM164" s="152" t="s">
        <v>265</v>
      </c>
    </row>
    <row r="165" spans="2:51" s="13" customFormat="1" ht="11.25">
      <c r="B165" s="154"/>
      <c r="D165" s="155" t="s">
        <v>150</v>
      </c>
      <c r="F165" s="157" t="s">
        <v>266</v>
      </c>
      <c r="H165" s="158">
        <v>4350</v>
      </c>
      <c r="I165" s="159"/>
      <c r="L165" s="154"/>
      <c r="M165" s="160"/>
      <c r="N165" s="161"/>
      <c r="O165" s="161"/>
      <c r="P165" s="161"/>
      <c r="Q165" s="161"/>
      <c r="R165" s="161"/>
      <c r="S165" s="161"/>
      <c r="T165" s="161"/>
      <c r="U165" s="162"/>
      <c r="AT165" s="156" t="s">
        <v>150</v>
      </c>
      <c r="AU165" s="156" t="s">
        <v>83</v>
      </c>
      <c r="AV165" s="13" t="s">
        <v>83</v>
      </c>
      <c r="AW165" s="13" t="s">
        <v>3</v>
      </c>
      <c r="AX165" s="13" t="s">
        <v>81</v>
      </c>
      <c r="AY165" s="156" t="s">
        <v>121</v>
      </c>
    </row>
    <row r="166" spans="1:65" s="2" customFormat="1" ht="24.2" customHeight="1">
      <c r="A166" s="30"/>
      <c r="B166" s="140"/>
      <c r="C166" s="141" t="s">
        <v>267</v>
      </c>
      <c r="D166" s="141" t="s">
        <v>123</v>
      </c>
      <c r="E166" s="142" t="s">
        <v>268</v>
      </c>
      <c r="F166" s="143" t="s">
        <v>269</v>
      </c>
      <c r="G166" s="144" t="s">
        <v>254</v>
      </c>
      <c r="H166" s="145">
        <v>150</v>
      </c>
      <c r="I166" s="146"/>
      <c r="J166" s="147">
        <f>ROUND(I166*H166,2)</f>
        <v>0</v>
      </c>
      <c r="K166" s="143" t="s">
        <v>127</v>
      </c>
      <c r="L166" s="31"/>
      <c r="M166" s="148" t="s">
        <v>1</v>
      </c>
      <c r="N166" s="149" t="s">
        <v>38</v>
      </c>
      <c r="O166" s="56"/>
      <c r="P166" s="150">
        <f>O166*H166</f>
        <v>0</v>
      </c>
      <c r="Q166" s="150">
        <v>0</v>
      </c>
      <c r="R166" s="150">
        <f>Q166*H166</f>
        <v>0</v>
      </c>
      <c r="S166" s="150">
        <v>0</v>
      </c>
      <c r="T166" s="150">
        <f>S166*H166</f>
        <v>0</v>
      </c>
      <c r="U166" s="151" t="s">
        <v>1</v>
      </c>
      <c r="V166" s="30"/>
      <c r="W166" s="30"/>
      <c r="X166" s="30"/>
      <c r="Y166" s="30"/>
      <c r="Z166" s="30"/>
      <c r="AA166" s="30"/>
      <c r="AB166" s="30"/>
      <c r="AC166" s="30"/>
      <c r="AD166" s="30"/>
      <c r="AE166" s="30"/>
      <c r="AR166" s="152" t="s">
        <v>128</v>
      </c>
      <c r="AT166" s="152" t="s">
        <v>123</v>
      </c>
      <c r="AU166" s="152" t="s">
        <v>83</v>
      </c>
      <c r="AY166" s="15" t="s">
        <v>121</v>
      </c>
      <c r="BE166" s="153">
        <f>IF(N166="základní",J166,0)</f>
        <v>0</v>
      </c>
      <c r="BF166" s="153">
        <f>IF(N166="snížená",J166,0)</f>
        <v>0</v>
      </c>
      <c r="BG166" s="153">
        <f>IF(N166="zákl. přenesená",J166,0)</f>
        <v>0</v>
      </c>
      <c r="BH166" s="153">
        <f>IF(N166="sníž. přenesená",J166,0)</f>
        <v>0</v>
      </c>
      <c r="BI166" s="153">
        <f>IF(N166="nulová",J166,0)</f>
        <v>0</v>
      </c>
      <c r="BJ166" s="15" t="s">
        <v>81</v>
      </c>
      <c r="BK166" s="153">
        <f>ROUND(I166*H166,2)</f>
        <v>0</v>
      </c>
      <c r="BL166" s="15" t="s">
        <v>128</v>
      </c>
      <c r="BM166" s="152" t="s">
        <v>270</v>
      </c>
    </row>
    <row r="167" spans="1:65" s="2" customFormat="1" ht="14.45" customHeight="1">
      <c r="A167" s="30"/>
      <c r="B167" s="140"/>
      <c r="C167" s="141" t="s">
        <v>271</v>
      </c>
      <c r="D167" s="141" t="s">
        <v>123</v>
      </c>
      <c r="E167" s="142" t="s">
        <v>272</v>
      </c>
      <c r="F167" s="143" t="s">
        <v>273</v>
      </c>
      <c r="G167" s="144" t="s">
        <v>254</v>
      </c>
      <c r="H167" s="145">
        <v>150</v>
      </c>
      <c r="I167" s="146"/>
      <c r="J167" s="147">
        <f>ROUND(I167*H167,2)</f>
        <v>0</v>
      </c>
      <c r="K167" s="143" t="s">
        <v>1</v>
      </c>
      <c r="L167" s="31"/>
      <c r="M167" s="148" t="s">
        <v>1</v>
      </c>
      <c r="N167" s="149" t="s">
        <v>38</v>
      </c>
      <c r="O167" s="56"/>
      <c r="P167" s="150">
        <f>O167*H167</f>
        <v>0</v>
      </c>
      <c r="Q167" s="150">
        <v>0</v>
      </c>
      <c r="R167" s="150">
        <f>Q167*H167</f>
        <v>0</v>
      </c>
      <c r="S167" s="150">
        <v>0</v>
      </c>
      <c r="T167" s="150">
        <f>S167*H167</f>
        <v>0</v>
      </c>
      <c r="U167" s="151" t="s">
        <v>1</v>
      </c>
      <c r="V167" s="30"/>
      <c r="W167" s="30"/>
      <c r="X167" s="30"/>
      <c r="Y167" s="30"/>
      <c r="Z167" s="30"/>
      <c r="AA167" s="30"/>
      <c r="AB167" s="30"/>
      <c r="AC167" s="30"/>
      <c r="AD167" s="30"/>
      <c r="AE167" s="30"/>
      <c r="AR167" s="152" t="s">
        <v>128</v>
      </c>
      <c r="AT167" s="152" t="s">
        <v>123</v>
      </c>
      <c r="AU167" s="152" t="s">
        <v>83</v>
      </c>
      <c r="AY167" s="15" t="s">
        <v>121</v>
      </c>
      <c r="BE167" s="153">
        <f>IF(N167="základní",J167,0)</f>
        <v>0</v>
      </c>
      <c r="BF167" s="153">
        <f>IF(N167="snížená",J167,0)</f>
        <v>0</v>
      </c>
      <c r="BG167" s="153">
        <f>IF(N167="zákl. přenesená",J167,0)</f>
        <v>0</v>
      </c>
      <c r="BH167" s="153">
        <f>IF(N167="sníž. přenesená",J167,0)</f>
        <v>0</v>
      </c>
      <c r="BI167" s="153">
        <f>IF(N167="nulová",J167,0)</f>
        <v>0</v>
      </c>
      <c r="BJ167" s="15" t="s">
        <v>81</v>
      </c>
      <c r="BK167" s="153">
        <f>ROUND(I167*H167,2)</f>
        <v>0</v>
      </c>
      <c r="BL167" s="15" t="s">
        <v>128</v>
      </c>
      <c r="BM167" s="152" t="s">
        <v>274</v>
      </c>
    </row>
    <row r="168" spans="2:63" s="12" customFormat="1" ht="22.9" customHeight="1">
      <c r="B168" s="127"/>
      <c r="D168" s="128" t="s">
        <v>72</v>
      </c>
      <c r="E168" s="138" t="s">
        <v>275</v>
      </c>
      <c r="F168" s="138" t="s">
        <v>276</v>
      </c>
      <c r="I168" s="130"/>
      <c r="J168" s="139">
        <f>BK168</f>
        <v>0</v>
      </c>
      <c r="L168" s="127"/>
      <c r="M168" s="132"/>
      <c r="N168" s="133"/>
      <c r="O168" s="133"/>
      <c r="P168" s="134">
        <f>SUM(P169:P170)</f>
        <v>0</v>
      </c>
      <c r="Q168" s="133"/>
      <c r="R168" s="134">
        <f>SUM(R169:R170)</f>
        <v>0</v>
      </c>
      <c r="S168" s="133"/>
      <c r="T168" s="134">
        <f>SUM(T169:T170)</f>
        <v>0</v>
      </c>
      <c r="U168" s="135"/>
      <c r="AR168" s="128" t="s">
        <v>81</v>
      </c>
      <c r="AT168" s="136" t="s">
        <v>72</v>
      </c>
      <c r="AU168" s="136" t="s">
        <v>81</v>
      </c>
      <c r="AY168" s="128" t="s">
        <v>121</v>
      </c>
      <c r="BK168" s="137">
        <f>SUM(BK169:BK170)</f>
        <v>0</v>
      </c>
    </row>
    <row r="169" spans="1:65" s="2" customFormat="1" ht="24.2" customHeight="1">
      <c r="A169" s="30"/>
      <c r="B169" s="140"/>
      <c r="C169" s="141" t="s">
        <v>277</v>
      </c>
      <c r="D169" s="141" t="s">
        <v>123</v>
      </c>
      <c r="E169" s="142" t="s">
        <v>278</v>
      </c>
      <c r="F169" s="143" t="s">
        <v>279</v>
      </c>
      <c r="G169" s="144" t="s">
        <v>254</v>
      </c>
      <c r="H169" s="145">
        <v>44.836</v>
      </c>
      <c r="I169" s="146"/>
      <c r="J169" s="147">
        <f>ROUND(I169*H169,2)</f>
        <v>0</v>
      </c>
      <c r="K169" s="143" t="s">
        <v>127</v>
      </c>
      <c r="L169" s="31"/>
      <c r="M169" s="148" t="s">
        <v>1</v>
      </c>
      <c r="N169" s="149" t="s">
        <v>38</v>
      </c>
      <c r="O169" s="56"/>
      <c r="P169" s="150">
        <f>O169*H169</f>
        <v>0</v>
      </c>
      <c r="Q169" s="150">
        <v>0</v>
      </c>
      <c r="R169" s="150">
        <f>Q169*H169</f>
        <v>0</v>
      </c>
      <c r="S169" s="150">
        <v>0</v>
      </c>
      <c r="T169" s="150">
        <f>S169*H169</f>
        <v>0</v>
      </c>
      <c r="U169" s="151" t="s">
        <v>1</v>
      </c>
      <c r="V169" s="30"/>
      <c r="W169" s="30"/>
      <c r="X169" s="30"/>
      <c r="Y169" s="30"/>
      <c r="Z169" s="30"/>
      <c r="AA169" s="30"/>
      <c r="AB169" s="30"/>
      <c r="AC169" s="30"/>
      <c r="AD169" s="30"/>
      <c r="AE169" s="30"/>
      <c r="AR169" s="152" t="s">
        <v>128</v>
      </c>
      <c r="AT169" s="152" t="s">
        <v>123</v>
      </c>
      <c r="AU169" s="152" t="s">
        <v>83</v>
      </c>
      <c r="AY169" s="15" t="s">
        <v>121</v>
      </c>
      <c r="BE169" s="153">
        <f>IF(N169="základní",J169,0)</f>
        <v>0</v>
      </c>
      <c r="BF169" s="153">
        <f>IF(N169="snížená",J169,0)</f>
        <v>0</v>
      </c>
      <c r="BG169" s="153">
        <f>IF(N169="zákl. přenesená",J169,0)</f>
        <v>0</v>
      </c>
      <c r="BH169" s="153">
        <f>IF(N169="sníž. přenesená",J169,0)</f>
        <v>0</v>
      </c>
      <c r="BI169" s="153">
        <f>IF(N169="nulová",J169,0)</f>
        <v>0</v>
      </c>
      <c r="BJ169" s="15" t="s">
        <v>81</v>
      </c>
      <c r="BK169" s="153">
        <f>ROUND(I169*H169,2)</f>
        <v>0</v>
      </c>
      <c r="BL169" s="15" t="s">
        <v>128</v>
      </c>
      <c r="BM169" s="152" t="s">
        <v>280</v>
      </c>
    </row>
    <row r="170" spans="1:65" s="2" customFormat="1" ht="24.2" customHeight="1">
      <c r="A170" s="30"/>
      <c r="B170" s="140"/>
      <c r="C170" s="141" t="s">
        <v>281</v>
      </c>
      <c r="D170" s="141" t="s">
        <v>123</v>
      </c>
      <c r="E170" s="142" t="s">
        <v>282</v>
      </c>
      <c r="F170" s="143" t="s">
        <v>283</v>
      </c>
      <c r="G170" s="144" t="s">
        <v>254</v>
      </c>
      <c r="H170" s="145">
        <v>44.836</v>
      </c>
      <c r="I170" s="146"/>
      <c r="J170" s="147">
        <f>ROUND(I170*H170,2)</f>
        <v>0</v>
      </c>
      <c r="K170" s="143" t="s">
        <v>127</v>
      </c>
      <c r="L170" s="31"/>
      <c r="M170" s="173" t="s">
        <v>1</v>
      </c>
      <c r="N170" s="174" t="s">
        <v>38</v>
      </c>
      <c r="O170" s="175"/>
      <c r="P170" s="176">
        <f>O170*H170</f>
        <v>0</v>
      </c>
      <c r="Q170" s="176">
        <v>0</v>
      </c>
      <c r="R170" s="176">
        <f>Q170*H170</f>
        <v>0</v>
      </c>
      <c r="S170" s="176">
        <v>0</v>
      </c>
      <c r="T170" s="176">
        <f>S170*H170</f>
        <v>0</v>
      </c>
      <c r="U170" s="177" t="s">
        <v>1</v>
      </c>
      <c r="V170" s="30"/>
      <c r="W170" s="30"/>
      <c r="X170" s="30"/>
      <c r="Y170" s="30"/>
      <c r="Z170" s="30"/>
      <c r="AA170" s="30"/>
      <c r="AB170" s="30"/>
      <c r="AC170" s="30"/>
      <c r="AD170" s="30"/>
      <c r="AE170" s="30"/>
      <c r="AR170" s="152" t="s">
        <v>128</v>
      </c>
      <c r="AT170" s="152" t="s">
        <v>123</v>
      </c>
      <c r="AU170" s="152" t="s">
        <v>83</v>
      </c>
      <c r="AY170" s="15" t="s">
        <v>121</v>
      </c>
      <c r="BE170" s="153">
        <f>IF(N170="základní",J170,0)</f>
        <v>0</v>
      </c>
      <c r="BF170" s="153">
        <f>IF(N170="snížená",J170,0)</f>
        <v>0</v>
      </c>
      <c r="BG170" s="153">
        <f>IF(N170="zákl. přenesená",J170,0)</f>
        <v>0</v>
      </c>
      <c r="BH170" s="153">
        <f>IF(N170="sníž. přenesená",J170,0)</f>
        <v>0</v>
      </c>
      <c r="BI170" s="153">
        <f>IF(N170="nulová",J170,0)</f>
        <v>0</v>
      </c>
      <c r="BJ170" s="15" t="s">
        <v>81</v>
      </c>
      <c r="BK170" s="153">
        <f>ROUND(I170*H170,2)</f>
        <v>0</v>
      </c>
      <c r="BL170" s="15" t="s">
        <v>128</v>
      </c>
      <c r="BM170" s="152" t="s">
        <v>284</v>
      </c>
    </row>
    <row r="171" spans="1:31" s="2" customFormat="1" ht="6.95" customHeight="1">
      <c r="A171" s="30"/>
      <c r="B171" s="45"/>
      <c r="C171" s="46"/>
      <c r="D171" s="46"/>
      <c r="E171" s="46"/>
      <c r="F171" s="46"/>
      <c r="G171" s="46"/>
      <c r="H171" s="46"/>
      <c r="I171" s="46"/>
      <c r="J171" s="46"/>
      <c r="K171" s="46"/>
      <c r="L171" s="31"/>
      <c r="M171" s="30"/>
      <c r="O171" s="30"/>
      <c r="P171" s="30"/>
      <c r="Q171" s="30"/>
      <c r="R171" s="30"/>
      <c r="S171" s="30"/>
      <c r="T171" s="30"/>
      <c r="U171" s="30"/>
      <c r="V171" s="30"/>
      <c r="W171" s="30"/>
      <c r="X171" s="30"/>
      <c r="Y171" s="30"/>
      <c r="Z171" s="30"/>
      <c r="AA171" s="30"/>
      <c r="AB171" s="30"/>
      <c r="AC171" s="30"/>
      <c r="AD171" s="30"/>
      <c r="AE171" s="30"/>
    </row>
  </sheetData>
  <autoFilter ref="C122:K170"/>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6"/>
  <sheetViews>
    <sheetView showGridLines="0" tabSelected="1" workbookViewId="0" topLeftCell="A56">
      <selection activeCell="F182" sqref="F1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0" t="s">
        <v>5</v>
      </c>
      <c r="M2" s="186"/>
      <c r="N2" s="186"/>
      <c r="O2" s="186"/>
      <c r="P2" s="186"/>
      <c r="Q2" s="186"/>
      <c r="R2" s="186"/>
      <c r="S2" s="186"/>
      <c r="T2" s="186"/>
      <c r="U2" s="186"/>
      <c r="V2" s="186"/>
      <c r="AT2" s="15" t="s">
        <v>86</v>
      </c>
    </row>
    <row r="3" spans="2:46" s="1" customFormat="1" ht="6.95" customHeight="1">
      <c r="B3" s="16"/>
      <c r="C3" s="17"/>
      <c r="D3" s="17"/>
      <c r="E3" s="17"/>
      <c r="F3" s="17"/>
      <c r="G3" s="17"/>
      <c r="H3" s="17"/>
      <c r="I3" s="17"/>
      <c r="J3" s="17"/>
      <c r="K3" s="17"/>
      <c r="L3" s="18"/>
      <c r="AT3" s="15" t="s">
        <v>83</v>
      </c>
    </row>
    <row r="4" spans="2:46" s="1" customFormat="1" ht="24.95" customHeight="1">
      <c r="B4" s="18"/>
      <c r="D4" s="19" t="s">
        <v>90</v>
      </c>
      <c r="L4" s="18"/>
      <c r="M4" s="91" t="s">
        <v>10</v>
      </c>
      <c r="AT4" s="15" t="s">
        <v>3</v>
      </c>
    </row>
    <row r="5" spans="2:12" s="1" customFormat="1" ht="6.95" customHeight="1">
      <c r="B5" s="18"/>
      <c r="L5" s="18"/>
    </row>
    <row r="6" spans="2:12" s="1" customFormat="1" ht="12" customHeight="1">
      <c r="B6" s="18"/>
      <c r="D6" s="25" t="s">
        <v>16</v>
      </c>
      <c r="L6" s="18"/>
    </row>
    <row r="7" spans="2:12" s="1" customFormat="1" ht="16.5" customHeight="1">
      <c r="B7" s="18"/>
      <c r="E7" s="221" t="str">
        <f>'Rekapitulace stavby'!K6</f>
        <v>II/118 Slaný</v>
      </c>
      <c r="F7" s="222"/>
      <c r="G7" s="222"/>
      <c r="H7" s="222"/>
      <c r="L7" s="18"/>
    </row>
    <row r="8" spans="1:31" s="2" customFormat="1" ht="12" customHeight="1">
      <c r="A8" s="30"/>
      <c r="B8" s="31"/>
      <c r="C8" s="30"/>
      <c r="D8" s="25" t="s">
        <v>91</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201" t="s">
        <v>285</v>
      </c>
      <c r="F9" s="223"/>
      <c r="G9" s="223"/>
      <c r="H9" s="223"/>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2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2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24" t="str">
        <f>'Rekapitulace stavby'!E14</f>
        <v>Vyplň údaj</v>
      </c>
      <c r="F18" s="185"/>
      <c r="G18" s="185"/>
      <c r="H18" s="185"/>
      <c r="I18" s="2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2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2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2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2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6.5" customHeight="1">
      <c r="A27" s="92"/>
      <c r="B27" s="93"/>
      <c r="C27" s="92"/>
      <c r="D27" s="92"/>
      <c r="E27" s="190" t="s">
        <v>1</v>
      </c>
      <c r="F27" s="190"/>
      <c r="G27" s="190"/>
      <c r="H27" s="190"/>
      <c r="I27" s="92"/>
      <c r="J27" s="92"/>
      <c r="K27" s="92"/>
      <c r="L27" s="94"/>
      <c r="S27" s="92"/>
      <c r="T27" s="92"/>
      <c r="U27" s="92"/>
      <c r="V27" s="92"/>
      <c r="W27" s="92"/>
      <c r="X27" s="92"/>
      <c r="Y27" s="92"/>
      <c r="Z27" s="92"/>
      <c r="AA27" s="92"/>
      <c r="AB27" s="92"/>
      <c r="AC27" s="92"/>
      <c r="AD27" s="92"/>
      <c r="AE27" s="92"/>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5" t="s">
        <v>33</v>
      </c>
      <c r="E30" s="30"/>
      <c r="F30" s="30"/>
      <c r="G30" s="30"/>
      <c r="H30" s="30"/>
      <c r="I30" s="30"/>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34"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96" t="s">
        <v>37</v>
      </c>
      <c r="E33" s="25" t="s">
        <v>38</v>
      </c>
      <c r="F33" s="97">
        <f>ROUND((SUM(BE123:BE174)),2)</f>
        <v>0</v>
      </c>
      <c r="G33" s="30"/>
      <c r="H33" s="30"/>
      <c r="I33" s="98">
        <v>0.21</v>
      </c>
      <c r="J33" s="97">
        <f>ROUND(((SUM(BE123:BE174))*I33),2)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97">
        <f>ROUND((SUM(BF123:BF174)),2)</f>
        <v>0</v>
      </c>
      <c r="G34" s="30"/>
      <c r="H34" s="30"/>
      <c r="I34" s="98">
        <v>0.15</v>
      </c>
      <c r="J34" s="97">
        <f>ROUND(((SUM(BF123:BF174))*I34),2)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97">
        <f>ROUND((SUM(BG123:BG174)),2)</f>
        <v>0</v>
      </c>
      <c r="G35" s="30"/>
      <c r="H35" s="30"/>
      <c r="I35" s="98">
        <v>0.21</v>
      </c>
      <c r="J35" s="97">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97">
        <f>ROUND((SUM(BH123:BH174)),2)</f>
        <v>0</v>
      </c>
      <c r="G36" s="30"/>
      <c r="H36" s="30"/>
      <c r="I36" s="98">
        <v>0.15</v>
      </c>
      <c r="J36" s="97">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97">
        <f>ROUND((SUM(BI123:BI174)),2)</f>
        <v>0</v>
      </c>
      <c r="G37" s="30"/>
      <c r="H37" s="30"/>
      <c r="I37" s="98">
        <v>0</v>
      </c>
      <c r="J37" s="97">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9"/>
      <c r="D39" s="100" t="s">
        <v>43</v>
      </c>
      <c r="E39" s="58"/>
      <c r="F39" s="58"/>
      <c r="G39" s="101" t="s">
        <v>44</v>
      </c>
      <c r="H39" s="102" t="s">
        <v>45</v>
      </c>
      <c r="I39" s="58"/>
      <c r="J39" s="103">
        <f>SUM(J30:J37)</f>
        <v>0</v>
      </c>
      <c r="K39" s="104"/>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46</v>
      </c>
      <c r="E50" s="42"/>
      <c r="F50" s="42"/>
      <c r="G50" s="41" t="s">
        <v>47</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48</v>
      </c>
      <c r="E61" s="33"/>
      <c r="F61" s="105" t="s">
        <v>49</v>
      </c>
      <c r="G61" s="43" t="s">
        <v>48</v>
      </c>
      <c r="H61" s="33"/>
      <c r="I61" s="33"/>
      <c r="J61" s="106" t="s">
        <v>49</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50</v>
      </c>
      <c r="E65" s="44"/>
      <c r="F65" s="44"/>
      <c r="G65" s="41" t="s">
        <v>51</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48</v>
      </c>
      <c r="E76" s="33"/>
      <c r="F76" s="105" t="s">
        <v>49</v>
      </c>
      <c r="G76" s="43" t="s">
        <v>48</v>
      </c>
      <c r="H76" s="33"/>
      <c r="I76" s="33"/>
      <c r="J76" s="10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21" t="str">
        <f>E7</f>
        <v>II/118 Slaný</v>
      </c>
      <c r="F85" s="222"/>
      <c r="G85" s="222"/>
      <c r="H85" s="222"/>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1" t="str">
        <f>E9</f>
        <v>02 - Komunikace Pražská</v>
      </c>
      <c r="F87" s="223"/>
      <c r="G87" s="223"/>
      <c r="H87" s="223"/>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2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2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2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7" t="s">
        <v>94</v>
      </c>
      <c r="D94" s="99"/>
      <c r="E94" s="99"/>
      <c r="F94" s="99"/>
      <c r="G94" s="99"/>
      <c r="H94" s="99"/>
      <c r="I94" s="99"/>
      <c r="J94" s="108" t="s">
        <v>95</v>
      </c>
      <c r="K94" s="99"/>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9" t="s">
        <v>96</v>
      </c>
      <c r="D96" s="30"/>
      <c r="E96" s="30"/>
      <c r="F96" s="30"/>
      <c r="G96" s="30"/>
      <c r="H96" s="30"/>
      <c r="I96" s="30"/>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10"/>
      <c r="D97" s="111" t="s">
        <v>98</v>
      </c>
      <c r="E97" s="112"/>
      <c r="F97" s="112"/>
      <c r="G97" s="112"/>
      <c r="H97" s="112"/>
      <c r="I97" s="112"/>
      <c r="J97" s="113">
        <f>J124</f>
        <v>0</v>
      </c>
      <c r="L97" s="110"/>
    </row>
    <row r="98" spans="2:12" s="10" customFormat="1" ht="19.9" customHeight="1">
      <c r="B98" s="114"/>
      <c r="D98" s="115" t="s">
        <v>99</v>
      </c>
      <c r="E98" s="116"/>
      <c r="F98" s="116"/>
      <c r="G98" s="116"/>
      <c r="H98" s="116"/>
      <c r="I98" s="116"/>
      <c r="J98" s="117">
        <f>J125</f>
        <v>0</v>
      </c>
      <c r="L98" s="114"/>
    </row>
    <row r="99" spans="2:12" s="10" customFormat="1" ht="19.9" customHeight="1">
      <c r="B99" s="114"/>
      <c r="D99" s="115" t="s">
        <v>100</v>
      </c>
      <c r="E99" s="116"/>
      <c r="F99" s="116"/>
      <c r="G99" s="116"/>
      <c r="H99" s="116"/>
      <c r="I99" s="116"/>
      <c r="J99" s="117">
        <f>J129</f>
        <v>0</v>
      </c>
      <c r="L99" s="114"/>
    </row>
    <row r="100" spans="2:12" s="10" customFormat="1" ht="19.9" customHeight="1">
      <c r="B100" s="114"/>
      <c r="D100" s="115" t="s">
        <v>101</v>
      </c>
      <c r="E100" s="116"/>
      <c r="F100" s="116"/>
      <c r="G100" s="116"/>
      <c r="H100" s="116"/>
      <c r="I100" s="116"/>
      <c r="J100" s="117">
        <f>J141</f>
        <v>0</v>
      </c>
      <c r="L100" s="114"/>
    </row>
    <row r="101" spans="2:12" s="10" customFormat="1" ht="19.9" customHeight="1">
      <c r="B101" s="114"/>
      <c r="D101" s="115" t="s">
        <v>102</v>
      </c>
      <c r="E101" s="116"/>
      <c r="F101" s="116"/>
      <c r="G101" s="116"/>
      <c r="H101" s="116"/>
      <c r="I101" s="116"/>
      <c r="J101" s="117">
        <f>J153</f>
        <v>0</v>
      </c>
      <c r="L101" s="114"/>
    </row>
    <row r="102" spans="2:12" s="10" customFormat="1" ht="19.9" customHeight="1">
      <c r="B102" s="114"/>
      <c r="D102" s="115" t="s">
        <v>103</v>
      </c>
      <c r="E102" s="116"/>
      <c r="F102" s="116"/>
      <c r="G102" s="116"/>
      <c r="H102" s="116"/>
      <c r="I102" s="116"/>
      <c r="J102" s="117">
        <f>J168</f>
        <v>0</v>
      </c>
      <c r="L102" s="114"/>
    </row>
    <row r="103" spans="2:12" s="10" customFormat="1" ht="19.9" customHeight="1">
      <c r="B103" s="114"/>
      <c r="D103" s="115" t="s">
        <v>104</v>
      </c>
      <c r="E103" s="116"/>
      <c r="F103" s="116"/>
      <c r="G103" s="116"/>
      <c r="H103" s="116"/>
      <c r="I103" s="116"/>
      <c r="J103" s="117">
        <f>J172</f>
        <v>0</v>
      </c>
      <c r="L103" s="114"/>
    </row>
    <row r="104" spans="1:31" s="2" customFormat="1" ht="21.75" customHeight="1">
      <c r="A104" s="30"/>
      <c r="B104" s="31"/>
      <c r="C104" s="30"/>
      <c r="D104" s="30"/>
      <c r="E104" s="30"/>
      <c r="F104" s="30"/>
      <c r="G104" s="30"/>
      <c r="H104" s="30"/>
      <c r="I104" s="30"/>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46"/>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48"/>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21" t="str">
        <f>E7</f>
        <v>II/118 Slaný</v>
      </c>
      <c r="F113" s="222"/>
      <c r="G113" s="222"/>
      <c r="H113" s="222"/>
      <c r="I113" s="30"/>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01" t="str">
        <f>E9</f>
        <v>02 - Komunikace Pražská</v>
      </c>
      <c r="F115" s="223"/>
      <c r="G115" s="223"/>
      <c r="H115" s="223"/>
      <c r="I115" s="30"/>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2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30"/>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2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2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30"/>
      <c r="J121" s="30"/>
      <c r="K121" s="30"/>
      <c r="L121" s="40"/>
      <c r="S121" s="30"/>
      <c r="T121" s="30"/>
      <c r="U121" s="30"/>
      <c r="V121" s="30"/>
      <c r="W121" s="30"/>
      <c r="X121" s="30"/>
      <c r="Y121" s="30"/>
      <c r="Z121" s="30"/>
      <c r="AA121" s="30"/>
      <c r="AB121" s="30"/>
      <c r="AC121" s="30"/>
      <c r="AD121" s="30"/>
      <c r="AE121" s="30"/>
    </row>
    <row r="122" spans="1:31" s="11" customFormat="1" ht="29.25" customHeight="1">
      <c r="A122" s="118"/>
      <c r="B122" s="119"/>
      <c r="C122" s="120" t="s">
        <v>106</v>
      </c>
      <c r="D122" s="121" t="s">
        <v>58</v>
      </c>
      <c r="E122" s="121" t="s">
        <v>54</v>
      </c>
      <c r="F122" s="121" t="s">
        <v>55</v>
      </c>
      <c r="G122" s="121" t="s">
        <v>107</v>
      </c>
      <c r="H122" s="121" t="s">
        <v>108</v>
      </c>
      <c r="I122" s="121" t="s">
        <v>109</v>
      </c>
      <c r="J122" s="121" t="s">
        <v>95</v>
      </c>
      <c r="K122" s="122" t="s">
        <v>110</v>
      </c>
      <c r="L122" s="123"/>
      <c r="M122" s="60" t="s">
        <v>1</v>
      </c>
      <c r="N122" s="61" t="s">
        <v>37</v>
      </c>
      <c r="O122" s="61" t="s">
        <v>111</v>
      </c>
      <c r="P122" s="61" t="s">
        <v>112</v>
      </c>
      <c r="Q122" s="61" t="s">
        <v>113</v>
      </c>
      <c r="R122" s="61" t="s">
        <v>114</v>
      </c>
      <c r="S122" s="61" t="s">
        <v>115</v>
      </c>
      <c r="T122" s="61" t="s">
        <v>116</v>
      </c>
      <c r="U122" s="62" t="s">
        <v>117</v>
      </c>
      <c r="V122" s="118"/>
      <c r="W122" s="118"/>
      <c r="X122" s="118"/>
      <c r="Y122" s="118"/>
      <c r="Z122" s="118"/>
      <c r="AA122" s="118"/>
      <c r="AB122" s="118"/>
      <c r="AC122" s="118"/>
      <c r="AD122" s="118"/>
      <c r="AE122" s="118"/>
    </row>
    <row r="123" spans="1:63" s="2" customFormat="1" ht="22.9" customHeight="1">
      <c r="A123" s="30"/>
      <c r="B123" s="31"/>
      <c r="C123" s="67" t="s">
        <v>118</v>
      </c>
      <c r="D123" s="30"/>
      <c r="E123" s="30"/>
      <c r="F123" s="30"/>
      <c r="G123" s="30"/>
      <c r="H123" s="30"/>
      <c r="I123" s="30"/>
      <c r="J123" s="124">
        <f>BK123</f>
        <v>0</v>
      </c>
      <c r="K123" s="30"/>
      <c r="L123" s="31"/>
      <c r="M123" s="63"/>
      <c r="N123" s="54"/>
      <c r="O123" s="64"/>
      <c r="P123" s="125">
        <f>P124</f>
        <v>0</v>
      </c>
      <c r="Q123" s="64"/>
      <c r="R123" s="125">
        <f>R124</f>
        <v>37.611709999999995</v>
      </c>
      <c r="S123" s="64"/>
      <c r="T123" s="125">
        <f>T124</f>
        <v>2773.8</v>
      </c>
      <c r="U123" s="65"/>
      <c r="V123" s="30"/>
      <c r="W123" s="30"/>
      <c r="X123" s="30"/>
      <c r="Y123" s="30"/>
      <c r="Z123" s="30"/>
      <c r="AA123" s="30"/>
      <c r="AB123" s="30"/>
      <c r="AC123" s="30"/>
      <c r="AD123" s="30"/>
      <c r="AE123" s="30"/>
      <c r="AT123" s="15" t="s">
        <v>72</v>
      </c>
      <c r="AU123" s="15" t="s">
        <v>97</v>
      </c>
      <c r="BK123" s="126">
        <f>BK124</f>
        <v>0</v>
      </c>
    </row>
    <row r="124" spans="2:63" s="12" customFormat="1" ht="25.9" customHeight="1">
      <c r="B124" s="127"/>
      <c r="D124" s="128" t="s">
        <v>72</v>
      </c>
      <c r="E124" s="129" t="s">
        <v>119</v>
      </c>
      <c r="F124" s="129" t="s">
        <v>120</v>
      </c>
      <c r="I124" s="130"/>
      <c r="J124" s="131">
        <f>BK124</f>
        <v>0</v>
      </c>
      <c r="L124" s="127"/>
      <c r="M124" s="132"/>
      <c r="N124" s="133"/>
      <c r="O124" s="133"/>
      <c r="P124" s="134">
        <f>P125+P129+P141+P153+P168+P172</f>
        <v>0</v>
      </c>
      <c r="Q124" s="133"/>
      <c r="R124" s="134">
        <f>R125+R129+R141+R153+R168+R172</f>
        <v>37.611709999999995</v>
      </c>
      <c r="S124" s="133"/>
      <c r="T124" s="134">
        <f>T125+T129+T141+T153+T168+T172</f>
        <v>2773.8</v>
      </c>
      <c r="U124" s="135"/>
      <c r="AR124" s="128" t="s">
        <v>81</v>
      </c>
      <c r="AT124" s="136" t="s">
        <v>72</v>
      </c>
      <c r="AU124" s="136" t="s">
        <v>73</v>
      </c>
      <c r="AY124" s="128" t="s">
        <v>121</v>
      </c>
      <c r="BK124" s="137">
        <f>BK125+BK129+BK141+BK153+BK168+BK172</f>
        <v>0</v>
      </c>
    </row>
    <row r="125" spans="2:63" s="12" customFormat="1" ht="22.9" customHeight="1">
      <c r="B125" s="127"/>
      <c r="D125" s="128" t="s">
        <v>72</v>
      </c>
      <c r="E125" s="138" t="s">
        <v>81</v>
      </c>
      <c r="F125" s="138" t="s">
        <v>122</v>
      </c>
      <c r="I125" s="130"/>
      <c r="J125" s="139">
        <f>BK125</f>
        <v>0</v>
      </c>
      <c r="L125" s="127"/>
      <c r="M125" s="132"/>
      <c r="N125" s="133"/>
      <c r="O125" s="133"/>
      <c r="P125" s="134">
        <f>SUM(P126:P128)</f>
        <v>0</v>
      </c>
      <c r="Q125" s="133"/>
      <c r="R125" s="134">
        <f>SUM(R126:R128)</f>
        <v>1.608</v>
      </c>
      <c r="S125" s="133"/>
      <c r="T125" s="134">
        <f>SUM(T126:T128)</f>
        <v>2572.8</v>
      </c>
      <c r="U125" s="135"/>
      <c r="AR125" s="128" t="s">
        <v>81</v>
      </c>
      <c r="AT125" s="136" t="s">
        <v>72</v>
      </c>
      <c r="AU125" s="136" t="s">
        <v>81</v>
      </c>
      <c r="AY125" s="128" t="s">
        <v>121</v>
      </c>
      <c r="BK125" s="137">
        <f>SUM(BK126:BK128)</f>
        <v>0</v>
      </c>
    </row>
    <row r="126" spans="1:65" s="2" customFormat="1" ht="24.2" customHeight="1">
      <c r="A126" s="30"/>
      <c r="B126" s="140"/>
      <c r="C126" s="141" t="s">
        <v>251</v>
      </c>
      <c r="D126" s="141" t="s">
        <v>123</v>
      </c>
      <c r="E126" s="142" t="s">
        <v>286</v>
      </c>
      <c r="F126" s="143" t="s">
        <v>287</v>
      </c>
      <c r="G126" s="144" t="s">
        <v>126</v>
      </c>
      <c r="H126" s="145">
        <v>10050</v>
      </c>
      <c r="I126" s="146"/>
      <c r="J126" s="147">
        <f>ROUND(I126*H126,2)</f>
        <v>0</v>
      </c>
      <c r="K126" s="143" t="s">
        <v>288</v>
      </c>
      <c r="L126" s="31"/>
      <c r="M126" s="148" t="s">
        <v>1</v>
      </c>
      <c r="N126" s="149" t="s">
        <v>38</v>
      </c>
      <c r="O126" s="56"/>
      <c r="P126" s="150">
        <f>O126*H126</f>
        <v>0</v>
      </c>
      <c r="Q126" s="150">
        <v>0.00016</v>
      </c>
      <c r="R126" s="150">
        <f>Q126*H126</f>
        <v>1.608</v>
      </c>
      <c r="S126" s="150">
        <v>0.256</v>
      </c>
      <c r="T126" s="150">
        <f>S126*H126</f>
        <v>2572.8</v>
      </c>
      <c r="U126" s="151" t="s">
        <v>1</v>
      </c>
      <c r="V126" s="30"/>
      <c r="W126" s="30"/>
      <c r="X126" s="30"/>
      <c r="Y126" s="30"/>
      <c r="Z126" s="30"/>
      <c r="AA126" s="30"/>
      <c r="AB126" s="30"/>
      <c r="AC126" s="30"/>
      <c r="AD126" s="30"/>
      <c r="AE126" s="30"/>
      <c r="AR126" s="152" t="s">
        <v>128</v>
      </c>
      <c r="AT126" s="152" t="s">
        <v>123</v>
      </c>
      <c r="AU126" s="152" t="s">
        <v>83</v>
      </c>
      <c r="AY126" s="15" t="s">
        <v>121</v>
      </c>
      <c r="BE126" s="153">
        <f>IF(N126="základní",J126,0)</f>
        <v>0</v>
      </c>
      <c r="BF126" s="153">
        <f>IF(N126="snížená",J126,0)</f>
        <v>0</v>
      </c>
      <c r="BG126" s="153">
        <f>IF(N126="zákl. přenesená",J126,0)</f>
        <v>0</v>
      </c>
      <c r="BH126" s="153">
        <f>IF(N126="sníž. přenesená",J126,0)</f>
        <v>0</v>
      </c>
      <c r="BI126" s="153">
        <f>IF(N126="nulová",J126,0)</f>
        <v>0</v>
      </c>
      <c r="BJ126" s="15" t="s">
        <v>81</v>
      </c>
      <c r="BK126" s="153">
        <f>ROUND(I126*H126,2)</f>
        <v>0</v>
      </c>
      <c r="BL126" s="15" t="s">
        <v>128</v>
      </c>
      <c r="BM126" s="152" t="s">
        <v>289</v>
      </c>
    </row>
    <row r="127" spans="1:47" s="2" customFormat="1" ht="224.25">
      <c r="A127" s="30"/>
      <c r="B127" s="31"/>
      <c r="C127" s="30"/>
      <c r="D127" s="155" t="s">
        <v>290</v>
      </c>
      <c r="E127" s="30"/>
      <c r="F127" s="178" t="s">
        <v>291</v>
      </c>
      <c r="G127" s="30"/>
      <c r="H127" s="30"/>
      <c r="I127" s="179"/>
      <c r="J127" s="30"/>
      <c r="K127" s="30"/>
      <c r="L127" s="31"/>
      <c r="M127" s="180"/>
      <c r="N127" s="181"/>
      <c r="O127" s="56"/>
      <c r="P127" s="56"/>
      <c r="Q127" s="56"/>
      <c r="R127" s="56"/>
      <c r="S127" s="56"/>
      <c r="T127" s="56"/>
      <c r="U127" s="57"/>
      <c r="V127" s="30"/>
      <c r="W127" s="30"/>
      <c r="X127" s="30"/>
      <c r="Y127" s="30"/>
      <c r="Z127" s="30"/>
      <c r="AA127" s="30"/>
      <c r="AB127" s="30"/>
      <c r="AC127" s="30"/>
      <c r="AD127" s="30"/>
      <c r="AE127" s="30"/>
      <c r="AT127" s="15" t="s">
        <v>290</v>
      </c>
      <c r="AU127" s="15" t="s">
        <v>83</v>
      </c>
    </row>
    <row r="128" spans="2:51" s="13" customFormat="1" ht="11.25">
      <c r="B128" s="154"/>
      <c r="D128" s="155" t="s">
        <v>150</v>
      </c>
      <c r="E128" s="156" t="s">
        <v>1</v>
      </c>
      <c r="F128" s="157" t="s">
        <v>292</v>
      </c>
      <c r="H128" s="158">
        <v>10050</v>
      </c>
      <c r="I128" s="159"/>
      <c r="L128" s="154"/>
      <c r="M128" s="160"/>
      <c r="N128" s="161"/>
      <c r="O128" s="161"/>
      <c r="P128" s="161"/>
      <c r="Q128" s="161"/>
      <c r="R128" s="161"/>
      <c r="S128" s="161"/>
      <c r="T128" s="161"/>
      <c r="U128" s="162"/>
      <c r="AT128" s="156" t="s">
        <v>150</v>
      </c>
      <c r="AU128" s="156" t="s">
        <v>83</v>
      </c>
      <c r="AV128" s="13" t="s">
        <v>83</v>
      </c>
      <c r="AW128" s="13" t="s">
        <v>30</v>
      </c>
      <c r="AX128" s="13" t="s">
        <v>81</v>
      </c>
      <c r="AY128" s="156" t="s">
        <v>121</v>
      </c>
    </row>
    <row r="129" spans="2:63" s="12" customFormat="1" ht="22.9" customHeight="1">
      <c r="B129" s="127"/>
      <c r="D129" s="128" t="s">
        <v>72</v>
      </c>
      <c r="E129" s="138" t="s">
        <v>141</v>
      </c>
      <c r="F129" s="138" t="s">
        <v>142</v>
      </c>
      <c r="I129" s="130"/>
      <c r="J129" s="139">
        <f>BK129</f>
        <v>0</v>
      </c>
      <c r="L129" s="127"/>
      <c r="M129" s="132"/>
      <c r="N129" s="133"/>
      <c r="O129" s="133"/>
      <c r="P129" s="134">
        <f>SUM(P130:P140)</f>
        <v>0</v>
      </c>
      <c r="Q129" s="133"/>
      <c r="R129" s="134">
        <f>SUM(R130:R140)</f>
        <v>0</v>
      </c>
      <c r="S129" s="133"/>
      <c r="T129" s="134">
        <f>SUM(T130:T140)</f>
        <v>0</v>
      </c>
      <c r="U129" s="135"/>
      <c r="AR129" s="128" t="s">
        <v>81</v>
      </c>
      <c r="AT129" s="136" t="s">
        <v>72</v>
      </c>
      <c r="AU129" s="136" t="s">
        <v>81</v>
      </c>
      <c r="AY129" s="128" t="s">
        <v>121</v>
      </c>
      <c r="BK129" s="137">
        <f>SUM(BK130:BK140)</f>
        <v>0</v>
      </c>
    </row>
    <row r="130" spans="1:65" s="2" customFormat="1" ht="24.2" customHeight="1">
      <c r="A130" s="30"/>
      <c r="B130" s="140"/>
      <c r="C130" s="141" t="s">
        <v>83</v>
      </c>
      <c r="D130" s="141" t="s">
        <v>123</v>
      </c>
      <c r="E130" s="142" t="s">
        <v>293</v>
      </c>
      <c r="F130" s="143" t="s">
        <v>294</v>
      </c>
      <c r="G130" s="144" t="s">
        <v>126</v>
      </c>
      <c r="H130" s="145">
        <v>10050</v>
      </c>
      <c r="I130" s="146"/>
      <c r="J130" s="147">
        <f>ROUND(I130*H130,2)</f>
        <v>0</v>
      </c>
      <c r="K130" s="143" t="s">
        <v>288</v>
      </c>
      <c r="L130" s="31"/>
      <c r="M130" s="148" t="s">
        <v>1</v>
      </c>
      <c r="N130" s="149" t="s">
        <v>38</v>
      </c>
      <c r="O130" s="56"/>
      <c r="P130" s="150">
        <f>O130*H130</f>
        <v>0</v>
      </c>
      <c r="Q130" s="150">
        <v>0</v>
      </c>
      <c r="R130" s="150">
        <f>Q130*H130</f>
        <v>0</v>
      </c>
      <c r="S130" s="150">
        <v>0</v>
      </c>
      <c r="T130" s="150">
        <f>S130*H130</f>
        <v>0</v>
      </c>
      <c r="U130" s="151" t="s">
        <v>1</v>
      </c>
      <c r="V130" s="30"/>
      <c r="W130" s="30"/>
      <c r="X130" s="30"/>
      <c r="Y130" s="30"/>
      <c r="Z130" s="30"/>
      <c r="AA130" s="30"/>
      <c r="AB130" s="30"/>
      <c r="AC130" s="30"/>
      <c r="AD130" s="30"/>
      <c r="AE130" s="30"/>
      <c r="AR130" s="152" t="s">
        <v>128</v>
      </c>
      <c r="AT130" s="152" t="s">
        <v>123</v>
      </c>
      <c r="AU130" s="152" t="s">
        <v>83</v>
      </c>
      <c r="AY130" s="15" t="s">
        <v>121</v>
      </c>
      <c r="BE130" s="153">
        <f>IF(N130="základní",J130,0)</f>
        <v>0</v>
      </c>
      <c r="BF130" s="153">
        <f>IF(N130="snížená",J130,0)</f>
        <v>0</v>
      </c>
      <c r="BG130" s="153">
        <f>IF(N130="zákl. přenesená",J130,0)</f>
        <v>0</v>
      </c>
      <c r="BH130" s="153">
        <f>IF(N130="sníž. přenesená",J130,0)</f>
        <v>0</v>
      </c>
      <c r="BI130" s="153">
        <f>IF(N130="nulová",J130,0)</f>
        <v>0</v>
      </c>
      <c r="BJ130" s="15" t="s">
        <v>81</v>
      </c>
      <c r="BK130" s="153">
        <f>ROUND(I130*H130,2)</f>
        <v>0</v>
      </c>
      <c r="BL130" s="15" t="s">
        <v>128</v>
      </c>
      <c r="BM130" s="152" t="s">
        <v>295</v>
      </c>
    </row>
    <row r="131" spans="1:47" s="2" customFormat="1" ht="39">
      <c r="A131" s="30"/>
      <c r="B131" s="31"/>
      <c r="C131" s="30"/>
      <c r="D131" s="155" t="s">
        <v>290</v>
      </c>
      <c r="E131" s="30"/>
      <c r="F131" s="178" t="s">
        <v>296</v>
      </c>
      <c r="G131" s="30"/>
      <c r="H131" s="30"/>
      <c r="I131" s="179"/>
      <c r="J131" s="30"/>
      <c r="K131" s="30"/>
      <c r="L131" s="31"/>
      <c r="M131" s="180"/>
      <c r="N131" s="181"/>
      <c r="O131" s="56"/>
      <c r="P131" s="56"/>
      <c r="Q131" s="56"/>
      <c r="R131" s="56"/>
      <c r="S131" s="56"/>
      <c r="T131" s="56"/>
      <c r="U131" s="57"/>
      <c r="V131" s="30"/>
      <c r="W131" s="30"/>
      <c r="X131" s="30"/>
      <c r="Y131" s="30"/>
      <c r="Z131" s="30"/>
      <c r="AA131" s="30"/>
      <c r="AB131" s="30"/>
      <c r="AC131" s="30"/>
      <c r="AD131" s="30"/>
      <c r="AE131" s="30"/>
      <c r="AT131" s="15" t="s">
        <v>290</v>
      </c>
      <c r="AU131" s="15" t="s">
        <v>83</v>
      </c>
    </row>
    <row r="132" spans="1:65" s="2" customFormat="1" ht="24.2" customHeight="1">
      <c r="A132" s="30"/>
      <c r="B132" s="140"/>
      <c r="C132" s="141" t="s">
        <v>133</v>
      </c>
      <c r="D132" s="141" t="s">
        <v>123</v>
      </c>
      <c r="E132" s="142" t="s">
        <v>297</v>
      </c>
      <c r="F132" s="143" t="s">
        <v>298</v>
      </c>
      <c r="G132" s="144" t="s">
        <v>126</v>
      </c>
      <c r="H132" s="145">
        <v>10050</v>
      </c>
      <c r="I132" s="146"/>
      <c r="J132" s="147">
        <f>ROUND(I132*H132,2)</f>
        <v>0</v>
      </c>
      <c r="K132" s="143" t="s">
        <v>288</v>
      </c>
      <c r="L132" s="31"/>
      <c r="M132" s="148" t="s">
        <v>1</v>
      </c>
      <c r="N132" s="149" t="s">
        <v>38</v>
      </c>
      <c r="O132" s="56"/>
      <c r="P132" s="150">
        <f>O132*H132</f>
        <v>0</v>
      </c>
      <c r="Q132" s="150">
        <v>0</v>
      </c>
      <c r="R132" s="150">
        <f>Q132*H132</f>
        <v>0</v>
      </c>
      <c r="S132" s="150">
        <v>0</v>
      </c>
      <c r="T132" s="150">
        <f>S132*H132</f>
        <v>0</v>
      </c>
      <c r="U132" s="151" t="s">
        <v>1</v>
      </c>
      <c r="V132" s="30"/>
      <c r="W132" s="30"/>
      <c r="X132" s="30"/>
      <c r="Y132" s="30"/>
      <c r="Z132" s="30"/>
      <c r="AA132" s="30"/>
      <c r="AB132" s="30"/>
      <c r="AC132" s="30"/>
      <c r="AD132" s="30"/>
      <c r="AE132" s="30"/>
      <c r="AR132" s="152" t="s">
        <v>128</v>
      </c>
      <c r="AT132" s="152" t="s">
        <v>123</v>
      </c>
      <c r="AU132" s="152" t="s">
        <v>83</v>
      </c>
      <c r="AY132" s="15" t="s">
        <v>121</v>
      </c>
      <c r="BE132" s="153">
        <f>IF(N132="základní",J132,0)</f>
        <v>0</v>
      </c>
      <c r="BF132" s="153">
        <f>IF(N132="snížená",J132,0)</f>
        <v>0</v>
      </c>
      <c r="BG132" s="153">
        <f>IF(N132="zákl. přenesená",J132,0)</f>
        <v>0</v>
      </c>
      <c r="BH132" s="153">
        <f>IF(N132="sníž. přenesená",J132,0)</f>
        <v>0</v>
      </c>
      <c r="BI132" s="153">
        <f>IF(N132="nulová",J132,0)</f>
        <v>0</v>
      </c>
      <c r="BJ132" s="15" t="s">
        <v>81</v>
      </c>
      <c r="BK132" s="153">
        <f>ROUND(I132*H132,2)</f>
        <v>0</v>
      </c>
      <c r="BL132" s="15" t="s">
        <v>128</v>
      </c>
      <c r="BM132" s="152" t="s">
        <v>299</v>
      </c>
    </row>
    <row r="133" spans="1:65" s="2" customFormat="1" ht="24.2" customHeight="1">
      <c r="A133" s="30"/>
      <c r="B133" s="140"/>
      <c r="C133" s="141" t="s">
        <v>258</v>
      </c>
      <c r="D133" s="141" t="s">
        <v>123</v>
      </c>
      <c r="E133" s="142" t="s">
        <v>162</v>
      </c>
      <c r="F133" s="143" t="s">
        <v>163</v>
      </c>
      <c r="G133" s="144" t="s">
        <v>126</v>
      </c>
      <c r="H133" s="145">
        <v>10050</v>
      </c>
      <c r="I133" s="146"/>
      <c r="J133" s="147">
        <f>ROUND(I133*H133,2)</f>
        <v>0</v>
      </c>
      <c r="K133" s="143" t="s">
        <v>288</v>
      </c>
      <c r="L133" s="31"/>
      <c r="M133" s="148" t="s">
        <v>1</v>
      </c>
      <c r="N133" s="149" t="s">
        <v>38</v>
      </c>
      <c r="O133" s="56"/>
      <c r="P133" s="150">
        <f>O133*H133</f>
        <v>0</v>
      </c>
      <c r="Q133" s="150">
        <v>0</v>
      </c>
      <c r="R133" s="150">
        <f>Q133*H133</f>
        <v>0</v>
      </c>
      <c r="S133" s="150">
        <v>0</v>
      </c>
      <c r="T133" s="150">
        <f>S133*H133</f>
        <v>0</v>
      </c>
      <c r="U133" s="151" t="s">
        <v>1</v>
      </c>
      <c r="V133" s="30"/>
      <c r="W133" s="30"/>
      <c r="X133" s="30"/>
      <c r="Y133" s="30"/>
      <c r="Z133" s="30"/>
      <c r="AA133" s="30"/>
      <c r="AB133" s="30"/>
      <c r="AC133" s="30"/>
      <c r="AD133" s="30"/>
      <c r="AE133" s="30"/>
      <c r="AR133" s="152" t="s">
        <v>128</v>
      </c>
      <c r="AT133" s="152" t="s">
        <v>123</v>
      </c>
      <c r="AU133" s="152" t="s">
        <v>83</v>
      </c>
      <c r="AY133" s="15" t="s">
        <v>121</v>
      </c>
      <c r="BE133" s="153">
        <f>IF(N133="základní",J133,0)</f>
        <v>0</v>
      </c>
      <c r="BF133" s="153">
        <f>IF(N133="snížená",J133,0)</f>
        <v>0</v>
      </c>
      <c r="BG133" s="153">
        <f>IF(N133="zákl. přenesená",J133,0)</f>
        <v>0</v>
      </c>
      <c r="BH133" s="153">
        <f>IF(N133="sníž. přenesená",J133,0)</f>
        <v>0</v>
      </c>
      <c r="BI133" s="153">
        <f>IF(N133="nulová",J133,0)</f>
        <v>0</v>
      </c>
      <c r="BJ133" s="15" t="s">
        <v>81</v>
      </c>
      <c r="BK133" s="153">
        <f>ROUND(I133*H133,2)</f>
        <v>0</v>
      </c>
      <c r="BL133" s="15" t="s">
        <v>128</v>
      </c>
      <c r="BM133" s="152" t="s">
        <v>300</v>
      </c>
    </row>
    <row r="134" spans="1:47" s="2" customFormat="1" ht="48.75">
      <c r="A134" s="30"/>
      <c r="B134" s="31"/>
      <c r="C134" s="30"/>
      <c r="D134" s="155" t="s">
        <v>290</v>
      </c>
      <c r="E134" s="30"/>
      <c r="F134" s="178" t="s">
        <v>301</v>
      </c>
      <c r="G134" s="30"/>
      <c r="H134" s="30"/>
      <c r="I134" s="179"/>
      <c r="J134" s="30"/>
      <c r="K134" s="30"/>
      <c r="L134" s="31"/>
      <c r="M134" s="180"/>
      <c r="N134" s="181"/>
      <c r="O134" s="56"/>
      <c r="P134" s="56"/>
      <c r="Q134" s="56"/>
      <c r="R134" s="56"/>
      <c r="S134" s="56"/>
      <c r="T134" s="56"/>
      <c r="U134" s="57"/>
      <c r="V134" s="30"/>
      <c r="W134" s="30"/>
      <c r="X134" s="30"/>
      <c r="Y134" s="30"/>
      <c r="Z134" s="30"/>
      <c r="AA134" s="30"/>
      <c r="AB134" s="30"/>
      <c r="AC134" s="30"/>
      <c r="AD134" s="30"/>
      <c r="AE134" s="30"/>
      <c r="AT134" s="15" t="s">
        <v>290</v>
      </c>
      <c r="AU134" s="15" t="s">
        <v>83</v>
      </c>
    </row>
    <row r="135" spans="2:51" s="13" customFormat="1" ht="11.25">
      <c r="B135" s="154"/>
      <c r="D135" s="155" t="s">
        <v>150</v>
      </c>
      <c r="E135" s="156" t="s">
        <v>1</v>
      </c>
      <c r="F135" s="157" t="s">
        <v>292</v>
      </c>
      <c r="H135" s="158">
        <v>10050</v>
      </c>
      <c r="I135" s="159"/>
      <c r="L135" s="154"/>
      <c r="M135" s="160"/>
      <c r="N135" s="161"/>
      <c r="O135" s="161"/>
      <c r="P135" s="161"/>
      <c r="Q135" s="161"/>
      <c r="R135" s="161"/>
      <c r="S135" s="161"/>
      <c r="T135" s="161"/>
      <c r="U135" s="162"/>
      <c r="AT135" s="156" t="s">
        <v>150</v>
      </c>
      <c r="AU135" s="156" t="s">
        <v>83</v>
      </c>
      <c r="AV135" s="13" t="s">
        <v>83</v>
      </c>
      <c r="AW135" s="13" t="s">
        <v>30</v>
      </c>
      <c r="AX135" s="13" t="s">
        <v>81</v>
      </c>
      <c r="AY135" s="156" t="s">
        <v>121</v>
      </c>
    </row>
    <row r="136" spans="1:65" s="2" customFormat="1" ht="24.2" customHeight="1">
      <c r="A136" s="30"/>
      <c r="B136" s="140"/>
      <c r="C136" s="141" t="s">
        <v>141</v>
      </c>
      <c r="D136" s="141" t="s">
        <v>123</v>
      </c>
      <c r="E136" s="142" t="s">
        <v>302</v>
      </c>
      <c r="F136" s="143" t="s">
        <v>303</v>
      </c>
      <c r="G136" s="144" t="s">
        <v>126</v>
      </c>
      <c r="H136" s="145">
        <v>10050</v>
      </c>
      <c r="I136" s="146"/>
      <c r="J136" s="147">
        <f>ROUND(I136*H136,2)</f>
        <v>0</v>
      </c>
      <c r="K136" s="143" t="s">
        <v>288</v>
      </c>
      <c r="L136" s="31"/>
      <c r="M136" s="148" t="s">
        <v>1</v>
      </c>
      <c r="N136" s="149" t="s">
        <v>38</v>
      </c>
      <c r="O136" s="56"/>
      <c r="P136" s="150">
        <f>O136*H136</f>
        <v>0</v>
      </c>
      <c r="Q136" s="150">
        <v>0</v>
      </c>
      <c r="R136" s="150">
        <f>Q136*H136</f>
        <v>0</v>
      </c>
      <c r="S136" s="150">
        <v>0</v>
      </c>
      <c r="T136" s="150">
        <f>S136*H136</f>
        <v>0</v>
      </c>
      <c r="U136" s="151" t="s">
        <v>1</v>
      </c>
      <c r="V136" s="30"/>
      <c r="W136" s="30"/>
      <c r="X136" s="30"/>
      <c r="Y136" s="30"/>
      <c r="Z136" s="30"/>
      <c r="AA136" s="30"/>
      <c r="AB136" s="30"/>
      <c r="AC136" s="30"/>
      <c r="AD136" s="30"/>
      <c r="AE136" s="30"/>
      <c r="AR136" s="152" t="s">
        <v>128</v>
      </c>
      <c r="AT136" s="152" t="s">
        <v>123</v>
      </c>
      <c r="AU136" s="152" t="s">
        <v>83</v>
      </c>
      <c r="AY136" s="15" t="s">
        <v>121</v>
      </c>
      <c r="BE136" s="153">
        <f>IF(N136="základní",J136,0)</f>
        <v>0</v>
      </c>
      <c r="BF136" s="153">
        <f>IF(N136="snížená",J136,0)</f>
        <v>0</v>
      </c>
      <c r="BG136" s="153">
        <f>IF(N136="zákl. přenesená",J136,0)</f>
        <v>0</v>
      </c>
      <c r="BH136" s="153">
        <f>IF(N136="sníž. přenesená",J136,0)</f>
        <v>0</v>
      </c>
      <c r="BI136" s="153">
        <f>IF(N136="nulová",J136,0)</f>
        <v>0</v>
      </c>
      <c r="BJ136" s="15" t="s">
        <v>81</v>
      </c>
      <c r="BK136" s="153">
        <f>ROUND(I136*H136,2)</f>
        <v>0</v>
      </c>
      <c r="BL136" s="15" t="s">
        <v>128</v>
      </c>
      <c r="BM136" s="152" t="s">
        <v>304</v>
      </c>
    </row>
    <row r="137" spans="1:47" s="2" customFormat="1" ht="48.75">
      <c r="A137" s="30"/>
      <c r="B137" s="31"/>
      <c r="C137" s="30"/>
      <c r="D137" s="155" t="s">
        <v>290</v>
      </c>
      <c r="E137" s="30"/>
      <c r="F137" s="178" t="s">
        <v>305</v>
      </c>
      <c r="G137" s="30"/>
      <c r="H137" s="30"/>
      <c r="I137" s="179"/>
      <c r="J137" s="30"/>
      <c r="K137" s="30"/>
      <c r="L137" s="31"/>
      <c r="M137" s="180"/>
      <c r="N137" s="181"/>
      <c r="O137" s="56"/>
      <c r="P137" s="56"/>
      <c r="Q137" s="56"/>
      <c r="R137" s="56"/>
      <c r="S137" s="56"/>
      <c r="T137" s="56"/>
      <c r="U137" s="57"/>
      <c r="V137" s="30"/>
      <c r="W137" s="30"/>
      <c r="X137" s="30"/>
      <c r="Y137" s="30"/>
      <c r="Z137" s="30"/>
      <c r="AA137" s="30"/>
      <c r="AB137" s="30"/>
      <c r="AC137" s="30"/>
      <c r="AD137" s="30"/>
      <c r="AE137" s="30"/>
      <c r="AT137" s="15" t="s">
        <v>290</v>
      </c>
      <c r="AU137" s="15" t="s">
        <v>83</v>
      </c>
    </row>
    <row r="138" spans="1:65" s="2" customFormat="1" ht="14.45" customHeight="1">
      <c r="A138" s="30"/>
      <c r="B138" s="140"/>
      <c r="C138" s="141" t="s">
        <v>146</v>
      </c>
      <c r="D138" s="141" t="s">
        <v>123</v>
      </c>
      <c r="E138" s="142" t="s">
        <v>174</v>
      </c>
      <c r="F138" s="143" t="s">
        <v>175</v>
      </c>
      <c r="G138" s="144" t="s">
        <v>139</v>
      </c>
      <c r="H138" s="145">
        <v>100</v>
      </c>
      <c r="I138" s="146"/>
      <c r="J138" s="147">
        <f>ROUND(I138*H138,2)</f>
        <v>0</v>
      </c>
      <c r="K138" s="143" t="s">
        <v>1</v>
      </c>
      <c r="L138" s="31"/>
      <c r="M138" s="148" t="s">
        <v>1</v>
      </c>
      <c r="N138" s="149" t="s">
        <v>38</v>
      </c>
      <c r="O138" s="56"/>
      <c r="P138" s="150">
        <f>O138*H138</f>
        <v>0</v>
      </c>
      <c r="Q138" s="150">
        <v>0</v>
      </c>
      <c r="R138" s="150">
        <f>Q138*H138</f>
        <v>0</v>
      </c>
      <c r="S138" s="150">
        <v>0</v>
      </c>
      <c r="T138" s="150">
        <f>S138*H138</f>
        <v>0</v>
      </c>
      <c r="U138" s="151" t="s">
        <v>1</v>
      </c>
      <c r="V138" s="30"/>
      <c r="W138" s="30"/>
      <c r="X138" s="30"/>
      <c r="Y138" s="30"/>
      <c r="Z138" s="30"/>
      <c r="AA138" s="30"/>
      <c r="AB138" s="30"/>
      <c r="AC138" s="30"/>
      <c r="AD138" s="30"/>
      <c r="AE138" s="30"/>
      <c r="AR138" s="152" t="s">
        <v>128</v>
      </c>
      <c r="AT138" s="152" t="s">
        <v>123</v>
      </c>
      <c r="AU138" s="152" t="s">
        <v>83</v>
      </c>
      <c r="AY138" s="15" t="s">
        <v>121</v>
      </c>
      <c r="BE138" s="153">
        <f>IF(N138="základní",J138,0)</f>
        <v>0</v>
      </c>
      <c r="BF138" s="153">
        <f>IF(N138="snížená",J138,0)</f>
        <v>0</v>
      </c>
      <c r="BG138" s="153">
        <f>IF(N138="zákl. přenesená",J138,0)</f>
        <v>0</v>
      </c>
      <c r="BH138" s="153">
        <f>IF(N138="sníž. přenesená",J138,0)</f>
        <v>0</v>
      </c>
      <c r="BI138" s="153">
        <f>IF(N138="nulová",J138,0)</f>
        <v>0</v>
      </c>
      <c r="BJ138" s="15" t="s">
        <v>81</v>
      </c>
      <c r="BK138" s="153">
        <f>ROUND(I138*H138,2)</f>
        <v>0</v>
      </c>
      <c r="BL138" s="15" t="s">
        <v>128</v>
      </c>
      <c r="BM138" s="152" t="s">
        <v>306</v>
      </c>
    </row>
    <row r="139" spans="1:65" s="2" customFormat="1" ht="14.45" customHeight="1">
      <c r="A139" s="30"/>
      <c r="B139" s="140"/>
      <c r="C139" s="141" t="s">
        <v>152</v>
      </c>
      <c r="D139" s="141" t="s">
        <v>123</v>
      </c>
      <c r="E139" s="142" t="s">
        <v>178</v>
      </c>
      <c r="F139" s="143" t="s">
        <v>179</v>
      </c>
      <c r="G139" s="144" t="s">
        <v>139</v>
      </c>
      <c r="H139" s="145">
        <v>100</v>
      </c>
      <c r="I139" s="146"/>
      <c r="J139" s="147">
        <f>ROUND(I139*H139,2)</f>
        <v>0</v>
      </c>
      <c r="K139" s="143" t="s">
        <v>1</v>
      </c>
      <c r="L139" s="31"/>
      <c r="M139" s="148" t="s">
        <v>1</v>
      </c>
      <c r="N139" s="149" t="s">
        <v>38</v>
      </c>
      <c r="O139" s="56"/>
      <c r="P139" s="150">
        <f>O139*H139</f>
        <v>0</v>
      </c>
      <c r="Q139" s="150">
        <v>0</v>
      </c>
      <c r="R139" s="150">
        <f>Q139*H139</f>
        <v>0</v>
      </c>
      <c r="S139" s="150">
        <v>0</v>
      </c>
      <c r="T139" s="150">
        <f>S139*H139</f>
        <v>0</v>
      </c>
      <c r="U139" s="151" t="s">
        <v>1</v>
      </c>
      <c r="V139" s="30"/>
      <c r="W139" s="30"/>
      <c r="X139" s="30"/>
      <c r="Y139" s="30"/>
      <c r="Z139" s="30"/>
      <c r="AA139" s="30"/>
      <c r="AB139" s="30"/>
      <c r="AC139" s="30"/>
      <c r="AD139" s="30"/>
      <c r="AE139" s="30"/>
      <c r="AR139" s="152" t="s">
        <v>128</v>
      </c>
      <c r="AT139" s="152" t="s">
        <v>123</v>
      </c>
      <c r="AU139" s="152" t="s">
        <v>83</v>
      </c>
      <c r="AY139" s="15" t="s">
        <v>121</v>
      </c>
      <c r="BE139" s="153">
        <f>IF(N139="základní",J139,0)</f>
        <v>0</v>
      </c>
      <c r="BF139" s="153">
        <f>IF(N139="snížená",J139,0)</f>
        <v>0</v>
      </c>
      <c r="BG139" s="153">
        <f>IF(N139="zákl. přenesená",J139,0)</f>
        <v>0</v>
      </c>
      <c r="BH139" s="153">
        <f>IF(N139="sníž. přenesená",J139,0)</f>
        <v>0</v>
      </c>
      <c r="BI139" s="153">
        <f>IF(N139="nulová",J139,0)</f>
        <v>0</v>
      </c>
      <c r="BJ139" s="15" t="s">
        <v>81</v>
      </c>
      <c r="BK139" s="153">
        <f>ROUND(I139*H139,2)</f>
        <v>0</v>
      </c>
      <c r="BL139" s="15" t="s">
        <v>128</v>
      </c>
      <c r="BM139" s="152" t="s">
        <v>307</v>
      </c>
    </row>
    <row r="140" spans="1:65" s="2" customFormat="1" ht="14.45" customHeight="1">
      <c r="A140" s="30"/>
      <c r="B140" s="140"/>
      <c r="C140" s="141" t="s">
        <v>156</v>
      </c>
      <c r="D140" s="141" t="s">
        <v>123</v>
      </c>
      <c r="E140" s="142" t="s">
        <v>182</v>
      </c>
      <c r="F140" s="143" t="s">
        <v>183</v>
      </c>
      <c r="G140" s="144" t="s">
        <v>139</v>
      </c>
      <c r="H140" s="145">
        <v>100</v>
      </c>
      <c r="I140" s="146"/>
      <c r="J140" s="147">
        <f>ROUND(I140*H140,2)</f>
        <v>0</v>
      </c>
      <c r="K140" s="143" t="s">
        <v>1</v>
      </c>
      <c r="L140" s="31"/>
      <c r="M140" s="148" t="s">
        <v>1</v>
      </c>
      <c r="N140" s="149" t="s">
        <v>38</v>
      </c>
      <c r="O140" s="56"/>
      <c r="P140" s="150">
        <f>O140*H140</f>
        <v>0</v>
      </c>
      <c r="Q140" s="150">
        <v>0</v>
      </c>
      <c r="R140" s="150">
        <f>Q140*H140</f>
        <v>0</v>
      </c>
      <c r="S140" s="150">
        <v>0</v>
      </c>
      <c r="T140" s="150">
        <f>S140*H140</f>
        <v>0</v>
      </c>
      <c r="U140" s="151" t="s">
        <v>1</v>
      </c>
      <c r="V140" s="30"/>
      <c r="W140" s="30"/>
      <c r="X140" s="30"/>
      <c r="Y140" s="30"/>
      <c r="Z140" s="30"/>
      <c r="AA140" s="30"/>
      <c r="AB140" s="30"/>
      <c r="AC140" s="30"/>
      <c r="AD140" s="30"/>
      <c r="AE140" s="30"/>
      <c r="AR140" s="152" t="s">
        <v>128</v>
      </c>
      <c r="AT140" s="152" t="s">
        <v>123</v>
      </c>
      <c r="AU140" s="152" t="s">
        <v>83</v>
      </c>
      <c r="AY140" s="15" t="s">
        <v>121</v>
      </c>
      <c r="BE140" s="153">
        <f>IF(N140="základní",J140,0)</f>
        <v>0</v>
      </c>
      <c r="BF140" s="153">
        <f>IF(N140="snížená",J140,0)</f>
        <v>0</v>
      </c>
      <c r="BG140" s="153">
        <f>IF(N140="zákl. přenesená",J140,0)</f>
        <v>0</v>
      </c>
      <c r="BH140" s="153">
        <f>IF(N140="sníž. přenesená",J140,0)</f>
        <v>0</v>
      </c>
      <c r="BI140" s="153">
        <f>IF(N140="nulová",J140,0)</f>
        <v>0</v>
      </c>
      <c r="BJ140" s="15" t="s">
        <v>81</v>
      </c>
      <c r="BK140" s="153">
        <f>ROUND(I140*H140,2)</f>
        <v>0</v>
      </c>
      <c r="BL140" s="15" t="s">
        <v>128</v>
      </c>
      <c r="BM140" s="152" t="s">
        <v>308</v>
      </c>
    </row>
    <row r="141" spans="2:63" s="12" customFormat="1" ht="22.9" customHeight="1">
      <c r="B141" s="127"/>
      <c r="D141" s="128" t="s">
        <v>72</v>
      </c>
      <c r="E141" s="138" t="s">
        <v>156</v>
      </c>
      <c r="F141" s="138" t="s">
        <v>185</v>
      </c>
      <c r="I141" s="130"/>
      <c r="J141" s="139">
        <f>BK141</f>
        <v>0</v>
      </c>
      <c r="L141" s="127"/>
      <c r="M141" s="132"/>
      <c r="N141" s="133"/>
      <c r="O141" s="133"/>
      <c r="P141" s="134">
        <f>SUM(P142:P152)</f>
        <v>0</v>
      </c>
      <c r="Q141" s="133"/>
      <c r="R141" s="134">
        <f>SUM(R142:R152)</f>
        <v>35.80046</v>
      </c>
      <c r="S141" s="133"/>
      <c r="T141" s="134">
        <f>SUM(T142:T152)</f>
        <v>0</v>
      </c>
      <c r="U141" s="135"/>
      <c r="AR141" s="128" t="s">
        <v>81</v>
      </c>
      <c r="AT141" s="136" t="s">
        <v>72</v>
      </c>
      <c r="AU141" s="136" t="s">
        <v>81</v>
      </c>
      <c r="AY141" s="128" t="s">
        <v>121</v>
      </c>
      <c r="BK141" s="137">
        <f>SUM(BK142:BK152)</f>
        <v>0</v>
      </c>
    </row>
    <row r="142" spans="1:65" s="2" customFormat="1" ht="14.45" customHeight="1">
      <c r="A142" s="30"/>
      <c r="B142" s="140"/>
      <c r="C142" s="141" t="s">
        <v>247</v>
      </c>
      <c r="D142" s="141" t="s">
        <v>123</v>
      </c>
      <c r="E142" s="142" t="s">
        <v>309</v>
      </c>
      <c r="F142" s="143" t="s">
        <v>310</v>
      </c>
      <c r="G142" s="144" t="s">
        <v>188</v>
      </c>
      <c r="H142" s="145">
        <v>1</v>
      </c>
      <c r="I142" s="146"/>
      <c r="J142" s="147">
        <f>ROUND(I142*H142,2)</f>
        <v>0</v>
      </c>
      <c r="K142" s="143" t="s">
        <v>288</v>
      </c>
      <c r="L142" s="31"/>
      <c r="M142" s="148" t="s">
        <v>1</v>
      </c>
      <c r="N142" s="149" t="s">
        <v>38</v>
      </c>
      <c r="O142" s="56"/>
      <c r="P142" s="150">
        <f>O142*H142</f>
        <v>0</v>
      </c>
      <c r="Q142" s="150">
        <v>0.14494</v>
      </c>
      <c r="R142" s="150">
        <f>Q142*H142</f>
        <v>0.14494</v>
      </c>
      <c r="S142" s="150">
        <v>0</v>
      </c>
      <c r="T142" s="150">
        <f>S142*H142</f>
        <v>0</v>
      </c>
      <c r="U142" s="151" t="s">
        <v>1</v>
      </c>
      <c r="V142" s="30"/>
      <c r="W142" s="30"/>
      <c r="X142" s="30"/>
      <c r="Y142" s="30"/>
      <c r="Z142" s="30"/>
      <c r="AA142" s="30"/>
      <c r="AB142" s="30"/>
      <c r="AC142" s="30"/>
      <c r="AD142" s="30"/>
      <c r="AE142" s="30"/>
      <c r="AR142" s="152" t="s">
        <v>128</v>
      </c>
      <c r="AT142" s="152" t="s">
        <v>123</v>
      </c>
      <c r="AU142" s="152" t="s">
        <v>83</v>
      </c>
      <c r="AY142" s="15" t="s">
        <v>121</v>
      </c>
      <c r="BE142" s="153">
        <f>IF(N142="základní",J142,0)</f>
        <v>0</v>
      </c>
      <c r="BF142" s="153">
        <f>IF(N142="snížená",J142,0)</f>
        <v>0</v>
      </c>
      <c r="BG142" s="153">
        <f>IF(N142="zákl. přenesená",J142,0)</f>
        <v>0</v>
      </c>
      <c r="BH142" s="153">
        <f>IF(N142="sníž. přenesená",J142,0)</f>
        <v>0</v>
      </c>
      <c r="BI142" s="153">
        <f>IF(N142="nulová",J142,0)</f>
        <v>0</v>
      </c>
      <c r="BJ142" s="15" t="s">
        <v>81</v>
      </c>
      <c r="BK142" s="153">
        <f>ROUND(I142*H142,2)</f>
        <v>0</v>
      </c>
      <c r="BL142" s="15" t="s">
        <v>128</v>
      </c>
      <c r="BM142" s="152" t="s">
        <v>311</v>
      </c>
    </row>
    <row r="143" spans="1:47" s="2" customFormat="1" ht="97.5">
      <c r="A143" s="30"/>
      <c r="B143" s="31"/>
      <c r="C143" s="30"/>
      <c r="D143" s="155" t="s">
        <v>290</v>
      </c>
      <c r="E143" s="30"/>
      <c r="F143" s="178" t="s">
        <v>312</v>
      </c>
      <c r="G143" s="30"/>
      <c r="H143" s="30"/>
      <c r="I143" s="179"/>
      <c r="J143" s="30"/>
      <c r="K143" s="30"/>
      <c r="L143" s="31"/>
      <c r="M143" s="180"/>
      <c r="N143" s="181"/>
      <c r="O143" s="56"/>
      <c r="P143" s="56"/>
      <c r="Q143" s="56"/>
      <c r="R143" s="56"/>
      <c r="S143" s="56"/>
      <c r="T143" s="56"/>
      <c r="U143" s="57"/>
      <c r="V143" s="30"/>
      <c r="W143" s="30"/>
      <c r="X143" s="30"/>
      <c r="Y143" s="30"/>
      <c r="Z143" s="30"/>
      <c r="AA143" s="30"/>
      <c r="AB143" s="30"/>
      <c r="AC143" s="30"/>
      <c r="AD143" s="30"/>
      <c r="AE143" s="30"/>
      <c r="AT143" s="15" t="s">
        <v>290</v>
      </c>
      <c r="AU143" s="15" t="s">
        <v>83</v>
      </c>
    </row>
    <row r="144" spans="1:65" s="2" customFormat="1" ht="24.2" customHeight="1">
      <c r="A144" s="30"/>
      <c r="B144" s="140"/>
      <c r="C144" s="163" t="s">
        <v>218</v>
      </c>
      <c r="D144" s="163" t="s">
        <v>223</v>
      </c>
      <c r="E144" s="164" t="s">
        <v>313</v>
      </c>
      <c r="F144" s="165" t="s">
        <v>314</v>
      </c>
      <c r="G144" s="166" t="s">
        <v>188</v>
      </c>
      <c r="H144" s="167">
        <v>1</v>
      </c>
      <c r="I144" s="168"/>
      <c r="J144" s="169">
        <f aca="true" t="shared" si="0" ref="J144:J152">ROUND(I144*H144,2)</f>
        <v>0</v>
      </c>
      <c r="K144" s="165" t="s">
        <v>315</v>
      </c>
      <c r="L144" s="170"/>
      <c r="M144" s="171" t="s">
        <v>1</v>
      </c>
      <c r="N144" s="172" t="s">
        <v>38</v>
      </c>
      <c r="O144" s="56"/>
      <c r="P144" s="150">
        <f aca="true" t="shared" si="1" ref="P144:P152">O144*H144</f>
        <v>0</v>
      </c>
      <c r="Q144" s="150">
        <v>0.057</v>
      </c>
      <c r="R144" s="150">
        <f aca="true" t="shared" si="2" ref="R144:R152">Q144*H144</f>
        <v>0.057</v>
      </c>
      <c r="S144" s="150">
        <v>0</v>
      </c>
      <c r="T144" s="150">
        <f aca="true" t="shared" si="3" ref="T144:T152">S144*H144</f>
        <v>0</v>
      </c>
      <c r="U144" s="151" t="s">
        <v>1</v>
      </c>
      <c r="V144" s="30"/>
      <c r="W144" s="30"/>
      <c r="X144" s="30"/>
      <c r="Y144" s="30"/>
      <c r="Z144" s="30"/>
      <c r="AA144" s="30"/>
      <c r="AB144" s="30"/>
      <c r="AC144" s="30"/>
      <c r="AD144" s="30"/>
      <c r="AE144" s="30"/>
      <c r="AR144" s="152" t="s">
        <v>156</v>
      </c>
      <c r="AT144" s="152" t="s">
        <v>223</v>
      </c>
      <c r="AU144" s="152" t="s">
        <v>83</v>
      </c>
      <c r="AY144" s="15" t="s">
        <v>121</v>
      </c>
      <c r="BE144" s="153">
        <f aca="true" t="shared" si="4" ref="BE144:BE152">IF(N144="základní",J144,0)</f>
        <v>0</v>
      </c>
      <c r="BF144" s="153">
        <f aca="true" t="shared" si="5" ref="BF144:BF152">IF(N144="snížená",J144,0)</f>
        <v>0</v>
      </c>
      <c r="BG144" s="153">
        <f aca="true" t="shared" si="6" ref="BG144:BG152">IF(N144="zákl. přenesená",J144,0)</f>
        <v>0</v>
      </c>
      <c r="BH144" s="153">
        <f aca="true" t="shared" si="7" ref="BH144:BH152">IF(N144="sníž. přenesená",J144,0)</f>
        <v>0</v>
      </c>
      <c r="BI144" s="153">
        <f aca="true" t="shared" si="8" ref="BI144:BI152">IF(N144="nulová",J144,0)</f>
        <v>0</v>
      </c>
      <c r="BJ144" s="15" t="s">
        <v>81</v>
      </c>
      <c r="BK144" s="153">
        <f aca="true" t="shared" si="9" ref="BK144:BK152">ROUND(I144*H144,2)</f>
        <v>0</v>
      </c>
      <c r="BL144" s="15" t="s">
        <v>128</v>
      </c>
      <c r="BM144" s="152" t="s">
        <v>316</v>
      </c>
    </row>
    <row r="145" spans="1:65" s="2" customFormat="1" ht="24.2" customHeight="1">
      <c r="A145" s="30"/>
      <c r="B145" s="140"/>
      <c r="C145" s="163" t="s">
        <v>222</v>
      </c>
      <c r="D145" s="163" t="s">
        <v>223</v>
      </c>
      <c r="E145" s="164" t="s">
        <v>317</v>
      </c>
      <c r="F145" s="165" t="s">
        <v>318</v>
      </c>
      <c r="G145" s="166" t="s">
        <v>188</v>
      </c>
      <c r="H145" s="167">
        <v>1</v>
      </c>
      <c r="I145" s="168"/>
      <c r="J145" s="169">
        <f t="shared" si="0"/>
        <v>0</v>
      </c>
      <c r="K145" s="165" t="s">
        <v>315</v>
      </c>
      <c r="L145" s="170"/>
      <c r="M145" s="171" t="s">
        <v>1</v>
      </c>
      <c r="N145" s="172" t="s">
        <v>38</v>
      </c>
      <c r="O145" s="56"/>
      <c r="P145" s="150">
        <f t="shared" si="1"/>
        <v>0</v>
      </c>
      <c r="Q145" s="150">
        <v>0.097</v>
      </c>
      <c r="R145" s="150">
        <f t="shared" si="2"/>
        <v>0.097</v>
      </c>
      <c r="S145" s="150">
        <v>0</v>
      </c>
      <c r="T145" s="150">
        <f t="shared" si="3"/>
        <v>0</v>
      </c>
      <c r="U145" s="151" t="s">
        <v>1</v>
      </c>
      <c r="V145" s="30"/>
      <c r="W145" s="30"/>
      <c r="X145" s="30"/>
      <c r="Y145" s="30"/>
      <c r="Z145" s="30"/>
      <c r="AA145" s="30"/>
      <c r="AB145" s="30"/>
      <c r="AC145" s="30"/>
      <c r="AD145" s="30"/>
      <c r="AE145" s="30"/>
      <c r="AR145" s="152" t="s">
        <v>156</v>
      </c>
      <c r="AT145" s="152" t="s">
        <v>223</v>
      </c>
      <c r="AU145" s="152" t="s">
        <v>83</v>
      </c>
      <c r="AY145" s="15" t="s">
        <v>121</v>
      </c>
      <c r="BE145" s="153">
        <f t="shared" si="4"/>
        <v>0</v>
      </c>
      <c r="BF145" s="153">
        <f t="shared" si="5"/>
        <v>0</v>
      </c>
      <c r="BG145" s="153">
        <f t="shared" si="6"/>
        <v>0</v>
      </c>
      <c r="BH145" s="153">
        <f t="shared" si="7"/>
        <v>0</v>
      </c>
      <c r="BI145" s="153">
        <f t="shared" si="8"/>
        <v>0</v>
      </c>
      <c r="BJ145" s="15" t="s">
        <v>81</v>
      </c>
      <c r="BK145" s="153">
        <f t="shared" si="9"/>
        <v>0</v>
      </c>
      <c r="BL145" s="15" t="s">
        <v>128</v>
      </c>
      <c r="BM145" s="152" t="s">
        <v>319</v>
      </c>
    </row>
    <row r="146" spans="1:65" s="2" customFormat="1" ht="24.2" customHeight="1">
      <c r="A146" s="30"/>
      <c r="B146" s="140"/>
      <c r="C146" s="163" t="s">
        <v>227</v>
      </c>
      <c r="D146" s="163" t="s">
        <v>223</v>
      </c>
      <c r="E146" s="164" t="s">
        <v>320</v>
      </c>
      <c r="F146" s="165" t="s">
        <v>321</v>
      </c>
      <c r="G146" s="166" t="s">
        <v>188</v>
      </c>
      <c r="H146" s="167">
        <v>1</v>
      </c>
      <c r="I146" s="168"/>
      <c r="J146" s="169">
        <f t="shared" si="0"/>
        <v>0</v>
      </c>
      <c r="K146" s="165" t="s">
        <v>315</v>
      </c>
      <c r="L146" s="170"/>
      <c r="M146" s="171" t="s">
        <v>1</v>
      </c>
      <c r="N146" s="172" t="s">
        <v>38</v>
      </c>
      <c r="O146" s="56"/>
      <c r="P146" s="150">
        <f t="shared" si="1"/>
        <v>0</v>
      </c>
      <c r="Q146" s="150">
        <v>0.04</v>
      </c>
      <c r="R146" s="150">
        <f t="shared" si="2"/>
        <v>0.04</v>
      </c>
      <c r="S146" s="150">
        <v>0</v>
      </c>
      <c r="T146" s="150">
        <f t="shared" si="3"/>
        <v>0</v>
      </c>
      <c r="U146" s="151" t="s">
        <v>1</v>
      </c>
      <c r="V146" s="30"/>
      <c r="W146" s="30"/>
      <c r="X146" s="30"/>
      <c r="Y146" s="30"/>
      <c r="Z146" s="30"/>
      <c r="AA146" s="30"/>
      <c r="AB146" s="30"/>
      <c r="AC146" s="30"/>
      <c r="AD146" s="30"/>
      <c r="AE146" s="30"/>
      <c r="AR146" s="152" t="s">
        <v>156</v>
      </c>
      <c r="AT146" s="152" t="s">
        <v>223</v>
      </c>
      <c r="AU146" s="152" t="s">
        <v>83</v>
      </c>
      <c r="AY146" s="15" t="s">
        <v>121</v>
      </c>
      <c r="BE146" s="153">
        <f t="shared" si="4"/>
        <v>0</v>
      </c>
      <c r="BF146" s="153">
        <f t="shared" si="5"/>
        <v>0</v>
      </c>
      <c r="BG146" s="153">
        <f t="shared" si="6"/>
        <v>0</v>
      </c>
      <c r="BH146" s="153">
        <f t="shared" si="7"/>
        <v>0</v>
      </c>
      <c r="BI146" s="153">
        <f t="shared" si="8"/>
        <v>0</v>
      </c>
      <c r="BJ146" s="15" t="s">
        <v>81</v>
      </c>
      <c r="BK146" s="153">
        <f t="shared" si="9"/>
        <v>0</v>
      </c>
      <c r="BL146" s="15" t="s">
        <v>128</v>
      </c>
      <c r="BM146" s="152" t="s">
        <v>322</v>
      </c>
    </row>
    <row r="147" spans="1:65" s="2" customFormat="1" ht="24.2" customHeight="1">
      <c r="A147" s="30"/>
      <c r="B147" s="140"/>
      <c r="C147" s="163" t="s">
        <v>231</v>
      </c>
      <c r="D147" s="163" t="s">
        <v>223</v>
      </c>
      <c r="E147" s="164" t="s">
        <v>323</v>
      </c>
      <c r="F147" s="165" t="s">
        <v>324</v>
      </c>
      <c r="G147" s="166" t="s">
        <v>188</v>
      </c>
      <c r="H147" s="167">
        <v>1</v>
      </c>
      <c r="I147" s="168"/>
      <c r="J147" s="169">
        <f t="shared" si="0"/>
        <v>0</v>
      </c>
      <c r="K147" s="165" t="s">
        <v>315</v>
      </c>
      <c r="L147" s="170"/>
      <c r="M147" s="171" t="s">
        <v>1</v>
      </c>
      <c r="N147" s="172" t="s">
        <v>38</v>
      </c>
      <c r="O147" s="56"/>
      <c r="P147" s="150">
        <f t="shared" si="1"/>
        <v>0</v>
      </c>
      <c r="Q147" s="150">
        <v>0.058</v>
      </c>
      <c r="R147" s="150">
        <f t="shared" si="2"/>
        <v>0.058</v>
      </c>
      <c r="S147" s="150">
        <v>0</v>
      </c>
      <c r="T147" s="150">
        <f t="shared" si="3"/>
        <v>0</v>
      </c>
      <c r="U147" s="151" t="s">
        <v>1</v>
      </c>
      <c r="V147" s="30"/>
      <c r="W147" s="30"/>
      <c r="X147" s="30"/>
      <c r="Y147" s="30"/>
      <c r="Z147" s="30"/>
      <c r="AA147" s="30"/>
      <c r="AB147" s="30"/>
      <c r="AC147" s="30"/>
      <c r="AD147" s="30"/>
      <c r="AE147" s="30"/>
      <c r="AR147" s="152" t="s">
        <v>156</v>
      </c>
      <c r="AT147" s="152" t="s">
        <v>223</v>
      </c>
      <c r="AU147" s="152" t="s">
        <v>83</v>
      </c>
      <c r="AY147" s="15" t="s">
        <v>121</v>
      </c>
      <c r="BE147" s="153">
        <f t="shared" si="4"/>
        <v>0</v>
      </c>
      <c r="BF147" s="153">
        <f t="shared" si="5"/>
        <v>0</v>
      </c>
      <c r="BG147" s="153">
        <f t="shared" si="6"/>
        <v>0</v>
      </c>
      <c r="BH147" s="153">
        <f t="shared" si="7"/>
        <v>0</v>
      </c>
      <c r="BI147" s="153">
        <f t="shared" si="8"/>
        <v>0</v>
      </c>
      <c r="BJ147" s="15" t="s">
        <v>81</v>
      </c>
      <c r="BK147" s="153">
        <f t="shared" si="9"/>
        <v>0</v>
      </c>
      <c r="BL147" s="15" t="s">
        <v>128</v>
      </c>
      <c r="BM147" s="152" t="s">
        <v>325</v>
      </c>
    </row>
    <row r="148" spans="1:65" s="2" customFormat="1" ht="24.2" customHeight="1">
      <c r="A148" s="30"/>
      <c r="B148" s="140"/>
      <c r="C148" s="163" t="s">
        <v>235</v>
      </c>
      <c r="D148" s="163" t="s">
        <v>223</v>
      </c>
      <c r="E148" s="164" t="s">
        <v>326</v>
      </c>
      <c r="F148" s="165" t="s">
        <v>327</v>
      </c>
      <c r="G148" s="166" t="s">
        <v>188</v>
      </c>
      <c r="H148" s="167">
        <v>1</v>
      </c>
      <c r="I148" s="168"/>
      <c r="J148" s="169">
        <f t="shared" si="0"/>
        <v>0</v>
      </c>
      <c r="K148" s="165" t="s">
        <v>315</v>
      </c>
      <c r="L148" s="170"/>
      <c r="M148" s="171" t="s">
        <v>1</v>
      </c>
      <c r="N148" s="172" t="s">
        <v>38</v>
      </c>
      <c r="O148" s="56"/>
      <c r="P148" s="150">
        <f t="shared" si="1"/>
        <v>0</v>
      </c>
      <c r="Q148" s="150">
        <v>0.027</v>
      </c>
      <c r="R148" s="150">
        <f t="shared" si="2"/>
        <v>0.027</v>
      </c>
      <c r="S148" s="150">
        <v>0</v>
      </c>
      <c r="T148" s="150">
        <f t="shared" si="3"/>
        <v>0</v>
      </c>
      <c r="U148" s="151" t="s">
        <v>1</v>
      </c>
      <c r="V148" s="30"/>
      <c r="W148" s="30"/>
      <c r="X148" s="30"/>
      <c r="Y148" s="30"/>
      <c r="Z148" s="30"/>
      <c r="AA148" s="30"/>
      <c r="AB148" s="30"/>
      <c r="AC148" s="30"/>
      <c r="AD148" s="30"/>
      <c r="AE148" s="30"/>
      <c r="AR148" s="152" t="s">
        <v>156</v>
      </c>
      <c r="AT148" s="152" t="s">
        <v>223</v>
      </c>
      <c r="AU148" s="152" t="s">
        <v>83</v>
      </c>
      <c r="AY148" s="15" t="s">
        <v>121</v>
      </c>
      <c r="BE148" s="153">
        <f t="shared" si="4"/>
        <v>0</v>
      </c>
      <c r="BF148" s="153">
        <f t="shared" si="5"/>
        <v>0</v>
      </c>
      <c r="BG148" s="153">
        <f t="shared" si="6"/>
        <v>0</v>
      </c>
      <c r="BH148" s="153">
        <f t="shared" si="7"/>
        <v>0</v>
      </c>
      <c r="BI148" s="153">
        <f t="shared" si="8"/>
        <v>0</v>
      </c>
      <c r="BJ148" s="15" t="s">
        <v>81</v>
      </c>
      <c r="BK148" s="153">
        <f t="shared" si="9"/>
        <v>0</v>
      </c>
      <c r="BL148" s="15" t="s">
        <v>128</v>
      </c>
      <c r="BM148" s="152" t="s">
        <v>328</v>
      </c>
    </row>
    <row r="149" spans="1:65" s="2" customFormat="1" ht="24.2" customHeight="1">
      <c r="A149" s="30"/>
      <c r="B149" s="140"/>
      <c r="C149" s="163" t="s">
        <v>239</v>
      </c>
      <c r="D149" s="163" t="s">
        <v>223</v>
      </c>
      <c r="E149" s="164" t="s">
        <v>329</v>
      </c>
      <c r="F149" s="165" t="s">
        <v>330</v>
      </c>
      <c r="G149" s="166" t="s">
        <v>188</v>
      </c>
      <c r="H149" s="167">
        <v>1</v>
      </c>
      <c r="I149" s="168"/>
      <c r="J149" s="169">
        <f t="shared" si="0"/>
        <v>0</v>
      </c>
      <c r="K149" s="165" t="s">
        <v>315</v>
      </c>
      <c r="L149" s="170"/>
      <c r="M149" s="171" t="s">
        <v>1</v>
      </c>
      <c r="N149" s="172" t="s">
        <v>38</v>
      </c>
      <c r="O149" s="56"/>
      <c r="P149" s="150">
        <f t="shared" si="1"/>
        <v>0</v>
      </c>
      <c r="Q149" s="150">
        <v>0.004</v>
      </c>
      <c r="R149" s="150">
        <f t="shared" si="2"/>
        <v>0.004</v>
      </c>
      <c r="S149" s="150">
        <v>0</v>
      </c>
      <c r="T149" s="150">
        <f t="shared" si="3"/>
        <v>0</v>
      </c>
      <c r="U149" s="151" t="s">
        <v>1</v>
      </c>
      <c r="V149" s="30"/>
      <c r="W149" s="30"/>
      <c r="X149" s="30"/>
      <c r="Y149" s="30"/>
      <c r="Z149" s="30"/>
      <c r="AA149" s="30"/>
      <c r="AB149" s="30"/>
      <c r="AC149" s="30"/>
      <c r="AD149" s="30"/>
      <c r="AE149" s="30"/>
      <c r="AR149" s="152" t="s">
        <v>156</v>
      </c>
      <c r="AT149" s="152" t="s">
        <v>223</v>
      </c>
      <c r="AU149" s="152" t="s">
        <v>83</v>
      </c>
      <c r="AY149" s="15" t="s">
        <v>121</v>
      </c>
      <c r="BE149" s="153">
        <f t="shared" si="4"/>
        <v>0</v>
      </c>
      <c r="BF149" s="153">
        <f t="shared" si="5"/>
        <v>0</v>
      </c>
      <c r="BG149" s="153">
        <f t="shared" si="6"/>
        <v>0</v>
      </c>
      <c r="BH149" s="153">
        <f t="shared" si="7"/>
        <v>0</v>
      </c>
      <c r="BI149" s="153">
        <f t="shared" si="8"/>
        <v>0</v>
      </c>
      <c r="BJ149" s="15" t="s">
        <v>81</v>
      </c>
      <c r="BK149" s="153">
        <f t="shared" si="9"/>
        <v>0</v>
      </c>
      <c r="BL149" s="15" t="s">
        <v>128</v>
      </c>
      <c r="BM149" s="152" t="s">
        <v>331</v>
      </c>
    </row>
    <row r="150" spans="1:65" s="2" customFormat="1" ht="14.45" customHeight="1">
      <c r="A150" s="30"/>
      <c r="B150" s="140"/>
      <c r="C150" s="163" t="s">
        <v>243</v>
      </c>
      <c r="D150" s="163" t="s">
        <v>223</v>
      </c>
      <c r="E150" s="164" t="s">
        <v>332</v>
      </c>
      <c r="F150" s="165" t="s">
        <v>333</v>
      </c>
      <c r="G150" s="166" t="s">
        <v>188</v>
      </c>
      <c r="H150" s="167">
        <v>1</v>
      </c>
      <c r="I150" s="168"/>
      <c r="J150" s="169">
        <f t="shared" si="0"/>
        <v>0</v>
      </c>
      <c r="K150" s="165" t="s">
        <v>315</v>
      </c>
      <c r="L150" s="170"/>
      <c r="M150" s="171" t="s">
        <v>1</v>
      </c>
      <c r="N150" s="172" t="s">
        <v>38</v>
      </c>
      <c r="O150" s="56"/>
      <c r="P150" s="150">
        <f t="shared" si="1"/>
        <v>0</v>
      </c>
      <c r="Q150" s="150">
        <v>0.0506</v>
      </c>
      <c r="R150" s="150">
        <f t="shared" si="2"/>
        <v>0.0506</v>
      </c>
      <c r="S150" s="150">
        <v>0</v>
      </c>
      <c r="T150" s="150">
        <f t="shared" si="3"/>
        <v>0</v>
      </c>
      <c r="U150" s="151" t="s">
        <v>1</v>
      </c>
      <c r="V150" s="30"/>
      <c r="W150" s="30"/>
      <c r="X150" s="30"/>
      <c r="Y150" s="30"/>
      <c r="Z150" s="30"/>
      <c r="AA150" s="30"/>
      <c r="AB150" s="30"/>
      <c r="AC150" s="30"/>
      <c r="AD150" s="30"/>
      <c r="AE150" s="30"/>
      <c r="AR150" s="152" t="s">
        <v>156</v>
      </c>
      <c r="AT150" s="152" t="s">
        <v>223</v>
      </c>
      <c r="AU150" s="152" t="s">
        <v>83</v>
      </c>
      <c r="AY150" s="15" t="s">
        <v>121</v>
      </c>
      <c r="BE150" s="153">
        <f t="shared" si="4"/>
        <v>0</v>
      </c>
      <c r="BF150" s="153">
        <f t="shared" si="5"/>
        <v>0</v>
      </c>
      <c r="BG150" s="153">
        <f t="shared" si="6"/>
        <v>0</v>
      </c>
      <c r="BH150" s="153">
        <f t="shared" si="7"/>
        <v>0</v>
      </c>
      <c r="BI150" s="153">
        <f t="shared" si="8"/>
        <v>0</v>
      </c>
      <c r="BJ150" s="15" t="s">
        <v>81</v>
      </c>
      <c r="BK150" s="153">
        <f t="shared" si="9"/>
        <v>0</v>
      </c>
      <c r="BL150" s="15" t="s">
        <v>128</v>
      </c>
      <c r="BM150" s="152" t="s">
        <v>334</v>
      </c>
    </row>
    <row r="151" spans="1:65" s="2" customFormat="1" ht="24.2" customHeight="1">
      <c r="A151" s="30"/>
      <c r="B151" s="140"/>
      <c r="C151" s="141" t="s">
        <v>161</v>
      </c>
      <c r="D151" s="141" t="s">
        <v>123</v>
      </c>
      <c r="E151" s="142" t="s">
        <v>186</v>
      </c>
      <c r="F151" s="143" t="s">
        <v>335</v>
      </c>
      <c r="G151" s="144" t="s">
        <v>188</v>
      </c>
      <c r="H151" s="145">
        <v>54</v>
      </c>
      <c r="I151" s="146"/>
      <c r="J151" s="147">
        <f t="shared" si="0"/>
        <v>0</v>
      </c>
      <c r="K151" s="143" t="s">
        <v>1</v>
      </c>
      <c r="L151" s="31"/>
      <c r="M151" s="148" t="s">
        <v>1</v>
      </c>
      <c r="N151" s="149" t="s">
        <v>38</v>
      </c>
      <c r="O151" s="56"/>
      <c r="P151" s="150">
        <f t="shared" si="1"/>
        <v>0</v>
      </c>
      <c r="Q151" s="150">
        <v>0.42368</v>
      </c>
      <c r="R151" s="150">
        <f t="shared" si="2"/>
        <v>22.87872</v>
      </c>
      <c r="S151" s="150">
        <v>0</v>
      </c>
      <c r="T151" s="150">
        <f t="shared" si="3"/>
        <v>0</v>
      </c>
      <c r="U151" s="151" t="s">
        <v>1</v>
      </c>
      <c r="V151" s="30"/>
      <c r="W151" s="30"/>
      <c r="X151" s="30"/>
      <c r="Y151" s="30"/>
      <c r="Z151" s="30"/>
      <c r="AA151" s="30"/>
      <c r="AB151" s="30"/>
      <c r="AC151" s="30"/>
      <c r="AD151" s="30"/>
      <c r="AE151" s="30"/>
      <c r="AR151" s="152" t="s">
        <v>128</v>
      </c>
      <c r="AT151" s="152" t="s">
        <v>123</v>
      </c>
      <c r="AU151" s="152" t="s">
        <v>83</v>
      </c>
      <c r="AY151" s="15" t="s">
        <v>121</v>
      </c>
      <c r="BE151" s="153">
        <f t="shared" si="4"/>
        <v>0</v>
      </c>
      <c r="BF151" s="153">
        <f t="shared" si="5"/>
        <v>0</v>
      </c>
      <c r="BG151" s="153">
        <f t="shared" si="6"/>
        <v>0</v>
      </c>
      <c r="BH151" s="153">
        <f t="shared" si="7"/>
        <v>0</v>
      </c>
      <c r="BI151" s="153">
        <f t="shared" si="8"/>
        <v>0</v>
      </c>
      <c r="BJ151" s="15" t="s">
        <v>81</v>
      </c>
      <c r="BK151" s="153">
        <f t="shared" si="9"/>
        <v>0</v>
      </c>
      <c r="BL151" s="15" t="s">
        <v>128</v>
      </c>
      <c r="BM151" s="152" t="s">
        <v>336</v>
      </c>
    </row>
    <row r="152" spans="1:65" s="2" customFormat="1" ht="24.2" customHeight="1">
      <c r="A152" s="30"/>
      <c r="B152" s="140"/>
      <c r="C152" s="141" t="s">
        <v>337</v>
      </c>
      <c r="D152" s="141" t="s">
        <v>123</v>
      </c>
      <c r="E152" s="142" t="s">
        <v>195</v>
      </c>
      <c r="F152" s="143" t="s">
        <v>196</v>
      </c>
      <c r="G152" s="144" t="s">
        <v>188</v>
      </c>
      <c r="H152" s="145">
        <v>40</v>
      </c>
      <c r="I152" s="146"/>
      <c r="J152" s="147">
        <f t="shared" si="0"/>
        <v>0</v>
      </c>
      <c r="K152" s="143" t="s">
        <v>127</v>
      </c>
      <c r="L152" s="31"/>
      <c r="M152" s="148" t="s">
        <v>1</v>
      </c>
      <c r="N152" s="149" t="s">
        <v>38</v>
      </c>
      <c r="O152" s="56"/>
      <c r="P152" s="150">
        <f t="shared" si="1"/>
        <v>0</v>
      </c>
      <c r="Q152" s="150">
        <v>0.31108</v>
      </c>
      <c r="R152" s="150">
        <f t="shared" si="2"/>
        <v>12.443200000000001</v>
      </c>
      <c r="S152" s="150">
        <v>0</v>
      </c>
      <c r="T152" s="150">
        <f t="shared" si="3"/>
        <v>0</v>
      </c>
      <c r="U152" s="151" t="s">
        <v>1</v>
      </c>
      <c r="V152" s="30"/>
      <c r="W152" s="30"/>
      <c r="X152" s="30"/>
      <c r="Y152" s="30"/>
      <c r="Z152" s="30"/>
      <c r="AA152" s="30"/>
      <c r="AB152" s="30"/>
      <c r="AC152" s="30"/>
      <c r="AD152" s="30"/>
      <c r="AE152" s="30"/>
      <c r="AR152" s="152" t="s">
        <v>128</v>
      </c>
      <c r="AT152" s="152" t="s">
        <v>123</v>
      </c>
      <c r="AU152" s="152" t="s">
        <v>83</v>
      </c>
      <c r="AY152" s="15" t="s">
        <v>121</v>
      </c>
      <c r="BE152" s="153">
        <f t="shared" si="4"/>
        <v>0</v>
      </c>
      <c r="BF152" s="153">
        <f t="shared" si="5"/>
        <v>0</v>
      </c>
      <c r="BG152" s="153">
        <f t="shared" si="6"/>
        <v>0</v>
      </c>
      <c r="BH152" s="153">
        <f t="shared" si="7"/>
        <v>0</v>
      </c>
      <c r="BI152" s="153">
        <f t="shared" si="8"/>
        <v>0</v>
      </c>
      <c r="BJ152" s="15" t="s">
        <v>81</v>
      </c>
      <c r="BK152" s="153">
        <f t="shared" si="9"/>
        <v>0</v>
      </c>
      <c r="BL152" s="15" t="s">
        <v>128</v>
      </c>
      <c r="BM152" s="152" t="s">
        <v>338</v>
      </c>
    </row>
    <row r="153" spans="2:63" s="12" customFormat="1" ht="22.9" customHeight="1">
      <c r="B153" s="127"/>
      <c r="D153" s="128" t="s">
        <v>72</v>
      </c>
      <c r="E153" s="138" t="s">
        <v>161</v>
      </c>
      <c r="F153" s="138" t="s">
        <v>198</v>
      </c>
      <c r="I153" s="130"/>
      <c r="J153" s="139">
        <f>BK153</f>
        <v>0</v>
      </c>
      <c r="L153" s="127"/>
      <c r="M153" s="132"/>
      <c r="N153" s="133"/>
      <c r="O153" s="133"/>
      <c r="P153" s="134">
        <f>SUM(P154:P167)</f>
        <v>0</v>
      </c>
      <c r="Q153" s="133"/>
      <c r="R153" s="134">
        <f>SUM(R154:R167)</f>
        <v>0.20325</v>
      </c>
      <c r="S153" s="133"/>
      <c r="T153" s="134">
        <f>SUM(T154:T167)</f>
        <v>201</v>
      </c>
      <c r="U153" s="135"/>
      <c r="AR153" s="128" t="s">
        <v>81</v>
      </c>
      <c r="AT153" s="136" t="s">
        <v>72</v>
      </c>
      <c r="AU153" s="136" t="s">
        <v>81</v>
      </c>
      <c r="AY153" s="128" t="s">
        <v>121</v>
      </c>
      <c r="BK153" s="137">
        <f>SUM(BK154:BK167)</f>
        <v>0</v>
      </c>
    </row>
    <row r="154" spans="1:65" s="2" customFormat="1" ht="24.2" customHeight="1">
      <c r="A154" s="30"/>
      <c r="B154" s="140"/>
      <c r="C154" s="141" t="s">
        <v>169</v>
      </c>
      <c r="D154" s="141" t="s">
        <v>123</v>
      </c>
      <c r="E154" s="142" t="s">
        <v>339</v>
      </c>
      <c r="F154" s="143" t="s">
        <v>340</v>
      </c>
      <c r="G154" s="144" t="s">
        <v>126</v>
      </c>
      <c r="H154" s="145">
        <v>300</v>
      </c>
      <c r="I154" s="146"/>
      <c r="J154" s="147">
        <f>ROUND(I154*H154,2)</f>
        <v>0</v>
      </c>
      <c r="K154" s="143" t="s">
        <v>1</v>
      </c>
      <c r="L154" s="31"/>
      <c r="M154" s="148" t="s">
        <v>1</v>
      </c>
      <c r="N154" s="149" t="s">
        <v>38</v>
      </c>
      <c r="O154" s="56"/>
      <c r="P154" s="150">
        <f>O154*H154</f>
        <v>0</v>
      </c>
      <c r="Q154" s="150">
        <v>0.00065</v>
      </c>
      <c r="R154" s="150">
        <f>Q154*H154</f>
        <v>0.19499999999999998</v>
      </c>
      <c r="S154" s="150">
        <v>0</v>
      </c>
      <c r="T154" s="150">
        <f>S154*H154</f>
        <v>0</v>
      </c>
      <c r="U154" s="151" t="s">
        <v>1</v>
      </c>
      <c r="V154" s="30"/>
      <c r="W154" s="30"/>
      <c r="X154" s="30"/>
      <c r="Y154" s="30"/>
      <c r="Z154" s="30"/>
      <c r="AA154" s="30"/>
      <c r="AB154" s="30"/>
      <c r="AC154" s="30"/>
      <c r="AD154" s="30"/>
      <c r="AE154" s="30"/>
      <c r="AR154" s="152" t="s">
        <v>128</v>
      </c>
      <c r="AT154" s="152" t="s">
        <v>123</v>
      </c>
      <c r="AU154" s="152" t="s">
        <v>83</v>
      </c>
      <c r="AY154" s="15" t="s">
        <v>121</v>
      </c>
      <c r="BE154" s="153">
        <f>IF(N154="základní",J154,0)</f>
        <v>0</v>
      </c>
      <c r="BF154" s="153">
        <f>IF(N154="snížená",J154,0)</f>
        <v>0</v>
      </c>
      <c r="BG154" s="153">
        <f>IF(N154="zákl. přenesená",J154,0)</f>
        <v>0</v>
      </c>
      <c r="BH154" s="153">
        <f>IF(N154="sníž. přenesená",J154,0)</f>
        <v>0</v>
      </c>
      <c r="BI154" s="153">
        <f>IF(N154="nulová",J154,0)</f>
        <v>0</v>
      </c>
      <c r="BJ154" s="15" t="s">
        <v>81</v>
      </c>
      <c r="BK154" s="153">
        <f>ROUND(I154*H154,2)</f>
        <v>0</v>
      </c>
      <c r="BL154" s="15" t="s">
        <v>128</v>
      </c>
      <c r="BM154" s="152" t="s">
        <v>341</v>
      </c>
    </row>
    <row r="155" spans="2:51" s="13" customFormat="1" ht="11.25">
      <c r="B155" s="154"/>
      <c r="D155" s="155" t="s">
        <v>150</v>
      </c>
      <c r="E155" s="156" t="s">
        <v>1</v>
      </c>
      <c r="F155" s="157" t="s">
        <v>342</v>
      </c>
      <c r="H155" s="158">
        <v>300</v>
      </c>
      <c r="I155" s="159"/>
      <c r="L155" s="154"/>
      <c r="M155" s="160"/>
      <c r="N155" s="161"/>
      <c r="O155" s="161"/>
      <c r="P155" s="161"/>
      <c r="Q155" s="161"/>
      <c r="R155" s="161"/>
      <c r="S155" s="161"/>
      <c r="T155" s="161"/>
      <c r="U155" s="162"/>
      <c r="AT155" s="156" t="s">
        <v>150</v>
      </c>
      <c r="AU155" s="156" t="s">
        <v>83</v>
      </c>
      <c r="AV155" s="13" t="s">
        <v>83</v>
      </c>
      <c r="AW155" s="13" t="s">
        <v>30</v>
      </c>
      <c r="AX155" s="13" t="s">
        <v>81</v>
      </c>
      <c r="AY155" s="156" t="s">
        <v>121</v>
      </c>
    </row>
    <row r="156" spans="1:65" s="2" customFormat="1" ht="14.45" customHeight="1">
      <c r="A156" s="30"/>
      <c r="B156" s="140"/>
      <c r="C156" s="141" t="s">
        <v>262</v>
      </c>
      <c r="D156" s="141" t="s">
        <v>123</v>
      </c>
      <c r="E156" s="142" t="s">
        <v>343</v>
      </c>
      <c r="F156" s="143" t="s">
        <v>344</v>
      </c>
      <c r="G156" s="144" t="s">
        <v>345</v>
      </c>
      <c r="H156" s="145">
        <v>5</v>
      </c>
      <c r="I156" s="146"/>
      <c r="J156" s="147">
        <f>ROUND(I156*H156,2)</f>
        <v>0</v>
      </c>
      <c r="K156" s="143" t="s">
        <v>1</v>
      </c>
      <c r="L156" s="31"/>
      <c r="M156" s="148" t="s">
        <v>1</v>
      </c>
      <c r="N156" s="149" t="s">
        <v>38</v>
      </c>
      <c r="O156" s="56"/>
      <c r="P156" s="150">
        <f>O156*H156</f>
        <v>0</v>
      </c>
      <c r="Q156" s="150">
        <v>0.00065</v>
      </c>
      <c r="R156" s="150">
        <f>Q156*H156</f>
        <v>0.00325</v>
      </c>
      <c r="S156" s="150">
        <v>0</v>
      </c>
      <c r="T156" s="150">
        <f>S156*H156</f>
        <v>0</v>
      </c>
      <c r="U156" s="151" t="s">
        <v>1</v>
      </c>
      <c r="V156" s="30"/>
      <c r="W156" s="30"/>
      <c r="X156" s="30"/>
      <c r="Y156" s="30"/>
      <c r="Z156" s="30"/>
      <c r="AA156" s="30"/>
      <c r="AB156" s="30"/>
      <c r="AC156" s="30"/>
      <c r="AD156" s="30"/>
      <c r="AE156" s="30"/>
      <c r="AR156" s="152" t="s">
        <v>128</v>
      </c>
      <c r="AT156" s="152" t="s">
        <v>123</v>
      </c>
      <c r="AU156" s="152" t="s">
        <v>83</v>
      </c>
      <c r="AY156" s="15" t="s">
        <v>121</v>
      </c>
      <c r="BE156" s="153">
        <f>IF(N156="základní",J156,0)</f>
        <v>0</v>
      </c>
      <c r="BF156" s="153">
        <f>IF(N156="snížená",J156,0)</f>
        <v>0</v>
      </c>
      <c r="BG156" s="153">
        <f>IF(N156="zákl. přenesená",J156,0)</f>
        <v>0</v>
      </c>
      <c r="BH156" s="153">
        <f>IF(N156="sníž. přenesená",J156,0)</f>
        <v>0</v>
      </c>
      <c r="BI156" s="153">
        <f>IF(N156="nulová",J156,0)</f>
        <v>0</v>
      </c>
      <c r="BJ156" s="15" t="s">
        <v>81</v>
      </c>
      <c r="BK156" s="153">
        <f>ROUND(I156*H156,2)</f>
        <v>0</v>
      </c>
      <c r="BL156" s="15" t="s">
        <v>128</v>
      </c>
      <c r="BM156" s="152" t="s">
        <v>346</v>
      </c>
    </row>
    <row r="157" spans="2:51" s="13" customFormat="1" ht="11.25">
      <c r="B157" s="154"/>
      <c r="D157" s="155" t="s">
        <v>150</v>
      </c>
      <c r="E157" s="156" t="s">
        <v>1</v>
      </c>
      <c r="F157" s="157" t="s">
        <v>141</v>
      </c>
      <c r="H157" s="158">
        <v>5</v>
      </c>
      <c r="I157" s="159"/>
      <c r="L157" s="154"/>
      <c r="M157" s="160"/>
      <c r="N157" s="161"/>
      <c r="O157" s="161"/>
      <c r="P157" s="161"/>
      <c r="Q157" s="161"/>
      <c r="R157" s="161"/>
      <c r="S157" s="161"/>
      <c r="T157" s="161"/>
      <c r="U157" s="162"/>
      <c r="AT157" s="156" t="s">
        <v>150</v>
      </c>
      <c r="AU157" s="156" t="s">
        <v>83</v>
      </c>
      <c r="AV157" s="13" t="s">
        <v>83</v>
      </c>
      <c r="AW157" s="13" t="s">
        <v>30</v>
      </c>
      <c r="AX157" s="13" t="s">
        <v>81</v>
      </c>
      <c r="AY157" s="156" t="s">
        <v>121</v>
      </c>
    </row>
    <row r="158" spans="1:65" s="2" customFormat="1" ht="37.9" customHeight="1">
      <c r="A158" s="30"/>
      <c r="B158" s="140"/>
      <c r="C158" s="141" t="s">
        <v>173</v>
      </c>
      <c r="D158" s="141" t="s">
        <v>123</v>
      </c>
      <c r="E158" s="142" t="s">
        <v>228</v>
      </c>
      <c r="F158" s="143" t="s">
        <v>229</v>
      </c>
      <c r="G158" s="144" t="s">
        <v>139</v>
      </c>
      <c r="H158" s="145">
        <v>100</v>
      </c>
      <c r="I158" s="146"/>
      <c r="J158" s="147">
        <f>ROUND(I158*H158,2)</f>
        <v>0</v>
      </c>
      <c r="K158" s="143" t="s">
        <v>127</v>
      </c>
      <c r="L158" s="31"/>
      <c r="M158" s="148" t="s">
        <v>1</v>
      </c>
      <c r="N158" s="149" t="s">
        <v>38</v>
      </c>
      <c r="O158" s="56"/>
      <c r="P158" s="150">
        <f>O158*H158</f>
        <v>0</v>
      </c>
      <c r="Q158" s="150">
        <v>0</v>
      </c>
      <c r="R158" s="150">
        <f>Q158*H158</f>
        <v>0</v>
      </c>
      <c r="S158" s="150">
        <v>0</v>
      </c>
      <c r="T158" s="150">
        <f>S158*H158</f>
        <v>0</v>
      </c>
      <c r="U158" s="151" t="s">
        <v>1</v>
      </c>
      <c r="V158" s="30"/>
      <c r="W158" s="30"/>
      <c r="X158" s="30"/>
      <c r="Y158" s="30"/>
      <c r="Z158" s="30"/>
      <c r="AA158" s="30"/>
      <c r="AB158" s="30"/>
      <c r="AC158" s="30"/>
      <c r="AD158" s="30"/>
      <c r="AE158" s="30"/>
      <c r="AR158" s="152" t="s">
        <v>128</v>
      </c>
      <c r="AT158" s="152" t="s">
        <v>123</v>
      </c>
      <c r="AU158" s="152" t="s">
        <v>83</v>
      </c>
      <c r="AY158" s="15" t="s">
        <v>121</v>
      </c>
      <c r="BE158" s="153">
        <f>IF(N158="základní",J158,0)</f>
        <v>0</v>
      </c>
      <c r="BF158" s="153">
        <f>IF(N158="snížená",J158,0)</f>
        <v>0</v>
      </c>
      <c r="BG158" s="153">
        <f>IF(N158="zákl. přenesená",J158,0)</f>
        <v>0</v>
      </c>
      <c r="BH158" s="153">
        <f>IF(N158="sníž. přenesená",J158,0)</f>
        <v>0</v>
      </c>
      <c r="BI158" s="153">
        <f>IF(N158="nulová",J158,0)</f>
        <v>0</v>
      </c>
      <c r="BJ158" s="15" t="s">
        <v>81</v>
      </c>
      <c r="BK158" s="153">
        <f>ROUND(I158*H158,2)</f>
        <v>0</v>
      </c>
      <c r="BL158" s="15" t="s">
        <v>128</v>
      </c>
      <c r="BM158" s="152" t="s">
        <v>347</v>
      </c>
    </row>
    <row r="159" spans="2:51" s="13" customFormat="1" ht="11.25">
      <c r="B159" s="154"/>
      <c r="D159" s="155" t="s">
        <v>150</v>
      </c>
      <c r="E159" s="156" t="s">
        <v>1</v>
      </c>
      <c r="F159" s="157" t="s">
        <v>348</v>
      </c>
      <c r="H159" s="158">
        <v>100</v>
      </c>
      <c r="I159" s="159"/>
      <c r="L159" s="154"/>
      <c r="M159" s="160"/>
      <c r="N159" s="161"/>
      <c r="O159" s="161"/>
      <c r="P159" s="161"/>
      <c r="Q159" s="161"/>
      <c r="R159" s="161"/>
      <c r="S159" s="161"/>
      <c r="T159" s="161"/>
      <c r="U159" s="162"/>
      <c r="AT159" s="156" t="s">
        <v>150</v>
      </c>
      <c r="AU159" s="156" t="s">
        <v>83</v>
      </c>
      <c r="AV159" s="13" t="s">
        <v>83</v>
      </c>
      <c r="AW159" s="13" t="s">
        <v>30</v>
      </c>
      <c r="AX159" s="13" t="s">
        <v>81</v>
      </c>
      <c r="AY159" s="156" t="s">
        <v>121</v>
      </c>
    </row>
    <row r="160" spans="1:65" s="2" customFormat="1" ht="37.9" customHeight="1">
      <c r="A160" s="30"/>
      <c r="B160" s="140"/>
      <c r="C160" s="141" t="s">
        <v>177</v>
      </c>
      <c r="D160" s="141" t="s">
        <v>123</v>
      </c>
      <c r="E160" s="142" t="s">
        <v>232</v>
      </c>
      <c r="F160" s="143" t="s">
        <v>233</v>
      </c>
      <c r="G160" s="144" t="s">
        <v>139</v>
      </c>
      <c r="H160" s="145">
        <v>100</v>
      </c>
      <c r="I160" s="146"/>
      <c r="J160" s="147">
        <f>ROUND(I160*H160,2)</f>
        <v>0</v>
      </c>
      <c r="K160" s="143" t="s">
        <v>127</v>
      </c>
      <c r="L160" s="31"/>
      <c r="M160" s="148" t="s">
        <v>1</v>
      </c>
      <c r="N160" s="149" t="s">
        <v>38</v>
      </c>
      <c r="O160" s="56"/>
      <c r="P160" s="150">
        <f>O160*H160</f>
        <v>0</v>
      </c>
      <c r="Q160" s="150">
        <v>5E-05</v>
      </c>
      <c r="R160" s="150">
        <f>Q160*H160</f>
        <v>0.005</v>
      </c>
      <c r="S160" s="150">
        <v>0</v>
      </c>
      <c r="T160" s="150">
        <f>S160*H160</f>
        <v>0</v>
      </c>
      <c r="U160" s="151" t="s">
        <v>1</v>
      </c>
      <c r="V160" s="30"/>
      <c r="W160" s="30"/>
      <c r="X160" s="30"/>
      <c r="Y160" s="30"/>
      <c r="Z160" s="30"/>
      <c r="AA160" s="30"/>
      <c r="AB160" s="30"/>
      <c r="AC160" s="30"/>
      <c r="AD160" s="30"/>
      <c r="AE160" s="30"/>
      <c r="AR160" s="152" t="s">
        <v>128</v>
      </c>
      <c r="AT160" s="152" t="s">
        <v>123</v>
      </c>
      <c r="AU160" s="152" t="s">
        <v>83</v>
      </c>
      <c r="AY160" s="15" t="s">
        <v>121</v>
      </c>
      <c r="BE160" s="153">
        <f>IF(N160="základní",J160,0)</f>
        <v>0</v>
      </c>
      <c r="BF160" s="153">
        <f>IF(N160="snížená",J160,0)</f>
        <v>0</v>
      </c>
      <c r="BG160" s="153">
        <f>IF(N160="zákl. přenesená",J160,0)</f>
        <v>0</v>
      </c>
      <c r="BH160" s="153">
        <f>IF(N160="sníž. přenesená",J160,0)</f>
        <v>0</v>
      </c>
      <c r="BI160" s="153">
        <f>IF(N160="nulová",J160,0)</f>
        <v>0</v>
      </c>
      <c r="BJ160" s="15" t="s">
        <v>81</v>
      </c>
      <c r="BK160" s="153">
        <f>ROUND(I160*H160,2)</f>
        <v>0</v>
      </c>
      <c r="BL160" s="15" t="s">
        <v>128</v>
      </c>
      <c r="BM160" s="152" t="s">
        <v>349</v>
      </c>
    </row>
    <row r="161" spans="2:51" s="13" customFormat="1" ht="11.25">
      <c r="B161" s="154"/>
      <c r="D161" s="155" t="s">
        <v>150</v>
      </c>
      <c r="E161" s="156" t="s">
        <v>1</v>
      </c>
      <c r="F161" s="157" t="s">
        <v>348</v>
      </c>
      <c r="H161" s="158">
        <v>100</v>
      </c>
      <c r="I161" s="159"/>
      <c r="L161" s="154"/>
      <c r="M161" s="160"/>
      <c r="N161" s="161"/>
      <c r="O161" s="161"/>
      <c r="P161" s="161"/>
      <c r="Q161" s="161"/>
      <c r="R161" s="161"/>
      <c r="S161" s="161"/>
      <c r="T161" s="161"/>
      <c r="U161" s="162"/>
      <c r="AT161" s="156" t="s">
        <v>150</v>
      </c>
      <c r="AU161" s="156" t="s">
        <v>83</v>
      </c>
      <c r="AV161" s="13" t="s">
        <v>83</v>
      </c>
      <c r="AW161" s="13" t="s">
        <v>30</v>
      </c>
      <c r="AX161" s="13" t="s">
        <v>81</v>
      </c>
      <c r="AY161" s="156" t="s">
        <v>121</v>
      </c>
    </row>
    <row r="162" spans="1:65" s="2" customFormat="1" ht="14.45" customHeight="1">
      <c r="A162" s="30"/>
      <c r="B162" s="140"/>
      <c r="C162" s="141" t="s">
        <v>181</v>
      </c>
      <c r="D162" s="141" t="s">
        <v>123</v>
      </c>
      <c r="E162" s="142" t="s">
        <v>236</v>
      </c>
      <c r="F162" s="143" t="s">
        <v>237</v>
      </c>
      <c r="G162" s="144" t="s">
        <v>139</v>
      </c>
      <c r="H162" s="145">
        <v>100</v>
      </c>
      <c r="I162" s="146"/>
      <c r="J162" s="147">
        <f>ROUND(I162*H162,2)</f>
        <v>0</v>
      </c>
      <c r="K162" s="143" t="s">
        <v>127</v>
      </c>
      <c r="L162" s="31"/>
      <c r="M162" s="148" t="s">
        <v>1</v>
      </c>
      <c r="N162" s="149" t="s">
        <v>38</v>
      </c>
      <c r="O162" s="56"/>
      <c r="P162" s="150">
        <f>O162*H162</f>
        <v>0</v>
      </c>
      <c r="Q162" s="150">
        <v>0</v>
      </c>
      <c r="R162" s="150">
        <f>Q162*H162</f>
        <v>0</v>
      </c>
      <c r="S162" s="150">
        <v>0</v>
      </c>
      <c r="T162" s="150">
        <f>S162*H162</f>
        <v>0</v>
      </c>
      <c r="U162" s="151" t="s">
        <v>1</v>
      </c>
      <c r="V162" s="30"/>
      <c r="W162" s="30"/>
      <c r="X162" s="30"/>
      <c r="Y162" s="30"/>
      <c r="Z162" s="30"/>
      <c r="AA162" s="30"/>
      <c r="AB162" s="30"/>
      <c r="AC162" s="30"/>
      <c r="AD162" s="30"/>
      <c r="AE162" s="30"/>
      <c r="AR162" s="152" t="s">
        <v>128</v>
      </c>
      <c r="AT162" s="152" t="s">
        <v>123</v>
      </c>
      <c r="AU162" s="152" t="s">
        <v>83</v>
      </c>
      <c r="AY162" s="15" t="s">
        <v>121</v>
      </c>
      <c r="BE162" s="153">
        <f>IF(N162="základní",J162,0)</f>
        <v>0</v>
      </c>
      <c r="BF162" s="153">
        <f>IF(N162="snížená",J162,0)</f>
        <v>0</v>
      </c>
      <c r="BG162" s="153">
        <f>IF(N162="zákl. přenesená",J162,0)</f>
        <v>0</v>
      </c>
      <c r="BH162" s="153">
        <f>IF(N162="sníž. přenesená",J162,0)</f>
        <v>0</v>
      </c>
      <c r="BI162" s="153">
        <f>IF(N162="nulová",J162,0)</f>
        <v>0</v>
      </c>
      <c r="BJ162" s="15" t="s">
        <v>81</v>
      </c>
      <c r="BK162" s="153">
        <f>ROUND(I162*H162,2)</f>
        <v>0</v>
      </c>
      <c r="BL162" s="15" t="s">
        <v>128</v>
      </c>
      <c r="BM162" s="152" t="s">
        <v>350</v>
      </c>
    </row>
    <row r="163" spans="2:51" s="13" customFormat="1" ht="11.25">
      <c r="B163" s="154"/>
      <c r="D163" s="155" t="s">
        <v>150</v>
      </c>
      <c r="E163" s="156" t="s">
        <v>1</v>
      </c>
      <c r="F163" s="157" t="s">
        <v>348</v>
      </c>
      <c r="H163" s="158">
        <v>100</v>
      </c>
      <c r="I163" s="159"/>
      <c r="L163" s="154"/>
      <c r="M163" s="160"/>
      <c r="N163" s="161"/>
      <c r="O163" s="161"/>
      <c r="P163" s="161"/>
      <c r="Q163" s="161"/>
      <c r="R163" s="161"/>
      <c r="S163" s="161"/>
      <c r="T163" s="161"/>
      <c r="U163" s="162"/>
      <c r="AT163" s="156" t="s">
        <v>150</v>
      </c>
      <c r="AU163" s="156" t="s">
        <v>83</v>
      </c>
      <c r="AV163" s="13" t="s">
        <v>83</v>
      </c>
      <c r="AW163" s="13" t="s">
        <v>30</v>
      </c>
      <c r="AX163" s="13" t="s">
        <v>81</v>
      </c>
      <c r="AY163" s="156" t="s">
        <v>121</v>
      </c>
    </row>
    <row r="164" spans="1:65" s="2" customFormat="1" ht="24.2" customHeight="1">
      <c r="A164" s="30"/>
      <c r="B164" s="140"/>
      <c r="C164" s="141" t="s">
        <v>8</v>
      </c>
      <c r="D164" s="141" t="s">
        <v>123</v>
      </c>
      <c r="E164" s="142" t="s">
        <v>240</v>
      </c>
      <c r="F164" s="143" t="s">
        <v>241</v>
      </c>
      <c r="G164" s="144" t="s">
        <v>139</v>
      </c>
      <c r="H164" s="145">
        <v>100</v>
      </c>
      <c r="I164" s="146"/>
      <c r="J164" s="147">
        <f>ROUND(I164*H164,2)</f>
        <v>0</v>
      </c>
      <c r="K164" s="143" t="s">
        <v>1</v>
      </c>
      <c r="L164" s="31"/>
      <c r="M164" s="148" t="s">
        <v>1</v>
      </c>
      <c r="N164" s="149" t="s">
        <v>38</v>
      </c>
      <c r="O164" s="56"/>
      <c r="P164" s="150">
        <f>O164*H164</f>
        <v>0</v>
      </c>
      <c r="Q164" s="150">
        <v>0</v>
      </c>
      <c r="R164" s="150">
        <f>Q164*H164</f>
        <v>0</v>
      </c>
      <c r="S164" s="150">
        <v>0</v>
      </c>
      <c r="T164" s="150">
        <f>S164*H164</f>
        <v>0</v>
      </c>
      <c r="U164" s="151" t="s">
        <v>1</v>
      </c>
      <c r="V164" s="30"/>
      <c r="W164" s="30"/>
      <c r="X164" s="30"/>
      <c r="Y164" s="30"/>
      <c r="Z164" s="30"/>
      <c r="AA164" s="30"/>
      <c r="AB164" s="30"/>
      <c r="AC164" s="30"/>
      <c r="AD164" s="30"/>
      <c r="AE164" s="30"/>
      <c r="AR164" s="152" t="s">
        <v>128</v>
      </c>
      <c r="AT164" s="152" t="s">
        <v>123</v>
      </c>
      <c r="AU164" s="152" t="s">
        <v>83</v>
      </c>
      <c r="AY164" s="15" t="s">
        <v>121</v>
      </c>
      <c r="BE164" s="153">
        <f>IF(N164="základní",J164,0)</f>
        <v>0</v>
      </c>
      <c r="BF164" s="153">
        <f>IF(N164="snížená",J164,0)</f>
        <v>0</v>
      </c>
      <c r="BG164" s="153">
        <f>IF(N164="zákl. přenesená",J164,0)</f>
        <v>0</v>
      </c>
      <c r="BH164" s="153">
        <f>IF(N164="sníž. přenesená",J164,0)</f>
        <v>0</v>
      </c>
      <c r="BI164" s="153">
        <f>IF(N164="nulová",J164,0)</f>
        <v>0</v>
      </c>
      <c r="BJ164" s="15" t="s">
        <v>81</v>
      </c>
      <c r="BK164" s="153">
        <f>ROUND(I164*H164,2)</f>
        <v>0</v>
      </c>
      <c r="BL164" s="15" t="s">
        <v>128</v>
      </c>
      <c r="BM164" s="152" t="s">
        <v>351</v>
      </c>
    </row>
    <row r="165" spans="2:51" s="13" customFormat="1" ht="11.25">
      <c r="B165" s="154"/>
      <c r="D165" s="155" t="s">
        <v>150</v>
      </c>
      <c r="E165" s="156" t="s">
        <v>1</v>
      </c>
      <c r="F165" s="157" t="s">
        <v>348</v>
      </c>
      <c r="H165" s="158">
        <v>100</v>
      </c>
      <c r="I165" s="159"/>
      <c r="L165" s="154"/>
      <c r="M165" s="160"/>
      <c r="N165" s="161"/>
      <c r="O165" s="161"/>
      <c r="P165" s="161"/>
      <c r="Q165" s="161"/>
      <c r="R165" s="161"/>
      <c r="S165" s="161"/>
      <c r="T165" s="161"/>
      <c r="U165" s="162"/>
      <c r="AT165" s="156" t="s">
        <v>150</v>
      </c>
      <c r="AU165" s="156" t="s">
        <v>83</v>
      </c>
      <c r="AV165" s="13" t="s">
        <v>83</v>
      </c>
      <c r="AW165" s="13" t="s">
        <v>30</v>
      </c>
      <c r="AX165" s="13" t="s">
        <v>81</v>
      </c>
      <c r="AY165" s="156" t="s">
        <v>121</v>
      </c>
    </row>
    <row r="166" spans="1:65" s="2" customFormat="1" ht="24.2" customHeight="1">
      <c r="A166" s="30"/>
      <c r="B166" s="140"/>
      <c r="C166" s="141" t="s">
        <v>190</v>
      </c>
      <c r="D166" s="141" t="s">
        <v>123</v>
      </c>
      <c r="E166" s="142" t="s">
        <v>244</v>
      </c>
      <c r="F166" s="143" t="s">
        <v>245</v>
      </c>
      <c r="G166" s="144" t="s">
        <v>126</v>
      </c>
      <c r="H166" s="145">
        <v>10050</v>
      </c>
      <c r="I166" s="146"/>
      <c r="J166" s="147">
        <f>ROUND(I166*H166,2)</f>
        <v>0</v>
      </c>
      <c r="K166" s="143" t="s">
        <v>127</v>
      </c>
      <c r="L166" s="31"/>
      <c r="M166" s="148" t="s">
        <v>1</v>
      </c>
      <c r="N166" s="149" t="s">
        <v>38</v>
      </c>
      <c r="O166" s="56"/>
      <c r="P166" s="150">
        <f>O166*H166</f>
        <v>0</v>
      </c>
      <c r="Q166" s="150">
        <v>0</v>
      </c>
      <c r="R166" s="150">
        <f>Q166*H166</f>
        <v>0</v>
      </c>
      <c r="S166" s="150">
        <v>0.02</v>
      </c>
      <c r="T166" s="150">
        <f>S166*H166</f>
        <v>201</v>
      </c>
      <c r="U166" s="151" t="s">
        <v>1</v>
      </c>
      <c r="V166" s="30"/>
      <c r="W166" s="30"/>
      <c r="X166" s="30"/>
      <c r="Y166" s="30"/>
      <c r="Z166" s="30"/>
      <c r="AA166" s="30"/>
      <c r="AB166" s="30"/>
      <c r="AC166" s="30"/>
      <c r="AD166" s="30"/>
      <c r="AE166" s="30"/>
      <c r="AR166" s="152" t="s">
        <v>128</v>
      </c>
      <c r="AT166" s="152" t="s">
        <v>123</v>
      </c>
      <c r="AU166" s="152" t="s">
        <v>83</v>
      </c>
      <c r="AY166" s="15" t="s">
        <v>121</v>
      </c>
      <c r="BE166" s="153">
        <f>IF(N166="základní",J166,0)</f>
        <v>0</v>
      </c>
      <c r="BF166" s="153">
        <f>IF(N166="snížená",J166,0)</f>
        <v>0</v>
      </c>
      <c r="BG166" s="153">
        <f>IF(N166="zákl. přenesená",J166,0)</f>
        <v>0</v>
      </c>
      <c r="BH166" s="153">
        <f>IF(N166="sníž. přenesená",J166,0)</f>
        <v>0</v>
      </c>
      <c r="BI166" s="153">
        <f>IF(N166="nulová",J166,0)</f>
        <v>0</v>
      </c>
      <c r="BJ166" s="15" t="s">
        <v>81</v>
      </c>
      <c r="BK166" s="153">
        <f>ROUND(I166*H166,2)</f>
        <v>0</v>
      </c>
      <c r="BL166" s="15" t="s">
        <v>128</v>
      </c>
      <c r="BM166" s="152" t="s">
        <v>352</v>
      </c>
    </row>
    <row r="167" spans="2:51" s="13" customFormat="1" ht="11.25">
      <c r="B167" s="154"/>
      <c r="D167" s="155" t="s">
        <v>150</v>
      </c>
      <c r="E167" s="156" t="s">
        <v>1</v>
      </c>
      <c r="F167" s="157" t="s">
        <v>292</v>
      </c>
      <c r="H167" s="158">
        <v>10050</v>
      </c>
      <c r="I167" s="159"/>
      <c r="L167" s="154"/>
      <c r="M167" s="160"/>
      <c r="N167" s="161"/>
      <c r="O167" s="161"/>
      <c r="P167" s="161"/>
      <c r="Q167" s="161"/>
      <c r="R167" s="161"/>
      <c r="S167" s="161"/>
      <c r="T167" s="161"/>
      <c r="U167" s="162"/>
      <c r="AT167" s="156" t="s">
        <v>150</v>
      </c>
      <c r="AU167" s="156" t="s">
        <v>83</v>
      </c>
      <c r="AV167" s="13" t="s">
        <v>83</v>
      </c>
      <c r="AW167" s="13" t="s">
        <v>30</v>
      </c>
      <c r="AX167" s="13" t="s">
        <v>81</v>
      </c>
      <c r="AY167" s="156" t="s">
        <v>121</v>
      </c>
    </row>
    <row r="168" spans="2:63" s="12" customFormat="1" ht="22.9" customHeight="1">
      <c r="B168" s="127"/>
      <c r="D168" s="128" t="s">
        <v>72</v>
      </c>
      <c r="E168" s="138" t="s">
        <v>256</v>
      </c>
      <c r="F168" s="138" t="s">
        <v>257</v>
      </c>
      <c r="I168" s="130"/>
      <c r="J168" s="139">
        <f>BK168</f>
        <v>0</v>
      </c>
      <c r="L168" s="127"/>
      <c r="M168" s="132"/>
      <c r="N168" s="133"/>
      <c r="O168" s="133"/>
      <c r="P168" s="134">
        <f>SUM(P169:P171)</f>
        <v>0</v>
      </c>
      <c r="Q168" s="133"/>
      <c r="R168" s="134">
        <f>SUM(R169:R171)</f>
        <v>0</v>
      </c>
      <c r="S168" s="133"/>
      <c r="T168" s="134">
        <f>SUM(T169:T171)</f>
        <v>0</v>
      </c>
      <c r="U168" s="135"/>
      <c r="AR168" s="128" t="s">
        <v>81</v>
      </c>
      <c r="AT168" s="136" t="s">
        <v>72</v>
      </c>
      <c r="AU168" s="136" t="s">
        <v>81</v>
      </c>
      <c r="AY168" s="128" t="s">
        <v>121</v>
      </c>
      <c r="BK168" s="137">
        <f>SUM(BK169:BK171)</f>
        <v>0</v>
      </c>
    </row>
    <row r="169" spans="1:65" s="2" customFormat="1" ht="24.2" customHeight="1">
      <c r="A169" s="30"/>
      <c r="B169" s="140"/>
      <c r="C169" s="141" t="s">
        <v>199</v>
      </c>
      <c r="D169" s="141" t="s">
        <v>123</v>
      </c>
      <c r="E169" s="142" t="s">
        <v>259</v>
      </c>
      <c r="F169" s="143" t="s">
        <v>260</v>
      </c>
      <c r="G169" s="144" t="s">
        <v>254</v>
      </c>
      <c r="H169" s="145">
        <v>2773.8</v>
      </c>
      <c r="I169" s="146"/>
      <c r="J169" s="147">
        <f>ROUND(I169*H169,2)</f>
        <v>0</v>
      </c>
      <c r="K169" s="143" t="s">
        <v>127</v>
      </c>
      <c r="L169" s="31"/>
      <c r="M169" s="148" t="s">
        <v>1</v>
      </c>
      <c r="N169" s="149" t="s">
        <v>38</v>
      </c>
      <c r="O169" s="56"/>
      <c r="P169" s="150">
        <f>O169*H169</f>
        <v>0</v>
      </c>
      <c r="Q169" s="150">
        <v>0</v>
      </c>
      <c r="R169" s="150">
        <f>Q169*H169</f>
        <v>0</v>
      </c>
      <c r="S169" s="150">
        <v>0</v>
      </c>
      <c r="T169" s="150">
        <f>S169*H169</f>
        <v>0</v>
      </c>
      <c r="U169" s="151" t="s">
        <v>1</v>
      </c>
      <c r="V169" s="30"/>
      <c r="W169" s="30"/>
      <c r="X169" s="30"/>
      <c r="Y169" s="30"/>
      <c r="Z169" s="30"/>
      <c r="AA169" s="30"/>
      <c r="AB169" s="30"/>
      <c r="AC169" s="30"/>
      <c r="AD169" s="30"/>
      <c r="AE169" s="30"/>
      <c r="AR169" s="152" t="s">
        <v>128</v>
      </c>
      <c r="AT169" s="152" t="s">
        <v>123</v>
      </c>
      <c r="AU169" s="152" t="s">
        <v>83</v>
      </c>
      <c r="AY169" s="15" t="s">
        <v>121</v>
      </c>
      <c r="BE169" s="153">
        <f>IF(N169="základní",J169,0)</f>
        <v>0</v>
      </c>
      <c r="BF169" s="153">
        <f>IF(N169="snížená",J169,0)</f>
        <v>0</v>
      </c>
      <c r="BG169" s="153">
        <f>IF(N169="zákl. přenesená",J169,0)</f>
        <v>0</v>
      </c>
      <c r="BH169" s="153">
        <f>IF(N169="sníž. přenesená",J169,0)</f>
        <v>0</v>
      </c>
      <c r="BI169" s="153">
        <f>IF(N169="nulová",J169,0)</f>
        <v>0</v>
      </c>
      <c r="BJ169" s="15" t="s">
        <v>81</v>
      </c>
      <c r="BK169" s="153">
        <f>ROUND(I169*H169,2)</f>
        <v>0</v>
      </c>
      <c r="BL169" s="15" t="s">
        <v>128</v>
      </c>
      <c r="BM169" s="152" t="s">
        <v>353</v>
      </c>
    </row>
    <row r="170" spans="1:65" s="2" customFormat="1" ht="14.45" customHeight="1">
      <c r="A170" s="30"/>
      <c r="B170" s="140"/>
      <c r="C170" s="141" t="s">
        <v>203</v>
      </c>
      <c r="D170" s="141" t="s">
        <v>123</v>
      </c>
      <c r="E170" s="142" t="s">
        <v>263</v>
      </c>
      <c r="F170" s="143" t="s">
        <v>354</v>
      </c>
      <c r="G170" s="144" t="s">
        <v>254</v>
      </c>
      <c r="H170" s="145">
        <v>52702.2</v>
      </c>
      <c r="I170" s="146"/>
      <c r="J170" s="147">
        <f>ROUND(I170*H170,2)</f>
        <v>0</v>
      </c>
      <c r="K170" s="143" t="s">
        <v>127</v>
      </c>
      <c r="L170" s="31"/>
      <c r="M170" s="148" t="s">
        <v>1</v>
      </c>
      <c r="N170" s="149" t="s">
        <v>38</v>
      </c>
      <c r="O170" s="56"/>
      <c r="P170" s="150">
        <f>O170*H170</f>
        <v>0</v>
      </c>
      <c r="Q170" s="150">
        <v>0</v>
      </c>
      <c r="R170" s="150">
        <f>Q170*H170</f>
        <v>0</v>
      </c>
      <c r="S170" s="150">
        <v>0</v>
      </c>
      <c r="T170" s="150">
        <f>S170*H170</f>
        <v>0</v>
      </c>
      <c r="U170" s="151" t="s">
        <v>1</v>
      </c>
      <c r="V170" s="30"/>
      <c r="W170" s="30"/>
      <c r="X170" s="30"/>
      <c r="Y170" s="30"/>
      <c r="Z170" s="30"/>
      <c r="AA170" s="30"/>
      <c r="AB170" s="30"/>
      <c r="AC170" s="30"/>
      <c r="AD170" s="30"/>
      <c r="AE170" s="30"/>
      <c r="AR170" s="152" t="s">
        <v>128</v>
      </c>
      <c r="AT170" s="152" t="s">
        <v>123</v>
      </c>
      <c r="AU170" s="152" t="s">
        <v>83</v>
      </c>
      <c r="AY170" s="15" t="s">
        <v>121</v>
      </c>
      <c r="BE170" s="153">
        <f>IF(N170="základní",J170,0)</f>
        <v>0</v>
      </c>
      <c r="BF170" s="153">
        <f>IF(N170="snížená",J170,0)</f>
        <v>0</v>
      </c>
      <c r="BG170" s="153">
        <f>IF(N170="zákl. přenesená",J170,0)</f>
        <v>0</v>
      </c>
      <c r="BH170" s="153">
        <f>IF(N170="sníž. přenesená",J170,0)</f>
        <v>0</v>
      </c>
      <c r="BI170" s="153">
        <f>IF(N170="nulová",J170,0)</f>
        <v>0</v>
      </c>
      <c r="BJ170" s="15" t="s">
        <v>81</v>
      </c>
      <c r="BK170" s="153">
        <f>ROUND(I170*H170,2)</f>
        <v>0</v>
      </c>
      <c r="BL170" s="15" t="s">
        <v>128</v>
      </c>
      <c r="BM170" s="152" t="s">
        <v>355</v>
      </c>
    </row>
    <row r="171" spans="2:51" s="13" customFormat="1" ht="11.25">
      <c r="B171" s="154"/>
      <c r="D171" s="155" t="s">
        <v>150</v>
      </c>
      <c r="F171" s="157" t="s">
        <v>356</v>
      </c>
      <c r="H171" s="158">
        <v>52702.2</v>
      </c>
      <c r="I171" s="159"/>
      <c r="L171" s="154"/>
      <c r="M171" s="160"/>
      <c r="N171" s="161"/>
      <c r="O171" s="161"/>
      <c r="P171" s="161"/>
      <c r="Q171" s="161"/>
      <c r="R171" s="161"/>
      <c r="S171" s="161"/>
      <c r="T171" s="161"/>
      <c r="U171" s="162"/>
      <c r="AT171" s="156" t="s">
        <v>150</v>
      </c>
      <c r="AU171" s="156" t="s">
        <v>83</v>
      </c>
      <c r="AV171" s="13" t="s">
        <v>83</v>
      </c>
      <c r="AW171" s="13" t="s">
        <v>3</v>
      </c>
      <c r="AX171" s="13" t="s">
        <v>81</v>
      </c>
      <c r="AY171" s="156" t="s">
        <v>121</v>
      </c>
    </row>
    <row r="172" spans="2:63" s="12" customFormat="1" ht="22.9" customHeight="1">
      <c r="B172" s="127"/>
      <c r="D172" s="128" t="s">
        <v>72</v>
      </c>
      <c r="E172" s="138" t="s">
        <v>275</v>
      </c>
      <c r="F172" s="138" t="s">
        <v>276</v>
      </c>
      <c r="I172" s="130"/>
      <c r="J172" s="139">
        <f>BK172</f>
        <v>0</v>
      </c>
      <c r="L172" s="127"/>
      <c r="M172" s="132"/>
      <c r="N172" s="133"/>
      <c r="O172" s="133"/>
      <c r="P172" s="134">
        <f>SUM(P173:P174)</f>
        <v>0</v>
      </c>
      <c r="Q172" s="133"/>
      <c r="R172" s="134">
        <f>SUM(R173:R174)</f>
        <v>0</v>
      </c>
      <c r="S172" s="133"/>
      <c r="T172" s="134">
        <f>SUM(T173:T174)</f>
        <v>0</v>
      </c>
      <c r="U172" s="135"/>
      <c r="AR172" s="128" t="s">
        <v>81</v>
      </c>
      <c r="AT172" s="136" t="s">
        <v>72</v>
      </c>
      <c r="AU172" s="136" t="s">
        <v>81</v>
      </c>
      <c r="AY172" s="128" t="s">
        <v>121</v>
      </c>
      <c r="BK172" s="137">
        <f>SUM(BK173:BK174)</f>
        <v>0</v>
      </c>
    </row>
    <row r="173" spans="1:65" s="2" customFormat="1" ht="24.2" customHeight="1">
      <c r="A173" s="30"/>
      <c r="B173" s="140"/>
      <c r="C173" s="141" t="s">
        <v>207</v>
      </c>
      <c r="D173" s="141" t="s">
        <v>123</v>
      </c>
      <c r="E173" s="142" t="s">
        <v>278</v>
      </c>
      <c r="F173" s="143" t="s">
        <v>279</v>
      </c>
      <c r="G173" s="144" t="s">
        <v>254</v>
      </c>
      <c r="H173" s="145">
        <v>37.612</v>
      </c>
      <c r="I173" s="146"/>
      <c r="J173" s="147">
        <f>ROUND(I173*H173,2)</f>
        <v>0</v>
      </c>
      <c r="K173" s="143" t="s">
        <v>127</v>
      </c>
      <c r="L173" s="31"/>
      <c r="M173" s="148" t="s">
        <v>1</v>
      </c>
      <c r="N173" s="149" t="s">
        <v>38</v>
      </c>
      <c r="O173" s="56"/>
      <c r="P173" s="150">
        <f>O173*H173</f>
        <v>0</v>
      </c>
      <c r="Q173" s="150">
        <v>0</v>
      </c>
      <c r="R173" s="150">
        <f>Q173*H173</f>
        <v>0</v>
      </c>
      <c r="S173" s="150">
        <v>0</v>
      </c>
      <c r="T173" s="150">
        <f>S173*H173</f>
        <v>0</v>
      </c>
      <c r="U173" s="151" t="s">
        <v>1</v>
      </c>
      <c r="V173" s="30"/>
      <c r="W173" s="30"/>
      <c r="X173" s="30"/>
      <c r="Y173" s="30"/>
      <c r="Z173" s="30"/>
      <c r="AA173" s="30"/>
      <c r="AB173" s="30"/>
      <c r="AC173" s="30"/>
      <c r="AD173" s="30"/>
      <c r="AE173" s="30"/>
      <c r="AR173" s="152" t="s">
        <v>128</v>
      </c>
      <c r="AT173" s="152" t="s">
        <v>123</v>
      </c>
      <c r="AU173" s="152" t="s">
        <v>83</v>
      </c>
      <c r="AY173" s="15" t="s">
        <v>121</v>
      </c>
      <c r="BE173" s="153">
        <f>IF(N173="základní",J173,0)</f>
        <v>0</v>
      </c>
      <c r="BF173" s="153">
        <f>IF(N173="snížená",J173,0)</f>
        <v>0</v>
      </c>
      <c r="BG173" s="153">
        <f>IF(N173="zákl. přenesená",J173,0)</f>
        <v>0</v>
      </c>
      <c r="BH173" s="153">
        <f>IF(N173="sníž. přenesená",J173,0)</f>
        <v>0</v>
      </c>
      <c r="BI173" s="153">
        <f>IF(N173="nulová",J173,0)</f>
        <v>0</v>
      </c>
      <c r="BJ173" s="15" t="s">
        <v>81</v>
      </c>
      <c r="BK173" s="153">
        <f>ROUND(I173*H173,2)</f>
        <v>0</v>
      </c>
      <c r="BL173" s="15" t="s">
        <v>128</v>
      </c>
      <c r="BM173" s="152" t="s">
        <v>357</v>
      </c>
    </row>
    <row r="174" spans="1:65" s="2" customFormat="1" ht="24.2" customHeight="1">
      <c r="A174" s="30"/>
      <c r="B174" s="140"/>
      <c r="C174" s="141" t="s">
        <v>7</v>
      </c>
      <c r="D174" s="141" t="s">
        <v>123</v>
      </c>
      <c r="E174" s="142" t="s">
        <v>282</v>
      </c>
      <c r="F174" s="143" t="s">
        <v>283</v>
      </c>
      <c r="G174" s="144" t="s">
        <v>254</v>
      </c>
      <c r="H174" s="145">
        <v>37.612</v>
      </c>
      <c r="I174" s="146"/>
      <c r="J174" s="147">
        <f>ROUND(I174*H174,2)</f>
        <v>0</v>
      </c>
      <c r="K174" s="143" t="s">
        <v>127</v>
      </c>
      <c r="L174" s="31"/>
      <c r="M174" s="173" t="s">
        <v>1</v>
      </c>
      <c r="N174" s="174" t="s">
        <v>38</v>
      </c>
      <c r="O174" s="175"/>
      <c r="P174" s="176">
        <f>O174*H174</f>
        <v>0</v>
      </c>
      <c r="Q174" s="176">
        <v>0</v>
      </c>
      <c r="R174" s="176">
        <f>Q174*H174</f>
        <v>0</v>
      </c>
      <c r="S174" s="176">
        <v>0</v>
      </c>
      <c r="T174" s="176">
        <f>S174*H174</f>
        <v>0</v>
      </c>
      <c r="U174" s="177" t="s">
        <v>1</v>
      </c>
      <c r="V174" s="30"/>
      <c r="W174" s="30"/>
      <c r="X174" s="30"/>
      <c r="Y174" s="30"/>
      <c r="Z174" s="30"/>
      <c r="AA174" s="30"/>
      <c r="AB174" s="30"/>
      <c r="AC174" s="30"/>
      <c r="AD174" s="30"/>
      <c r="AE174" s="30"/>
      <c r="AR174" s="152" t="s">
        <v>128</v>
      </c>
      <c r="AT174" s="152" t="s">
        <v>123</v>
      </c>
      <c r="AU174" s="152" t="s">
        <v>83</v>
      </c>
      <c r="AY174" s="15" t="s">
        <v>121</v>
      </c>
      <c r="BE174" s="153">
        <f>IF(N174="základní",J174,0)</f>
        <v>0</v>
      </c>
      <c r="BF174" s="153">
        <f>IF(N174="snížená",J174,0)</f>
        <v>0</v>
      </c>
      <c r="BG174" s="153">
        <f>IF(N174="zákl. přenesená",J174,0)</f>
        <v>0</v>
      </c>
      <c r="BH174" s="153">
        <f>IF(N174="sníž. přenesená",J174,0)</f>
        <v>0</v>
      </c>
      <c r="BI174" s="153">
        <f>IF(N174="nulová",J174,0)</f>
        <v>0</v>
      </c>
      <c r="BJ174" s="15" t="s">
        <v>81</v>
      </c>
      <c r="BK174" s="153">
        <f>ROUND(I174*H174,2)</f>
        <v>0</v>
      </c>
      <c r="BL174" s="15" t="s">
        <v>128</v>
      </c>
      <c r="BM174" s="152" t="s">
        <v>358</v>
      </c>
    </row>
    <row r="175" spans="1:31" s="2" customFormat="1" ht="6.95" customHeight="1">
      <c r="A175" s="30"/>
      <c r="B175" s="45"/>
      <c r="C175" s="46"/>
      <c r="D175" s="46"/>
      <c r="E175" s="46"/>
      <c r="F175" s="46"/>
      <c r="G175" s="46"/>
      <c r="H175" s="46"/>
      <c r="I175" s="46"/>
      <c r="J175" s="46"/>
      <c r="K175" s="46"/>
      <c r="L175" s="31"/>
      <c r="M175" s="30"/>
      <c r="O175" s="30"/>
      <c r="P175" s="30"/>
      <c r="Q175" s="30"/>
      <c r="R175" s="30"/>
      <c r="S175" s="30"/>
      <c r="T175" s="30"/>
      <c r="U175" s="30"/>
      <c r="V175" s="30"/>
      <c r="W175" s="30"/>
      <c r="X175" s="30"/>
      <c r="Y175" s="30"/>
      <c r="Z175" s="30"/>
      <c r="AA175" s="30"/>
      <c r="AB175" s="30"/>
      <c r="AC175" s="30"/>
      <c r="AD175" s="30"/>
      <c r="AE175" s="30"/>
    </row>
    <row r="176" spans="4:11" s="1" customFormat="1" ht="12">
      <c r="D176" s="225" t="s">
        <v>394</v>
      </c>
      <c r="E176" s="226"/>
      <c r="F176" s="226"/>
      <c r="G176" s="226"/>
      <c r="H176" s="226"/>
      <c r="I176" s="227"/>
      <c r="J176" s="226"/>
      <c r="K176" s="226"/>
    </row>
  </sheetData>
  <autoFilter ref="C122:K174"/>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20" t="s">
        <v>5</v>
      </c>
      <c r="M2" s="186"/>
      <c r="N2" s="186"/>
      <c r="O2" s="186"/>
      <c r="P2" s="186"/>
      <c r="Q2" s="186"/>
      <c r="R2" s="186"/>
      <c r="S2" s="186"/>
      <c r="T2" s="186"/>
      <c r="U2" s="186"/>
      <c r="V2" s="186"/>
      <c r="AT2" s="15" t="s">
        <v>89</v>
      </c>
    </row>
    <row r="3" spans="2:46" s="1" customFormat="1" ht="6.95" customHeight="1">
      <c r="B3" s="16"/>
      <c r="C3" s="17"/>
      <c r="D3" s="17"/>
      <c r="E3" s="17"/>
      <c r="F3" s="17"/>
      <c r="G3" s="17"/>
      <c r="H3" s="17"/>
      <c r="I3" s="17"/>
      <c r="J3" s="17"/>
      <c r="K3" s="17"/>
      <c r="L3" s="18"/>
      <c r="AT3" s="15" t="s">
        <v>83</v>
      </c>
    </row>
    <row r="4" spans="2:46" s="1" customFormat="1" ht="24.95" customHeight="1">
      <c r="B4" s="18"/>
      <c r="D4" s="19" t="s">
        <v>90</v>
      </c>
      <c r="L4" s="18"/>
      <c r="M4" s="91" t="s">
        <v>10</v>
      </c>
      <c r="AT4" s="15" t="s">
        <v>3</v>
      </c>
    </row>
    <row r="5" spans="2:12" s="1" customFormat="1" ht="6.95" customHeight="1">
      <c r="B5" s="18"/>
      <c r="L5" s="18"/>
    </row>
    <row r="6" spans="2:12" s="1" customFormat="1" ht="12" customHeight="1">
      <c r="B6" s="18"/>
      <c r="D6" s="25" t="s">
        <v>16</v>
      </c>
      <c r="L6" s="18"/>
    </row>
    <row r="7" spans="2:12" s="1" customFormat="1" ht="16.5" customHeight="1">
      <c r="B7" s="18"/>
      <c r="E7" s="221" t="str">
        <f>'Rekapitulace stavby'!K6</f>
        <v>II/118 Slaný</v>
      </c>
      <c r="F7" s="222"/>
      <c r="G7" s="222"/>
      <c r="H7" s="222"/>
      <c r="L7" s="18"/>
    </row>
    <row r="8" spans="1:31" s="2" customFormat="1" ht="12" customHeight="1">
      <c r="A8" s="30"/>
      <c r="B8" s="31"/>
      <c r="C8" s="30"/>
      <c r="D8" s="25" t="s">
        <v>91</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201" t="s">
        <v>359</v>
      </c>
      <c r="F9" s="223"/>
      <c r="G9" s="223"/>
      <c r="H9" s="223"/>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2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2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24" t="str">
        <f>'Rekapitulace stavby'!E14</f>
        <v>Vyplň údaj</v>
      </c>
      <c r="F18" s="185"/>
      <c r="G18" s="185"/>
      <c r="H18" s="185"/>
      <c r="I18" s="2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2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2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2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2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6.5" customHeight="1">
      <c r="A27" s="92"/>
      <c r="B27" s="93"/>
      <c r="C27" s="92"/>
      <c r="D27" s="92"/>
      <c r="E27" s="190" t="s">
        <v>1</v>
      </c>
      <c r="F27" s="190"/>
      <c r="G27" s="190"/>
      <c r="H27" s="190"/>
      <c r="I27" s="92"/>
      <c r="J27" s="92"/>
      <c r="K27" s="92"/>
      <c r="L27" s="94"/>
      <c r="S27" s="92"/>
      <c r="T27" s="92"/>
      <c r="U27" s="92"/>
      <c r="V27" s="92"/>
      <c r="W27" s="92"/>
      <c r="X27" s="92"/>
      <c r="Y27" s="92"/>
      <c r="Z27" s="92"/>
      <c r="AA27" s="92"/>
      <c r="AB27" s="92"/>
      <c r="AC27" s="92"/>
      <c r="AD27" s="92"/>
      <c r="AE27" s="92"/>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5" t="s">
        <v>33</v>
      </c>
      <c r="E30" s="30"/>
      <c r="F30" s="30"/>
      <c r="G30" s="30"/>
      <c r="H30" s="30"/>
      <c r="I30" s="30"/>
      <c r="J30" s="69">
        <f>ROUND(J120,2)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34"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96" t="s">
        <v>37</v>
      </c>
      <c r="E33" s="25" t="s">
        <v>38</v>
      </c>
      <c r="F33" s="97">
        <f>ROUND((SUM(BE120:BE131)),2)</f>
        <v>0</v>
      </c>
      <c r="G33" s="30"/>
      <c r="H33" s="30"/>
      <c r="I33" s="98">
        <v>0.21</v>
      </c>
      <c r="J33" s="97">
        <f>ROUND(((SUM(BE120:BE131))*I33),2)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97">
        <f>ROUND((SUM(BF120:BF131)),2)</f>
        <v>0</v>
      </c>
      <c r="G34" s="30"/>
      <c r="H34" s="30"/>
      <c r="I34" s="98">
        <v>0.15</v>
      </c>
      <c r="J34" s="97">
        <f>ROUND(((SUM(BF120:BF131))*I34),2)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97">
        <f>ROUND((SUM(BG120:BG131)),2)</f>
        <v>0</v>
      </c>
      <c r="G35" s="30"/>
      <c r="H35" s="30"/>
      <c r="I35" s="98">
        <v>0.21</v>
      </c>
      <c r="J35" s="97">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97">
        <f>ROUND((SUM(BH120:BH131)),2)</f>
        <v>0</v>
      </c>
      <c r="G36" s="30"/>
      <c r="H36" s="30"/>
      <c r="I36" s="98">
        <v>0.15</v>
      </c>
      <c r="J36" s="97">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97">
        <f>ROUND((SUM(BI120:BI131)),2)</f>
        <v>0</v>
      </c>
      <c r="G37" s="30"/>
      <c r="H37" s="30"/>
      <c r="I37" s="98">
        <v>0</v>
      </c>
      <c r="J37" s="97">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9"/>
      <c r="D39" s="100" t="s">
        <v>43</v>
      </c>
      <c r="E39" s="58"/>
      <c r="F39" s="58"/>
      <c r="G39" s="101" t="s">
        <v>44</v>
      </c>
      <c r="H39" s="102" t="s">
        <v>45</v>
      </c>
      <c r="I39" s="58"/>
      <c r="J39" s="103">
        <f>SUM(J30:J37)</f>
        <v>0</v>
      </c>
      <c r="K39" s="104"/>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46</v>
      </c>
      <c r="E50" s="42"/>
      <c r="F50" s="42"/>
      <c r="G50" s="41" t="s">
        <v>47</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48</v>
      </c>
      <c r="E61" s="33"/>
      <c r="F61" s="105" t="s">
        <v>49</v>
      </c>
      <c r="G61" s="43" t="s">
        <v>48</v>
      </c>
      <c r="H61" s="33"/>
      <c r="I61" s="33"/>
      <c r="J61" s="106" t="s">
        <v>49</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50</v>
      </c>
      <c r="E65" s="44"/>
      <c r="F65" s="44"/>
      <c r="G65" s="41" t="s">
        <v>51</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48</v>
      </c>
      <c r="E76" s="33"/>
      <c r="F76" s="105" t="s">
        <v>49</v>
      </c>
      <c r="G76" s="43" t="s">
        <v>48</v>
      </c>
      <c r="H76" s="33"/>
      <c r="I76" s="33"/>
      <c r="J76" s="10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21" t="str">
        <f>E7</f>
        <v>II/118 Slaný</v>
      </c>
      <c r="F85" s="222"/>
      <c r="G85" s="222"/>
      <c r="H85" s="222"/>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1" t="str">
        <f>E9</f>
        <v>03 - Ostatní</v>
      </c>
      <c r="F87" s="223"/>
      <c r="G87" s="223"/>
      <c r="H87" s="223"/>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2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2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2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7" t="s">
        <v>94</v>
      </c>
      <c r="D94" s="99"/>
      <c r="E94" s="99"/>
      <c r="F94" s="99"/>
      <c r="G94" s="99"/>
      <c r="H94" s="99"/>
      <c r="I94" s="99"/>
      <c r="J94" s="108" t="s">
        <v>95</v>
      </c>
      <c r="K94" s="99"/>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9" t="s">
        <v>96</v>
      </c>
      <c r="D96" s="30"/>
      <c r="E96" s="30"/>
      <c r="F96" s="30"/>
      <c r="G96" s="30"/>
      <c r="H96" s="30"/>
      <c r="I96" s="30"/>
      <c r="J96" s="69">
        <f>J120</f>
        <v>0</v>
      </c>
      <c r="K96" s="30"/>
      <c r="L96" s="40"/>
      <c r="S96" s="30"/>
      <c r="T96" s="30"/>
      <c r="U96" s="30"/>
      <c r="V96" s="30"/>
      <c r="W96" s="30"/>
      <c r="X96" s="30"/>
      <c r="Y96" s="30"/>
      <c r="Z96" s="30"/>
      <c r="AA96" s="30"/>
      <c r="AB96" s="30"/>
      <c r="AC96" s="30"/>
      <c r="AD96" s="30"/>
      <c r="AE96" s="30"/>
      <c r="AU96" s="15" t="s">
        <v>97</v>
      </c>
    </row>
    <row r="97" spans="2:12" s="9" customFormat="1" ht="24.95" customHeight="1">
      <c r="B97" s="110"/>
      <c r="D97" s="111" t="s">
        <v>360</v>
      </c>
      <c r="E97" s="112"/>
      <c r="F97" s="112"/>
      <c r="G97" s="112"/>
      <c r="H97" s="112"/>
      <c r="I97" s="112"/>
      <c r="J97" s="113">
        <f>J121</f>
        <v>0</v>
      </c>
      <c r="L97" s="110"/>
    </row>
    <row r="98" spans="2:12" s="10" customFormat="1" ht="19.9" customHeight="1">
      <c r="B98" s="114"/>
      <c r="D98" s="115" t="s">
        <v>361</v>
      </c>
      <c r="E98" s="116"/>
      <c r="F98" s="116"/>
      <c r="G98" s="116"/>
      <c r="H98" s="116"/>
      <c r="I98" s="116"/>
      <c r="J98" s="117">
        <f>J122</f>
        <v>0</v>
      </c>
      <c r="L98" s="114"/>
    </row>
    <row r="99" spans="2:12" s="10" customFormat="1" ht="19.9" customHeight="1">
      <c r="B99" s="114"/>
      <c r="D99" s="115" t="s">
        <v>362</v>
      </c>
      <c r="E99" s="116"/>
      <c r="F99" s="116"/>
      <c r="G99" s="116"/>
      <c r="H99" s="116"/>
      <c r="I99" s="116"/>
      <c r="J99" s="117">
        <f>J124</f>
        <v>0</v>
      </c>
      <c r="L99" s="114"/>
    </row>
    <row r="100" spans="2:12" s="10" customFormat="1" ht="19.9" customHeight="1">
      <c r="B100" s="114"/>
      <c r="D100" s="115" t="s">
        <v>363</v>
      </c>
      <c r="E100" s="116"/>
      <c r="F100" s="116"/>
      <c r="G100" s="116"/>
      <c r="H100" s="116"/>
      <c r="I100" s="116"/>
      <c r="J100" s="117">
        <f>J126</f>
        <v>0</v>
      </c>
      <c r="L100" s="114"/>
    </row>
    <row r="101" spans="1:31" s="2" customFormat="1" ht="21.75" customHeight="1">
      <c r="A101" s="30"/>
      <c r="B101" s="31"/>
      <c r="C101" s="30"/>
      <c r="D101" s="30"/>
      <c r="E101" s="30"/>
      <c r="F101" s="30"/>
      <c r="G101" s="30"/>
      <c r="H101" s="30"/>
      <c r="I101" s="30"/>
      <c r="J101" s="30"/>
      <c r="K101" s="30"/>
      <c r="L101" s="40"/>
      <c r="S101" s="30"/>
      <c r="T101" s="30"/>
      <c r="U101" s="30"/>
      <c r="V101" s="30"/>
      <c r="W101" s="30"/>
      <c r="X101" s="30"/>
      <c r="Y101" s="30"/>
      <c r="Z101" s="30"/>
      <c r="AA101" s="30"/>
      <c r="AB101" s="30"/>
      <c r="AC101" s="30"/>
      <c r="AD101" s="30"/>
      <c r="AE101" s="30"/>
    </row>
    <row r="102" spans="1:31" s="2" customFormat="1" ht="6.95" customHeight="1">
      <c r="A102" s="30"/>
      <c r="B102" s="45"/>
      <c r="C102" s="46"/>
      <c r="D102" s="46"/>
      <c r="E102" s="46"/>
      <c r="F102" s="46"/>
      <c r="G102" s="46"/>
      <c r="H102" s="46"/>
      <c r="I102" s="46"/>
      <c r="J102" s="46"/>
      <c r="K102" s="46"/>
      <c r="L102" s="40"/>
      <c r="S102" s="30"/>
      <c r="T102" s="30"/>
      <c r="U102" s="30"/>
      <c r="V102" s="30"/>
      <c r="W102" s="30"/>
      <c r="X102" s="30"/>
      <c r="Y102" s="30"/>
      <c r="Z102" s="30"/>
      <c r="AA102" s="30"/>
      <c r="AB102" s="30"/>
      <c r="AC102" s="30"/>
      <c r="AD102" s="30"/>
      <c r="AE102" s="30"/>
    </row>
    <row r="106" spans="1:31" s="2" customFormat="1" ht="6.95" customHeight="1">
      <c r="A106" s="30"/>
      <c r="B106" s="47"/>
      <c r="C106" s="48"/>
      <c r="D106" s="48"/>
      <c r="E106" s="48"/>
      <c r="F106" s="48"/>
      <c r="G106" s="48"/>
      <c r="H106" s="48"/>
      <c r="I106" s="48"/>
      <c r="J106" s="48"/>
      <c r="K106" s="48"/>
      <c r="L106" s="40"/>
      <c r="S106" s="30"/>
      <c r="T106" s="30"/>
      <c r="U106" s="30"/>
      <c r="V106" s="30"/>
      <c r="W106" s="30"/>
      <c r="X106" s="30"/>
      <c r="Y106" s="30"/>
      <c r="Z106" s="30"/>
      <c r="AA106" s="30"/>
      <c r="AB106" s="30"/>
      <c r="AC106" s="30"/>
      <c r="AD106" s="30"/>
      <c r="AE106" s="30"/>
    </row>
    <row r="107" spans="1:31" s="2" customFormat="1" ht="24.95" customHeight="1">
      <c r="A107" s="30"/>
      <c r="B107" s="31"/>
      <c r="C107" s="19" t="s">
        <v>105</v>
      </c>
      <c r="D107" s="30"/>
      <c r="E107" s="30"/>
      <c r="F107" s="30"/>
      <c r="G107" s="30"/>
      <c r="H107" s="30"/>
      <c r="I107" s="30"/>
      <c r="J107" s="30"/>
      <c r="K107" s="30"/>
      <c r="L107" s="40"/>
      <c r="S107" s="30"/>
      <c r="T107" s="30"/>
      <c r="U107" s="30"/>
      <c r="V107" s="30"/>
      <c r="W107" s="30"/>
      <c r="X107" s="30"/>
      <c r="Y107" s="30"/>
      <c r="Z107" s="30"/>
      <c r="AA107" s="30"/>
      <c r="AB107" s="30"/>
      <c r="AC107" s="30"/>
      <c r="AD107" s="30"/>
      <c r="AE107" s="30"/>
    </row>
    <row r="108" spans="1:31" s="2" customFormat="1" ht="6.95" customHeight="1">
      <c r="A108" s="30"/>
      <c r="B108" s="31"/>
      <c r="C108" s="30"/>
      <c r="D108" s="30"/>
      <c r="E108" s="30"/>
      <c r="F108" s="30"/>
      <c r="G108" s="30"/>
      <c r="H108" s="30"/>
      <c r="I108" s="30"/>
      <c r="J108" s="30"/>
      <c r="K108" s="30"/>
      <c r="L108" s="40"/>
      <c r="S108" s="30"/>
      <c r="T108" s="30"/>
      <c r="U108" s="30"/>
      <c r="V108" s="30"/>
      <c r="W108" s="30"/>
      <c r="X108" s="30"/>
      <c r="Y108" s="30"/>
      <c r="Z108" s="30"/>
      <c r="AA108" s="30"/>
      <c r="AB108" s="30"/>
      <c r="AC108" s="30"/>
      <c r="AD108" s="30"/>
      <c r="AE108" s="30"/>
    </row>
    <row r="109" spans="1:31" s="2" customFormat="1" ht="12" customHeight="1">
      <c r="A109" s="30"/>
      <c r="B109" s="31"/>
      <c r="C109" s="25" t="s">
        <v>16</v>
      </c>
      <c r="D109" s="30"/>
      <c r="E109" s="30"/>
      <c r="F109" s="30"/>
      <c r="G109" s="30"/>
      <c r="H109" s="30"/>
      <c r="I109" s="30"/>
      <c r="J109" s="30"/>
      <c r="K109" s="30"/>
      <c r="L109" s="40"/>
      <c r="S109" s="30"/>
      <c r="T109" s="30"/>
      <c r="U109" s="30"/>
      <c r="V109" s="30"/>
      <c r="W109" s="30"/>
      <c r="X109" s="30"/>
      <c r="Y109" s="30"/>
      <c r="Z109" s="30"/>
      <c r="AA109" s="30"/>
      <c r="AB109" s="30"/>
      <c r="AC109" s="30"/>
      <c r="AD109" s="30"/>
      <c r="AE109" s="30"/>
    </row>
    <row r="110" spans="1:31" s="2" customFormat="1" ht="16.5" customHeight="1">
      <c r="A110" s="30"/>
      <c r="B110" s="31"/>
      <c r="C110" s="30"/>
      <c r="D110" s="30"/>
      <c r="E110" s="221" t="str">
        <f>E7</f>
        <v>II/118 Slaný</v>
      </c>
      <c r="F110" s="222"/>
      <c r="G110" s="222"/>
      <c r="H110" s="222"/>
      <c r="I110" s="30"/>
      <c r="J110" s="30"/>
      <c r="K110" s="30"/>
      <c r="L110" s="40"/>
      <c r="S110" s="30"/>
      <c r="T110" s="30"/>
      <c r="U110" s="30"/>
      <c r="V110" s="30"/>
      <c r="W110" s="30"/>
      <c r="X110" s="30"/>
      <c r="Y110" s="30"/>
      <c r="Z110" s="30"/>
      <c r="AA110" s="30"/>
      <c r="AB110" s="30"/>
      <c r="AC110" s="30"/>
      <c r="AD110" s="30"/>
      <c r="AE110" s="30"/>
    </row>
    <row r="111" spans="1:31" s="2" customFormat="1" ht="12" customHeight="1">
      <c r="A111" s="30"/>
      <c r="B111" s="31"/>
      <c r="C111" s="25" t="s">
        <v>91</v>
      </c>
      <c r="D111" s="30"/>
      <c r="E111" s="30"/>
      <c r="F111" s="30"/>
      <c r="G111" s="30"/>
      <c r="H111" s="30"/>
      <c r="I111" s="30"/>
      <c r="J111" s="30"/>
      <c r="K111" s="30"/>
      <c r="L111" s="40"/>
      <c r="S111" s="30"/>
      <c r="T111" s="30"/>
      <c r="U111" s="30"/>
      <c r="V111" s="30"/>
      <c r="W111" s="30"/>
      <c r="X111" s="30"/>
      <c r="Y111" s="30"/>
      <c r="Z111" s="30"/>
      <c r="AA111" s="30"/>
      <c r="AB111" s="30"/>
      <c r="AC111" s="30"/>
      <c r="AD111" s="30"/>
      <c r="AE111" s="30"/>
    </row>
    <row r="112" spans="1:31" s="2" customFormat="1" ht="16.5" customHeight="1">
      <c r="A112" s="30"/>
      <c r="B112" s="31"/>
      <c r="C112" s="30"/>
      <c r="D112" s="30"/>
      <c r="E112" s="201" t="str">
        <f>E9</f>
        <v>03 - Ostatní</v>
      </c>
      <c r="F112" s="223"/>
      <c r="G112" s="223"/>
      <c r="H112" s="223"/>
      <c r="I112" s="30"/>
      <c r="J112" s="30"/>
      <c r="K112" s="30"/>
      <c r="L112" s="40"/>
      <c r="S112" s="30"/>
      <c r="T112" s="30"/>
      <c r="U112" s="30"/>
      <c r="V112" s="30"/>
      <c r="W112" s="30"/>
      <c r="X112" s="30"/>
      <c r="Y112" s="30"/>
      <c r="Z112" s="30"/>
      <c r="AA112" s="30"/>
      <c r="AB112" s="30"/>
      <c r="AC112" s="30"/>
      <c r="AD112" s="30"/>
      <c r="AE112" s="30"/>
    </row>
    <row r="113" spans="1:31" s="2" customFormat="1" ht="6.95" customHeight="1">
      <c r="A113" s="30"/>
      <c r="B113" s="31"/>
      <c r="C113" s="30"/>
      <c r="D113" s="30"/>
      <c r="E113" s="30"/>
      <c r="F113" s="30"/>
      <c r="G113" s="30"/>
      <c r="H113" s="30"/>
      <c r="I113" s="30"/>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20</v>
      </c>
      <c r="D114" s="30"/>
      <c r="E114" s="30"/>
      <c r="F114" s="23" t="str">
        <f>F12</f>
        <v xml:space="preserve"> </v>
      </c>
      <c r="G114" s="30"/>
      <c r="H114" s="30"/>
      <c r="I114" s="25" t="s">
        <v>22</v>
      </c>
      <c r="J114" s="53" t="str">
        <f>IF(J12="","",J12)</f>
        <v>19. 5. 2020</v>
      </c>
      <c r="K114" s="30"/>
      <c r="L114" s="40"/>
      <c r="S114" s="30"/>
      <c r="T114" s="30"/>
      <c r="U114" s="30"/>
      <c r="V114" s="30"/>
      <c r="W114" s="30"/>
      <c r="X114" s="30"/>
      <c r="Y114" s="30"/>
      <c r="Z114" s="30"/>
      <c r="AA114" s="30"/>
      <c r="AB114" s="30"/>
      <c r="AC114" s="30"/>
      <c r="AD114" s="30"/>
      <c r="AE114" s="30"/>
    </row>
    <row r="115" spans="1:31" s="2" customFormat="1" ht="6.95" customHeight="1">
      <c r="A115" s="30"/>
      <c r="B115" s="31"/>
      <c r="C115" s="30"/>
      <c r="D115" s="30"/>
      <c r="E115" s="30"/>
      <c r="F115" s="30"/>
      <c r="G115" s="30"/>
      <c r="H115" s="30"/>
      <c r="I115" s="30"/>
      <c r="J115" s="30"/>
      <c r="K115" s="30"/>
      <c r="L115" s="40"/>
      <c r="S115" s="30"/>
      <c r="T115" s="30"/>
      <c r="U115" s="30"/>
      <c r="V115" s="30"/>
      <c r="W115" s="30"/>
      <c r="X115" s="30"/>
      <c r="Y115" s="30"/>
      <c r="Z115" s="30"/>
      <c r="AA115" s="30"/>
      <c r="AB115" s="30"/>
      <c r="AC115" s="30"/>
      <c r="AD115" s="30"/>
      <c r="AE115" s="30"/>
    </row>
    <row r="116" spans="1:31" s="2" customFormat="1" ht="15.2" customHeight="1">
      <c r="A116" s="30"/>
      <c r="B116" s="31"/>
      <c r="C116" s="25" t="s">
        <v>24</v>
      </c>
      <c r="D116" s="30"/>
      <c r="E116" s="30"/>
      <c r="F116" s="23" t="str">
        <f>E15</f>
        <v xml:space="preserve"> </v>
      </c>
      <c r="G116" s="30"/>
      <c r="H116" s="30"/>
      <c r="I116" s="25" t="s">
        <v>29</v>
      </c>
      <c r="J116" s="28" t="str">
        <f>E21</f>
        <v xml:space="preserve"> </v>
      </c>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27</v>
      </c>
      <c r="D117" s="30"/>
      <c r="E117" s="30"/>
      <c r="F117" s="23" t="str">
        <f>IF(E18="","",E18)</f>
        <v>Vyplň údaj</v>
      </c>
      <c r="G117" s="30"/>
      <c r="H117" s="30"/>
      <c r="I117" s="25" t="s">
        <v>31</v>
      </c>
      <c r="J117" s="28" t="str">
        <f>E24</f>
        <v xml:space="preserve"> </v>
      </c>
      <c r="K117" s="30"/>
      <c r="L117" s="40"/>
      <c r="S117" s="30"/>
      <c r="T117" s="30"/>
      <c r="U117" s="30"/>
      <c r="V117" s="30"/>
      <c r="W117" s="30"/>
      <c r="X117" s="30"/>
      <c r="Y117" s="30"/>
      <c r="Z117" s="30"/>
      <c r="AA117" s="30"/>
      <c r="AB117" s="30"/>
      <c r="AC117" s="30"/>
      <c r="AD117" s="30"/>
      <c r="AE117" s="30"/>
    </row>
    <row r="118" spans="1:31" s="2" customFormat="1" ht="10.35" customHeight="1">
      <c r="A118" s="30"/>
      <c r="B118" s="31"/>
      <c r="C118" s="30"/>
      <c r="D118" s="30"/>
      <c r="E118" s="30"/>
      <c r="F118" s="30"/>
      <c r="G118" s="30"/>
      <c r="H118" s="30"/>
      <c r="I118" s="30"/>
      <c r="J118" s="30"/>
      <c r="K118" s="30"/>
      <c r="L118" s="40"/>
      <c r="S118" s="30"/>
      <c r="T118" s="30"/>
      <c r="U118" s="30"/>
      <c r="V118" s="30"/>
      <c r="W118" s="30"/>
      <c r="X118" s="30"/>
      <c r="Y118" s="30"/>
      <c r="Z118" s="30"/>
      <c r="AA118" s="30"/>
      <c r="AB118" s="30"/>
      <c r="AC118" s="30"/>
      <c r="AD118" s="30"/>
      <c r="AE118" s="30"/>
    </row>
    <row r="119" spans="1:31" s="11" customFormat="1" ht="29.25" customHeight="1">
      <c r="A119" s="118"/>
      <c r="B119" s="119"/>
      <c r="C119" s="120" t="s">
        <v>106</v>
      </c>
      <c r="D119" s="121" t="s">
        <v>58</v>
      </c>
      <c r="E119" s="121" t="s">
        <v>54</v>
      </c>
      <c r="F119" s="121" t="s">
        <v>55</v>
      </c>
      <c r="G119" s="121" t="s">
        <v>107</v>
      </c>
      <c r="H119" s="121" t="s">
        <v>108</v>
      </c>
      <c r="I119" s="121" t="s">
        <v>109</v>
      </c>
      <c r="J119" s="121" t="s">
        <v>95</v>
      </c>
      <c r="K119" s="122" t="s">
        <v>110</v>
      </c>
      <c r="L119" s="123"/>
      <c r="M119" s="60" t="s">
        <v>1</v>
      </c>
      <c r="N119" s="61" t="s">
        <v>37</v>
      </c>
      <c r="O119" s="61" t="s">
        <v>111</v>
      </c>
      <c r="P119" s="61" t="s">
        <v>112</v>
      </c>
      <c r="Q119" s="61" t="s">
        <v>113</v>
      </c>
      <c r="R119" s="61" t="s">
        <v>114</v>
      </c>
      <c r="S119" s="61" t="s">
        <v>115</v>
      </c>
      <c r="T119" s="61" t="s">
        <v>116</v>
      </c>
      <c r="U119" s="62" t="s">
        <v>117</v>
      </c>
      <c r="V119" s="118"/>
      <c r="W119" s="118"/>
      <c r="X119" s="118"/>
      <c r="Y119" s="118"/>
      <c r="Z119" s="118"/>
      <c r="AA119" s="118"/>
      <c r="AB119" s="118"/>
      <c r="AC119" s="118"/>
      <c r="AD119" s="118"/>
      <c r="AE119" s="118"/>
    </row>
    <row r="120" spans="1:63" s="2" customFormat="1" ht="22.9" customHeight="1">
      <c r="A120" s="30"/>
      <c r="B120" s="31"/>
      <c r="C120" s="67" t="s">
        <v>118</v>
      </c>
      <c r="D120" s="30"/>
      <c r="E120" s="30"/>
      <c r="F120" s="30"/>
      <c r="G120" s="30"/>
      <c r="H120" s="30"/>
      <c r="I120" s="30"/>
      <c r="J120" s="124">
        <f>BK120</f>
        <v>0</v>
      </c>
      <c r="K120" s="30"/>
      <c r="L120" s="31"/>
      <c r="M120" s="63"/>
      <c r="N120" s="54"/>
      <c r="O120" s="64"/>
      <c r="P120" s="125">
        <f>P121</f>
        <v>0</v>
      </c>
      <c r="Q120" s="64"/>
      <c r="R120" s="125">
        <f>R121</f>
        <v>0.11087999999999999</v>
      </c>
      <c r="S120" s="64"/>
      <c r="T120" s="125">
        <f>T121</f>
        <v>0</v>
      </c>
      <c r="U120" s="65"/>
      <c r="V120" s="30"/>
      <c r="W120" s="30"/>
      <c r="X120" s="30"/>
      <c r="Y120" s="30"/>
      <c r="Z120" s="30"/>
      <c r="AA120" s="30"/>
      <c r="AB120" s="30"/>
      <c r="AC120" s="30"/>
      <c r="AD120" s="30"/>
      <c r="AE120" s="30"/>
      <c r="AT120" s="15" t="s">
        <v>72</v>
      </c>
      <c r="AU120" s="15" t="s">
        <v>97</v>
      </c>
      <c r="BK120" s="126">
        <f>BK121</f>
        <v>0</v>
      </c>
    </row>
    <row r="121" spans="2:63" s="12" customFormat="1" ht="25.9" customHeight="1">
      <c r="B121" s="127"/>
      <c r="D121" s="128" t="s">
        <v>72</v>
      </c>
      <c r="E121" s="129" t="s">
        <v>364</v>
      </c>
      <c r="F121" s="129" t="s">
        <v>365</v>
      </c>
      <c r="I121" s="130"/>
      <c r="J121" s="131">
        <f>BK121</f>
        <v>0</v>
      </c>
      <c r="L121" s="127"/>
      <c r="M121" s="132"/>
      <c r="N121" s="133"/>
      <c r="O121" s="133"/>
      <c r="P121" s="134">
        <f>P122+P124+P126</f>
        <v>0</v>
      </c>
      <c r="Q121" s="133"/>
      <c r="R121" s="134">
        <f>R122+R124+R126</f>
        <v>0.11087999999999999</v>
      </c>
      <c r="S121" s="133"/>
      <c r="T121" s="134">
        <f>T122+T124+T126</f>
        <v>0</v>
      </c>
      <c r="U121" s="135"/>
      <c r="AR121" s="128" t="s">
        <v>141</v>
      </c>
      <c r="AT121" s="136" t="s">
        <v>72</v>
      </c>
      <c r="AU121" s="136" t="s">
        <v>73</v>
      </c>
      <c r="AY121" s="128" t="s">
        <v>121</v>
      </c>
      <c r="BK121" s="137">
        <f>BK122+BK124+BK126</f>
        <v>0</v>
      </c>
    </row>
    <row r="122" spans="2:63" s="12" customFormat="1" ht="22.9" customHeight="1">
      <c r="B122" s="127"/>
      <c r="D122" s="128" t="s">
        <v>72</v>
      </c>
      <c r="E122" s="138" t="s">
        <v>366</v>
      </c>
      <c r="F122" s="138" t="s">
        <v>367</v>
      </c>
      <c r="I122" s="130"/>
      <c r="J122" s="139">
        <f>BK122</f>
        <v>0</v>
      </c>
      <c r="L122" s="127"/>
      <c r="M122" s="132"/>
      <c r="N122" s="133"/>
      <c r="O122" s="133"/>
      <c r="P122" s="134">
        <f>P123</f>
        <v>0</v>
      </c>
      <c r="Q122" s="133"/>
      <c r="R122" s="134">
        <f>R123</f>
        <v>0</v>
      </c>
      <c r="S122" s="133"/>
      <c r="T122" s="134">
        <f>T123</f>
        <v>0</v>
      </c>
      <c r="U122" s="135"/>
      <c r="AR122" s="128" t="s">
        <v>141</v>
      </c>
      <c r="AT122" s="136" t="s">
        <v>72</v>
      </c>
      <c r="AU122" s="136" t="s">
        <v>81</v>
      </c>
      <c r="AY122" s="128" t="s">
        <v>121</v>
      </c>
      <c r="BK122" s="137">
        <f>BK123</f>
        <v>0</v>
      </c>
    </row>
    <row r="123" spans="1:65" s="2" customFormat="1" ht="14.45" customHeight="1">
      <c r="A123" s="30"/>
      <c r="B123" s="140"/>
      <c r="C123" s="141" t="s">
        <v>81</v>
      </c>
      <c r="D123" s="141" t="s">
        <v>123</v>
      </c>
      <c r="E123" s="142" t="s">
        <v>368</v>
      </c>
      <c r="F123" s="143" t="s">
        <v>367</v>
      </c>
      <c r="G123" s="144" t="s">
        <v>369</v>
      </c>
      <c r="H123" s="145">
        <v>1</v>
      </c>
      <c r="I123" s="146"/>
      <c r="J123" s="147">
        <f>ROUND(I123*H123,2)</f>
        <v>0</v>
      </c>
      <c r="K123" s="143" t="s">
        <v>127</v>
      </c>
      <c r="L123" s="31"/>
      <c r="M123" s="148" t="s">
        <v>1</v>
      </c>
      <c r="N123" s="149" t="s">
        <v>38</v>
      </c>
      <c r="O123" s="56"/>
      <c r="P123" s="150">
        <f>O123*H123</f>
        <v>0</v>
      </c>
      <c r="Q123" s="150">
        <v>0</v>
      </c>
      <c r="R123" s="150">
        <f>Q123*H123</f>
        <v>0</v>
      </c>
      <c r="S123" s="150">
        <v>0</v>
      </c>
      <c r="T123" s="150">
        <f>S123*H123</f>
        <v>0</v>
      </c>
      <c r="U123" s="151" t="s">
        <v>1</v>
      </c>
      <c r="V123" s="30"/>
      <c r="W123" s="30"/>
      <c r="X123" s="30"/>
      <c r="Y123" s="30"/>
      <c r="Z123" s="30"/>
      <c r="AA123" s="30"/>
      <c r="AB123" s="30"/>
      <c r="AC123" s="30"/>
      <c r="AD123" s="30"/>
      <c r="AE123" s="30"/>
      <c r="AR123" s="152" t="s">
        <v>370</v>
      </c>
      <c r="AT123" s="152" t="s">
        <v>123</v>
      </c>
      <c r="AU123" s="152" t="s">
        <v>83</v>
      </c>
      <c r="AY123" s="15" t="s">
        <v>121</v>
      </c>
      <c r="BE123" s="153">
        <f>IF(N123="základní",J123,0)</f>
        <v>0</v>
      </c>
      <c r="BF123" s="153">
        <f>IF(N123="snížená",J123,0)</f>
        <v>0</v>
      </c>
      <c r="BG123" s="153">
        <f>IF(N123="zákl. přenesená",J123,0)</f>
        <v>0</v>
      </c>
      <c r="BH123" s="153">
        <f>IF(N123="sníž. přenesená",J123,0)</f>
        <v>0</v>
      </c>
      <c r="BI123" s="153">
        <f>IF(N123="nulová",J123,0)</f>
        <v>0</v>
      </c>
      <c r="BJ123" s="15" t="s">
        <v>81</v>
      </c>
      <c r="BK123" s="153">
        <f>ROUND(I123*H123,2)</f>
        <v>0</v>
      </c>
      <c r="BL123" s="15" t="s">
        <v>370</v>
      </c>
      <c r="BM123" s="152" t="s">
        <v>371</v>
      </c>
    </row>
    <row r="124" spans="2:63" s="12" customFormat="1" ht="22.9" customHeight="1">
      <c r="B124" s="127"/>
      <c r="D124" s="128" t="s">
        <v>72</v>
      </c>
      <c r="E124" s="138" t="s">
        <v>372</v>
      </c>
      <c r="F124" s="138" t="s">
        <v>373</v>
      </c>
      <c r="I124" s="130"/>
      <c r="J124" s="139">
        <f>BK124</f>
        <v>0</v>
      </c>
      <c r="L124" s="127"/>
      <c r="M124" s="132"/>
      <c r="N124" s="133"/>
      <c r="O124" s="133"/>
      <c r="P124" s="134">
        <f>P125</f>
        <v>0</v>
      </c>
      <c r="Q124" s="133"/>
      <c r="R124" s="134">
        <f>R125</f>
        <v>0</v>
      </c>
      <c r="S124" s="133"/>
      <c r="T124" s="134">
        <f>T125</f>
        <v>0</v>
      </c>
      <c r="U124" s="135"/>
      <c r="AR124" s="128" t="s">
        <v>141</v>
      </c>
      <c r="AT124" s="136" t="s">
        <v>72</v>
      </c>
      <c r="AU124" s="136" t="s">
        <v>81</v>
      </c>
      <c r="AY124" s="128" t="s">
        <v>121</v>
      </c>
      <c r="BK124" s="137">
        <f>BK125</f>
        <v>0</v>
      </c>
    </row>
    <row r="125" spans="1:65" s="2" customFormat="1" ht="14.45" customHeight="1">
      <c r="A125" s="30"/>
      <c r="B125" s="140"/>
      <c r="C125" s="141" t="s">
        <v>83</v>
      </c>
      <c r="D125" s="141" t="s">
        <v>123</v>
      </c>
      <c r="E125" s="142" t="s">
        <v>374</v>
      </c>
      <c r="F125" s="143" t="s">
        <v>375</v>
      </c>
      <c r="G125" s="144" t="s">
        <v>369</v>
      </c>
      <c r="H125" s="145">
        <v>1</v>
      </c>
      <c r="I125" s="146"/>
      <c r="J125" s="147">
        <f>ROUND(I125*H125,2)</f>
        <v>0</v>
      </c>
      <c r="K125" s="143" t="s">
        <v>127</v>
      </c>
      <c r="L125" s="31"/>
      <c r="M125" s="148" t="s">
        <v>1</v>
      </c>
      <c r="N125" s="149" t="s">
        <v>38</v>
      </c>
      <c r="O125" s="56"/>
      <c r="P125" s="150">
        <f>O125*H125</f>
        <v>0</v>
      </c>
      <c r="Q125" s="150">
        <v>0</v>
      </c>
      <c r="R125" s="150">
        <f>Q125*H125</f>
        <v>0</v>
      </c>
      <c r="S125" s="150">
        <v>0</v>
      </c>
      <c r="T125" s="150">
        <f>S125*H125</f>
        <v>0</v>
      </c>
      <c r="U125" s="151" t="s">
        <v>1</v>
      </c>
      <c r="V125" s="30"/>
      <c r="W125" s="30"/>
      <c r="X125" s="30"/>
      <c r="Y125" s="30"/>
      <c r="Z125" s="30"/>
      <c r="AA125" s="30"/>
      <c r="AB125" s="30"/>
      <c r="AC125" s="30"/>
      <c r="AD125" s="30"/>
      <c r="AE125" s="30"/>
      <c r="AR125" s="152" t="s">
        <v>370</v>
      </c>
      <c r="AT125" s="152" t="s">
        <v>123</v>
      </c>
      <c r="AU125" s="152" t="s">
        <v>83</v>
      </c>
      <c r="AY125" s="15" t="s">
        <v>121</v>
      </c>
      <c r="BE125" s="153">
        <f>IF(N125="základní",J125,0)</f>
        <v>0</v>
      </c>
      <c r="BF125" s="153">
        <f>IF(N125="snížená",J125,0)</f>
        <v>0</v>
      </c>
      <c r="BG125" s="153">
        <f>IF(N125="zákl. přenesená",J125,0)</f>
        <v>0</v>
      </c>
      <c r="BH125" s="153">
        <f>IF(N125="sníž. přenesená",J125,0)</f>
        <v>0</v>
      </c>
      <c r="BI125" s="153">
        <f>IF(N125="nulová",J125,0)</f>
        <v>0</v>
      </c>
      <c r="BJ125" s="15" t="s">
        <v>81</v>
      </c>
      <c r="BK125" s="153">
        <f>ROUND(I125*H125,2)</f>
        <v>0</v>
      </c>
      <c r="BL125" s="15" t="s">
        <v>370</v>
      </c>
      <c r="BM125" s="152" t="s">
        <v>376</v>
      </c>
    </row>
    <row r="126" spans="2:63" s="12" customFormat="1" ht="22.9" customHeight="1">
      <c r="B126" s="127"/>
      <c r="D126" s="128" t="s">
        <v>72</v>
      </c>
      <c r="E126" s="138" t="s">
        <v>377</v>
      </c>
      <c r="F126" s="138" t="s">
        <v>378</v>
      </c>
      <c r="I126" s="130"/>
      <c r="J126" s="139">
        <f>BK126</f>
        <v>0</v>
      </c>
      <c r="L126" s="127"/>
      <c r="M126" s="132"/>
      <c r="N126" s="133"/>
      <c r="O126" s="133"/>
      <c r="P126" s="134">
        <f>SUM(P127:P131)</f>
        <v>0</v>
      </c>
      <c r="Q126" s="133"/>
      <c r="R126" s="134">
        <f>SUM(R127:R131)</f>
        <v>0.11087999999999999</v>
      </c>
      <c r="S126" s="133"/>
      <c r="T126" s="134">
        <f>SUM(T127:T131)</f>
        <v>0</v>
      </c>
      <c r="U126" s="135"/>
      <c r="AR126" s="128" t="s">
        <v>141</v>
      </c>
      <c r="AT126" s="136" t="s">
        <v>72</v>
      </c>
      <c r="AU126" s="136" t="s">
        <v>81</v>
      </c>
      <c r="AY126" s="128" t="s">
        <v>121</v>
      </c>
      <c r="BK126" s="137">
        <f>SUM(BK127:BK131)</f>
        <v>0</v>
      </c>
    </row>
    <row r="127" spans="1:65" s="2" customFormat="1" ht="14.45" customHeight="1">
      <c r="A127" s="30"/>
      <c r="B127" s="140"/>
      <c r="C127" s="141" t="s">
        <v>133</v>
      </c>
      <c r="D127" s="141" t="s">
        <v>123</v>
      </c>
      <c r="E127" s="142" t="s">
        <v>379</v>
      </c>
      <c r="F127" s="143" t="s">
        <v>380</v>
      </c>
      <c r="G127" s="144" t="s">
        <v>126</v>
      </c>
      <c r="H127" s="145">
        <v>5</v>
      </c>
      <c r="I127" s="146"/>
      <c r="J127" s="147">
        <f>ROUND(I127*H127,2)</f>
        <v>0</v>
      </c>
      <c r="K127" s="143" t="s">
        <v>1</v>
      </c>
      <c r="L127" s="31"/>
      <c r="M127" s="148" t="s">
        <v>1</v>
      </c>
      <c r="N127" s="149" t="s">
        <v>38</v>
      </c>
      <c r="O127" s="56"/>
      <c r="P127" s="150">
        <f>O127*H127</f>
        <v>0</v>
      </c>
      <c r="Q127" s="150">
        <v>0.01386</v>
      </c>
      <c r="R127" s="150">
        <f>Q127*H127</f>
        <v>0.0693</v>
      </c>
      <c r="S127" s="150">
        <v>0</v>
      </c>
      <c r="T127" s="150">
        <f>S127*H127</f>
        <v>0</v>
      </c>
      <c r="U127" s="151" t="s">
        <v>1</v>
      </c>
      <c r="V127" s="30"/>
      <c r="W127" s="30"/>
      <c r="X127" s="30"/>
      <c r="Y127" s="30"/>
      <c r="Z127" s="30"/>
      <c r="AA127" s="30"/>
      <c r="AB127" s="30"/>
      <c r="AC127" s="30"/>
      <c r="AD127" s="30"/>
      <c r="AE127" s="30"/>
      <c r="AR127" s="152" t="s">
        <v>128</v>
      </c>
      <c r="AT127" s="152" t="s">
        <v>123</v>
      </c>
      <c r="AU127" s="152" t="s">
        <v>83</v>
      </c>
      <c r="AY127" s="15" t="s">
        <v>121</v>
      </c>
      <c r="BE127" s="153">
        <f>IF(N127="základní",J127,0)</f>
        <v>0</v>
      </c>
      <c r="BF127" s="153">
        <f>IF(N127="snížená",J127,0)</f>
        <v>0</v>
      </c>
      <c r="BG127" s="153">
        <f>IF(N127="zákl. přenesená",J127,0)</f>
        <v>0</v>
      </c>
      <c r="BH127" s="153">
        <f>IF(N127="sníž. přenesená",J127,0)</f>
        <v>0</v>
      </c>
      <c r="BI127" s="153">
        <f>IF(N127="nulová",J127,0)</f>
        <v>0</v>
      </c>
      <c r="BJ127" s="15" t="s">
        <v>81</v>
      </c>
      <c r="BK127" s="153">
        <f>ROUND(I127*H127,2)</f>
        <v>0</v>
      </c>
      <c r="BL127" s="15" t="s">
        <v>128</v>
      </c>
      <c r="BM127" s="152" t="s">
        <v>381</v>
      </c>
    </row>
    <row r="128" spans="1:65" s="2" customFormat="1" ht="14.45" customHeight="1">
      <c r="A128" s="30"/>
      <c r="B128" s="140"/>
      <c r="C128" s="141" t="s">
        <v>128</v>
      </c>
      <c r="D128" s="141" t="s">
        <v>123</v>
      </c>
      <c r="E128" s="142" t="s">
        <v>382</v>
      </c>
      <c r="F128" s="143" t="s">
        <v>383</v>
      </c>
      <c r="G128" s="144" t="s">
        <v>345</v>
      </c>
      <c r="H128" s="145">
        <v>1</v>
      </c>
      <c r="I128" s="146"/>
      <c r="J128" s="147">
        <f>ROUND(I128*H128,2)</f>
        <v>0</v>
      </c>
      <c r="K128" s="143" t="s">
        <v>1</v>
      </c>
      <c r="L128" s="31"/>
      <c r="M128" s="148" t="s">
        <v>1</v>
      </c>
      <c r="N128" s="149" t="s">
        <v>38</v>
      </c>
      <c r="O128" s="56"/>
      <c r="P128" s="150">
        <f>O128*H128</f>
        <v>0</v>
      </c>
      <c r="Q128" s="150">
        <v>0.01386</v>
      </c>
      <c r="R128" s="150">
        <f>Q128*H128</f>
        <v>0.01386</v>
      </c>
      <c r="S128" s="150">
        <v>0</v>
      </c>
      <c r="T128" s="150">
        <f>S128*H128</f>
        <v>0</v>
      </c>
      <c r="U128" s="151" t="s">
        <v>1</v>
      </c>
      <c r="V128" s="30"/>
      <c r="W128" s="30"/>
      <c r="X128" s="30"/>
      <c r="Y128" s="30"/>
      <c r="Z128" s="30"/>
      <c r="AA128" s="30"/>
      <c r="AB128" s="30"/>
      <c r="AC128" s="30"/>
      <c r="AD128" s="30"/>
      <c r="AE128" s="30"/>
      <c r="AR128" s="152" t="s">
        <v>128</v>
      </c>
      <c r="AT128" s="152" t="s">
        <v>123</v>
      </c>
      <c r="AU128" s="152" t="s">
        <v>83</v>
      </c>
      <c r="AY128" s="15" t="s">
        <v>121</v>
      </c>
      <c r="BE128" s="153">
        <f>IF(N128="základní",J128,0)</f>
        <v>0</v>
      </c>
      <c r="BF128" s="153">
        <f>IF(N128="snížená",J128,0)</f>
        <v>0</v>
      </c>
      <c r="BG128" s="153">
        <f>IF(N128="zákl. přenesená",J128,0)</f>
        <v>0</v>
      </c>
      <c r="BH128" s="153">
        <f>IF(N128="sníž. přenesená",J128,0)</f>
        <v>0</v>
      </c>
      <c r="BI128" s="153">
        <f>IF(N128="nulová",J128,0)</f>
        <v>0</v>
      </c>
      <c r="BJ128" s="15" t="s">
        <v>81</v>
      </c>
      <c r="BK128" s="153">
        <f>ROUND(I128*H128,2)</f>
        <v>0</v>
      </c>
      <c r="BL128" s="15" t="s">
        <v>128</v>
      </c>
      <c r="BM128" s="152" t="s">
        <v>384</v>
      </c>
    </row>
    <row r="129" spans="1:65" s="2" customFormat="1" ht="14.45" customHeight="1">
      <c r="A129" s="30"/>
      <c r="B129" s="140"/>
      <c r="C129" s="141" t="s">
        <v>141</v>
      </c>
      <c r="D129" s="141" t="s">
        <v>123</v>
      </c>
      <c r="E129" s="142" t="s">
        <v>385</v>
      </c>
      <c r="F129" s="143" t="s">
        <v>386</v>
      </c>
      <c r="G129" s="144" t="s">
        <v>345</v>
      </c>
      <c r="H129" s="145">
        <v>1</v>
      </c>
      <c r="I129" s="146"/>
      <c r="J129" s="147">
        <f>ROUND(I129*H129,2)</f>
        <v>0</v>
      </c>
      <c r="K129" s="143" t="s">
        <v>1</v>
      </c>
      <c r="L129" s="31"/>
      <c r="M129" s="148" t="s">
        <v>1</v>
      </c>
      <c r="N129" s="149" t="s">
        <v>38</v>
      </c>
      <c r="O129" s="56"/>
      <c r="P129" s="150">
        <f>O129*H129</f>
        <v>0</v>
      </c>
      <c r="Q129" s="150">
        <v>0.01386</v>
      </c>
      <c r="R129" s="150">
        <f>Q129*H129</f>
        <v>0.01386</v>
      </c>
      <c r="S129" s="150">
        <v>0</v>
      </c>
      <c r="T129" s="150">
        <f>S129*H129</f>
        <v>0</v>
      </c>
      <c r="U129" s="151" t="s">
        <v>1</v>
      </c>
      <c r="V129" s="30"/>
      <c r="W129" s="30"/>
      <c r="X129" s="30"/>
      <c r="Y129" s="30"/>
      <c r="Z129" s="30"/>
      <c r="AA129" s="30"/>
      <c r="AB129" s="30"/>
      <c r="AC129" s="30"/>
      <c r="AD129" s="30"/>
      <c r="AE129" s="30"/>
      <c r="AR129" s="152" t="s">
        <v>128</v>
      </c>
      <c r="AT129" s="152" t="s">
        <v>123</v>
      </c>
      <c r="AU129" s="152" t="s">
        <v>83</v>
      </c>
      <c r="AY129" s="15" t="s">
        <v>121</v>
      </c>
      <c r="BE129" s="153">
        <f>IF(N129="základní",J129,0)</f>
        <v>0</v>
      </c>
      <c r="BF129" s="153">
        <f>IF(N129="snížená",J129,0)</f>
        <v>0</v>
      </c>
      <c r="BG129" s="153">
        <f>IF(N129="zákl. přenesená",J129,0)</f>
        <v>0</v>
      </c>
      <c r="BH129" s="153">
        <f>IF(N129="sníž. přenesená",J129,0)</f>
        <v>0</v>
      </c>
      <c r="BI129" s="153">
        <f>IF(N129="nulová",J129,0)</f>
        <v>0</v>
      </c>
      <c r="BJ129" s="15" t="s">
        <v>81</v>
      </c>
      <c r="BK129" s="153">
        <f>ROUND(I129*H129,2)</f>
        <v>0</v>
      </c>
      <c r="BL129" s="15" t="s">
        <v>128</v>
      </c>
      <c r="BM129" s="152" t="s">
        <v>387</v>
      </c>
    </row>
    <row r="130" spans="1:65" s="2" customFormat="1" ht="14.45" customHeight="1">
      <c r="A130" s="30"/>
      <c r="B130" s="140"/>
      <c r="C130" s="141" t="s">
        <v>146</v>
      </c>
      <c r="D130" s="141" t="s">
        <v>123</v>
      </c>
      <c r="E130" s="142" t="s">
        <v>388</v>
      </c>
      <c r="F130" s="143" t="s">
        <v>389</v>
      </c>
      <c r="G130" s="144" t="s">
        <v>345</v>
      </c>
      <c r="H130" s="145">
        <v>1</v>
      </c>
      <c r="I130" s="146"/>
      <c r="J130" s="147">
        <f>ROUND(I130*H130,2)</f>
        <v>0</v>
      </c>
      <c r="K130" s="143" t="s">
        <v>1</v>
      </c>
      <c r="L130" s="31"/>
      <c r="M130" s="148" t="s">
        <v>1</v>
      </c>
      <c r="N130" s="149" t="s">
        <v>38</v>
      </c>
      <c r="O130" s="56"/>
      <c r="P130" s="150">
        <f>O130*H130</f>
        <v>0</v>
      </c>
      <c r="Q130" s="150">
        <v>0</v>
      </c>
      <c r="R130" s="150">
        <f>Q130*H130</f>
        <v>0</v>
      </c>
      <c r="S130" s="150">
        <v>0</v>
      </c>
      <c r="T130" s="150">
        <f>S130*H130</f>
        <v>0</v>
      </c>
      <c r="U130" s="151" t="s">
        <v>1</v>
      </c>
      <c r="V130" s="30"/>
      <c r="W130" s="30"/>
      <c r="X130" s="30"/>
      <c r="Y130" s="30"/>
      <c r="Z130" s="30"/>
      <c r="AA130" s="30"/>
      <c r="AB130" s="30"/>
      <c r="AC130" s="30"/>
      <c r="AD130" s="30"/>
      <c r="AE130" s="30"/>
      <c r="AR130" s="152" t="s">
        <v>128</v>
      </c>
      <c r="AT130" s="152" t="s">
        <v>123</v>
      </c>
      <c r="AU130" s="152" t="s">
        <v>83</v>
      </c>
      <c r="AY130" s="15" t="s">
        <v>121</v>
      </c>
      <c r="BE130" s="153">
        <f>IF(N130="základní",J130,0)</f>
        <v>0</v>
      </c>
      <c r="BF130" s="153">
        <f>IF(N130="snížená",J130,0)</f>
        <v>0</v>
      </c>
      <c r="BG130" s="153">
        <f>IF(N130="zákl. přenesená",J130,0)</f>
        <v>0</v>
      </c>
      <c r="BH130" s="153">
        <f>IF(N130="sníž. přenesená",J130,0)</f>
        <v>0</v>
      </c>
      <c r="BI130" s="153">
        <f>IF(N130="nulová",J130,0)</f>
        <v>0</v>
      </c>
      <c r="BJ130" s="15" t="s">
        <v>81</v>
      </c>
      <c r="BK130" s="153">
        <f>ROUND(I130*H130,2)</f>
        <v>0</v>
      </c>
      <c r="BL130" s="15" t="s">
        <v>128</v>
      </c>
      <c r="BM130" s="152" t="s">
        <v>390</v>
      </c>
    </row>
    <row r="131" spans="1:65" s="2" customFormat="1" ht="14.45" customHeight="1">
      <c r="A131" s="30"/>
      <c r="B131" s="140"/>
      <c r="C131" s="141" t="s">
        <v>152</v>
      </c>
      <c r="D131" s="141" t="s">
        <v>123</v>
      </c>
      <c r="E131" s="142" t="s">
        <v>391</v>
      </c>
      <c r="F131" s="143" t="s">
        <v>392</v>
      </c>
      <c r="G131" s="144" t="s">
        <v>1</v>
      </c>
      <c r="H131" s="145">
        <v>1</v>
      </c>
      <c r="I131" s="146"/>
      <c r="J131" s="147">
        <f>ROUND(I131*H131,2)</f>
        <v>0</v>
      </c>
      <c r="K131" s="143" t="s">
        <v>1</v>
      </c>
      <c r="L131" s="31"/>
      <c r="M131" s="173" t="s">
        <v>1</v>
      </c>
      <c r="N131" s="174" t="s">
        <v>38</v>
      </c>
      <c r="O131" s="175"/>
      <c r="P131" s="176">
        <f>O131*H131</f>
        <v>0</v>
      </c>
      <c r="Q131" s="176">
        <v>0.01386</v>
      </c>
      <c r="R131" s="176">
        <f>Q131*H131</f>
        <v>0.01386</v>
      </c>
      <c r="S131" s="176">
        <v>0</v>
      </c>
      <c r="T131" s="176">
        <f>S131*H131</f>
        <v>0</v>
      </c>
      <c r="U131" s="177" t="s">
        <v>1</v>
      </c>
      <c r="V131" s="30"/>
      <c r="W131" s="30"/>
      <c r="X131" s="30"/>
      <c r="Y131" s="30"/>
      <c r="Z131" s="30"/>
      <c r="AA131" s="30"/>
      <c r="AB131" s="30"/>
      <c r="AC131" s="30"/>
      <c r="AD131" s="30"/>
      <c r="AE131" s="30"/>
      <c r="AR131" s="152" t="s">
        <v>128</v>
      </c>
      <c r="AT131" s="152" t="s">
        <v>123</v>
      </c>
      <c r="AU131" s="152" t="s">
        <v>83</v>
      </c>
      <c r="AY131" s="15" t="s">
        <v>121</v>
      </c>
      <c r="BE131" s="153">
        <f>IF(N131="základní",J131,0)</f>
        <v>0</v>
      </c>
      <c r="BF131" s="153">
        <f>IF(N131="snížená",J131,0)</f>
        <v>0</v>
      </c>
      <c r="BG131" s="153">
        <f>IF(N131="zákl. přenesená",J131,0)</f>
        <v>0</v>
      </c>
      <c r="BH131" s="153">
        <f>IF(N131="sníž. přenesená",J131,0)</f>
        <v>0</v>
      </c>
      <c r="BI131" s="153">
        <f>IF(N131="nulová",J131,0)</f>
        <v>0</v>
      </c>
      <c r="BJ131" s="15" t="s">
        <v>81</v>
      </c>
      <c r="BK131" s="153">
        <f>ROUND(I131*H131,2)</f>
        <v>0</v>
      </c>
      <c r="BL131" s="15" t="s">
        <v>128</v>
      </c>
      <c r="BM131" s="152" t="s">
        <v>393</v>
      </c>
    </row>
    <row r="132" spans="1:31" s="2" customFormat="1" ht="6.95" customHeight="1">
      <c r="A132" s="30"/>
      <c r="B132" s="45"/>
      <c r="C132" s="46"/>
      <c r="D132" s="46"/>
      <c r="E132" s="46"/>
      <c r="F132" s="46"/>
      <c r="G132" s="46"/>
      <c r="H132" s="46"/>
      <c r="I132" s="46"/>
      <c r="J132" s="46"/>
      <c r="K132" s="46"/>
      <c r="L132" s="31"/>
      <c r="M132" s="30"/>
      <c r="O132" s="30"/>
      <c r="P132" s="30"/>
      <c r="Q132" s="30"/>
      <c r="R132" s="30"/>
      <c r="S132" s="30"/>
      <c r="T132" s="30"/>
      <c r="U132" s="30"/>
      <c r="V132" s="30"/>
      <c r="W132" s="30"/>
      <c r="X132" s="30"/>
      <c r="Y132" s="30"/>
      <c r="Z132" s="30"/>
      <c r="AA132" s="30"/>
      <c r="AB132" s="30"/>
      <c r="AC132" s="30"/>
      <c r="AD132" s="30"/>
      <c r="AE132" s="30"/>
    </row>
  </sheetData>
  <autoFilter ref="C119:K13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Sobol</dc:creator>
  <cp:keywords/>
  <dc:description/>
  <cp:lastModifiedBy>Sobol</cp:lastModifiedBy>
  <dcterms:created xsi:type="dcterms:W3CDTF">2020-07-28T10:47:15Z</dcterms:created>
  <dcterms:modified xsi:type="dcterms:W3CDTF">2020-07-28T10:49:34Z</dcterms:modified>
  <cp:category/>
  <cp:version/>
  <cp:contentType/>
  <cp:contentStatus/>
</cp:coreProperties>
</file>