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kapitulace stavby" sheetId="1" r:id="rId1"/>
    <sheet name="PS01 - Rozvodna VN_NN" sheetId="2" r:id="rId2"/>
    <sheet name="VON - VEDLEJŠÍ A OSTATNÍ ..." sheetId="3" r:id="rId3"/>
    <sheet name="Pokyny pro vyplnění" sheetId="4" r:id="rId4"/>
  </sheets>
  <definedNames>
    <definedName name="_xlnm._FilterDatabase" localSheetId="1" hidden="1">'PS01 - Rozvodna VN_NN'!$C$77:$K$77</definedName>
    <definedName name="_xlnm._FilterDatabase" localSheetId="2" hidden="1">'VON - VEDLEJŠÍ A OSTATNÍ ...'!$C$75:$K$75</definedName>
    <definedName name="_xlnm.Print_Titles" localSheetId="1">'PS01 - Rozvodna VN_NN'!$77:$77</definedName>
    <definedName name="_xlnm.Print_Titles" localSheetId="0">'Rekapitulace stavby'!$45:$45</definedName>
    <definedName name="_xlnm.Print_Titles" localSheetId="2">'VON - VEDLEJŠÍ A OSTATNÍ ...'!$75:$75</definedName>
    <definedName name="_xlnm.Print_Area" localSheetId="3">'Pokyny pro vyplnění'!$B$2:$K$68,'Pokyny pro vyplnění'!$B$71:$K$109,'Pokyny pro vyplnění'!$B$112:$K$172,'Pokyny pro vyplnění'!$B$175:$K$192</definedName>
    <definedName name="_xlnm.Print_Area" localSheetId="1">'PS01 - Rozvodna VN_NN'!$C$4:$J$38,'PS01 - Rozvodna VN_NN'!$C$44:$J$59,'PS01 - Rozvodna VN_NN'!$C$65:$K$135</definedName>
    <definedName name="_xlnm.Print_Area" localSheetId="0">'Rekapitulace stavby'!$D$4:$AO$29,'Rekapitulace stavby'!$C$35:$AQ$50</definedName>
    <definedName name="_xlnm.Print_Area" localSheetId="2">'VON - VEDLEJŠÍ A OSTATNÍ ...'!$C$4:$J$32,'VON - VEDLEJŠÍ A OSTATNÍ ...'!$C$38:$J$57,'VON - VEDLEJŠÍ A OSTATNÍ ...'!$C$63:$K$105</definedName>
  </definedNames>
  <calcPr fullCalcOnLoad="1"/>
</workbook>
</file>

<file path=xl/sharedStrings.xml><?xml version="1.0" encoding="utf-8"?>
<sst xmlns="http://schemas.openxmlformats.org/spreadsheetml/2006/main" count="1388" uniqueCount="389">
  <si>
    <t>Export VZ CEZ</t>
  </si>
  <si>
    <t>List obsahuje:</t>
  </si>
  <si>
    <t>1.0</t>
  </si>
  <si>
    <t>False</t>
  </si>
  <si>
    <t>{97ACD85A-F18A-4AAD-B970-2AB1C3FEBDB7}</t>
  </si>
  <si>
    <t>&gt;&gt;  skryté sloupce  &lt;&lt;</t>
  </si>
  <si>
    <t>0,01</t>
  </si>
  <si>
    <t>21</t>
  </si>
  <si>
    <t>10</t>
  </si>
  <si>
    <t>REKAPITULACE STAVBY</t>
  </si>
  <si>
    <t>v ---  níže se nacházejí doplňkové a pomocné údaje k sestavám  --- v</t>
  </si>
  <si>
    <t>0,001</t>
  </si>
  <si>
    <t>Kód:</t>
  </si>
  <si>
    <t>AK001</t>
  </si>
  <si>
    <t>Stavba:</t>
  </si>
  <si>
    <t>Seniorské bydlení Sedlčany</t>
  </si>
  <si>
    <t>KSO:</t>
  </si>
  <si>
    <t>CC-CZ:</t>
  </si>
  <si>
    <t>Okres:</t>
  </si>
  <si>
    <t>PB - Příbram</t>
  </si>
  <si>
    <t>Datum:</t>
  </si>
  <si>
    <t>02.07.2020</t>
  </si>
  <si>
    <t>Zadavatel:</t>
  </si>
  <si>
    <t>IČ:</t>
  </si>
  <si>
    <t>42 72 72 27</t>
  </si>
  <si>
    <t>Domov Sedlčany, poskytovatel sociálních služeb</t>
  </si>
  <si>
    <t>DIČ:</t>
  </si>
  <si>
    <t>318 841 811</t>
  </si>
  <si>
    <t>Uchazeč:</t>
  </si>
  <si>
    <t>Projekční firma:</t>
  </si>
  <si>
    <t>27095177</t>
  </si>
  <si>
    <t>KRYLL elektro s.r.o.</t>
  </si>
  <si>
    <t>Poznámka:</t>
  </si>
  <si>
    <t>0,1</t>
  </si>
  <si>
    <t>Cena bez DPH</t>
  </si>
  <si>
    <t>Sazba daně</t>
  </si>
  <si>
    <t>Základ daně</t>
  </si>
  <si>
    <t>Výše daně</t>
  </si>
  <si>
    <t>DPH</t>
  </si>
  <si>
    <t>zákl. přenesená</t>
  </si>
  <si>
    <t>Cena s DPH</t>
  </si>
  <si>
    <t>v</t>
  </si>
  <si>
    <t>CZK</t>
  </si>
  <si>
    <t>REKAPITULACE OBJEKTŮ STAVBY A SOUPISŮ PRACÍ</t>
  </si>
  <si>
    <t>Informativní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</si>
  <si>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</si>
  <si>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</si>
  <si>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</si>
  <si>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</si>
  <si>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</si>
  <si>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</si>
  <si>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</si>
  <si>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</si>
  <si>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</si>
  <si>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</si>
  <si>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</si>
  <si>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</si>
  <si>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</si>
  <si>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</si>
  <si>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</si>
  <si>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Základna sníž. přenesená</t>
  </si>
  <si>
    <t>Základna
DPH Základna nulová</t>
  </si>
  <si>
    <t>Náklady stavby celkem</t>
  </si>
  <si>
    <t>D</t>
  </si>
  <si>
    <t>0</t>
  </si>
  <si>
    <t>###NOIMPORT###</t>
  </si>
  <si>
    <t>IMPORT</t>
  </si>
  <si>
    <t>{00000000-0000-0000-0000-000000000000}</t>
  </si>
  <si>
    <t>PS01</t>
  </si>
  <si>
    <t>Rozvodna VN/NN</t>
  </si>
  <si>
    <t>PRO</t>
  </si>
  <si>
    <t>1</t>
  </si>
  <si>
    <t>{13FBB520-422C-4510-AC58-00D497962F22}</t>
  </si>
  <si>
    <t>2</t>
  </si>
  <si>
    <t>VON</t>
  </si>
  <si>
    <t>VEDLEJŠÍ A OSTATNÍ NÁKLADY</t>
  </si>
  <si>
    <t>{01005B6D-2E13-492D-8E4A-686F3F1D50C0}</t>
  </si>
  <si>
    <t>Zpět na list:</t>
  </si>
  <si>
    <t>KRYCÍ LIST SOUPISU</t>
  </si>
  <si>
    <t>v ---  níže se nacházejí doplňkové a pomocní údaje k sestavám  --- v</t>
  </si>
  <si>
    <t>True</t>
  </si>
  <si>
    <t>Objekt:</t>
  </si>
  <si>
    <t>PS01 - Rozvodna VN/NN</t>
  </si>
  <si>
    <t>Investiční dodávky (SaZ + trafa)</t>
  </si>
  <si>
    <t>Materiály dodávané DSO (mimo SaZ a traf)</t>
  </si>
  <si>
    <t>Materiály dodávané zhotovitelem</t>
  </si>
  <si>
    <t>Práce</t>
  </si>
  <si>
    <t>Počet hodin elektromont. prací / Hodinová sazba</t>
  </si>
  <si>
    <t>Počet hodin stavebních (zemních) prací / Hodinová sazba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</si>
  <si>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</si>
  <si>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</si>
  <si>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</si>
  <si>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</si>
  <si>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</si>
  <si>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</si>
  <si>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</si>
  <si>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</si>
  <si>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</si>
  <si>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</si>
  <si>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</si>
  <si>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</si>
  <si>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</si>
  <si>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</si>
  <si>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</si>
  <si>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</si>
  <si>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[kg]</t>
  </si>
  <si>
    <t>Hmotnost
celkem [kg]</t>
  </si>
  <si>
    <t>J. suť [kg]</t>
  </si>
  <si>
    <t>Suť celkem [kg]</t>
  </si>
  <si>
    <t>M</t>
  </si>
  <si>
    <t xml:space="preserve">MONTAZ OLEJOVEHO TRAFA VN/0,4KV,630KVA     </t>
  </si>
  <si>
    <t>KS</t>
  </si>
  <si>
    <t>4</t>
  </si>
  <si>
    <t>K</t>
  </si>
  <si>
    <t>ROZPOCET</t>
  </si>
  <si>
    <t>zhot</t>
  </si>
  <si>
    <t>3</t>
  </si>
  <si>
    <t>SADA</t>
  </si>
  <si>
    <t>3X KONCOVKA BEZ KAB.OK</t>
  </si>
  <si>
    <t>5</t>
  </si>
  <si>
    <t xml:space="preserve">KABEL 22KV CXEKCY 1X35/16 VOLNE ULOZ.     </t>
  </si>
  <si>
    <t>6</t>
  </si>
  <si>
    <t xml:space="preserve">KABEL 22-CXEKCY  1X35/16     </t>
  </si>
  <si>
    <t>VV</t>
  </si>
  <si>
    <t>80*1,05 'Přepočtené koeficientem množství</t>
  </si>
  <si>
    <t>7</t>
  </si>
  <si>
    <t>8</t>
  </si>
  <si>
    <t>20*1,05 'Přepočtené koeficientem množství</t>
  </si>
  <si>
    <t>9</t>
  </si>
  <si>
    <t xml:space="preserve">KABEL CYKY-J 4X4 ULOZENY POD OMITKOU     </t>
  </si>
  <si>
    <t>11</t>
  </si>
  <si>
    <t xml:space="preserve">KABEL CYKY-J 5X2,5 ULOZENY POD OMITKOU     </t>
  </si>
  <si>
    <t>12</t>
  </si>
  <si>
    <t>13</t>
  </si>
  <si>
    <t xml:space="preserve">MONTAZ ROZVADECU -DO 100 KG     </t>
  </si>
  <si>
    <t>14</t>
  </si>
  <si>
    <t xml:space="preserve">POJISTKA VN PRO 10-22KV 32A PR45/442     </t>
  </si>
  <si>
    <t>15</t>
  </si>
  <si>
    <t xml:space="preserve">POJISTKA VN 10/25KV 32A ETI 442MM TERMO     </t>
  </si>
  <si>
    <t>16</t>
  </si>
  <si>
    <t xml:space="preserve">POJISTKA NOZOVA NN VEL.2 GG 315A     </t>
  </si>
  <si>
    <t>17</t>
  </si>
  <si>
    <t xml:space="preserve">POJISTKA NOZOVA PNA2 315A GG     </t>
  </si>
  <si>
    <t>18</t>
  </si>
  <si>
    <t>19</t>
  </si>
  <si>
    <t>20</t>
  </si>
  <si>
    <t xml:space="preserve">OKO KABEL.PLNE 36KV AL RMV 240X12 ALU-F     </t>
  </si>
  <si>
    <t>22</t>
  </si>
  <si>
    <t xml:space="preserve">MONTAZ PREF.KABEL.ROSTU 400 MM     </t>
  </si>
  <si>
    <t>23</t>
  </si>
  <si>
    <t xml:space="preserve">UZEMNENI NA POVRCHU-PASKA FEZN 30X4MM     </t>
  </si>
  <si>
    <t>24</t>
  </si>
  <si>
    <t xml:space="preserve">PASKA ZEMNICI FEZN 30X4/50AM (BAL.25KG)     </t>
  </si>
  <si>
    <t>KG</t>
  </si>
  <si>
    <t>25</t>
  </si>
  <si>
    <t xml:space="preserve">SVORKA SR 02 M8  SPOJ. PASEK 30X4     </t>
  </si>
  <si>
    <t xml:space="preserve">SVORKA ZEMNICI SR03-LIT.,SPOJ.PASEK-LANO     </t>
  </si>
  <si>
    <t xml:space="preserve">PTS630UZKA-ZABRANA PROTI VYSTUPU OSOB     </t>
  </si>
  <si>
    <t>P</t>
  </si>
  <si>
    <t>Poznámka k položce:
Montáž zábrany proti vstupu osob V cenách jsou započteny i náklady na základní nátěr u nepozinkovaných ocelových součástí</t>
  </si>
  <si>
    <t xml:space="preserve">PTS UZKA-ZABRANA PROTI VYSTUPU     </t>
  </si>
  <si>
    <t>HRPTS01012</t>
  </si>
  <si>
    <t xml:space="preserve">VLOZKA JED ABLOY CY307N 35MM 90° POZ.C     </t>
  </si>
  <si>
    <t>VON - VEDLEJŠÍ A OSTATNÍ NÁKLADY</t>
  </si>
  <si>
    <t xml:space="preserve">    1 - II.+III. Provozní soubory a stavební objekty</t>
  </si>
  <si>
    <t xml:space="preserve">    2 - VII. Ostatní náklady</t>
  </si>
  <si>
    <t xml:space="preserve">    3 - IX. Jiné investice</t>
  </si>
  <si>
    <t>II.+III. Provozní soubory a stavební objekty</t>
  </si>
  <si>
    <t>VII. Ostatní náklady</t>
  </si>
  <si>
    <t xml:space="preserve">Vytýčení podzemních zařízení     </t>
  </si>
  <si>
    <t>KČ</t>
  </si>
  <si>
    <t xml:space="preserve">Doprava výkonového materiálu,odvoz zeminy     </t>
  </si>
  <si>
    <t xml:space="preserve">Revize     </t>
  </si>
  <si>
    <t xml:space="preserve">Zábory veřejného prostranství, pronájmy ploch     </t>
  </si>
  <si>
    <t xml:space="preserve">Skládkovné     </t>
  </si>
  <si>
    <t xml:space="preserve">Ekonomické újmy na plodinách     </t>
  </si>
  <si>
    <t xml:space="preserve">Koordinační činnost zhotovitele     </t>
  </si>
  <si>
    <t xml:space="preserve">Archeologický dohled     </t>
  </si>
  <si>
    <t xml:space="preserve">Dopravní značení     </t>
  </si>
  <si>
    <t xml:space="preserve">Hutnící zkoušky     </t>
  </si>
  <si>
    <t>IX. Jiné investice</t>
  </si>
  <si>
    <t xml:space="preserve">Inženýrink DSO     </t>
  </si>
  <si>
    <t xml:space="preserve">Manipulace,vypínání,diagnostika a činnost ČDS     </t>
  </si>
  <si>
    <t xml:space="preserve">Koordinátor BOZP     </t>
  </si>
  <si>
    <t xml:space="preserve">Pronájem záložních zdrojů a mobilních TS     </t>
  </si>
  <si>
    <t xml:space="preserve">Jednorázové náhr. za omezení užívání     </t>
  </si>
  <si>
    <t xml:space="preserve">Geometrické plány pro dohody o omezení     </t>
  </si>
  <si>
    <t xml:space="preserve">Věcná břemena vklady     </t>
  </si>
  <si>
    <t xml:space="preserve">Věcná břemena náhrady     </t>
  </si>
  <si>
    <t xml:space="preserve">Geometrické plány pro VB     </t>
  </si>
  <si>
    <t xml:space="preserve">Geodetické vytýčení před. zaháj. stavby     </t>
  </si>
  <si>
    <t xml:space="preserve">Geodetické zaměření skutečného stavu     </t>
  </si>
  <si>
    <t xml:space="preserve">Zajištění kupní smlouvy pozemku TR vč. zápisu do KN     </t>
  </si>
  <si>
    <t xml:space="preserve">Geometrické plány pro účel odkupu pozemku     </t>
  </si>
  <si>
    <t xml:space="preserve">Kupní cena pozemku     </t>
  </si>
  <si>
    <t xml:space="preserve">Dokumentace skutečného provedeni stavby (DSPS)     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</si>
  <si>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</si>
  <si>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</si>
  <si>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</si>
  <si>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</si>
  <si>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</si>
  <si>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</si>
  <si>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</si>
  <si>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</si>
  <si>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</si>
  <si>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 xml:space="preserve">Soubor xls je složen ze záložky Rekapitulace stavby a záložek s jednotlivými objekty (soupisy prací). Každá ze záložek přitom obsahuje ještě samostatné sestavy </t>
  </si>
  <si>
    <t>vymezené orámovaním a nadpisem sestavy. Všechny sestavy jsou optimalizovány i pro tisk ve formátu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</si>
  <si>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provozních souborů (soupisů prací).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</si>
  <si>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</si>
  <si>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 xml:space="preserve">uchazeče za všechny objekty, provozní soubory a vedlejších a ostaních nákladů. </t>
  </si>
  <si>
    <r>
      <t xml:space="preserve">V sestavě </t>
    </r>
    <r>
      <rPr>
        <b/>
        <sz val="9"/>
        <rFont val="Trebuchet MS"/>
        <family val="2"/>
      </rPr>
      <t>Rekapitulace objektů stavby (soupisů prací)</t>
    </r>
    <r>
      <rPr>
        <sz val="9"/>
        <rFont val="Trebuchet MS"/>
        <family val="2"/>
      </rPr>
      <t xml:space="preserve"> je uvedena rekapitulace stavebních objektů, inženýrských objektů, provozních souborů</t>
    </r>
  </si>
  <si>
    <t>a vedlejších a ostaních nákladů s rekapitulací jejich cen. Na základě údaje Typ je možné identifikovat typ objektu:</t>
  </si>
  <si>
    <t>STA</t>
  </si>
  <si>
    <t>Stavební objekt pozemní</t>
  </si>
  <si>
    <t>ING</t>
  </si>
  <si>
    <t>Stavební objekt inženýrský</t>
  </si>
  <si>
    <t>Provozní soubor</t>
  </si>
  <si>
    <t>Vedlejší a ostatní náklady</t>
  </si>
  <si>
    <r>
      <t xml:space="preserve">Záložky </t>
    </r>
    <r>
      <rPr>
        <i/>
        <sz val="9"/>
        <rFont val="Trebuchet MS"/>
        <family val="2"/>
      </rPr>
      <t xml:space="preserve">Soupisů prací </t>
    </r>
    <r>
      <rPr>
        <sz val="9"/>
        <rFont val="Trebuchet MS"/>
        <family val="2"/>
      </rPr>
      <t xml:space="preserve">pro jednotlivé objekty obsahují sestavy Krycí list soupisu, Rekapitulace členění soupisu prací a Soupis prací. 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</si>
  <si>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</si>
  <si>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</si>
  <si>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</si>
  <si>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</si>
  <si>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</si>
  <si>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nebo provozního souboru.</t>
  </si>
  <si>
    <t>Pro položky soupisu prací se zobrazují následující informace:</t>
  </si>
  <si>
    <t>Pořadové číslo položky v aktuálním soupisu</t>
  </si>
  <si>
    <t>TYP</t>
  </si>
  <si>
    <t xml:space="preserve">Typ položky: </t>
  </si>
  <si>
    <t xml:space="preserve">   M - Montáž (obsahuje práci + materiál, nebo pouze práci)</t>
  </si>
  <si>
    <t xml:space="preserve">   O - Opětovná montáž (obsahuje práce spojené s demontáží a následnou montáží stávajícího materiálu)</t>
  </si>
  <si>
    <t xml:space="preserve">   D -  Demontáž</t>
  </si>
  <si>
    <r>
      <t xml:space="preserve">   zhot - Samostatná položka materiálu. Materiál dodává zhotovitel (Uchazeč) – </t>
    </r>
    <r>
      <rPr>
        <b/>
        <sz val="9"/>
        <rFont val="Trebuchet MS"/>
        <family val="2"/>
      </rPr>
      <t>ocenit</t>
    </r>
    <r>
      <rPr>
        <sz val="9"/>
        <rFont val="Trebuchet MS"/>
        <family val="2"/>
      </rPr>
      <t xml:space="preserve"> tento materiál je předmětem nabídky </t>
    </r>
  </si>
  <si>
    <r>
      <t xml:space="preserve">   člg - Samostatná položka materiálu. Materiál dodává Zadavatel (ČLG) -  </t>
    </r>
    <r>
      <rPr>
        <b/>
        <sz val="9"/>
        <rFont val="Trebuchet MS"/>
        <family val="2"/>
      </rPr>
      <t>neoceňovat</t>
    </r>
    <r>
      <rPr>
        <sz val="9"/>
        <rFont val="Trebuchet MS"/>
        <family val="2"/>
      </rPr>
      <t xml:space="preserve"> (uveden pouze pro informaci)</t>
    </r>
  </si>
  <si>
    <t xml:space="preserve">   VON - Vedlejší a ostatní náklady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</si>
  <si>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</si>
  <si>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</si>
  <si>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</si>
  <si>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</si>
  <si>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</si>
  <si>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 bez DPH </t>
  </si>
  <si>
    <t xml:space="preserve">Cena celkem </t>
  </si>
  <si>
    <t>Celková cena položky bez DPH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</si>
  <si>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</si>
  <si>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</si>
  <si>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</si>
  <si>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</si>
  <si>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</si>
  <si>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</si>
  <si>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</si>
  <si>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Editovatelná pole jsou zvýrazněna žlutým podbarvením, ostatní pole neslouží k editaci a nesmí být jakkoliv</t>
  </si>
  <si>
    <t>modifikována.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</si>
  <si>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</si>
  <si>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</si>
  <si>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</si>
  <si>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</si>
  <si>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 xml:space="preserve">J.cena = Jednotková cena bez DPH o maximálním počtu desetinných míst uvedených v poli. J.cena musí být vyplněna nenulovými </t>
  </si>
  <si>
    <t>kladnými číslicemi.</t>
  </si>
  <si>
    <t xml:space="preserve">J.cena - uchazeč je povinen vyplnit všechna tato pole, s vyjímkou materiálových položek, které dodává Zadavatel (označení "člg" ve sloupci Typ). </t>
  </si>
  <si>
    <t>Tyto materiálové položky, které dodává zadavatel, Uchazeč nevyplňuje.</t>
  </si>
  <si>
    <t>Poznámka - nepovinný údaj pro položku soupisu</t>
  </si>
  <si>
    <t xml:space="preserve">Při realizaci staveb podléhajících VŘ se uplatňuje tzv. režim „přenesené daňové povinnosti“ (tzv. tuzemský revers charge ). V praxi to znamená, že DPH </t>
  </si>
  <si>
    <t>nárokuje i odvádí odběratel. V tomto případě je to ČEZ Distribuce, a.s. (DPH tudíž není předmětem nabídky zhotovitele stavby).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</si>
  <si>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</si>
  <si>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</si>
  <si>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</si>
  <si>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</si>
  <si>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</si>
  <si>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</si>
  <si>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</si>
  <si>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</si>
  <si>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</si>
  <si>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</si>
  <si>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</si>
  <si>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</si>
  <si>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</si>
  <si>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</si>
  <si>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</si>
  <si>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</si>
  <si>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</si>
  <si>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</si>
  <si>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</si>
  <si>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</si>
  <si>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</si>
  <si>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</si>
  <si>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</si>
  <si>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</si>
  <si>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</si>
  <si>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</si>
  <si>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</si>
  <si>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</si>
  <si>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</si>
  <si>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</si>
  <si>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</si>
  <si>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</si>
  <si>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</si>
  <si>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</si>
  <si>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</si>
  <si>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</si>
  <si>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</si>
  <si>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</si>
  <si>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</si>
  <si>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</si>
  <si>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</si>
  <si>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</si>
  <si>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</si>
  <si>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</si>
  <si>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</si>
  <si>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</si>
  <si>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</si>
  <si>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</si>
  <si>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Soupis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</si>
  <si>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</si>
  <si>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</si>
  <si>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</si>
  <si>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</si>
  <si>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</si>
  <si>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</si>
  <si>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</si>
  <si>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</si>
  <si>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</si>
  <si>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</si>
  <si>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</si>
  <si>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</si>
  <si>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</si>
  <si>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</si>
  <si>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</si>
  <si>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</si>
  <si>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</si>
  <si>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</si>
  <si>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</si>
  <si>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</si>
  <si>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</si>
  <si>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</si>
  <si>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</si>
  <si>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</si>
  <si>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</si>
  <si>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</si>
  <si>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</si>
  <si>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</si>
  <si>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</si>
  <si>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</si>
  <si>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</si>
  <si>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</si>
  <si>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</si>
  <si>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 přenesená</t>
  </si>
  <si>
    <t>Stavební objekt</t>
  </si>
  <si>
    <t>Inženýrský objekt</t>
  </si>
  <si>
    <t>Montáž (obsahuje práci + materiál, nebo pouze práci)</t>
  </si>
  <si>
    <t>O</t>
  </si>
  <si>
    <t>Opětovná montáž (obsahuje práce spojené s demontáží a následnou montáží stávajícího materiálu)</t>
  </si>
  <si>
    <t>Demontáž</t>
  </si>
  <si>
    <r>
      <t xml:space="preserve">Samostatná položka materiálu. Materiál dodává zhotovitel (Uchazeč) – </t>
    </r>
    <r>
      <rPr>
        <b/>
        <sz val="9"/>
        <rFont val="Trebuchet MS"/>
        <family val="2"/>
      </rPr>
      <t>ocenit</t>
    </r>
    <r>
      <rPr>
        <sz val="9"/>
        <rFont val="Trebuchet MS"/>
        <family val="2"/>
      </rPr>
      <t xml:space="preserve"> tento materiál je předmětem nabídky </t>
    </r>
  </si>
  <si>
    <t>ćlg</t>
  </si>
  <si>
    <r>
      <t xml:space="preserve">Samostatná položka materiálu. Materiál dodává Zadavatel (ČLG) -  </t>
    </r>
    <r>
      <rPr>
        <b/>
        <sz val="9"/>
        <rFont val="Trebuchet MS"/>
        <family val="2"/>
      </rPr>
      <t>neoceňovat</t>
    </r>
    <r>
      <rPr>
        <sz val="9"/>
        <rFont val="Trebuchet MS"/>
        <family val="2"/>
      </rPr>
      <t xml:space="preserve"> (uveden pouze pro informaci)</t>
    </r>
  </si>
  <si>
    <t xml:space="preserve">KABEL 22KV CXEKCY 1X70/16 VOLNE ULOZ.     </t>
  </si>
  <si>
    <t xml:space="preserve">KABEL 22-CXEKCY  1X70/16     </t>
  </si>
  <si>
    <t>KABEL 1-NSGAFOU 240MM2</t>
  </si>
  <si>
    <t xml:space="preserve">KABEL 1-NSGAFOU 240MM2,VOLNE ULOZEN     </t>
  </si>
  <si>
    <t xml:space="preserve">MONTAZ ROZVADECU -DO 500 KG     </t>
  </si>
  <si>
    <t>SKRIN FAKTURACNIHO MĚŘENÍ USM</t>
  </si>
  <si>
    <t>MONTAZ SKRINI DO 50KG</t>
  </si>
  <si>
    <t>OLEJOVÝ TRANSFORMÁTOR 630KVA 22/0,4KV, VINUTÍ AL/AL, ECODESIGN</t>
  </si>
  <si>
    <t>MONTAZ OLEJOVÉ VANY</t>
  </si>
  <si>
    <t>OLEJOVÁ VANA</t>
  </si>
  <si>
    <t>Oceloplechová lakovaná olejová vana</t>
  </si>
  <si>
    <t>KABELOVY ROST 30X400</t>
  </si>
  <si>
    <t xml:space="preserve">KABEL 1-NSGAFOU 120MM2,VOLNE ULOZEN     </t>
  </si>
  <si>
    <t>KABEL 1-NSGAFOU 120MM2</t>
  </si>
  <si>
    <t xml:space="preserve">UKONC.A ZAP.VODICE AL 120-240 MM2 VC.OKA-M12     </t>
  </si>
  <si>
    <t>OPLOCENÍ A BRANKA</t>
  </si>
  <si>
    <t>MONTAZ ZAKRYTU KABELOVEHO KANALO</t>
  </si>
  <si>
    <t>ZAKRYT KABELOVEHO KANALO, POZINK. POCHOZI PLECH</t>
  </si>
  <si>
    <t>M2</t>
  </si>
  <si>
    <t>vv</t>
  </si>
  <si>
    <t xml:space="preserve">KONC VNIT 22KV POLT24C (D)/1XI TE 35MM     </t>
  </si>
  <si>
    <t xml:space="preserve">KONCOVKA VNIT POLT-24C (D)/1XI 35    </t>
  </si>
  <si>
    <t>KABEL CYKY-J 5X2,5MM2</t>
  </si>
  <si>
    <t>KABEL CYKY-J 4X4MM2</t>
  </si>
  <si>
    <t>MONTAZ HL I4HDY1-2834-Příchytka kabelová jednoduchá pro kabelové lávky</t>
  </si>
  <si>
    <t>HL I4HDY1-2834-Příchytka kabelová jednoduchá pro kabelové lávky</t>
  </si>
  <si>
    <t>SESTAVA</t>
  </si>
  <si>
    <t>MONTAZ ROZVADEC RH-N In=1000A</t>
  </si>
  <si>
    <t>ROZVADEC RH-N In=1000A</t>
  </si>
  <si>
    <t>PREPOJENI A UKONCENI STAVAJICI KABELAZE, ZAPOJENI DO ROZVADECE</t>
  </si>
  <si>
    <t>KPL</t>
  </si>
  <si>
    <t>Olejový hermetizovaný transformátor 630kVA 22/0,4kV, vinutí Al/Al, typ ECODESIGN</t>
  </si>
  <si>
    <t xml:space="preserve">ROZVADEC 22kV-630A-16kA/1s, SESTAVA PŘÍVOD-MĚŘENÍ-VÝVOD NA TR </t>
  </si>
  <si>
    <t>rozvaděč bude vybaven 2ks MTP a 3x MTN, dále pak budou osazeny pojistky 31,5A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</si>
</sst>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%;\-0.00%"/>
    <numFmt numFmtId="167" formatCode="dd\.mm\.yyyy"/>
    <numFmt numFmtId="168" formatCode="#,##0.00000;\-#,##0.00000"/>
    <numFmt numFmtId="169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b/>
      <sz val="12"/>
      <color indexed="55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b/>
      <sz val="16"/>
      <color indexed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1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37" fillId="38" borderId="1" applyNumberFormat="0" applyAlignment="0" applyProtection="0"/>
    <xf numFmtId="0" fontId="57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39" borderId="6" applyNumberFormat="0" applyAlignment="0" applyProtection="0"/>
    <xf numFmtId="0" fontId="44" fillId="13" borderId="1" applyNumberFormat="0" applyAlignment="0" applyProtection="0"/>
    <xf numFmtId="0" fontId="59" fillId="40" borderId="7" applyNumberFormat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64" fillId="42" borderId="0" applyNumberFormat="0" applyBorder="0" applyAlignment="0" applyProtection="0"/>
    <xf numFmtId="0" fontId="0" fillId="43" borderId="12" applyNumberFormat="0" applyFont="0" applyAlignment="0" applyProtection="0"/>
    <xf numFmtId="0" fontId="47" fillId="38" borderId="13" applyNumberFormat="0" applyAlignment="0" applyProtection="0"/>
    <xf numFmtId="0" fontId="0" fillId="44" borderId="14" applyNumberFormat="0" applyFont="0" applyAlignment="0" applyProtection="0"/>
    <xf numFmtId="9" fontId="0" fillId="0" borderId="0" applyFont="0" applyFill="0" applyBorder="0" applyAlignment="0" applyProtection="0"/>
    <xf numFmtId="0" fontId="65" fillId="0" borderId="15" applyNumberFormat="0" applyFill="0" applyAlignment="0" applyProtection="0"/>
    <xf numFmtId="0" fontId="66" fillId="45" borderId="0" applyNumberFormat="0" applyBorder="0" applyAlignment="0" applyProtection="0"/>
    <xf numFmtId="0" fontId="67" fillId="46" borderId="0" applyNumberFormat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6" applyNumberFormat="0" applyFill="0" applyAlignment="0" applyProtection="0"/>
    <xf numFmtId="0" fontId="69" fillId="47" borderId="17" applyNumberFormat="0" applyAlignment="0" applyProtection="0"/>
    <xf numFmtId="0" fontId="70" fillId="48" borderId="17" applyNumberFormat="0" applyAlignment="0" applyProtection="0"/>
    <xf numFmtId="0" fontId="71" fillId="48" borderId="18" applyNumberFormat="0" applyAlignment="0" applyProtection="0"/>
    <xf numFmtId="0" fontId="7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</cellStyleXfs>
  <cellXfs count="28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41" borderId="0" xfId="0" applyFill="1" applyAlignment="1">
      <alignment horizontal="left" vertical="top"/>
    </xf>
    <xf numFmtId="0" fontId="1" fillId="41" borderId="0" xfId="0" applyFont="1" applyFill="1" applyAlignment="1">
      <alignment horizontal="left" vertical="center"/>
    </xf>
    <xf numFmtId="0" fontId="0" fillId="41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24" xfId="0" applyBorder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0" fillId="38" borderId="0" xfId="0" applyFill="1" applyAlignment="1">
      <alignment horizontal="left" vertical="center"/>
    </xf>
    <xf numFmtId="0" fontId="7" fillId="38" borderId="26" xfId="0" applyFont="1" applyFill="1" applyBorder="1" applyAlignment="1">
      <alignment horizontal="left" vertical="center"/>
    </xf>
    <xf numFmtId="0" fontId="0" fillId="38" borderId="27" xfId="0" applyFill="1" applyBorder="1" applyAlignment="1">
      <alignment horizontal="left" vertical="center"/>
    </xf>
    <xf numFmtId="0" fontId="7" fillId="38" borderId="27" xfId="0" applyFont="1" applyFill="1" applyBorder="1" applyAlignment="1">
      <alignment horizontal="center" vertical="center"/>
    </xf>
    <xf numFmtId="39" fontId="7" fillId="38" borderId="27" xfId="0" applyNumberFormat="1" applyFont="1" applyFill="1" applyBorder="1" applyAlignment="1">
      <alignment horizontal="right" vertical="center"/>
    </xf>
    <xf numFmtId="0" fontId="0" fillId="38" borderId="23" xfId="0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7" fontId="6" fillId="0" borderId="0" xfId="0" applyNumberFormat="1" applyFont="1" applyAlignment="1">
      <alignment horizontal="left" vertical="top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6" fillId="38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39" fontId="1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39" fontId="12" fillId="0" borderId="33" xfId="0" applyNumberFormat="1" applyFont="1" applyBorder="1" applyAlignment="1">
      <alignment horizontal="right" vertical="center"/>
    </xf>
    <xf numFmtId="39" fontId="12" fillId="0" borderId="0" xfId="0" applyNumberFormat="1" applyFont="1" applyAlignment="1">
      <alignment horizontal="right" vertical="center"/>
    </xf>
    <xf numFmtId="168" fontId="12" fillId="0" borderId="0" xfId="0" applyNumberFormat="1" applyFont="1" applyAlignment="1">
      <alignment horizontal="right" vertical="center"/>
    </xf>
    <xf numFmtId="39" fontId="14" fillId="0" borderId="0" xfId="0" applyNumberFormat="1" applyFont="1" applyAlignment="1">
      <alignment horizontal="right" vertical="center"/>
    </xf>
    <xf numFmtId="39" fontId="14" fillId="0" borderId="3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39" fontId="20" fillId="0" borderId="33" xfId="0" applyNumberFormat="1" applyFont="1" applyBorder="1" applyAlignment="1">
      <alignment horizontal="right" vertical="center"/>
    </xf>
    <xf numFmtId="39" fontId="20" fillId="0" borderId="0" xfId="0" applyNumberFormat="1" applyFont="1" applyAlignment="1">
      <alignment horizontal="right" vertical="center"/>
    </xf>
    <xf numFmtId="168" fontId="20" fillId="0" borderId="0" xfId="0" applyNumberFormat="1" applyFont="1" applyAlignment="1">
      <alignment horizontal="right" vertical="center"/>
    </xf>
    <xf numFmtId="39" fontId="20" fillId="0" borderId="34" xfId="0" applyNumberFormat="1" applyFont="1" applyBorder="1" applyAlignment="1">
      <alignment horizontal="right" vertical="center"/>
    </xf>
    <xf numFmtId="39" fontId="20" fillId="0" borderId="40" xfId="0" applyNumberFormat="1" applyFont="1" applyBorder="1" applyAlignment="1">
      <alignment horizontal="right" vertical="center"/>
    </xf>
    <xf numFmtId="39" fontId="20" fillId="0" borderId="41" xfId="0" applyNumberFormat="1" applyFont="1" applyBorder="1" applyAlignment="1">
      <alignment horizontal="right" vertical="center"/>
    </xf>
    <xf numFmtId="168" fontId="20" fillId="0" borderId="41" xfId="0" applyNumberFormat="1" applyFont="1" applyBorder="1" applyAlignment="1">
      <alignment horizontal="right" vertical="center"/>
    </xf>
    <xf numFmtId="0" fontId="16" fillId="0" borderId="41" xfId="0" applyFont="1" applyBorder="1" applyAlignment="1">
      <alignment horizontal="left" vertical="center"/>
    </xf>
    <xf numFmtId="39" fontId="20" fillId="0" borderId="4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39" fontId="9" fillId="0" borderId="0" xfId="0" applyNumberFormat="1" applyFont="1" applyAlignment="1">
      <alignment horizontal="right" vertical="center"/>
    </xf>
    <xf numFmtId="169" fontId="9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right" vertical="center"/>
    </xf>
    <xf numFmtId="0" fontId="7" fillId="38" borderId="27" xfId="0" applyFont="1" applyFill="1" applyBorder="1" applyAlignment="1">
      <alignment horizontal="right" vertical="center"/>
    </xf>
    <xf numFmtId="0" fontId="0" fillId="38" borderId="44" xfId="0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38" borderId="0" xfId="0" applyFont="1" applyFill="1" applyAlignment="1">
      <alignment horizontal="left" vertical="center"/>
    </xf>
    <xf numFmtId="0" fontId="6" fillId="38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39" fontId="13" fillId="0" borderId="0" xfId="0" applyNumberFormat="1" applyFont="1" applyAlignment="1">
      <alignment horizontal="right"/>
    </xf>
    <xf numFmtId="168" fontId="21" fillId="0" borderId="31" xfId="0" applyNumberFormat="1" applyFont="1" applyBorder="1" applyAlignment="1">
      <alignment horizontal="right"/>
    </xf>
    <xf numFmtId="168" fontId="21" fillId="0" borderId="32" xfId="0" applyNumberFormat="1" applyFont="1" applyBorder="1" applyAlignment="1">
      <alignment horizontal="right"/>
    </xf>
    <xf numFmtId="39" fontId="22" fillId="0" borderId="0" xfId="0" applyNumberFormat="1" applyFont="1" applyAlignment="1">
      <alignment horizontal="right" vertical="center"/>
    </xf>
    <xf numFmtId="0" fontId="0" fillId="0" borderId="45" xfId="0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wrapText="1"/>
    </xf>
    <xf numFmtId="169" fontId="0" fillId="0" borderId="45" xfId="0" applyNumberFormat="1" applyFont="1" applyBorder="1" applyAlignment="1">
      <alignment horizontal="right" vertical="center"/>
    </xf>
    <xf numFmtId="39" fontId="0" fillId="0" borderId="45" xfId="0" applyNumberFormat="1" applyFont="1" applyBorder="1" applyAlignment="1">
      <alignment horizontal="right" vertical="center"/>
    </xf>
    <xf numFmtId="0" fontId="0" fillId="0" borderId="45" xfId="0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68" fontId="9" fillId="0" borderId="0" xfId="0" applyNumberFormat="1" applyFont="1" applyAlignment="1">
      <alignment horizontal="right" vertical="center"/>
    </xf>
    <xf numFmtId="168" fontId="9" fillId="0" borderId="34" xfId="0" applyNumberFormat="1" applyFont="1" applyBorder="1" applyAlignment="1">
      <alignment horizontal="right" vertical="center"/>
    </xf>
    <xf numFmtId="39" fontId="0" fillId="0" borderId="0" xfId="0" applyNumberFormat="1" applyFont="1" applyAlignment="1">
      <alignment horizontal="right" vertical="center"/>
    </xf>
    <xf numFmtId="0" fontId="23" fillId="0" borderId="45" xfId="0" applyFont="1" applyBorder="1" applyAlignment="1">
      <alignment horizontal="center" vertical="center"/>
    </xf>
    <xf numFmtId="49" fontId="23" fillId="0" borderId="45" xfId="0" applyNumberFormat="1" applyFont="1" applyBorder="1" applyAlignment="1">
      <alignment horizontal="left" vertical="center" wrapText="1"/>
    </xf>
    <xf numFmtId="0" fontId="23" fillId="0" borderId="45" xfId="0" applyFont="1" applyBorder="1" applyAlignment="1">
      <alignment horizontal="left" vertical="center" wrapText="1"/>
    </xf>
    <xf numFmtId="0" fontId="23" fillId="0" borderId="45" xfId="0" applyFont="1" applyBorder="1" applyAlignment="1">
      <alignment horizontal="center" vertical="center" wrapText="1"/>
    </xf>
    <xf numFmtId="169" fontId="23" fillId="0" borderId="45" xfId="0" applyNumberFormat="1" applyFont="1" applyBorder="1" applyAlignment="1">
      <alignment horizontal="right" vertical="center"/>
    </xf>
    <xf numFmtId="39" fontId="23" fillId="0" borderId="45" xfId="0" applyNumberFormat="1" applyFont="1" applyBorder="1" applyAlignment="1">
      <alignment horizontal="right" vertical="center"/>
    </xf>
    <xf numFmtId="0" fontId="23" fillId="0" borderId="45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5" fillId="0" borderId="22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169" fontId="25" fillId="0" borderId="0" xfId="0" applyNumberFormat="1" applyFont="1" applyAlignment="1">
      <alignment horizontal="right" vertical="center"/>
    </xf>
    <xf numFmtId="0" fontId="25" fillId="0" borderId="3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 wrapText="1"/>
    </xf>
    <xf numFmtId="0" fontId="23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168" fontId="9" fillId="0" borderId="41" xfId="0" applyNumberFormat="1" applyFont="1" applyBorder="1" applyAlignment="1">
      <alignment horizontal="right" vertical="center"/>
    </xf>
    <xf numFmtId="168" fontId="9" fillId="0" borderId="42" xfId="0" applyNumberFormat="1" applyFont="1" applyBorder="1" applyAlignment="1">
      <alignment horizontal="right" vertical="center"/>
    </xf>
    <xf numFmtId="0" fontId="28" fillId="0" borderId="22" xfId="0" applyFont="1" applyBorder="1" applyAlignment="1">
      <alignment horizontal="left" vertical="center"/>
    </xf>
    <xf numFmtId="0" fontId="28" fillId="0" borderId="41" xfId="0" applyFont="1" applyBorder="1" applyAlignment="1">
      <alignment horizontal="left" vertical="center"/>
    </xf>
    <xf numFmtId="39" fontId="28" fillId="0" borderId="41" xfId="0" applyNumberFormat="1" applyFont="1" applyBorder="1" applyAlignment="1">
      <alignment horizontal="right" vertical="center"/>
    </xf>
    <xf numFmtId="0" fontId="28" fillId="0" borderId="2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39" fontId="30" fillId="0" borderId="41" xfId="0" applyNumberFormat="1" applyFont="1" applyBorder="1" applyAlignment="1">
      <alignment horizontal="right" vertical="center"/>
    </xf>
    <xf numFmtId="0" fontId="30" fillId="0" borderId="23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1" fillId="0" borderId="22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39" fontId="28" fillId="0" borderId="0" xfId="0" applyNumberFormat="1" applyFont="1" applyAlignment="1">
      <alignment horizontal="right"/>
    </xf>
    <xf numFmtId="0" fontId="31" fillId="0" borderId="33" xfId="0" applyFont="1" applyBorder="1" applyAlignment="1">
      <alignment horizontal="left"/>
    </xf>
    <xf numFmtId="168" fontId="31" fillId="0" borderId="0" xfId="0" applyNumberFormat="1" applyFont="1" applyAlignment="1">
      <alignment horizontal="right"/>
    </xf>
    <xf numFmtId="168" fontId="31" fillId="0" borderId="34" xfId="0" applyNumberFormat="1" applyFont="1" applyBorder="1" applyAlignment="1">
      <alignment horizontal="right"/>
    </xf>
    <xf numFmtId="39" fontId="31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39" fontId="30" fillId="0" borderId="0" xfId="0" applyNumberFormat="1" applyFont="1" applyAlignment="1">
      <alignment horizontal="right"/>
    </xf>
    <xf numFmtId="0" fontId="9" fillId="0" borderId="41" xfId="0" applyFont="1" applyBorder="1" applyAlignment="1">
      <alignment horizontal="center" vertical="center"/>
    </xf>
    <xf numFmtId="0" fontId="58" fillId="41" borderId="0" xfId="68" applyFill="1" applyAlignment="1">
      <alignment horizontal="left" vertical="top"/>
    </xf>
    <xf numFmtId="0" fontId="73" fillId="0" borderId="0" xfId="68" applyFont="1" applyAlignment="1">
      <alignment horizontal="center" vertical="center"/>
    </xf>
    <xf numFmtId="0" fontId="1" fillId="41" borderId="0" xfId="0" applyFont="1" applyFill="1" applyAlignment="1" applyProtection="1">
      <alignment horizontal="left" vertical="center"/>
      <protection/>
    </xf>
    <xf numFmtId="0" fontId="29" fillId="41" borderId="0" xfId="0" applyFont="1" applyFill="1" applyAlignment="1" applyProtection="1">
      <alignment horizontal="left" vertical="center"/>
      <protection/>
    </xf>
    <xf numFmtId="0" fontId="2" fillId="41" borderId="0" xfId="0" applyFont="1" applyFill="1" applyAlignment="1" applyProtection="1">
      <alignment horizontal="left" vertical="center"/>
      <protection/>
    </xf>
    <xf numFmtId="0" fontId="74" fillId="41" borderId="0" xfId="68" applyFont="1" applyFill="1" applyAlignment="1" applyProtection="1">
      <alignment horizontal="left" vertical="center"/>
      <protection/>
    </xf>
    <xf numFmtId="0" fontId="0" fillId="41" borderId="0" xfId="0" applyFont="1" applyFill="1" applyAlignment="1" applyProtection="1">
      <alignment horizontal="left" vertical="top"/>
      <protection/>
    </xf>
    <xf numFmtId="0" fontId="58" fillId="41" borderId="0" xfId="68" applyFill="1" applyAlignment="1" applyProtection="1">
      <alignment horizontal="left" vertical="top"/>
      <protection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29" fillId="0" borderId="52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52" xfId="0" applyFont="1" applyBorder="1" applyAlignment="1">
      <alignment horizontal="left" vertical="center"/>
    </xf>
    <xf numFmtId="0" fontId="19" fillId="0" borderId="52" xfId="0" applyFont="1" applyBorder="1" applyAlignment="1">
      <alignment horizontal="center" vertical="center"/>
    </xf>
    <xf numFmtId="0" fontId="16" fillId="0" borderId="5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29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51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9" fillId="0" borderId="52" xfId="0" applyFont="1" applyBorder="1" applyAlignment="1">
      <alignment horizontal="left"/>
    </xf>
    <xf numFmtId="0" fontId="16" fillId="0" borderId="52" xfId="0" applyFont="1" applyBorder="1" applyAlignment="1">
      <alignment/>
    </xf>
    <xf numFmtId="0" fontId="0" fillId="0" borderId="4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51" xfId="0" applyFont="1" applyBorder="1" applyAlignment="1">
      <alignment vertical="top"/>
    </xf>
    <xf numFmtId="0" fontId="0" fillId="0" borderId="52" xfId="0" applyFont="1" applyBorder="1" applyAlignment="1">
      <alignment vertical="top"/>
    </xf>
    <xf numFmtId="0" fontId="0" fillId="0" borderId="53" xfId="0" applyFont="1" applyBorder="1" applyAlignment="1">
      <alignment vertical="top"/>
    </xf>
    <xf numFmtId="0" fontId="0" fillId="0" borderId="4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left" vertical="center" wrapText="1"/>
    </xf>
    <xf numFmtId="0" fontId="23" fillId="0" borderId="45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0" fillId="0" borderId="45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9" fontId="10" fillId="0" borderId="0" xfId="0" applyNumberFormat="1" applyFont="1" applyAlignment="1">
      <alignment horizontal="right" vertical="center"/>
    </xf>
    <xf numFmtId="0" fontId="6" fillId="38" borderId="27" xfId="0" applyFont="1" applyFill="1" applyBorder="1" applyAlignment="1">
      <alignment horizontal="center" vertical="center"/>
    </xf>
    <xf numFmtId="0" fontId="0" fillId="38" borderId="27" xfId="0" applyFill="1" applyBorder="1" applyAlignment="1">
      <alignment horizontal="left" vertical="center"/>
    </xf>
    <xf numFmtId="39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3" fillId="38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39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167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38" borderId="26" xfId="0" applyFont="1" applyFill="1" applyBorder="1" applyAlignment="1">
      <alignment horizontal="center" vertical="center"/>
    </xf>
    <xf numFmtId="0" fontId="6" fillId="38" borderId="27" xfId="0" applyFont="1" applyFill="1" applyBorder="1" applyAlignment="1">
      <alignment horizontal="right" vertical="center"/>
    </xf>
    <xf numFmtId="0" fontId="7" fillId="38" borderId="27" xfId="0" applyFont="1" applyFill="1" applyBorder="1" applyAlignment="1">
      <alignment horizontal="left" vertical="center"/>
    </xf>
    <xf numFmtId="39" fontId="7" fillId="38" borderId="27" xfId="0" applyNumberFormat="1" applyFont="1" applyFill="1" applyBorder="1" applyAlignment="1">
      <alignment horizontal="right" vertical="center"/>
    </xf>
    <xf numFmtId="0" fontId="0" fillId="38" borderId="35" xfId="0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39" fontId="8" fillId="0" borderId="25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4" fillId="41" borderId="0" xfId="68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9" fillId="0" borderId="52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wrapText="1"/>
    </xf>
    <xf numFmtId="0" fontId="32" fillId="0" borderId="0" xfId="0" applyFont="1" applyBorder="1" applyAlignment="1">
      <alignment horizontal="center" vertical="center" wrapText="1"/>
    </xf>
  </cellXfs>
  <cellStyles count="8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te" xfId="82"/>
    <cellStyle name="Output" xfId="83"/>
    <cellStyle name="Poznámka" xfId="84"/>
    <cellStyle name="Percent" xfId="85"/>
    <cellStyle name="Propojená buňka" xfId="86"/>
    <cellStyle name="Správně" xfId="87"/>
    <cellStyle name="Špat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JEDL~1\AppData\Local\Temp\24\KROSPLUS\radDAE4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JEDL~1\AppData\Local\Temp\24\KROSPLUS\rad4810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JEDL~1\AppData\Local\Temp\24\KROSPLUS\rad2844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V14" sqref="V14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56" t="s">
        <v>0</v>
      </c>
      <c r="B1" s="157"/>
      <c r="C1" s="157"/>
      <c r="D1" s="158" t="s">
        <v>1</v>
      </c>
      <c r="E1" s="157"/>
      <c r="F1" s="157"/>
      <c r="G1" s="157"/>
      <c r="H1" s="157"/>
      <c r="I1" s="157"/>
      <c r="J1" s="157"/>
      <c r="K1" s="159" t="s">
        <v>196</v>
      </c>
      <c r="L1" s="159"/>
      <c r="M1" s="159"/>
      <c r="N1" s="159"/>
      <c r="O1" s="159"/>
      <c r="P1" s="159"/>
      <c r="Q1" s="159"/>
      <c r="R1" s="159"/>
      <c r="S1" s="159"/>
      <c r="T1" s="157"/>
      <c r="U1" s="157"/>
      <c r="V1" s="157"/>
      <c r="W1" s="159" t="s">
        <v>197</v>
      </c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54" t="s">
        <v>5</v>
      </c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S4" s="6" t="s">
        <v>11</v>
      </c>
    </row>
    <row r="5" spans="2:71" s="2" customFormat="1" ht="15" customHeight="1">
      <c r="B5" s="10"/>
      <c r="D5" s="14" t="s">
        <v>12</v>
      </c>
      <c r="K5" s="260" t="s">
        <v>13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Q5" s="12"/>
      <c r="BS5" s="6" t="s">
        <v>6</v>
      </c>
    </row>
    <row r="6" spans="2:71" s="2" customFormat="1" ht="37.5" customHeight="1">
      <c r="B6" s="10"/>
      <c r="D6" s="16" t="s">
        <v>14</v>
      </c>
      <c r="K6" s="267" t="s">
        <v>15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Q6" s="12"/>
      <c r="BS6" s="6" t="s">
        <v>6</v>
      </c>
    </row>
    <row r="7" spans="2:71" s="2" customFormat="1" ht="15" customHeight="1">
      <c r="B7" s="10"/>
      <c r="D7" s="17" t="s">
        <v>16</v>
      </c>
      <c r="K7" s="15"/>
      <c r="AK7" s="17" t="s">
        <v>17</v>
      </c>
      <c r="AN7" s="15"/>
      <c r="AQ7" s="12"/>
      <c r="BS7" s="6" t="s">
        <v>6</v>
      </c>
    </row>
    <row r="8" spans="2:71" s="2" customFormat="1" ht="15" customHeight="1">
      <c r="B8" s="10"/>
      <c r="D8" s="17" t="s">
        <v>18</v>
      </c>
      <c r="K8" s="15" t="s">
        <v>19</v>
      </c>
      <c r="AK8" s="17" t="s">
        <v>20</v>
      </c>
      <c r="AN8" s="15" t="s">
        <v>21</v>
      </c>
      <c r="AQ8" s="12"/>
      <c r="BS8" s="6" t="s">
        <v>6</v>
      </c>
    </row>
    <row r="9" spans="2:71" s="2" customFormat="1" ht="15" customHeight="1">
      <c r="B9" s="10"/>
      <c r="AQ9" s="12"/>
      <c r="BS9" s="6" t="s">
        <v>6</v>
      </c>
    </row>
    <row r="10" spans="2:71" s="2" customFormat="1" ht="15" customHeight="1">
      <c r="B10" s="10"/>
      <c r="D10" s="17" t="s">
        <v>22</v>
      </c>
      <c r="AK10" s="17" t="s">
        <v>23</v>
      </c>
      <c r="AN10" s="15" t="s">
        <v>24</v>
      </c>
      <c r="AQ10" s="12"/>
      <c r="BS10" s="6" t="s">
        <v>6</v>
      </c>
    </row>
    <row r="11" spans="2:71" s="2" customFormat="1" ht="19.5" customHeight="1">
      <c r="B11" s="10"/>
      <c r="E11" s="15" t="s">
        <v>25</v>
      </c>
      <c r="AK11" s="17" t="s">
        <v>26</v>
      </c>
      <c r="AN11" s="15" t="s">
        <v>27</v>
      </c>
      <c r="AQ11" s="12"/>
      <c r="BS11" s="6" t="s">
        <v>6</v>
      </c>
    </row>
    <row r="12" spans="2:71" s="2" customFormat="1" ht="7.5" customHeight="1">
      <c r="B12" s="10"/>
      <c r="AQ12" s="12"/>
      <c r="BS12" s="6" t="s">
        <v>6</v>
      </c>
    </row>
    <row r="13" spans="2:71" s="2" customFormat="1" ht="15" customHeight="1">
      <c r="B13" s="10"/>
      <c r="D13" s="17" t="s">
        <v>28</v>
      </c>
      <c r="AK13" s="17" t="s">
        <v>23</v>
      </c>
      <c r="AN13" s="15"/>
      <c r="AQ13" s="12"/>
      <c r="BS13" s="6" t="s">
        <v>6</v>
      </c>
    </row>
    <row r="14" spans="2:71" s="2" customFormat="1" ht="15.75" customHeight="1">
      <c r="B14" s="10"/>
      <c r="E14" s="15"/>
      <c r="AK14" s="17" t="s">
        <v>26</v>
      </c>
      <c r="AN14" s="15"/>
      <c r="AQ14" s="12"/>
      <c r="BS14" s="6" t="s">
        <v>6</v>
      </c>
    </row>
    <row r="15" spans="2:71" s="2" customFormat="1" ht="7.5" customHeight="1">
      <c r="B15" s="10"/>
      <c r="AQ15" s="12"/>
      <c r="BS15" s="6" t="s">
        <v>3</v>
      </c>
    </row>
    <row r="16" spans="2:71" s="2" customFormat="1" ht="15" customHeight="1">
      <c r="B16" s="10"/>
      <c r="D16" s="17" t="s">
        <v>29</v>
      </c>
      <c r="AK16" s="17" t="s">
        <v>23</v>
      </c>
      <c r="AN16" s="15" t="s">
        <v>30</v>
      </c>
      <c r="AQ16" s="12"/>
      <c r="BS16" s="6" t="s">
        <v>3</v>
      </c>
    </row>
    <row r="17" spans="2:71" s="2" customFormat="1" ht="19.5" customHeight="1">
      <c r="B17" s="10"/>
      <c r="E17" s="15" t="s">
        <v>31</v>
      </c>
      <c r="AK17" s="17" t="s">
        <v>26</v>
      </c>
      <c r="AN17" s="15"/>
      <c r="AQ17" s="12"/>
      <c r="BS17" s="6" t="s">
        <v>3</v>
      </c>
    </row>
    <row r="18" spans="2:71" s="2" customFormat="1" ht="7.5" customHeight="1">
      <c r="B18" s="10"/>
      <c r="AQ18" s="12"/>
      <c r="BS18" s="6" t="s">
        <v>6</v>
      </c>
    </row>
    <row r="19" spans="2:71" s="2" customFormat="1" ht="15" customHeight="1">
      <c r="B19" s="10"/>
      <c r="D19" s="17" t="s">
        <v>32</v>
      </c>
      <c r="AQ19" s="12"/>
      <c r="BS19" s="6" t="s">
        <v>33</v>
      </c>
    </row>
    <row r="20" spans="2:71" s="2" customFormat="1" ht="15.75" customHeight="1">
      <c r="B20" s="10"/>
      <c r="E20" s="268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Q20" s="12"/>
      <c r="BS20" s="6" t="s">
        <v>3</v>
      </c>
    </row>
    <row r="21" spans="2:43" s="2" customFormat="1" ht="7.5" customHeight="1">
      <c r="B21" s="10"/>
      <c r="AQ21" s="12"/>
    </row>
    <row r="22" spans="2:43" s="2" customFormat="1" ht="7.5" customHeight="1">
      <c r="B22" s="1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Q22" s="12"/>
    </row>
    <row r="23" spans="2:43" s="6" customFormat="1" ht="27" customHeight="1">
      <c r="B23" s="19"/>
      <c r="D23" s="20" t="s">
        <v>34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69">
        <f>ROUNDUP($AG$47,2)</f>
        <v>0</v>
      </c>
      <c r="AL23" s="270"/>
      <c r="AM23" s="270"/>
      <c r="AN23" s="270"/>
      <c r="AO23" s="270"/>
      <c r="AQ23" s="22"/>
    </row>
    <row r="24" spans="2:43" s="6" customFormat="1" ht="7.5" customHeight="1">
      <c r="B24" s="19"/>
      <c r="AQ24" s="22"/>
    </row>
    <row r="25" spans="2:43" s="6" customFormat="1" ht="14.25" customHeight="1">
      <c r="B25" s="19"/>
      <c r="L25" s="258" t="s">
        <v>35</v>
      </c>
      <c r="M25" s="246"/>
      <c r="N25" s="246"/>
      <c r="O25" s="246"/>
      <c r="W25" s="258" t="s">
        <v>36</v>
      </c>
      <c r="X25" s="246"/>
      <c r="Y25" s="246"/>
      <c r="Z25" s="246"/>
      <c r="AA25" s="246"/>
      <c r="AB25" s="246"/>
      <c r="AC25" s="246"/>
      <c r="AD25" s="246"/>
      <c r="AE25" s="246"/>
      <c r="AK25" s="258" t="s">
        <v>37</v>
      </c>
      <c r="AL25" s="246"/>
      <c r="AM25" s="246"/>
      <c r="AN25" s="246"/>
      <c r="AO25" s="246"/>
      <c r="AQ25" s="22"/>
    </row>
    <row r="26" spans="2:43" s="6" customFormat="1" ht="15" customHeight="1">
      <c r="B26" s="24"/>
      <c r="D26" s="25" t="s">
        <v>38</v>
      </c>
      <c r="F26" s="25" t="s">
        <v>39</v>
      </c>
      <c r="L26" s="247">
        <v>0.21</v>
      </c>
      <c r="M26" s="248"/>
      <c r="N26" s="248"/>
      <c r="O26" s="248"/>
      <c r="W26" s="249">
        <f>ROUNDUP($BB$47,2)</f>
        <v>0</v>
      </c>
      <c r="X26" s="248"/>
      <c r="Y26" s="248"/>
      <c r="Z26" s="248"/>
      <c r="AA26" s="248"/>
      <c r="AB26" s="248"/>
      <c r="AC26" s="248"/>
      <c r="AD26" s="248"/>
      <c r="AE26" s="248"/>
      <c r="AK26" s="249">
        <v>0</v>
      </c>
      <c r="AL26" s="248"/>
      <c r="AM26" s="248"/>
      <c r="AN26" s="248"/>
      <c r="AO26" s="248"/>
      <c r="AQ26" s="26"/>
    </row>
    <row r="27" spans="2:43" s="6" customFormat="1" ht="7.5" customHeight="1">
      <c r="B27" s="19"/>
      <c r="AQ27" s="22"/>
    </row>
    <row r="28" spans="2:43" s="6" customFormat="1" ht="27" customHeight="1">
      <c r="B28" s="19"/>
      <c r="C28" s="27"/>
      <c r="D28" s="28" t="s">
        <v>40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 t="s">
        <v>41</v>
      </c>
      <c r="U28" s="29"/>
      <c r="V28" s="29"/>
      <c r="W28" s="29"/>
      <c r="X28" s="263" t="s">
        <v>42</v>
      </c>
      <c r="Y28" s="251"/>
      <c r="Z28" s="251"/>
      <c r="AA28" s="251"/>
      <c r="AB28" s="251"/>
      <c r="AC28" s="29"/>
      <c r="AD28" s="29"/>
      <c r="AE28" s="29"/>
      <c r="AF28" s="29"/>
      <c r="AG28" s="29"/>
      <c r="AH28" s="29"/>
      <c r="AI28" s="29"/>
      <c r="AJ28" s="29"/>
      <c r="AK28" s="264">
        <f>ROUNDUP(SUM($AK$23:$AK$26),2)</f>
        <v>0</v>
      </c>
      <c r="AL28" s="251"/>
      <c r="AM28" s="251"/>
      <c r="AN28" s="251"/>
      <c r="AO28" s="265"/>
      <c r="AP28" s="27"/>
      <c r="AQ28" s="32"/>
    </row>
    <row r="29" spans="2:43" s="6" customFormat="1" ht="7.5" customHeight="1">
      <c r="B29" s="19"/>
      <c r="AQ29" s="22"/>
    </row>
    <row r="30" spans="2:43" s="6" customFormat="1" ht="7.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4" spans="2:44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19"/>
    </row>
    <row r="35" spans="2:44" s="6" customFormat="1" ht="37.5" customHeight="1">
      <c r="B35" s="19"/>
      <c r="C35" s="11" t="s">
        <v>43</v>
      </c>
      <c r="AR35" s="19"/>
    </row>
    <row r="36" spans="2:44" s="6" customFormat="1" ht="7.5" customHeight="1">
      <c r="B36" s="19"/>
      <c r="AR36" s="19"/>
    </row>
    <row r="37" spans="2:44" s="15" customFormat="1" ht="15" customHeight="1">
      <c r="B37" s="38"/>
      <c r="C37" s="17" t="s">
        <v>12</v>
      </c>
      <c r="L37" s="15" t="str">
        <f>$K$5</f>
        <v>AK001</v>
      </c>
      <c r="AR37" s="38"/>
    </row>
    <row r="38" spans="2:44" s="39" customFormat="1" ht="37.5" customHeight="1">
      <c r="B38" s="40"/>
      <c r="C38" s="39" t="s">
        <v>14</v>
      </c>
      <c r="L38" s="266" t="str">
        <f>$K$6</f>
        <v>Seniorské bydlení Sedlčany</v>
      </c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R38" s="40"/>
    </row>
    <row r="39" spans="2:44" s="6" customFormat="1" ht="7.5" customHeight="1">
      <c r="B39" s="19"/>
      <c r="AR39" s="19"/>
    </row>
    <row r="40" spans="2:44" s="6" customFormat="1" ht="15.75" customHeight="1">
      <c r="B40" s="19"/>
      <c r="C40" s="17" t="s">
        <v>18</v>
      </c>
      <c r="L40" s="41" t="str">
        <f>IF($K$8="","",$K$8)</f>
        <v>PB - Příbram</v>
      </c>
      <c r="AI40" s="17" t="s">
        <v>20</v>
      </c>
      <c r="AM40" s="259" t="str">
        <f>IF($AN$8="","",$AN$8)</f>
        <v>02.07.2020</v>
      </c>
      <c r="AN40" s="246"/>
      <c r="AR40" s="19"/>
    </row>
    <row r="41" spans="2:44" s="6" customFormat="1" ht="7.5" customHeight="1">
      <c r="B41" s="19"/>
      <c r="AR41" s="19"/>
    </row>
    <row r="42" spans="2:56" s="6" customFormat="1" ht="18.75" customHeight="1">
      <c r="B42" s="19"/>
      <c r="C42" s="17" t="s">
        <v>22</v>
      </c>
      <c r="L42" s="15" t="str">
        <f>IF($E$11="","",$E$11)</f>
        <v>Domov Sedlčany, poskytovatel sociálních služeb</v>
      </c>
      <c r="AI42" s="17" t="s">
        <v>29</v>
      </c>
      <c r="AM42" s="260" t="str">
        <f>IF($E$17="","",$E$17)</f>
        <v>KRYLL elektro s.r.o.</v>
      </c>
      <c r="AN42" s="246"/>
      <c r="AO42" s="246"/>
      <c r="AP42" s="246"/>
      <c r="AR42" s="19"/>
      <c r="AS42" s="243" t="s">
        <v>44</v>
      </c>
      <c r="AT42" s="244"/>
      <c r="AU42" s="43"/>
      <c r="AV42" s="43"/>
      <c r="AW42" s="43"/>
      <c r="AX42" s="43"/>
      <c r="AY42" s="43"/>
      <c r="AZ42" s="43"/>
      <c r="BA42" s="43"/>
      <c r="BB42" s="43"/>
      <c r="BC42" s="43"/>
      <c r="BD42" s="44"/>
    </row>
    <row r="43" spans="2:56" s="6" customFormat="1" ht="15.75" customHeight="1">
      <c r="B43" s="19"/>
      <c r="C43" s="17" t="s">
        <v>28</v>
      </c>
      <c r="L43" s="15">
        <f>IF($E$14="","",$E$14)</f>
      </c>
      <c r="AR43" s="19"/>
      <c r="AS43" s="245"/>
      <c r="AT43" s="246"/>
      <c r="BD43" s="46"/>
    </row>
    <row r="44" spans="2:56" s="6" customFormat="1" ht="12" customHeight="1">
      <c r="B44" s="19"/>
      <c r="AR44" s="19"/>
      <c r="AS44" s="245"/>
      <c r="AT44" s="246"/>
      <c r="BD44" s="46"/>
    </row>
    <row r="45" spans="2:57" s="6" customFormat="1" ht="30" customHeight="1">
      <c r="B45" s="19"/>
      <c r="C45" s="261" t="s">
        <v>45</v>
      </c>
      <c r="D45" s="251"/>
      <c r="E45" s="251"/>
      <c r="F45" s="251"/>
      <c r="G45" s="251"/>
      <c r="H45" s="29"/>
      <c r="I45" s="250" t="s">
        <v>46</v>
      </c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62" t="s">
        <v>47</v>
      </c>
      <c r="AH45" s="251"/>
      <c r="AI45" s="251"/>
      <c r="AJ45" s="251"/>
      <c r="AK45" s="251"/>
      <c r="AL45" s="251"/>
      <c r="AM45" s="251"/>
      <c r="AN45" s="250" t="s">
        <v>48</v>
      </c>
      <c r="AO45" s="251"/>
      <c r="AP45" s="251"/>
      <c r="AQ45" s="47" t="s">
        <v>49</v>
      </c>
      <c r="AR45" s="19"/>
      <c r="AS45" s="48" t="s">
        <v>50</v>
      </c>
      <c r="AT45" s="49" t="s">
        <v>51</v>
      </c>
      <c r="AU45" s="49" t="s">
        <v>52</v>
      </c>
      <c r="AV45" s="49" t="s">
        <v>53</v>
      </c>
      <c r="AW45" s="49" t="s">
        <v>54</v>
      </c>
      <c r="AX45" s="49" t="s">
        <v>55</v>
      </c>
      <c r="AY45" s="49" t="s">
        <v>56</v>
      </c>
      <c r="AZ45" s="49" t="s">
        <v>57</v>
      </c>
      <c r="BA45" s="49" t="s">
        <v>58</v>
      </c>
      <c r="BB45" s="49" t="s">
        <v>59</v>
      </c>
      <c r="BC45" s="49" t="s">
        <v>60</v>
      </c>
      <c r="BD45" s="50" t="s">
        <v>61</v>
      </c>
      <c r="BE45" s="51"/>
    </row>
    <row r="46" spans="2:56" s="6" customFormat="1" ht="12" customHeight="1">
      <c r="B46" s="19"/>
      <c r="AR46" s="19"/>
      <c r="AS46" s="52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4"/>
    </row>
    <row r="47" spans="2:76" s="39" customFormat="1" ht="33" customHeight="1">
      <c r="B47" s="40"/>
      <c r="C47" s="53" t="s">
        <v>62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252">
        <f>ROUNDUP(SUM($AG$48:$AG$49),2)</f>
        <v>0</v>
      </c>
      <c r="AH47" s="253"/>
      <c r="AI47" s="253"/>
      <c r="AJ47" s="253"/>
      <c r="AK47" s="253"/>
      <c r="AL47" s="253"/>
      <c r="AM47" s="253"/>
      <c r="AN47" s="252">
        <f>ROUNDUP(SUM($AG$47,$AT$47),2)</f>
        <v>0</v>
      </c>
      <c r="AO47" s="253"/>
      <c r="AP47" s="253"/>
      <c r="AQ47" s="55"/>
      <c r="AR47" s="40"/>
      <c r="AS47" s="56">
        <f>ROUNDUP(SUM($AS$48:$AS$49),2)</f>
        <v>0</v>
      </c>
      <c r="AT47" s="57">
        <f>ROUNDUP($AV$47,1)</f>
        <v>0</v>
      </c>
      <c r="AU47" s="58">
        <f>ROUNDUP(SUM($AU$48:$AU$49),5)</f>
        <v>95.234</v>
      </c>
      <c r="AX47" s="57">
        <f>ROUNDUP($BB$47*$L$26,2)</f>
        <v>0</v>
      </c>
      <c r="AY47" s="59"/>
      <c r="AZ47" s="59"/>
      <c r="BA47" s="59"/>
      <c r="BB47" s="57">
        <f>ROUNDUP(SUM($BB$48:$BB$49),2)</f>
        <v>0</v>
      </c>
      <c r="BC47" s="59"/>
      <c r="BD47" s="60"/>
      <c r="BS47" s="39" t="s">
        <v>63</v>
      </c>
      <c r="BT47" s="39" t="s">
        <v>64</v>
      </c>
      <c r="BU47" s="61" t="s">
        <v>65</v>
      </c>
      <c r="BV47" s="39" t="s">
        <v>66</v>
      </c>
      <c r="BW47" s="39" t="s">
        <v>4</v>
      </c>
      <c r="BX47" s="39" t="s">
        <v>67</v>
      </c>
    </row>
    <row r="48" spans="1:91" s="62" customFormat="1" ht="28.5" customHeight="1">
      <c r="A48" s="155" t="s">
        <v>198</v>
      </c>
      <c r="B48" s="63"/>
      <c r="C48" s="64"/>
      <c r="D48" s="241" t="s">
        <v>68</v>
      </c>
      <c r="E48" s="242"/>
      <c r="F48" s="242"/>
      <c r="G48" s="242"/>
      <c r="H48" s="242"/>
      <c r="I48" s="64"/>
      <c r="J48" s="241" t="s">
        <v>69</v>
      </c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56">
        <f>'PS01 - Rozvodna VN_NN'!$J$33</f>
        <v>0</v>
      </c>
      <c r="AH48" s="257"/>
      <c r="AI48" s="257"/>
      <c r="AJ48" s="257"/>
      <c r="AK48" s="257"/>
      <c r="AL48" s="257"/>
      <c r="AM48" s="257"/>
      <c r="AN48" s="256">
        <f>ROUNDUP(SUM($AG$48,$AT$48),2)</f>
        <v>0</v>
      </c>
      <c r="AO48" s="257"/>
      <c r="AP48" s="257"/>
      <c r="AQ48" s="65" t="s">
        <v>70</v>
      </c>
      <c r="AR48" s="63"/>
      <c r="AS48" s="66">
        <v>0</v>
      </c>
      <c r="AT48" s="67">
        <f>ROUNDUP($AV$48,1)</f>
        <v>0</v>
      </c>
      <c r="AU48" s="68">
        <f>'PS01 - Rozvodna VN_NN'!$P$78</f>
        <v>95.23400000000001</v>
      </c>
      <c r="AX48" s="67">
        <f>'PS01 - Rozvodna VN_NN'!$J$36</f>
        <v>0</v>
      </c>
      <c r="AY48" s="67"/>
      <c r="AZ48" s="67"/>
      <c r="BA48" s="67"/>
      <c r="BB48" s="67">
        <f>'PS01 - Rozvodna VN_NN'!$F$36</f>
        <v>0</v>
      </c>
      <c r="BC48" s="67"/>
      <c r="BD48" s="69"/>
      <c r="BT48" s="62" t="s">
        <v>71</v>
      </c>
      <c r="BV48" s="62" t="s">
        <v>66</v>
      </c>
      <c r="BW48" s="62" t="s">
        <v>72</v>
      </c>
      <c r="BX48" s="62" t="s">
        <v>4</v>
      </c>
      <c r="CM48" s="62" t="s">
        <v>73</v>
      </c>
    </row>
    <row r="49" spans="1:76" s="62" customFormat="1" ht="28.5" customHeight="1">
      <c r="A49" s="155" t="s">
        <v>198</v>
      </c>
      <c r="B49" s="63"/>
      <c r="C49" s="64"/>
      <c r="D49" s="241" t="s">
        <v>74</v>
      </c>
      <c r="E49" s="242"/>
      <c r="F49" s="242"/>
      <c r="G49" s="242"/>
      <c r="H49" s="242"/>
      <c r="I49" s="64"/>
      <c r="J49" s="241" t="s">
        <v>75</v>
      </c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56">
        <f>'VON - VEDLEJŠÍ A OSTATNÍ ...'!$J$27</f>
        <v>0</v>
      </c>
      <c r="AH49" s="257"/>
      <c r="AI49" s="257"/>
      <c r="AJ49" s="257"/>
      <c r="AK49" s="257"/>
      <c r="AL49" s="257"/>
      <c r="AM49" s="257"/>
      <c r="AN49" s="256">
        <f>ROUNDUP(SUM($AG$49,$AT$49),2)</f>
        <v>0</v>
      </c>
      <c r="AO49" s="257"/>
      <c r="AP49" s="257"/>
      <c r="AQ49" s="65" t="s">
        <v>74</v>
      </c>
      <c r="AR49" s="63"/>
      <c r="AS49" s="70">
        <v>0</v>
      </c>
      <c r="AT49" s="71">
        <f>ROUNDUP($AV$49,1)</f>
        <v>0</v>
      </c>
      <c r="AU49" s="72">
        <f>'VON - VEDLEJŠÍ A OSTATNÍ ...'!$P$76</f>
        <v>0</v>
      </c>
      <c r="AV49" s="73"/>
      <c r="AW49" s="73"/>
      <c r="AX49" s="71">
        <f>'VON - VEDLEJŠÍ A OSTATNÍ ...'!$J$30</f>
        <v>0</v>
      </c>
      <c r="AY49" s="71"/>
      <c r="AZ49" s="71"/>
      <c r="BA49" s="71"/>
      <c r="BB49" s="71">
        <f>'VON - VEDLEJŠÍ A OSTATNÍ ...'!$F$30</f>
        <v>0</v>
      </c>
      <c r="BC49" s="71"/>
      <c r="BD49" s="74"/>
      <c r="BT49" s="62" t="s">
        <v>71</v>
      </c>
      <c r="BV49" s="62" t="s">
        <v>66</v>
      </c>
      <c r="BW49" s="62" t="s">
        <v>76</v>
      </c>
      <c r="BX49" s="62" t="s">
        <v>4</v>
      </c>
    </row>
    <row r="50" spans="2:44" s="6" customFormat="1" ht="30.75" customHeight="1">
      <c r="B50" s="19"/>
      <c r="AR50" s="19"/>
    </row>
    <row r="51" spans="2:44" s="6" customFormat="1" ht="7.5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19"/>
    </row>
  </sheetData>
  <sheetProtection/>
  <mergeCells count="31">
    <mergeCell ref="K5:AO5"/>
    <mergeCell ref="K6:AO6"/>
    <mergeCell ref="E20:AN20"/>
    <mergeCell ref="AK23:AO23"/>
    <mergeCell ref="L25:O25"/>
    <mergeCell ref="D49:H49"/>
    <mergeCell ref="J49:AF49"/>
    <mergeCell ref="AM40:AN40"/>
    <mergeCell ref="AM42:AP42"/>
    <mergeCell ref="C45:G45"/>
    <mergeCell ref="I45:AF45"/>
    <mergeCell ref="AG45:AM45"/>
    <mergeCell ref="AR2:BE2"/>
    <mergeCell ref="AN48:AP48"/>
    <mergeCell ref="AG48:AM48"/>
    <mergeCell ref="W25:AE25"/>
    <mergeCell ref="AN49:AP49"/>
    <mergeCell ref="AG49:AM49"/>
    <mergeCell ref="AK25:AO25"/>
    <mergeCell ref="AK26:AO26"/>
    <mergeCell ref="X28:AB28"/>
    <mergeCell ref="AK28:AO28"/>
    <mergeCell ref="D48:H48"/>
    <mergeCell ref="J48:AF48"/>
    <mergeCell ref="AS42:AT44"/>
    <mergeCell ref="L26:O26"/>
    <mergeCell ref="W26:AE26"/>
    <mergeCell ref="AN45:AP45"/>
    <mergeCell ref="AG47:AM47"/>
    <mergeCell ref="AN47:AP47"/>
    <mergeCell ref="L38:AO38"/>
  </mergeCells>
  <hyperlinks>
    <hyperlink ref="K1:S1" location="C2" tooltip="Rekapitulace stavby" display="1) Rekapitulace stavby"/>
    <hyperlink ref="W1:AI1" location="C47" tooltip="Rekapitulace objektů stavby a soupisů prací" display="2) Rekapitulace objektů stavby a soupisů prací"/>
    <hyperlink ref="A48" location="'PS01 - Rozvodna VN_NN'!C2" tooltip="PS01 - Rozvodna VN/NN" display="/"/>
    <hyperlink ref="A49" location="'VON - VEDLEJŠÍ A OSTATNÍ ...'!C2" tooltip="VON - VEDLEJŠÍ A OSTATNÍ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6"/>
  <sheetViews>
    <sheetView showGridLines="0" zoomScalePageLayoutView="0" workbookViewId="0" topLeftCell="A1">
      <pane ySplit="1" topLeftCell="A59" activePane="bottomLeft" state="frozen"/>
      <selection pane="topLeft" activeCell="A1" sqref="A1"/>
      <selection pane="bottomLeft" activeCell="F19" sqref="F1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5" style="2" customWidth="1"/>
    <col min="5" max="5" width="6.6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7.5" style="2" customWidth="1"/>
    <col min="10" max="10" width="21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0"/>
      <c r="B1" s="157"/>
      <c r="C1" s="157"/>
      <c r="D1" s="158" t="s">
        <v>1</v>
      </c>
      <c r="E1" s="157"/>
      <c r="F1" s="159" t="s">
        <v>199</v>
      </c>
      <c r="G1" s="272" t="s">
        <v>200</v>
      </c>
      <c r="H1" s="272"/>
      <c r="I1" s="157"/>
      <c r="J1" s="159" t="s">
        <v>201</v>
      </c>
      <c r="K1" s="158" t="s">
        <v>77</v>
      </c>
      <c r="L1" s="159" t="s">
        <v>202</v>
      </c>
      <c r="M1" s="159"/>
      <c r="N1" s="159"/>
      <c r="O1" s="159"/>
      <c r="P1" s="159"/>
      <c r="Q1" s="159"/>
      <c r="R1" s="159"/>
      <c r="S1" s="159"/>
      <c r="T1" s="159"/>
      <c r="U1" s="161"/>
      <c r="V1" s="16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54" t="s">
        <v>5</v>
      </c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2" t="s">
        <v>72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73</v>
      </c>
    </row>
    <row r="4" spans="2:46" s="2" customFormat="1" ht="37.5" customHeight="1">
      <c r="B4" s="10"/>
      <c r="D4" s="11" t="s">
        <v>78</v>
      </c>
      <c r="K4" s="12"/>
      <c r="M4" s="13" t="s">
        <v>79</v>
      </c>
      <c r="AT4" s="2" t="s">
        <v>80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7" t="s">
        <v>14</v>
      </c>
      <c r="K6" s="12"/>
    </row>
    <row r="7" spans="2:11" s="2" customFormat="1" ht="15.75" customHeight="1">
      <c r="B7" s="10"/>
      <c r="E7" s="273" t="str">
        <f>'Rekapitulace stavby'!$K$6</f>
        <v>Seniorské bydlení Sedlčany</v>
      </c>
      <c r="F7" s="255"/>
      <c r="G7" s="255"/>
      <c r="H7" s="255"/>
      <c r="K7" s="12"/>
    </row>
    <row r="8" spans="2:11" s="6" customFormat="1" ht="15.75" customHeight="1">
      <c r="B8" s="19"/>
      <c r="D8" s="17" t="s">
        <v>81</v>
      </c>
      <c r="K8" s="22"/>
    </row>
    <row r="9" spans="2:11" s="6" customFormat="1" ht="37.5" customHeight="1">
      <c r="B9" s="19"/>
      <c r="E9" s="266" t="s">
        <v>82</v>
      </c>
      <c r="F9" s="246"/>
      <c r="G9" s="246"/>
      <c r="H9" s="246"/>
      <c r="K9" s="22"/>
    </row>
    <row r="10" spans="2:11" s="6" customFormat="1" ht="14.25" customHeight="1">
      <c r="B10" s="19"/>
      <c r="K10" s="22"/>
    </row>
    <row r="11" spans="2:11" s="6" customFormat="1" ht="15" customHeight="1">
      <c r="B11" s="19"/>
      <c r="D11" s="17" t="s">
        <v>16</v>
      </c>
      <c r="F11" s="15"/>
      <c r="I11" s="17" t="s">
        <v>17</v>
      </c>
      <c r="J11" s="15"/>
      <c r="K11" s="22"/>
    </row>
    <row r="12" spans="2:11" s="6" customFormat="1" ht="15" customHeight="1">
      <c r="B12" s="19"/>
      <c r="D12" s="17" t="s">
        <v>18</v>
      </c>
      <c r="F12" s="15" t="s">
        <v>19</v>
      </c>
      <c r="I12" s="17" t="s">
        <v>20</v>
      </c>
      <c r="J12" s="42" t="str">
        <f>'Rekapitulace stavby'!$AN$8</f>
        <v>02.07.2020</v>
      </c>
      <c r="K12" s="22"/>
    </row>
    <row r="13" spans="2:11" s="6" customFormat="1" ht="12" customHeight="1">
      <c r="B13" s="19"/>
      <c r="K13" s="22"/>
    </row>
    <row r="14" spans="2:11" s="6" customFormat="1" ht="15" customHeight="1">
      <c r="B14" s="19"/>
      <c r="D14" s="17" t="s">
        <v>22</v>
      </c>
      <c r="I14" s="17" t="s">
        <v>23</v>
      </c>
      <c r="J14" s="15" t="s">
        <v>24</v>
      </c>
      <c r="K14" s="22"/>
    </row>
    <row r="15" spans="2:11" s="6" customFormat="1" ht="18.75" customHeight="1">
      <c r="B15" s="19"/>
      <c r="E15" s="15" t="s">
        <v>25</v>
      </c>
      <c r="I15" s="17" t="s">
        <v>26</v>
      </c>
      <c r="J15" s="15" t="s">
        <v>27</v>
      </c>
      <c r="K15" s="22"/>
    </row>
    <row r="16" spans="2:11" s="6" customFormat="1" ht="7.5" customHeight="1">
      <c r="B16" s="19"/>
      <c r="K16" s="22"/>
    </row>
    <row r="17" spans="2:11" s="6" customFormat="1" ht="15" customHeight="1">
      <c r="B17" s="19"/>
      <c r="D17" s="17" t="s">
        <v>28</v>
      </c>
      <c r="I17" s="17" t="s">
        <v>23</v>
      </c>
      <c r="J17" s="15"/>
      <c r="K17" s="22"/>
    </row>
    <row r="18" spans="2:11" s="6" customFormat="1" ht="18.75" customHeight="1">
      <c r="B18" s="19"/>
      <c r="E18" s="15"/>
      <c r="I18" s="17" t="s">
        <v>26</v>
      </c>
      <c r="J18" s="15"/>
      <c r="K18" s="22"/>
    </row>
    <row r="19" spans="2:11" s="6" customFormat="1" ht="7.5" customHeight="1">
      <c r="B19" s="19"/>
      <c r="K19" s="22"/>
    </row>
    <row r="20" spans="2:11" s="6" customFormat="1" ht="15" customHeight="1">
      <c r="B20" s="19"/>
      <c r="D20" s="17" t="s">
        <v>29</v>
      </c>
      <c r="I20" s="17" t="s">
        <v>23</v>
      </c>
      <c r="J20" s="15" t="s">
        <v>30</v>
      </c>
      <c r="K20" s="22"/>
    </row>
    <row r="21" spans="2:11" s="6" customFormat="1" ht="18.75" customHeight="1">
      <c r="B21" s="19"/>
      <c r="E21" s="15" t="s">
        <v>31</v>
      </c>
      <c r="I21" s="17" t="s">
        <v>26</v>
      </c>
      <c r="J21" s="15"/>
      <c r="K21" s="22"/>
    </row>
    <row r="22" spans="2:11" s="6" customFormat="1" ht="7.5" customHeight="1">
      <c r="B22" s="19"/>
      <c r="K22" s="22"/>
    </row>
    <row r="23" spans="2:11" s="6" customFormat="1" ht="15" customHeight="1">
      <c r="B23" s="19"/>
      <c r="D23" s="17" t="s">
        <v>32</v>
      </c>
      <c r="K23" s="22"/>
    </row>
    <row r="24" spans="2:11" s="75" customFormat="1" ht="15.75" customHeight="1">
      <c r="B24" s="76"/>
      <c r="E24" s="268"/>
      <c r="F24" s="274"/>
      <c r="G24" s="274"/>
      <c r="H24" s="274"/>
      <c r="K24" s="77"/>
    </row>
    <row r="25" spans="2:11" s="6" customFormat="1" ht="7.5" customHeight="1">
      <c r="B25" s="19"/>
      <c r="K25" s="22"/>
    </row>
    <row r="26" spans="2:11" s="6" customFormat="1" ht="7.5" customHeight="1">
      <c r="B26" s="19"/>
      <c r="D26" s="43"/>
      <c r="E26" s="43"/>
      <c r="F26" s="43"/>
      <c r="G26" s="43"/>
      <c r="H26" s="43"/>
      <c r="I26" s="43"/>
      <c r="J26" s="43"/>
      <c r="K26" s="78"/>
    </row>
    <row r="27" spans="2:11" s="6" customFormat="1" ht="14.25" customHeight="1">
      <c r="B27" s="19"/>
      <c r="D27" s="25" t="s">
        <v>83</v>
      </c>
      <c r="J27" s="79">
        <v>0</v>
      </c>
      <c r="K27" s="22"/>
    </row>
    <row r="28" spans="2:11" s="6" customFormat="1" ht="14.25" customHeight="1">
      <c r="B28" s="19"/>
      <c r="D28" s="25" t="s">
        <v>84</v>
      </c>
      <c r="J28" s="79">
        <v>0</v>
      </c>
      <c r="K28" s="22"/>
    </row>
    <row r="29" spans="2:11" s="6" customFormat="1" ht="14.25" customHeight="1">
      <c r="B29" s="19"/>
      <c r="D29" s="25" t="s">
        <v>85</v>
      </c>
      <c r="J29" s="79">
        <v>224379.39</v>
      </c>
      <c r="K29" s="22"/>
    </row>
    <row r="30" spans="2:11" s="6" customFormat="1" ht="14.25" customHeight="1">
      <c r="B30" s="19"/>
      <c r="D30" s="25" t="s">
        <v>86</v>
      </c>
      <c r="J30" s="79">
        <v>110637.3</v>
      </c>
      <c r="K30" s="22"/>
    </row>
    <row r="31" spans="2:11" s="6" customFormat="1" ht="14.25" customHeight="1">
      <c r="B31" s="19"/>
      <c r="D31" s="25" t="s">
        <v>87</v>
      </c>
      <c r="I31" s="80">
        <v>79.442</v>
      </c>
      <c r="J31" s="79">
        <v>650</v>
      </c>
      <c r="K31" s="22"/>
    </row>
    <row r="32" spans="2:11" s="6" customFormat="1" ht="14.25" customHeight="1">
      <c r="B32" s="19"/>
      <c r="D32" s="25" t="s">
        <v>88</v>
      </c>
      <c r="I32" s="80">
        <v>118</v>
      </c>
      <c r="J32" s="79">
        <v>500</v>
      </c>
      <c r="K32" s="22"/>
    </row>
    <row r="33" spans="2:11" s="6" customFormat="1" ht="26.25" customHeight="1">
      <c r="B33" s="19"/>
      <c r="D33" s="81" t="s">
        <v>34</v>
      </c>
      <c r="J33" s="54">
        <f>ROUNDUP($J$78,2)</f>
        <v>0</v>
      </c>
      <c r="K33" s="22"/>
    </row>
    <row r="34" spans="2:11" s="6" customFormat="1" ht="7.5" customHeight="1">
      <c r="B34" s="19"/>
      <c r="D34" s="43"/>
      <c r="E34" s="43"/>
      <c r="F34" s="43"/>
      <c r="G34" s="43"/>
      <c r="H34" s="43"/>
      <c r="I34" s="43"/>
      <c r="J34" s="43"/>
      <c r="K34" s="78"/>
    </row>
    <row r="35" spans="2:11" s="6" customFormat="1" ht="15" customHeight="1">
      <c r="B35" s="19"/>
      <c r="F35" s="23" t="s">
        <v>36</v>
      </c>
      <c r="I35" s="23" t="s">
        <v>35</v>
      </c>
      <c r="J35" s="23" t="s">
        <v>37</v>
      </c>
      <c r="K35" s="22"/>
    </row>
    <row r="36" spans="2:11" s="6" customFormat="1" ht="15" customHeight="1">
      <c r="B36" s="19"/>
      <c r="D36" s="25" t="s">
        <v>38</v>
      </c>
      <c r="E36" s="25" t="s">
        <v>39</v>
      </c>
      <c r="F36" s="79">
        <f>ROUNDUP(SUM($BG$78:$BG$135),2)</f>
        <v>0</v>
      </c>
      <c r="I36" s="82">
        <v>0.21</v>
      </c>
      <c r="J36" s="79">
        <v>0</v>
      </c>
      <c r="K36" s="22"/>
    </row>
    <row r="37" spans="2:11" s="6" customFormat="1" ht="7.5" customHeight="1">
      <c r="B37" s="19"/>
      <c r="K37" s="22"/>
    </row>
    <row r="38" spans="2:11" s="6" customFormat="1" ht="26.25" customHeight="1">
      <c r="B38" s="19"/>
      <c r="C38" s="27"/>
      <c r="D38" s="28" t="s">
        <v>40</v>
      </c>
      <c r="E38" s="29"/>
      <c r="F38" s="29"/>
      <c r="G38" s="83" t="s">
        <v>41</v>
      </c>
      <c r="H38" s="30" t="s">
        <v>42</v>
      </c>
      <c r="I38" s="29"/>
      <c r="J38" s="31">
        <f>ROUNDUP(SUM($J$33:$J$36),2)</f>
        <v>0</v>
      </c>
      <c r="K38" s="84"/>
    </row>
    <row r="39" spans="2:11" s="6" customFormat="1" ht="15" customHeight="1">
      <c r="B39" s="33"/>
      <c r="C39" s="34"/>
      <c r="D39" s="34"/>
      <c r="E39" s="34"/>
      <c r="F39" s="34"/>
      <c r="G39" s="34"/>
      <c r="H39" s="34"/>
      <c r="I39" s="34"/>
      <c r="J39" s="34"/>
      <c r="K39" s="35"/>
    </row>
    <row r="43" spans="2:11" s="6" customFormat="1" ht="7.5" customHeight="1">
      <c r="B43" s="36"/>
      <c r="C43" s="37"/>
      <c r="D43" s="37"/>
      <c r="E43" s="37"/>
      <c r="F43" s="37"/>
      <c r="G43" s="37"/>
      <c r="H43" s="37"/>
      <c r="I43" s="37"/>
      <c r="J43" s="37"/>
      <c r="K43" s="85"/>
    </row>
    <row r="44" spans="2:11" s="6" customFormat="1" ht="37.5" customHeight="1">
      <c r="B44" s="19"/>
      <c r="C44" s="11" t="s">
        <v>89</v>
      </c>
      <c r="K44" s="22"/>
    </row>
    <row r="45" spans="2:11" s="6" customFormat="1" ht="7.5" customHeight="1">
      <c r="B45" s="19"/>
      <c r="K45" s="22"/>
    </row>
    <row r="46" spans="2:11" s="6" customFormat="1" ht="15" customHeight="1">
      <c r="B46" s="19"/>
      <c r="C46" s="17" t="s">
        <v>14</v>
      </c>
      <c r="K46" s="22"/>
    </row>
    <row r="47" spans="2:11" s="6" customFormat="1" ht="16.5" customHeight="1">
      <c r="B47" s="19"/>
      <c r="E47" s="273" t="str">
        <f>$E$7</f>
        <v>Seniorské bydlení Sedlčany</v>
      </c>
      <c r="F47" s="246"/>
      <c r="G47" s="246"/>
      <c r="H47" s="246"/>
      <c r="K47" s="22"/>
    </row>
    <row r="48" spans="2:11" s="6" customFormat="1" ht="15" customHeight="1">
      <c r="B48" s="19"/>
      <c r="C48" s="17" t="s">
        <v>81</v>
      </c>
      <c r="K48" s="22"/>
    </row>
    <row r="49" spans="2:11" s="6" customFormat="1" ht="19.5" customHeight="1">
      <c r="B49" s="19"/>
      <c r="E49" s="266" t="str">
        <f>$E$9</f>
        <v>PS01 - Rozvodna VN/NN</v>
      </c>
      <c r="F49" s="246"/>
      <c r="G49" s="246"/>
      <c r="H49" s="246"/>
      <c r="K49" s="22"/>
    </row>
    <row r="50" spans="2:11" s="6" customFormat="1" ht="7.5" customHeight="1">
      <c r="B50" s="19"/>
      <c r="K50" s="22"/>
    </row>
    <row r="51" spans="2:11" s="6" customFormat="1" ht="18.75" customHeight="1">
      <c r="B51" s="19"/>
      <c r="C51" s="17" t="s">
        <v>18</v>
      </c>
      <c r="F51" s="15" t="str">
        <f>$F$12</f>
        <v>PB - Příbram</v>
      </c>
      <c r="H51" s="17" t="s">
        <v>20</v>
      </c>
      <c r="J51" s="42" t="str">
        <f>IF($J$12="","",$J$12)</f>
        <v>02.07.2020</v>
      </c>
      <c r="K51" s="22"/>
    </row>
    <row r="52" spans="2:11" s="6" customFormat="1" ht="7.5" customHeight="1">
      <c r="B52" s="19"/>
      <c r="K52" s="22"/>
    </row>
    <row r="53" spans="2:11" s="6" customFormat="1" ht="15.75" customHeight="1">
      <c r="B53" s="19"/>
      <c r="C53" s="17" t="s">
        <v>22</v>
      </c>
      <c r="F53" s="15" t="str">
        <f>$E$15</f>
        <v>Domov Sedlčany, poskytovatel sociálních služeb</v>
      </c>
      <c r="H53" s="17" t="s">
        <v>29</v>
      </c>
      <c r="J53" s="15" t="str">
        <f>$E$21</f>
        <v>KRYLL elektro s.r.o.</v>
      </c>
      <c r="K53" s="22"/>
    </row>
    <row r="54" spans="2:11" s="6" customFormat="1" ht="15" customHeight="1">
      <c r="B54" s="19"/>
      <c r="C54" s="17" t="s">
        <v>28</v>
      </c>
      <c r="F54" s="15">
        <f>IF($E$18="","",$E$18)</f>
      </c>
      <c r="K54" s="22"/>
    </row>
    <row r="55" spans="2:11" s="6" customFormat="1" ht="11.25" customHeight="1">
      <c r="B55" s="19"/>
      <c r="K55" s="22"/>
    </row>
    <row r="56" spans="2:11" s="6" customFormat="1" ht="30" customHeight="1">
      <c r="B56" s="19"/>
      <c r="C56" s="86" t="s">
        <v>90</v>
      </c>
      <c r="D56" s="27"/>
      <c r="E56" s="27"/>
      <c r="F56" s="27"/>
      <c r="G56" s="27"/>
      <c r="H56" s="27"/>
      <c r="I56" s="27"/>
      <c r="J56" s="87" t="s">
        <v>91</v>
      </c>
      <c r="K56" s="32"/>
    </row>
    <row r="57" spans="2:11" s="6" customFormat="1" ht="11.25" customHeight="1">
      <c r="B57" s="19"/>
      <c r="K57" s="22"/>
    </row>
    <row r="58" spans="2:47" s="6" customFormat="1" ht="30" customHeight="1">
      <c r="B58" s="19"/>
      <c r="C58" s="53" t="s">
        <v>92</v>
      </c>
      <c r="J58" s="54">
        <f>ROUNDUP($J$78,2)</f>
        <v>0</v>
      </c>
      <c r="K58" s="22"/>
      <c r="AU58" s="6" t="s">
        <v>93</v>
      </c>
    </row>
    <row r="59" spans="2:11" s="6" customFormat="1" ht="22.5" customHeight="1">
      <c r="B59" s="19"/>
      <c r="K59" s="22"/>
    </row>
    <row r="60" spans="2:11" s="6" customFormat="1" ht="7.5" customHeight="1">
      <c r="B60" s="33"/>
      <c r="C60" s="34"/>
      <c r="D60" s="34"/>
      <c r="E60" s="34"/>
      <c r="F60" s="34"/>
      <c r="G60" s="34"/>
      <c r="H60" s="34"/>
      <c r="I60" s="34"/>
      <c r="J60" s="34"/>
      <c r="K60" s="35"/>
    </row>
    <row r="64" spans="2:12" s="6" customFormat="1" ht="7.5" customHeight="1"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9"/>
    </row>
    <row r="65" spans="2:12" s="6" customFormat="1" ht="37.5" customHeight="1">
      <c r="B65" s="19"/>
      <c r="C65" s="11" t="s">
        <v>94</v>
      </c>
      <c r="L65" s="19"/>
    </row>
    <row r="66" spans="2:12" s="6" customFormat="1" ht="7.5" customHeight="1">
      <c r="B66" s="19"/>
      <c r="L66" s="19"/>
    </row>
    <row r="67" spans="2:12" s="6" customFormat="1" ht="15" customHeight="1">
      <c r="B67" s="19"/>
      <c r="C67" s="17" t="s">
        <v>14</v>
      </c>
      <c r="L67" s="19"/>
    </row>
    <row r="68" spans="2:12" s="6" customFormat="1" ht="16.5" customHeight="1">
      <c r="B68" s="19"/>
      <c r="E68" s="273" t="str">
        <f>$E$7</f>
        <v>Seniorské bydlení Sedlčany</v>
      </c>
      <c r="F68" s="246"/>
      <c r="G68" s="246"/>
      <c r="H68" s="246"/>
      <c r="L68" s="19"/>
    </row>
    <row r="69" spans="2:12" s="6" customFormat="1" ht="15" customHeight="1">
      <c r="B69" s="19"/>
      <c r="C69" s="17" t="s">
        <v>81</v>
      </c>
      <c r="L69" s="19"/>
    </row>
    <row r="70" spans="2:12" s="6" customFormat="1" ht="18" customHeight="1">
      <c r="B70" s="19"/>
      <c r="E70" s="271" t="str">
        <f>$E$9</f>
        <v>PS01 - Rozvodna VN/NN</v>
      </c>
      <c r="F70" s="246"/>
      <c r="G70" s="246"/>
      <c r="H70" s="246"/>
      <c r="L70" s="19"/>
    </row>
    <row r="71" spans="2:12" s="6" customFormat="1" ht="7.5" customHeight="1">
      <c r="B71" s="19"/>
      <c r="L71" s="19"/>
    </row>
    <row r="72" spans="2:12" s="6" customFormat="1" ht="18.75" customHeight="1">
      <c r="B72" s="19"/>
      <c r="C72" s="17" t="s">
        <v>18</v>
      </c>
      <c r="F72" s="15" t="str">
        <f>$F$12</f>
        <v>PB - Příbram</v>
      </c>
      <c r="H72" s="17" t="s">
        <v>20</v>
      </c>
      <c r="J72" s="42" t="str">
        <f>IF($J$12="","",$J$12)</f>
        <v>02.07.2020</v>
      </c>
      <c r="L72" s="19"/>
    </row>
    <row r="73" spans="2:12" s="6" customFormat="1" ht="7.5" customHeight="1">
      <c r="B73" s="19"/>
      <c r="L73" s="19"/>
    </row>
    <row r="74" spans="2:12" s="6" customFormat="1" ht="15.75" customHeight="1">
      <c r="B74" s="19"/>
      <c r="C74" s="17" t="s">
        <v>22</v>
      </c>
      <c r="F74" s="15" t="str">
        <f>$E$15</f>
        <v>Domov Sedlčany, poskytovatel sociálních služeb</v>
      </c>
      <c r="H74" s="17" t="s">
        <v>29</v>
      </c>
      <c r="J74" s="15" t="str">
        <f>$E$21</f>
        <v>KRYLL elektro s.r.o.</v>
      </c>
      <c r="L74" s="19"/>
    </row>
    <row r="75" spans="2:12" s="6" customFormat="1" ht="15" customHeight="1">
      <c r="B75" s="19"/>
      <c r="C75" s="17" t="s">
        <v>28</v>
      </c>
      <c r="F75" s="15">
        <f>IF($E$18="","",$E$18)</f>
      </c>
      <c r="L75" s="19"/>
    </row>
    <row r="76" spans="2:12" s="6" customFormat="1" ht="11.25" customHeight="1">
      <c r="B76" s="19"/>
      <c r="L76" s="19"/>
    </row>
    <row r="77" spans="2:20" s="88" customFormat="1" ht="30" customHeight="1">
      <c r="B77" s="89"/>
      <c r="C77" s="90" t="s">
        <v>95</v>
      </c>
      <c r="D77" s="91" t="s">
        <v>49</v>
      </c>
      <c r="E77" s="91" t="s">
        <v>45</v>
      </c>
      <c r="F77" s="91" t="s">
        <v>96</v>
      </c>
      <c r="G77" s="91" t="s">
        <v>97</v>
      </c>
      <c r="H77" s="91" t="s">
        <v>98</v>
      </c>
      <c r="I77" s="91" t="s">
        <v>99</v>
      </c>
      <c r="J77" s="91" t="s">
        <v>100</v>
      </c>
      <c r="K77" s="92" t="s">
        <v>101</v>
      </c>
      <c r="L77" s="89"/>
      <c r="M77" s="48" t="s">
        <v>102</v>
      </c>
      <c r="N77" s="49" t="s">
        <v>38</v>
      </c>
      <c r="O77" s="49" t="s">
        <v>103</v>
      </c>
      <c r="P77" s="49" t="s">
        <v>104</v>
      </c>
      <c r="Q77" s="49" t="s">
        <v>105</v>
      </c>
      <c r="R77" s="49" t="s">
        <v>106</v>
      </c>
      <c r="S77" s="49" t="s">
        <v>107</v>
      </c>
      <c r="T77" s="50" t="s">
        <v>108</v>
      </c>
    </row>
    <row r="78" spans="2:63" s="6" customFormat="1" ht="30" customHeight="1">
      <c r="B78" s="19"/>
      <c r="C78" s="53" t="s">
        <v>92</v>
      </c>
      <c r="J78" s="93">
        <f>SUM(J79:J135)</f>
        <v>0</v>
      </c>
      <c r="L78" s="19"/>
      <c r="M78" s="52"/>
      <c r="N78" s="43"/>
      <c r="O78" s="43"/>
      <c r="P78" s="94">
        <f>SUM($P$79:$P$135)</f>
        <v>95.23400000000001</v>
      </c>
      <c r="Q78" s="43"/>
      <c r="R78" s="94">
        <f>SUM($R$79:$R$135)</f>
        <v>818.778</v>
      </c>
      <c r="S78" s="43"/>
      <c r="T78" s="95">
        <f>SUM($T$79:$T$135)</f>
        <v>0</v>
      </c>
      <c r="AT78" s="6" t="s">
        <v>63</v>
      </c>
      <c r="AU78" s="6" t="s">
        <v>93</v>
      </c>
      <c r="BK78" s="96">
        <f>SUM($BK$79:$BK$135)</f>
        <v>0</v>
      </c>
    </row>
    <row r="79" spans="2:63" s="6" customFormat="1" ht="15.75" customHeight="1">
      <c r="B79" s="19"/>
      <c r="C79" s="97" t="s">
        <v>71</v>
      </c>
      <c r="D79" s="97" t="s">
        <v>109</v>
      </c>
      <c r="E79" s="98"/>
      <c r="F79" s="99" t="s">
        <v>110</v>
      </c>
      <c r="G79" s="100" t="s">
        <v>111</v>
      </c>
      <c r="H79" s="101">
        <v>1</v>
      </c>
      <c r="I79" s="102"/>
      <c r="J79" s="102">
        <f>I79*H79</f>
        <v>0</v>
      </c>
      <c r="K79" s="103"/>
      <c r="L79" s="19"/>
      <c r="M79" s="104"/>
      <c r="N79" s="105" t="s">
        <v>39</v>
      </c>
      <c r="O79" s="106">
        <v>12.888</v>
      </c>
      <c r="P79" s="106">
        <f>$O$79*$H$79</f>
        <v>12.888</v>
      </c>
      <c r="Q79" s="106">
        <v>0</v>
      </c>
      <c r="R79" s="106">
        <f>$Q$79*$H$79</f>
        <v>0</v>
      </c>
      <c r="S79" s="106">
        <v>0</v>
      </c>
      <c r="T79" s="107">
        <f>$S$79*$H$79</f>
        <v>0</v>
      </c>
      <c r="AR79" s="6" t="s">
        <v>112</v>
      </c>
      <c r="AT79" s="6" t="s">
        <v>113</v>
      </c>
      <c r="AU79" s="6" t="s">
        <v>64</v>
      </c>
      <c r="AY79" s="6" t="s">
        <v>114</v>
      </c>
      <c r="BG79" s="108">
        <f>IF($N$79="zákl. přenesená",$J$79,0)</f>
        <v>0</v>
      </c>
      <c r="BJ79" s="6" t="s">
        <v>112</v>
      </c>
      <c r="BK79" s="108">
        <f>ROUND($I$79*$H$79,2)</f>
        <v>0</v>
      </c>
    </row>
    <row r="80" spans="2:63" s="6" customFormat="1" ht="15.75" customHeight="1">
      <c r="B80" s="19"/>
      <c r="C80" s="109">
        <v>2</v>
      </c>
      <c r="D80" s="109" t="s">
        <v>115</v>
      </c>
      <c r="E80" s="110"/>
      <c r="F80" s="111" t="s">
        <v>362</v>
      </c>
      <c r="G80" s="112" t="s">
        <v>111</v>
      </c>
      <c r="H80" s="113">
        <v>1</v>
      </c>
      <c r="I80" s="114"/>
      <c r="J80" s="114">
        <f aca="true" t="shared" si="0" ref="J80:J135">I80*H80</f>
        <v>0</v>
      </c>
      <c r="K80" s="103"/>
      <c r="L80" s="19"/>
      <c r="M80" s="104"/>
      <c r="N80" s="105"/>
      <c r="O80" s="106"/>
      <c r="P80" s="106"/>
      <c r="Q80" s="106"/>
      <c r="R80" s="106"/>
      <c r="S80" s="106"/>
      <c r="T80" s="107"/>
      <c r="BG80" s="108"/>
      <c r="BK80" s="108"/>
    </row>
    <row r="81" spans="2:63" s="6" customFormat="1" ht="15.75" customHeight="1">
      <c r="B81" s="19"/>
      <c r="C81" s="109"/>
      <c r="D81" s="120" t="s">
        <v>374</v>
      </c>
      <c r="E81" s="110"/>
      <c r="F81" s="239" t="s">
        <v>386</v>
      </c>
      <c r="G81" s="112"/>
      <c r="H81" s="113"/>
      <c r="I81" s="114"/>
      <c r="J81" s="114"/>
      <c r="K81" s="103"/>
      <c r="L81" s="19"/>
      <c r="M81" s="104"/>
      <c r="N81" s="105"/>
      <c r="O81" s="106"/>
      <c r="P81" s="106"/>
      <c r="Q81" s="106"/>
      <c r="R81" s="106"/>
      <c r="S81" s="106"/>
      <c r="T81" s="107"/>
      <c r="BG81" s="108"/>
      <c r="BK81" s="108"/>
    </row>
    <row r="82" spans="2:63" s="6" customFormat="1" ht="15.75" customHeight="1">
      <c r="B82" s="19"/>
      <c r="C82" s="97">
        <v>3</v>
      </c>
      <c r="D82" s="97" t="s">
        <v>109</v>
      </c>
      <c r="E82" s="98"/>
      <c r="F82" s="99" t="s">
        <v>363</v>
      </c>
      <c r="G82" s="236" t="s">
        <v>111</v>
      </c>
      <c r="H82" s="101">
        <v>1</v>
      </c>
      <c r="I82" s="102"/>
      <c r="J82" s="102">
        <f t="shared" si="0"/>
        <v>0</v>
      </c>
      <c r="K82" s="103"/>
      <c r="L82" s="19"/>
      <c r="M82" s="104"/>
      <c r="N82" s="105"/>
      <c r="O82" s="106"/>
      <c r="P82" s="106"/>
      <c r="Q82" s="106"/>
      <c r="R82" s="106"/>
      <c r="S82" s="106"/>
      <c r="T82" s="107"/>
      <c r="BG82" s="108"/>
      <c r="BK82" s="108"/>
    </row>
    <row r="83" spans="2:63" s="6" customFormat="1" ht="15.75" customHeight="1">
      <c r="B83" s="19"/>
      <c r="C83" s="109">
        <v>4</v>
      </c>
      <c r="D83" s="109" t="s">
        <v>115</v>
      </c>
      <c r="E83" s="110"/>
      <c r="F83" s="237" t="s">
        <v>364</v>
      </c>
      <c r="G83" s="238" t="s">
        <v>111</v>
      </c>
      <c r="H83" s="113">
        <v>1</v>
      </c>
      <c r="I83" s="114"/>
      <c r="J83" s="114">
        <f t="shared" si="0"/>
        <v>0</v>
      </c>
      <c r="K83" s="103"/>
      <c r="L83" s="19"/>
      <c r="M83" s="104"/>
      <c r="N83" s="105"/>
      <c r="O83" s="106"/>
      <c r="P83" s="106"/>
      <c r="Q83" s="106"/>
      <c r="R83" s="106"/>
      <c r="S83" s="106"/>
      <c r="T83" s="107"/>
      <c r="BG83" s="108"/>
      <c r="BK83" s="108"/>
    </row>
    <row r="84" spans="2:63" s="6" customFormat="1" ht="15.75" customHeight="1">
      <c r="B84" s="19"/>
      <c r="C84" s="109"/>
      <c r="D84" s="120" t="s">
        <v>374</v>
      </c>
      <c r="E84" s="110"/>
      <c r="F84" s="239" t="s">
        <v>365</v>
      </c>
      <c r="G84" s="238"/>
      <c r="H84" s="113"/>
      <c r="I84" s="114"/>
      <c r="J84" s="114"/>
      <c r="K84" s="103"/>
      <c r="L84" s="19"/>
      <c r="M84" s="104"/>
      <c r="N84" s="105"/>
      <c r="O84" s="106"/>
      <c r="P84" s="106"/>
      <c r="Q84" s="106"/>
      <c r="R84" s="106"/>
      <c r="S84" s="106"/>
      <c r="T84" s="107"/>
      <c r="BG84" s="108"/>
      <c r="BK84" s="108"/>
    </row>
    <row r="85" spans="2:63" s="6" customFormat="1" ht="15.75" customHeight="1">
      <c r="B85" s="19"/>
      <c r="C85" s="97">
        <v>5</v>
      </c>
      <c r="D85" s="97" t="s">
        <v>109</v>
      </c>
      <c r="E85" s="98"/>
      <c r="F85" s="99" t="s">
        <v>359</v>
      </c>
      <c r="G85" s="100" t="s">
        <v>111</v>
      </c>
      <c r="H85" s="101">
        <v>3</v>
      </c>
      <c r="I85" s="102"/>
      <c r="J85" s="102">
        <f t="shared" si="0"/>
        <v>0</v>
      </c>
      <c r="K85" s="103"/>
      <c r="L85" s="19"/>
      <c r="M85" s="104"/>
      <c r="N85" s="105"/>
      <c r="O85" s="106"/>
      <c r="P85" s="106"/>
      <c r="Q85" s="106"/>
      <c r="R85" s="106"/>
      <c r="S85" s="106"/>
      <c r="T85" s="107"/>
      <c r="BG85" s="108"/>
      <c r="BK85" s="108"/>
    </row>
    <row r="86" spans="2:63" s="6" customFormat="1" ht="15.75" customHeight="1">
      <c r="B86" s="19"/>
      <c r="C86" s="109">
        <v>6</v>
      </c>
      <c r="D86" s="109" t="s">
        <v>115</v>
      </c>
      <c r="E86" s="110"/>
      <c r="F86" s="111" t="s">
        <v>387</v>
      </c>
      <c r="G86" s="112" t="s">
        <v>111</v>
      </c>
      <c r="H86" s="113">
        <v>1</v>
      </c>
      <c r="I86" s="114"/>
      <c r="J86" s="114">
        <f t="shared" si="0"/>
        <v>0</v>
      </c>
      <c r="K86" s="115"/>
      <c r="L86" s="116"/>
      <c r="M86" s="115"/>
      <c r="N86" s="117" t="s">
        <v>39</v>
      </c>
      <c r="Q86" s="106">
        <v>275</v>
      </c>
      <c r="R86" s="106">
        <f>$Q$86*$H$86</f>
        <v>275</v>
      </c>
      <c r="S86" s="106">
        <v>0</v>
      </c>
      <c r="T86" s="107">
        <f>$S$86*$H$86</f>
        <v>0</v>
      </c>
      <c r="AR86" s="6" t="s">
        <v>112</v>
      </c>
      <c r="AT86" s="6" t="s">
        <v>109</v>
      </c>
      <c r="AU86" s="6" t="s">
        <v>64</v>
      </c>
      <c r="AY86" s="6" t="s">
        <v>114</v>
      </c>
      <c r="BG86" s="108">
        <f>IF($N$86="zákl. přenesená",$J$86,0)</f>
        <v>0</v>
      </c>
      <c r="BJ86" s="6" t="s">
        <v>112</v>
      </c>
      <c r="BK86" s="108">
        <f>ROUND($I$86*$H$86,2)</f>
        <v>0</v>
      </c>
    </row>
    <row r="87" spans="2:47" s="6" customFormat="1" ht="16.5" customHeight="1">
      <c r="B87" s="19"/>
      <c r="D87" s="120" t="s">
        <v>374</v>
      </c>
      <c r="F87" s="118" t="s">
        <v>388</v>
      </c>
      <c r="L87" s="19"/>
      <c r="M87" s="45"/>
      <c r="T87" s="46"/>
      <c r="AU87" s="6" t="s">
        <v>64</v>
      </c>
    </row>
    <row r="88" spans="2:63" s="6" customFormat="1" ht="15.75" customHeight="1">
      <c r="B88" s="19"/>
      <c r="C88" s="97">
        <v>7</v>
      </c>
      <c r="D88" s="97" t="s">
        <v>109</v>
      </c>
      <c r="E88" s="98"/>
      <c r="F88" s="235" t="s">
        <v>375</v>
      </c>
      <c r="G88" s="100" t="s">
        <v>117</v>
      </c>
      <c r="H88" s="101">
        <v>4</v>
      </c>
      <c r="I88" s="102"/>
      <c r="J88" s="102">
        <f t="shared" si="0"/>
        <v>0</v>
      </c>
      <c r="K88" s="103"/>
      <c r="L88" s="19"/>
      <c r="M88" s="104"/>
      <c r="N88" s="105" t="s">
        <v>39</v>
      </c>
      <c r="O88" s="106">
        <v>2.949</v>
      </c>
      <c r="P88" s="106">
        <f>$O$88*$H$88</f>
        <v>11.796</v>
      </c>
      <c r="Q88" s="106">
        <v>0</v>
      </c>
      <c r="R88" s="106">
        <f>$Q$88*$H$88</f>
        <v>0</v>
      </c>
      <c r="S88" s="106">
        <v>0</v>
      </c>
      <c r="T88" s="107">
        <f>$S$88*$H$88</f>
        <v>0</v>
      </c>
      <c r="AR88" s="6" t="s">
        <v>112</v>
      </c>
      <c r="AT88" s="6" t="s">
        <v>113</v>
      </c>
      <c r="AU88" s="6" t="s">
        <v>64</v>
      </c>
      <c r="AY88" s="6" t="s">
        <v>114</v>
      </c>
      <c r="BG88" s="108">
        <f>IF($N$88="zákl. přenesená",$J$88,0)</f>
        <v>0</v>
      </c>
      <c r="BJ88" s="6" t="s">
        <v>112</v>
      </c>
      <c r="BK88" s="108">
        <f>ROUND($I$88*$H$88,2)</f>
        <v>0</v>
      </c>
    </row>
    <row r="89" spans="2:63" s="6" customFormat="1" ht="15.75" customHeight="1">
      <c r="B89" s="19"/>
      <c r="C89" s="109">
        <v>8</v>
      </c>
      <c r="D89" s="109" t="s">
        <v>115</v>
      </c>
      <c r="E89" s="110"/>
      <c r="F89" s="237" t="s">
        <v>376</v>
      </c>
      <c r="G89" s="112" t="s">
        <v>117</v>
      </c>
      <c r="H89" s="113">
        <v>4</v>
      </c>
      <c r="I89" s="114"/>
      <c r="J89" s="114">
        <f t="shared" si="0"/>
        <v>0</v>
      </c>
      <c r="K89" s="115"/>
      <c r="L89" s="116"/>
      <c r="M89" s="115"/>
      <c r="N89" s="117" t="s">
        <v>39</v>
      </c>
      <c r="Q89" s="106">
        <v>0.6</v>
      </c>
      <c r="R89" s="106">
        <f>$Q$89*$H$89</f>
        <v>2.4</v>
      </c>
      <c r="S89" s="106">
        <v>0</v>
      </c>
      <c r="T89" s="107">
        <f>$S$89*$H$89</f>
        <v>0</v>
      </c>
      <c r="AR89" s="6" t="s">
        <v>112</v>
      </c>
      <c r="AT89" s="6" t="s">
        <v>109</v>
      </c>
      <c r="AU89" s="6" t="s">
        <v>64</v>
      </c>
      <c r="AY89" s="6" t="s">
        <v>114</v>
      </c>
      <c r="BG89" s="108">
        <f>IF($N$89="zákl. přenesená",$J$89,0)</f>
        <v>0</v>
      </c>
      <c r="BJ89" s="6" t="s">
        <v>112</v>
      </c>
      <c r="BK89" s="108">
        <f>ROUND($I$89*$H$89,2)</f>
        <v>0</v>
      </c>
    </row>
    <row r="90" spans="2:47" s="6" customFormat="1" ht="16.5" customHeight="1">
      <c r="B90" s="19"/>
      <c r="D90" s="120" t="s">
        <v>374</v>
      </c>
      <c r="F90" s="118" t="s">
        <v>118</v>
      </c>
      <c r="L90" s="19"/>
      <c r="M90" s="45"/>
      <c r="T90" s="46"/>
      <c r="AU90" s="6" t="s">
        <v>64</v>
      </c>
    </row>
    <row r="91" spans="2:63" s="6" customFormat="1" ht="15.75" customHeight="1">
      <c r="B91" s="19"/>
      <c r="C91" s="97">
        <v>9</v>
      </c>
      <c r="D91" s="97" t="s">
        <v>109</v>
      </c>
      <c r="E91" s="98"/>
      <c r="F91" s="99" t="s">
        <v>120</v>
      </c>
      <c r="G91" s="100" t="s">
        <v>109</v>
      </c>
      <c r="H91" s="101">
        <v>80</v>
      </c>
      <c r="I91" s="102"/>
      <c r="J91" s="102">
        <f t="shared" si="0"/>
        <v>0</v>
      </c>
      <c r="K91" s="103"/>
      <c r="L91" s="19"/>
      <c r="M91" s="104"/>
      <c r="N91" s="105" t="s">
        <v>39</v>
      </c>
      <c r="O91" s="106">
        <v>0.045</v>
      </c>
      <c r="P91" s="106">
        <f>$O$91*$H$91</f>
        <v>3.5999999999999996</v>
      </c>
      <c r="Q91" s="106">
        <v>0</v>
      </c>
      <c r="R91" s="106">
        <f>$Q$91*$H$91</f>
        <v>0</v>
      </c>
      <c r="S91" s="106">
        <v>0</v>
      </c>
      <c r="T91" s="107">
        <f>$S$91*$H$91</f>
        <v>0</v>
      </c>
      <c r="AR91" s="6" t="s">
        <v>112</v>
      </c>
      <c r="AT91" s="6" t="s">
        <v>113</v>
      </c>
      <c r="AU91" s="6" t="s">
        <v>64</v>
      </c>
      <c r="AY91" s="6" t="s">
        <v>114</v>
      </c>
      <c r="BG91" s="108">
        <f>IF($N$91="zákl. přenesená",$J$91,0)</f>
        <v>0</v>
      </c>
      <c r="BJ91" s="6" t="s">
        <v>112</v>
      </c>
      <c r="BK91" s="108">
        <f>ROUND($I$91*$H$91,2)</f>
        <v>0</v>
      </c>
    </row>
    <row r="92" spans="2:63" s="6" customFormat="1" ht="15.75" customHeight="1">
      <c r="B92" s="19"/>
      <c r="C92" s="109">
        <v>10</v>
      </c>
      <c r="D92" s="109" t="s">
        <v>115</v>
      </c>
      <c r="E92" s="110"/>
      <c r="F92" s="111" t="s">
        <v>122</v>
      </c>
      <c r="G92" s="112" t="s">
        <v>109</v>
      </c>
      <c r="H92" s="113">
        <v>84</v>
      </c>
      <c r="I92" s="114"/>
      <c r="J92" s="114">
        <f t="shared" si="0"/>
        <v>0</v>
      </c>
      <c r="K92" s="115"/>
      <c r="L92" s="116"/>
      <c r="M92" s="115"/>
      <c r="N92" s="117" t="s">
        <v>39</v>
      </c>
      <c r="Q92" s="106">
        <v>1.06</v>
      </c>
      <c r="R92" s="106">
        <f>$Q$92*$H$92</f>
        <v>89.04</v>
      </c>
      <c r="S92" s="106">
        <v>0</v>
      </c>
      <c r="T92" s="107">
        <f>$S$92*$H$92</f>
        <v>0</v>
      </c>
      <c r="AR92" s="6" t="s">
        <v>112</v>
      </c>
      <c r="AT92" s="6" t="s">
        <v>109</v>
      </c>
      <c r="AU92" s="6" t="s">
        <v>64</v>
      </c>
      <c r="AY92" s="6" t="s">
        <v>114</v>
      </c>
      <c r="BG92" s="108">
        <f>IF($N$92="zákl. přenesená",$J$92,0)</f>
        <v>0</v>
      </c>
      <c r="BJ92" s="6" t="s">
        <v>112</v>
      </c>
      <c r="BK92" s="108">
        <f>ROUND($I$92*$H$92,2)</f>
        <v>0</v>
      </c>
    </row>
    <row r="93" spans="2:51" s="6" customFormat="1" ht="15.75" customHeight="1">
      <c r="B93" s="119"/>
      <c r="D93" s="120" t="s">
        <v>123</v>
      </c>
      <c r="F93" s="121" t="s">
        <v>124</v>
      </c>
      <c r="H93" s="122">
        <v>84</v>
      </c>
      <c r="L93" s="119"/>
      <c r="M93" s="123"/>
      <c r="T93" s="124"/>
      <c r="AT93" s="125" t="s">
        <v>123</v>
      </c>
      <c r="AU93" s="125" t="s">
        <v>64</v>
      </c>
      <c r="AV93" s="125" t="s">
        <v>73</v>
      </c>
      <c r="AW93" s="125" t="s">
        <v>64</v>
      </c>
      <c r="AX93" s="125" t="s">
        <v>71</v>
      </c>
      <c r="AY93" s="125" t="s">
        <v>114</v>
      </c>
    </row>
    <row r="94" spans="2:63" s="6" customFormat="1" ht="15.75" customHeight="1">
      <c r="B94" s="19"/>
      <c r="C94" s="97">
        <v>11</v>
      </c>
      <c r="D94" s="97" t="s">
        <v>109</v>
      </c>
      <c r="E94" s="98"/>
      <c r="F94" s="99" t="s">
        <v>355</v>
      </c>
      <c r="G94" s="100" t="s">
        <v>109</v>
      </c>
      <c r="H94" s="101">
        <v>20</v>
      </c>
      <c r="I94" s="102"/>
      <c r="J94" s="102">
        <f t="shared" si="0"/>
        <v>0</v>
      </c>
      <c r="K94" s="103"/>
      <c r="L94" s="19"/>
      <c r="M94" s="104"/>
      <c r="N94" s="105" t="s">
        <v>39</v>
      </c>
      <c r="O94" s="106">
        <v>0.045</v>
      </c>
      <c r="P94" s="106">
        <f>$O$94*$H$94</f>
        <v>0.8999999999999999</v>
      </c>
      <c r="Q94" s="106">
        <v>0</v>
      </c>
      <c r="R94" s="106">
        <f>$Q$94*$H$94</f>
        <v>0</v>
      </c>
      <c r="S94" s="106">
        <v>0</v>
      </c>
      <c r="T94" s="107">
        <f>$S$94*$H$94</f>
        <v>0</v>
      </c>
      <c r="AR94" s="6" t="s">
        <v>112</v>
      </c>
      <c r="AT94" s="6" t="s">
        <v>113</v>
      </c>
      <c r="AU94" s="6" t="s">
        <v>64</v>
      </c>
      <c r="AY94" s="6" t="s">
        <v>114</v>
      </c>
      <c r="BG94" s="108">
        <f>IF($N$94="zákl. přenesená",$J$94,0)</f>
        <v>0</v>
      </c>
      <c r="BJ94" s="6" t="s">
        <v>112</v>
      </c>
      <c r="BK94" s="108">
        <f>ROUND($I$94*$H$94,2)</f>
        <v>0</v>
      </c>
    </row>
    <row r="95" spans="2:63" s="6" customFormat="1" ht="15.75" customHeight="1">
      <c r="B95" s="19"/>
      <c r="C95" s="109">
        <v>12</v>
      </c>
      <c r="D95" s="109" t="s">
        <v>115</v>
      </c>
      <c r="E95" s="110"/>
      <c r="F95" s="111" t="s">
        <v>356</v>
      </c>
      <c r="G95" s="112" t="s">
        <v>109</v>
      </c>
      <c r="H95" s="113">
        <v>21</v>
      </c>
      <c r="I95" s="114"/>
      <c r="J95" s="114">
        <f t="shared" si="0"/>
        <v>0</v>
      </c>
      <c r="K95" s="115"/>
      <c r="L95" s="116"/>
      <c r="M95" s="115"/>
      <c r="N95" s="117" t="s">
        <v>39</v>
      </c>
      <c r="Q95" s="106">
        <v>1.06</v>
      </c>
      <c r="R95" s="106">
        <f>$Q$95*$H$95</f>
        <v>22.26</v>
      </c>
      <c r="S95" s="106">
        <v>0</v>
      </c>
      <c r="T95" s="107">
        <f>$S$95*$H$95</f>
        <v>0</v>
      </c>
      <c r="AR95" s="6" t="s">
        <v>112</v>
      </c>
      <c r="AT95" s="6" t="s">
        <v>109</v>
      </c>
      <c r="AU95" s="6" t="s">
        <v>64</v>
      </c>
      <c r="AY95" s="6" t="s">
        <v>114</v>
      </c>
      <c r="BG95" s="108">
        <f>IF($N$95="zákl. přenesená",$J$95,0)</f>
        <v>0</v>
      </c>
      <c r="BJ95" s="6" t="s">
        <v>112</v>
      </c>
      <c r="BK95" s="108">
        <f>ROUND($I$95*$H$95,2)</f>
        <v>0</v>
      </c>
    </row>
    <row r="96" spans="2:51" s="6" customFormat="1" ht="15.75" customHeight="1">
      <c r="B96" s="119"/>
      <c r="D96" s="120" t="s">
        <v>123</v>
      </c>
      <c r="F96" s="121" t="s">
        <v>127</v>
      </c>
      <c r="H96" s="122">
        <v>21</v>
      </c>
      <c r="L96" s="119"/>
      <c r="M96" s="123"/>
      <c r="T96" s="124"/>
      <c r="AT96" s="125" t="s">
        <v>123</v>
      </c>
      <c r="AU96" s="125" t="s">
        <v>64</v>
      </c>
      <c r="AV96" s="125" t="s">
        <v>73</v>
      </c>
      <c r="AW96" s="125" t="s">
        <v>64</v>
      </c>
      <c r="AX96" s="125" t="s">
        <v>71</v>
      </c>
      <c r="AY96" s="125" t="s">
        <v>114</v>
      </c>
    </row>
    <row r="97" spans="2:51" s="6" customFormat="1" ht="15.75" customHeight="1">
      <c r="B97" s="119"/>
      <c r="C97" s="97">
        <v>13</v>
      </c>
      <c r="D97" s="97" t="s">
        <v>109</v>
      </c>
      <c r="E97" s="98"/>
      <c r="F97" s="99" t="s">
        <v>361</v>
      </c>
      <c r="G97" s="100" t="s">
        <v>111</v>
      </c>
      <c r="H97" s="101">
        <v>1</v>
      </c>
      <c r="I97" s="102"/>
      <c r="J97" s="102">
        <f t="shared" si="0"/>
        <v>0</v>
      </c>
      <c r="K97" s="103"/>
      <c r="L97" s="119"/>
      <c r="M97" s="123"/>
      <c r="T97" s="124"/>
      <c r="AT97" s="125"/>
      <c r="AU97" s="125"/>
      <c r="AV97" s="125"/>
      <c r="AW97" s="125"/>
      <c r="AX97" s="125"/>
      <c r="AY97" s="125"/>
    </row>
    <row r="98" spans="2:51" s="6" customFormat="1" ht="15.75" customHeight="1">
      <c r="B98" s="119"/>
      <c r="C98" s="109">
        <v>14</v>
      </c>
      <c r="D98" s="109" t="s">
        <v>115</v>
      </c>
      <c r="E98" s="110"/>
      <c r="F98" s="111" t="s">
        <v>360</v>
      </c>
      <c r="G98" s="112" t="s">
        <v>111</v>
      </c>
      <c r="H98" s="113">
        <v>1</v>
      </c>
      <c r="I98" s="114"/>
      <c r="J98" s="114">
        <f t="shared" si="0"/>
        <v>0</v>
      </c>
      <c r="K98" s="115"/>
      <c r="L98" s="119"/>
      <c r="M98" s="123"/>
      <c r="T98" s="124"/>
      <c r="AT98" s="125"/>
      <c r="AU98" s="125"/>
      <c r="AV98" s="125"/>
      <c r="AW98" s="125"/>
      <c r="AX98" s="125"/>
      <c r="AY98" s="125"/>
    </row>
    <row r="99" spans="2:63" s="6" customFormat="1" ht="15.75" customHeight="1">
      <c r="B99" s="19"/>
      <c r="C99" s="97">
        <v>15</v>
      </c>
      <c r="D99" s="97" t="s">
        <v>109</v>
      </c>
      <c r="E99" s="98"/>
      <c r="F99" s="99" t="s">
        <v>129</v>
      </c>
      <c r="G99" s="100" t="s">
        <v>109</v>
      </c>
      <c r="H99" s="101">
        <v>20</v>
      </c>
      <c r="I99" s="102"/>
      <c r="J99" s="102">
        <f t="shared" si="0"/>
        <v>0</v>
      </c>
      <c r="K99" s="103"/>
      <c r="L99" s="19"/>
      <c r="M99" s="104"/>
      <c r="N99" s="105" t="s">
        <v>39</v>
      </c>
      <c r="O99" s="106">
        <v>0.041</v>
      </c>
      <c r="P99" s="106">
        <f>$O$99*$H$99</f>
        <v>0.8200000000000001</v>
      </c>
      <c r="Q99" s="106">
        <v>0</v>
      </c>
      <c r="R99" s="106">
        <f>$Q$99*$H$99</f>
        <v>0</v>
      </c>
      <c r="S99" s="106">
        <v>0</v>
      </c>
      <c r="T99" s="107">
        <f>$S$99*$H$99</f>
        <v>0</v>
      </c>
      <c r="AR99" s="6" t="s">
        <v>112</v>
      </c>
      <c r="AT99" s="6" t="s">
        <v>113</v>
      </c>
      <c r="AU99" s="6" t="s">
        <v>64</v>
      </c>
      <c r="AY99" s="6" t="s">
        <v>114</v>
      </c>
      <c r="BG99" s="108">
        <f>IF($N$99="zákl. přenesená",$J$99,0)</f>
        <v>0</v>
      </c>
      <c r="BJ99" s="6" t="s">
        <v>112</v>
      </c>
      <c r="BK99" s="108">
        <f>ROUND($I$99*$H$99,2)</f>
        <v>0</v>
      </c>
    </row>
    <row r="100" spans="2:63" s="6" customFormat="1" ht="15.75" customHeight="1">
      <c r="B100" s="19"/>
      <c r="C100" s="109">
        <v>16</v>
      </c>
      <c r="D100" s="109" t="s">
        <v>115</v>
      </c>
      <c r="E100" s="110"/>
      <c r="F100" s="237" t="s">
        <v>378</v>
      </c>
      <c r="G100" s="112" t="s">
        <v>109</v>
      </c>
      <c r="H100" s="113">
        <v>42</v>
      </c>
      <c r="I100" s="114"/>
      <c r="J100" s="114">
        <f t="shared" si="0"/>
        <v>0</v>
      </c>
      <c r="K100" s="115"/>
      <c r="L100" s="116"/>
      <c r="M100" s="115"/>
      <c r="N100" s="117" t="s">
        <v>39</v>
      </c>
      <c r="Q100" s="106">
        <v>0.28</v>
      </c>
      <c r="R100" s="106">
        <f>$Q$100*$H$100</f>
        <v>11.760000000000002</v>
      </c>
      <c r="S100" s="106">
        <v>0</v>
      </c>
      <c r="T100" s="107">
        <f>$S$100*$H$100</f>
        <v>0</v>
      </c>
      <c r="AR100" s="6" t="s">
        <v>112</v>
      </c>
      <c r="AT100" s="6" t="s">
        <v>109</v>
      </c>
      <c r="AU100" s="6" t="s">
        <v>64</v>
      </c>
      <c r="AY100" s="6" t="s">
        <v>114</v>
      </c>
      <c r="BG100" s="108">
        <f>IF($N$100="zákl. přenesená",$J$100,0)</f>
        <v>0</v>
      </c>
      <c r="BJ100" s="6" t="s">
        <v>112</v>
      </c>
      <c r="BK100" s="108">
        <f>ROUND($I$100*$H$100,2)</f>
        <v>0</v>
      </c>
    </row>
    <row r="101" spans="2:51" s="6" customFormat="1" ht="15.75" customHeight="1">
      <c r="B101" s="119"/>
      <c r="D101" s="120" t="s">
        <v>123</v>
      </c>
      <c r="F101" s="121" t="s">
        <v>127</v>
      </c>
      <c r="H101" s="122">
        <v>21</v>
      </c>
      <c r="L101" s="119"/>
      <c r="M101" s="123"/>
      <c r="T101" s="124"/>
      <c r="AT101" s="125" t="s">
        <v>123</v>
      </c>
      <c r="AU101" s="125" t="s">
        <v>64</v>
      </c>
      <c r="AV101" s="125" t="s">
        <v>73</v>
      </c>
      <c r="AW101" s="125" t="s">
        <v>64</v>
      </c>
      <c r="AX101" s="125" t="s">
        <v>71</v>
      </c>
      <c r="AY101" s="125" t="s">
        <v>114</v>
      </c>
    </row>
    <row r="102" spans="2:63" s="6" customFormat="1" ht="15.75" customHeight="1">
      <c r="B102" s="19"/>
      <c r="C102" s="97">
        <v>17</v>
      </c>
      <c r="D102" s="97" t="s">
        <v>109</v>
      </c>
      <c r="E102" s="98"/>
      <c r="F102" s="99" t="s">
        <v>131</v>
      </c>
      <c r="G102" s="100" t="s">
        <v>109</v>
      </c>
      <c r="H102" s="101">
        <v>20</v>
      </c>
      <c r="I102" s="102"/>
      <c r="J102" s="102">
        <f t="shared" si="0"/>
        <v>0</v>
      </c>
      <c r="K102" s="103"/>
      <c r="L102" s="19"/>
      <c r="M102" s="104"/>
      <c r="N102" s="105" t="s">
        <v>39</v>
      </c>
      <c r="O102" s="106">
        <v>0.041</v>
      </c>
      <c r="P102" s="106">
        <f>$O$102*$H$102</f>
        <v>0.8200000000000001</v>
      </c>
      <c r="Q102" s="106">
        <v>0</v>
      </c>
      <c r="R102" s="106">
        <f>$Q$102*$H$102</f>
        <v>0</v>
      </c>
      <c r="S102" s="106">
        <v>0</v>
      </c>
      <c r="T102" s="107">
        <f>$S$102*$H$102</f>
        <v>0</v>
      </c>
      <c r="AR102" s="6" t="s">
        <v>112</v>
      </c>
      <c r="AT102" s="6" t="s">
        <v>113</v>
      </c>
      <c r="AU102" s="6" t="s">
        <v>64</v>
      </c>
      <c r="AY102" s="6" t="s">
        <v>114</v>
      </c>
      <c r="BG102" s="108">
        <f>IF($N$102="zákl. přenesená",$J$102,0)</f>
        <v>0</v>
      </c>
      <c r="BJ102" s="6" t="s">
        <v>112</v>
      </c>
      <c r="BK102" s="108">
        <f>ROUND($I$102*$H$102,2)</f>
        <v>0</v>
      </c>
    </row>
    <row r="103" spans="2:63" s="6" customFormat="1" ht="15.75" customHeight="1">
      <c r="B103" s="19"/>
      <c r="C103" s="109">
        <v>18</v>
      </c>
      <c r="D103" s="109" t="s">
        <v>115</v>
      </c>
      <c r="E103" s="110"/>
      <c r="F103" s="237" t="s">
        <v>377</v>
      </c>
      <c r="G103" s="112" t="s">
        <v>109</v>
      </c>
      <c r="H103" s="113">
        <v>21</v>
      </c>
      <c r="I103" s="114"/>
      <c r="J103" s="114">
        <f t="shared" si="0"/>
        <v>0</v>
      </c>
      <c r="K103" s="115"/>
      <c r="L103" s="116"/>
      <c r="M103" s="115"/>
      <c r="N103" s="117" t="s">
        <v>39</v>
      </c>
      <c r="Q103" s="106">
        <v>0.26</v>
      </c>
      <c r="R103" s="106">
        <f>$Q$103*$H$103</f>
        <v>5.46</v>
      </c>
      <c r="S103" s="106">
        <v>0</v>
      </c>
      <c r="T103" s="107">
        <f>$S$103*$H$103</f>
        <v>0</v>
      </c>
      <c r="AR103" s="6" t="s">
        <v>112</v>
      </c>
      <c r="AT103" s="6" t="s">
        <v>109</v>
      </c>
      <c r="AU103" s="6" t="s">
        <v>64</v>
      </c>
      <c r="AY103" s="6" t="s">
        <v>114</v>
      </c>
      <c r="BG103" s="108">
        <f>IF($N$103="zákl. přenesená",$J$103,0)</f>
        <v>0</v>
      </c>
      <c r="BJ103" s="6" t="s">
        <v>112</v>
      </c>
      <c r="BK103" s="108">
        <f>ROUND($I$103*$H$103,2)</f>
        <v>0</v>
      </c>
    </row>
    <row r="104" spans="2:51" s="6" customFormat="1" ht="15.75" customHeight="1">
      <c r="B104" s="119"/>
      <c r="D104" s="120" t="s">
        <v>123</v>
      </c>
      <c r="F104" s="121" t="s">
        <v>127</v>
      </c>
      <c r="H104" s="122">
        <v>21</v>
      </c>
      <c r="L104" s="119"/>
      <c r="M104" s="123"/>
      <c r="T104" s="124"/>
      <c r="AT104" s="125" t="s">
        <v>123</v>
      </c>
      <c r="AU104" s="125" t="s">
        <v>64</v>
      </c>
      <c r="AV104" s="125" t="s">
        <v>73</v>
      </c>
      <c r="AW104" s="125" t="s">
        <v>64</v>
      </c>
      <c r="AX104" s="125" t="s">
        <v>71</v>
      </c>
      <c r="AY104" s="125" t="s">
        <v>114</v>
      </c>
    </row>
    <row r="105" spans="2:63" s="6" customFormat="1" ht="15.75" customHeight="1">
      <c r="B105" s="19"/>
      <c r="C105" s="97">
        <v>19</v>
      </c>
      <c r="D105" s="97" t="s">
        <v>109</v>
      </c>
      <c r="E105" s="98"/>
      <c r="F105" s="99" t="s">
        <v>134</v>
      </c>
      <c r="G105" s="100" t="s">
        <v>111</v>
      </c>
      <c r="H105" s="101">
        <v>2</v>
      </c>
      <c r="I105" s="102"/>
      <c r="J105" s="102">
        <f t="shared" si="0"/>
        <v>0</v>
      </c>
      <c r="K105" s="103"/>
      <c r="L105" s="19"/>
      <c r="M105" s="104"/>
      <c r="N105" s="105" t="s">
        <v>39</v>
      </c>
      <c r="O105" s="106">
        <v>1.822</v>
      </c>
      <c r="P105" s="106">
        <f>$O$105*$H$105</f>
        <v>3.644</v>
      </c>
      <c r="Q105" s="106">
        <v>0</v>
      </c>
      <c r="R105" s="106">
        <f>$Q$105*$H$105</f>
        <v>0</v>
      </c>
      <c r="S105" s="106">
        <v>0</v>
      </c>
      <c r="T105" s="107">
        <f>$S$105*$H$105</f>
        <v>0</v>
      </c>
      <c r="AR105" s="6" t="s">
        <v>112</v>
      </c>
      <c r="AT105" s="6" t="s">
        <v>113</v>
      </c>
      <c r="AU105" s="6" t="s">
        <v>64</v>
      </c>
      <c r="AY105" s="6" t="s">
        <v>114</v>
      </c>
      <c r="BG105" s="108">
        <f>IF($N$105="zákl. přenesená",$J$105,0)</f>
        <v>0</v>
      </c>
      <c r="BJ105" s="6" t="s">
        <v>112</v>
      </c>
      <c r="BK105" s="108">
        <f>ROUND($I$105*$H$105,2)</f>
        <v>0</v>
      </c>
    </row>
    <row r="106" spans="2:63" s="6" customFormat="1" ht="15.75" customHeight="1">
      <c r="B106" s="19"/>
      <c r="C106" s="97">
        <v>20</v>
      </c>
      <c r="D106" s="97" t="s">
        <v>109</v>
      </c>
      <c r="E106" s="98"/>
      <c r="F106" s="99" t="s">
        <v>136</v>
      </c>
      <c r="G106" s="100" t="s">
        <v>111</v>
      </c>
      <c r="H106" s="101">
        <v>3</v>
      </c>
      <c r="I106" s="102"/>
      <c r="J106" s="102">
        <f t="shared" si="0"/>
        <v>0</v>
      </c>
      <c r="K106" s="103"/>
      <c r="L106" s="19"/>
      <c r="M106" s="104"/>
      <c r="N106" s="105" t="s">
        <v>39</v>
      </c>
      <c r="O106" s="106">
        <v>0.056</v>
      </c>
      <c r="P106" s="106">
        <f>$O$106*$H$106</f>
        <v>0.168</v>
      </c>
      <c r="Q106" s="106">
        <v>0</v>
      </c>
      <c r="R106" s="106">
        <f>$Q$106*$H$106</f>
        <v>0</v>
      </c>
      <c r="S106" s="106">
        <v>0</v>
      </c>
      <c r="T106" s="107">
        <f>$S$106*$H$106</f>
        <v>0</v>
      </c>
      <c r="AR106" s="6" t="s">
        <v>112</v>
      </c>
      <c r="AT106" s="6" t="s">
        <v>113</v>
      </c>
      <c r="AU106" s="6" t="s">
        <v>64</v>
      </c>
      <c r="AY106" s="6" t="s">
        <v>114</v>
      </c>
      <c r="BG106" s="108">
        <f>IF($N$106="zákl. přenesená",$J$106,0)</f>
        <v>0</v>
      </c>
      <c r="BJ106" s="6" t="s">
        <v>112</v>
      </c>
      <c r="BK106" s="108">
        <f>ROUND($I$106*$H$106,2)</f>
        <v>0</v>
      </c>
    </row>
    <row r="107" spans="2:63" s="6" customFormat="1" ht="15.75" customHeight="1">
      <c r="B107" s="19"/>
      <c r="C107" s="109">
        <v>21</v>
      </c>
      <c r="D107" s="109" t="s">
        <v>115</v>
      </c>
      <c r="E107" s="110"/>
      <c r="F107" s="111" t="s">
        <v>138</v>
      </c>
      <c r="G107" s="112" t="s">
        <v>111</v>
      </c>
      <c r="H107" s="113">
        <v>3</v>
      </c>
      <c r="I107" s="114"/>
      <c r="J107" s="114">
        <f t="shared" si="0"/>
        <v>0</v>
      </c>
      <c r="K107" s="115"/>
      <c r="L107" s="116"/>
      <c r="M107" s="115"/>
      <c r="N107" s="117" t="s">
        <v>39</v>
      </c>
      <c r="Q107" s="106">
        <v>2.4</v>
      </c>
      <c r="R107" s="106">
        <f>$Q$107*$H$107</f>
        <v>7.199999999999999</v>
      </c>
      <c r="S107" s="106">
        <v>0</v>
      </c>
      <c r="T107" s="107">
        <f>$S$107*$H$107</f>
        <v>0</v>
      </c>
      <c r="AR107" s="6" t="s">
        <v>112</v>
      </c>
      <c r="AT107" s="6" t="s">
        <v>109</v>
      </c>
      <c r="AU107" s="6" t="s">
        <v>64</v>
      </c>
      <c r="AY107" s="6" t="s">
        <v>114</v>
      </c>
      <c r="BG107" s="108">
        <f>IF($N$107="zákl. přenesená",$J$107,0)</f>
        <v>0</v>
      </c>
      <c r="BJ107" s="6" t="s">
        <v>112</v>
      </c>
      <c r="BK107" s="108">
        <f>ROUND($I$107*$H$107,2)</f>
        <v>0</v>
      </c>
    </row>
    <row r="108" spans="2:63" s="6" customFormat="1" ht="15.75" customHeight="1">
      <c r="B108" s="19"/>
      <c r="C108" s="97">
        <v>22</v>
      </c>
      <c r="D108" s="97" t="s">
        <v>109</v>
      </c>
      <c r="E108" s="98"/>
      <c r="F108" s="99" t="s">
        <v>140</v>
      </c>
      <c r="G108" s="100" t="s">
        <v>111</v>
      </c>
      <c r="H108" s="101">
        <v>15</v>
      </c>
      <c r="I108" s="102"/>
      <c r="J108" s="102">
        <f t="shared" si="0"/>
        <v>0</v>
      </c>
      <c r="K108" s="103"/>
      <c r="L108" s="19"/>
      <c r="M108" s="104"/>
      <c r="N108" s="105" t="s">
        <v>39</v>
      </c>
      <c r="O108" s="106">
        <v>0.01</v>
      </c>
      <c r="P108" s="106">
        <f>$O$108*$H$108</f>
        <v>0.15</v>
      </c>
      <c r="Q108" s="106">
        <v>0</v>
      </c>
      <c r="R108" s="106">
        <f>$Q$108*$H$108</f>
        <v>0</v>
      </c>
      <c r="S108" s="106">
        <v>0</v>
      </c>
      <c r="T108" s="107">
        <f>$S$108*$H$108</f>
        <v>0</v>
      </c>
      <c r="AR108" s="6" t="s">
        <v>112</v>
      </c>
      <c r="AT108" s="6" t="s">
        <v>113</v>
      </c>
      <c r="AU108" s="6" t="s">
        <v>64</v>
      </c>
      <c r="AY108" s="6" t="s">
        <v>114</v>
      </c>
      <c r="BG108" s="108">
        <f>IF($N$108="zákl. přenesená",$J$108,0)</f>
        <v>0</v>
      </c>
      <c r="BJ108" s="6" t="s">
        <v>112</v>
      </c>
      <c r="BK108" s="108">
        <f>ROUND($I$108*$H$108,2)</f>
        <v>0</v>
      </c>
    </row>
    <row r="109" spans="2:63" s="6" customFormat="1" ht="15.75" customHeight="1">
      <c r="B109" s="19"/>
      <c r="C109" s="109">
        <v>23</v>
      </c>
      <c r="D109" s="109" t="s">
        <v>115</v>
      </c>
      <c r="E109" s="110"/>
      <c r="F109" s="111" t="s">
        <v>142</v>
      </c>
      <c r="G109" s="112" t="s">
        <v>111</v>
      </c>
      <c r="H109" s="113">
        <v>15</v>
      </c>
      <c r="I109" s="114"/>
      <c r="J109" s="114">
        <f t="shared" si="0"/>
        <v>0</v>
      </c>
      <c r="K109" s="115"/>
      <c r="L109" s="116"/>
      <c r="M109" s="115"/>
      <c r="N109" s="117" t="s">
        <v>39</v>
      </c>
      <c r="Q109" s="106">
        <v>0.66</v>
      </c>
      <c r="R109" s="106">
        <f>$Q$109*$H$109</f>
        <v>9.9</v>
      </c>
      <c r="S109" s="106">
        <v>0</v>
      </c>
      <c r="T109" s="107">
        <f>$S$109*$H$109</f>
        <v>0</v>
      </c>
      <c r="AR109" s="6" t="s">
        <v>112</v>
      </c>
      <c r="AT109" s="6" t="s">
        <v>109</v>
      </c>
      <c r="AU109" s="6" t="s">
        <v>64</v>
      </c>
      <c r="AY109" s="6" t="s">
        <v>114</v>
      </c>
      <c r="BG109" s="108">
        <f>IF($N$109="zákl. přenesená",$J$109,0)</f>
        <v>0</v>
      </c>
      <c r="BJ109" s="6" t="s">
        <v>112</v>
      </c>
      <c r="BK109" s="108">
        <f>ROUND($I$109*$H$109,2)</f>
        <v>0</v>
      </c>
    </row>
    <row r="110" spans="2:63" s="6" customFormat="1" ht="15.75" customHeight="1">
      <c r="B110" s="19"/>
      <c r="C110" s="97">
        <v>24</v>
      </c>
      <c r="D110" s="97" t="s">
        <v>109</v>
      </c>
      <c r="E110" s="98"/>
      <c r="F110" s="99" t="s">
        <v>358</v>
      </c>
      <c r="G110" s="100" t="s">
        <v>109</v>
      </c>
      <c r="H110" s="101">
        <v>50</v>
      </c>
      <c r="I110" s="102"/>
      <c r="J110" s="102">
        <f t="shared" si="0"/>
        <v>0</v>
      </c>
      <c r="K110" s="103"/>
      <c r="L110" s="19"/>
      <c r="M110" s="104"/>
      <c r="N110" s="105" t="s">
        <v>39</v>
      </c>
      <c r="O110" s="106">
        <v>0.099</v>
      </c>
      <c r="P110" s="106">
        <f>$O$110*$H$110</f>
        <v>4.95</v>
      </c>
      <c r="Q110" s="106">
        <v>0</v>
      </c>
      <c r="R110" s="106">
        <f>$Q$110*$H$110</f>
        <v>0</v>
      </c>
      <c r="S110" s="106">
        <v>0</v>
      </c>
      <c r="T110" s="107">
        <f>$S$110*$H$110</f>
        <v>0</v>
      </c>
      <c r="AR110" s="6" t="s">
        <v>112</v>
      </c>
      <c r="AT110" s="6" t="s">
        <v>113</v>
      </c>
      <c r="AU110" s="6" t="s">
        <v>64</v>
      </c>
      <c r="AY110" s="6" t="s">
        <v>114</v>
      </c>
      <c r="BG110" s="108">
        <f>IF($N$110="zákl. přenesená",$J$110,0)</f>
        <v>0</v>
      </c>
      <c r="BJ110" s="6" t="s">
        <v>112</v>
      </c>
      <c r="BK110" s="108">
        <f>ROUND($I$110*$H$110,2)</f>
        <v>0</v>
      </c>
    </row>
    <row r="111" spans="2:63" s="6" customFormat="1" ht="15.75" customHeight="1">
      <c r="B111" s="19"/>
      <c r="C111" s="109">
        <v>25</v>
      </c>
      <c r="D111" s="109" t="s">
        <v>115</v>
      </c>
      <c r="E111" s="110"/>
      <c r="F111" s="111" t="s">
        <v>357</v>
      </c>
      <c r="G111" s="112" t="s">
        <v>109</v>
      </c>
      <c r="H111" s="113">
        <v>50</v>
      </c>
      <c r="I111" s="114"/>
      <c r="J111" s="114">
        <f t="shared" si="0"/>
        <v>0</v>
      </c>
      <c r="K111" s="115"/>
      <c r="L111" s="116"/>
      <c r="M111" s="115"/>
      <c r="N111" s="117" t="s">
        <v>39</v>
      </c>
      <c r="Q111" s="106">
        <v>3.8</v>
      </c>
      <c r="R111" s="106">
        <f>$Q$111*$H$111</f>
        <v>190</v>
      </c>
      <c r="S111" s="106">
        <v>0</v>
      </c>
      <c r="T111" s="107">
        <f>$S$111*$H$111</f>
        <v>0</v>
      </c>
      <c r="AR111" s="6" t="s">
        <v>112</v>
      </c>
      <c r="AT111" s="6" t="s">
        <v>109</v>
      </c>
      <c r="AU111" s="6" t="s">
        <v>64</v>
      </c>
      <c r="AY111" s="6" t="s">
        <v>114</v>
      </c>
      <c r="BG111" s="108">
        <f>IF($N$111="zákl. přenesená",$J$111,0)</f>
        <v>0</v>
      </c>
      <c r="BJ111" s="6" t="s">
        <v>112</v>
      </c>
      <c r="BK111" s="108">
        <f>ROUND($I$111*$H$111,2)</f>
        <v>0</v>
      </c>
    </row>
    <row r="112" spans="2:63" s="6" customFormat="1" ht="15.75" customHeight="1">
      <c r="B112" s="19"/>
      <c r="C112" s="97">
        <v>26</v>
      </c>
      <c r="D112" s="97" t="s">
        <v>109</v>
      </c>
      <c r="E112" s="98"/>
      <c r="F112" s="235" t="s">
        <v>367</v>
      </c>
      <c r="G112" s="100" t="s">
        <v>109</v>
      </c>
      <c r="H112" s="101">
        <v>11</v>
      </c>
      <c r="I112" s="102"/>
      <c r="J112" s="102">
        <f>I112*H112</f>
        <v>0</v>
      </c>
      <c r="K112" s="115"/>
      <c r="L112" s="116"/>
      <c r="M112" s="115"/>
      <c r="N112" s="117"/>
      <c r="Q112" s="106"/>
      <c r="R112" s="106"/>
      <c r="S112" s="106"/>
      <c r="T112" s="107"/>
      <c r="BG112" s="108"/>
      <c r="BK112" s="108"/>
    </row>
    <row r="113" spans="2:63" s="6" customFormat="1" ht="15.75" customHeight="1">
      <c r="B113" s="19"/>
      <c r="C113" s="97">
        <v>27</v>
      </c>
      <c r="D113" s="109" t="s">
        <v>115</v>
      </c>
      <c r="E113" s="110"/>
      <c r="F113" s="237" t="s">
        <v>368</v>
      </c>
      <c r="G113" s="112" t="s">
        <v>109</v>
      </c>
      <c r="H113" s="113">
        <v>11</v>
      </c>
      <c r="I113" s="114"/>
      <c r="J113" s="114">
        <f>I113*H113</f>
        <v>0</v>
      </c>
      <c r="K113" s="115"/>
      <c r="L113" s="116"/>
      <c r="M113" s="115"/>
      <c r="N113" s="117"/>
      <c r="Q113" s="106"/>
      <c r="R113" s="106"/>
      <c r="S113" s="106"/>
      <c r="T113" s="107"/>
      <c r="BG113" s="108"/>
      <c r="BK113" s="108"/>
    </row>
    <row r="114" spans="2:63" s="6" customFormat="1" ht="15.75" customHeight="1">
      <c r="B114" s="19"/>
      <c r="C114" s="109">
        <v>28</v>
      </c>
      <c r="D114" s="97" t="s">
        <v>109</v>
      </c>
      <c r="E114" s="98"/>
      <c r="F114" s="235" t="s">
        <v>369</v>
      </c>
      <c r="G114" s="100" t="s">
        <v>111</v>
      </c>
      <c r="H114" s="101">
        <v>22</v>
      </c>
      <c r="I114" s="102"/>
      <c r="J114" s="102">
        <f t="shared" si="0"/>
        <v>0</v>
      </c>
      <c r="K114" s="103"/>
      <c r="L114" s="19"/>
      <c r="M114" s="104"/>
      <c r="N114" s="105" t="s">
        <v>39</v>
      </c>
      <c r="O114" s="106">
        <v>0.322</v>
      </c>
      <c r="P114" s="106">
        <f>$O$114*$H$114</f>
        <v>7.0840000000000005</v>
      </c>
      <c r="Q114" s="106">
        <v>0</v>
      </c>
      <c r="R114" s="106">
        <f>$Q$114*$H$114</f>
        <v>0</v>
      </c>
      <c r="S114" s="106">
        <v>0</v>
      </c>
      <c r="T114" s="107">
        <f>$S$114*$H$114</f>
        <v>0</v>
      </c>
      <c r="AR114" s="6" t="s">
        <v>112</v>
      </c>
      <c r="AT114" s="6" t="s">
        <v>113</v>
      </c>
      <c r="AU114" s="6" t="s">
        <v>64</v>
      </c>
      <c r="AY114" s="6" t="s">
        <v>114</v>
      </c>
      <c r="BG114" s="108">
        <f>IF($N$114="zákl. přenesená",$J$114,0)</f>
        <v>0</v>
      </c>
      <c r="BJ114" s="6" t="s">
        <v>112</v>
      </c>
      <c r="BK114" s="108">
        <f>ROUND($I$114*$H$114,2)</f>
        <v>0</v>
      </c>
    </row>
    <row r="115" spans="2:63" s="6" customFormat="1" ht="15.75" customHeight="1">
      <c r="B115" s="19"/>
      <c r="C115" s="97">
        <v>29</v>
      </c>
      <c r="D115" s="109" t="s">
        <v>115</v>
      </c>
      <c r="E115" s="110"/>
      <c r="F115" s="111" t="s">
        <v>146</v>
      </c>
      <c r="G115" s="112" t="s">
        <v>111</v>
      </c>
      <c r="H115" s="113">
        <v>22</v>
      </c>
      <c r="I115" s="114"/>
      <c r="J115" s="114">
        <f t="shared" si="0"/>
        <v>0</v>
      </c>
      <c r="K115" s="115"/>
      <c r="L115" s="116"/>
      <c r="M115" s="115"/>
      <c r="N115" s="117" t="s">
        <v>39</v>
      </c>
      <c r="Q115" s="106">
        <v>0.159</v>
      </c>
      <c r="R115" s="106">
        <f>$Q$115*$H$115</f>
        <v>3.498</v>
      </c>
      <c r="S115" s="106">
        <v>0</v>
      </c>
      <c r="T115" s="107">
        <f>$S$115*$H$115</f>
        <v>0</v>
      </c>
      <c r="AR115" s="6" t="s">
        <v>112</v>
      </c>
      <c r="AT115" s="6" t="s">
        <v>109</v>
      </c>
      <c r="AU115" s="6" t="s">
        <v>64</v>
      </c>
      <c r="AY115" s="6" t="s">
        <v>114</v>
      </c>
      <c r="BG115" s="108">
        <f>IF($N$115="zákl. přenesená",$J$115,0)</f>
        <v>0</v>
      </c>
      <c r="BJ115" s="6" t="s">
        <v>112</v>
      </c>
      <c r="BK115" s="108">
        <f>ROUND($I$115*$H$115,2)</f>
        <v>0</v>
      </c>
    </row>
    <row r="116" spans="2:63" s="6" customFormat="1" ht="15.75" customHeight="1">
      <c r="B116" s="19"/>
      <c r="C116" s="109">
        <v>30</v>
      </c>
      <c r="D116" s="97" t="s">
        <v>109</v>
      </c>
      <c r="E116" s="98"/>
      <c r="F116" s="99" t="s">
        <v>148</v>
      </c>
      <c r="G116" s="100" t="s">
        <v>109</v>
      </c>
      <c r="H116" s="101">
        <v>28</v>
      </c>
      <c r="I116" s="102"/>
      <c r="J116" s="102">
        <f t="shared" si="0"/>
        <v>0</v>
      </c>
      <c r="K116" s="103"/>
      <c r="L116" s="19"/>
      <c r="M116" s="104"/>
      <c r="N116" s="105" t="s">
        <v>39</v>
      </c>
      <c r="O116" s="106">
        <v>0.129</v>
      </c>
      <c r="P116" s="106">
        <f>$O$116*$H$116</f>
        <v>3.612</v>
      </c>
      <c r="Q116" s="106">
        <v>0</v>
      </c>
      <c r="R116" s="106">
        <f>$Q$116*$H$116</f>
        <v>0</v>
      </c>
      <c r="S116" s="106">
        <v>0</v>
      </c>
      <c r="T116" s="107">
        <f>$S$116*$H$116</f>
        <v>0</v>
      </c>
      <c r="AR116" s="6" t="s">
        <v>112</v>
      </c>
      <c r="AT116" s="6" t="s">
        <v>113</v>
      </c>
      <c r="AU116" s="6" t="s">
        <v>64</v>
      </c>
      <c r="AY116" s="6" t="s">
        <v>114</v>
      </c>
      <c r="BG116" s="108">
        <f>IF($N$116="zákl. přenesená",$J$116,0)</f>
        <v>0</v>
      </c>
      <c r="BJ116" s="6" t="s">
        <v>112</v>
      </c>
      <c r="BK116" s="108">
        <f>ROUND($I$116*$H$116,2)</f>
        <v>0</v>
      </c>
    </row>
    <row r="117" spans="2:63" s="6" customFormat="1" ht="15.75" customHeight="1">
      <c r="B117" s="19"/>
      <c r="C117" s="97">
        <v>31</v>
      </c>
      <c r="D117" s="109" t="s">
        <v>115</v>
      </c>
      <c r="E117" s="110"/>
      <c r="F117" s="111" t="s">
        <v>366</v>
      </c>
      <c r="G117" s="238" t="s">
        <v>109</v>
      </c>
      <c r="H117" s="113">
        <v>28</v>
      </c>
      <c r="I117" s="114"/>
      <c r="J117" s="114">
        <f t="shared" si="0"/>
        <v>0</v>
      </c>
      <c r="K117" s="103"/>
      <c r="L117" s="19"/>
      <c r="M117" s="104"/>
      <c r="N117" s="105"/>
      <c r="O117" s="106"/>
      <c r="P117" s="106"/>
      <c r="Q117" s="106"/>
      <c r="R117" s="106"/>
      <c r="S117" s="106"/>
      <c r="T117" s="107"/>
      <c r="BG117" s="108"/>
      <c r="BK117" s="108"/>
    </row>
    <row r="118" spans="2:63" s="6" customFormat="1" ht="15.75" customHeight="1">
      <c r="B118" s="19"/>
      <c r="C118" s="109">
        <v>32</v>
      </c>
      <c r="D118" s="97" t="s">
        <v>109</v>
      </c>
      <c r="E118" s="98"/>
      <c r="F118" s="99" t="s">
        <v>150</v>
      </c>
      <c r="G118" s="100" t="s">
        <v>109</v>
      </c>
      <c r="H118" s="101">
        <v>38</v>
      </c>
      <c r="I118" s="102"/>
      <c r="J118" s="102">
        <f t="shared" si="0"/>
        <v>0</v>
      </c>
      <c r="K118" s="103"/>
      <c r="L118" s="19"/>
      <c r="M118" s="104"/>
      <c r="N118" s="105" t="s">
        <v>39</v>
      </c>
      <c r="O118" s="106">
        <v>0.216</v>
      </c>
      <c r="P118" s="106">
        <f>$O$118*$H$118</f>
        <v>8.208</v>
      </c>
      <c r="Q118" s="106">
        <v>0</v>
      </c>
      <c r="R118" s="106">
        <f>$Q$118*$H$118</f>
        <v>0</v>
      </c>
      <c r="S118" s="106">
        <v>0</v>
      </c>
      <c r="T118" s="107">
        <f>$S$118*$H$118</f>
        <v>0</v>
      </c>
      <c r="AR118" s="6" t="s">
        <v>112</v>
      </c>
      <c r="AT118" s="6" t="s">
        <v>113</v>
      </c>
      <c r="AU118" s="6" t="s">
        <v>64</v>
      </c>
      <c r="AY118" s="6" t="s">
        <v>114</v>
      </c>
      <c r="BG118" s="108">
        <f>IF($N$118="zákl. přenesená",$J$118,0)</f>
        <v>0</v>
      </c>
      <c r="BJ118" s="6" t="s">
        <v>112</v>
      </c>
      <c r="BK118" s="108">
        <f>ROUND($I$118*$H$118,2)</f>
        <v>0</v>
      </c>
    </row>
    <row r="119" spans="2:63" s="6" customFormat="1" ht="15.75" customHeight="1">
      <c r="B119" s="19"/>
      <c r="C119" s="97">
        <v>33</v>
      </c>
      <c r="D119" s="109" t="s">
        <v>115</v>
      </c>
      <c r="E119" s="110"/>
      <c r="F119" s="237" t="s">
        <v>152</v>
      </c>
      <c r="G119" s="112" t="s">
        <v>153</v>
      </c>
      <c r="H119" s="113">
        <v>38</v>
      </c>
      <c r="I119" s="114"/>
      <c r="J119" s="114">
        <f t="shared" si="0"/>
        <v>0</v>
      </c>
      <c r="K119" s="115"/>
      <c r="L119" s="116"/>
      <c r="M119" s="115"/>
      <c r="N119" s="117" t="s">
        <v>39</v>
      </c>
      <c r="Q119" s="106">
        <v>1</v>
      </c>
      <c r="R119" s="106">
        <f>$Q$119*$H$119</f>
        <v>38</v>
      </c>
      <c r="S119" s="106">
        <v>0</v>
      </c>
      <c r="T119" s="107">
        <f>$S$119*$H$119</f>
        <v>0</v>
      </c>
      <c r="AR119" s="6" t="s">
        <v>112</v>
      </c>
      <c r="AT119" s="6" t="s">
        <v>109</v>
      </c>
      <c r="AU119" s="6" t="s">
        <v>64</v>
      </c>
      <c r="AY119" s="6" t="s">
        <v>114</v>
      </c>
      <c r="BG119" s="108">
        <f>IF($N$119="zákl. přenesená",$J$119,0)</f>
        <v>0</v>
      </c>
      <c r="BJ119" s="6" t="s">
        <v>112</v>
      </c>
      <c r="BK119" s="108">
        <f>ROUND($I$119*$H$119,2)</f>
        <v>0</v>
      </c>
    </row>
    <row r="120" spans="2:63" s="6" customFormat="1" ht="15.75" customHeight="1">
      <c r="B120" s="19"/>
      <c r="C120" s="97">
        <v>34</v>
      </c>
      <c r="D120" s="109" t="s">
        <v>115</v>
      </c>
      <c r="E120" s="110"/>
      <c r="F120" s="111" t="s">
        <v>155</v>
      </c>
      <c r="G120" s="112" t="s">
        <v>111</v>
      </c>
      <c r="H120" s="113">
        <v>15</v>
      </c>
      <c r="I120" s="114"/>
      <c r="J120" s="114">
        <f t="shared" si="0"/>
        <v>0</v>
      </c>
      <c r="K120" s="115"/>
      <c r="L120" s="116"/>
      <c r="M120" s="115"/>
      <c r="N120" s="117" t="s">
        <v>39</v>
      </c>
      <c r="Q120" s="106">
        <v>0.22</v>
      </c>
      <c r="R120" s="106">
        <f>$Q$120*$H$120</f>
        <v>3.3</v>
      </c>
      <c r="S120" s="106">
        <v>0</v>
      </c>
      <c r="T120" s="107">
        <f>$S$120*$H$120</f>
        <v>0</v>
      </c>
      <c r="AR120" s="6" t="s">
        <v>112</v>
      </c>
      <c r="AT120" s="6" t="s">
        <v>109</v>
      </c>
      <c r="AU120" s="6" t="s">
        <v>64</v>
      </c>
      <c r="AY120" s="6" t="s">
        <v>114</v>
      </c>
      <c r="BG120" s="108">
        <f>IF($N$120="zákl. přenesená",$J$120,0)</f>
        <v>0</v>
      </c>
      <c r="BJ120" s="6" t="s">
        <v>112</v>
      </c>
      <c r="BK120" s="108">
        <f>ROUND($I$120*$H$120,2)</f>
        <v>0</v>
      </c>
    </row>
    <row r="121" spans="2:63" s="6" customFormat="1" ht="15.75" customHeight="1">
      <c r="B121" s="19"/>
      <c r="C121" s="109">
        <v>35</v>
      </c>
      <c r="D121" s="109" t="s">
        <v>115</v>
      </c>
      <c r="E121" s="110"/>
      <c r="F121" s="111" t="s">
        <v>156</v>
      </c>
      <c r="G121" s="112" t="s">
        <v>111</v>
      </c>
      <c r="H121" s="113">
        <v>4</v>
      </c>
      <c r="I121" s="114"/>
      <c r="J121" s="114">
        <f t="shared" si="0"/>
        <v>0</v>
      </c>
      <c r="K121" s="115"/>
      <c r="L121" s="116"/>
      <c r="M121" s="115"/>
      <c r="N121" s="117" t="s">
        <v>39</v>
      </c>
      <c r="Q121" s="106">
        <v>0.22</v>
      </c>
      <c r="R121" s="106">
        <f>$Q$121*$H$121</f>
        <v>0.88</v>
      </c>
      <c r="S121" s="106">
        <v>0</v>
      </c>
      <c r="T121" s="107">
        <f>$S$121*$H$121</f>
        <v>0</v>
      </c>
      <c r="AR121" s="6" t="s">
        <v>112</v>
      </c>
      <c r="AT121" s="6" t="s">
        <v>109</v>
      </c>
      <c r="AU121" s="6" t="s">
        <v>64</v>
      </c>
      <c r="AY121" s="6" t="s">
        <v>114</v>
      </c>
      <c r="BG121" s="108">
        <f>IF($N$121="zákl. přenesená",$J$121,0)</f>
        <v>0</v>
      </c>
      <c r="BJ121" s="6" t="s">
        <v>112</v>
      </c>
      <c r="BK121" s="108">
        <f>ROUND($I$121*$H$121,2)</f>
        <v>0</v>
      </c>
    </row>
    <row r="122" spans="2:63" s="6" customFormat="1" ht="15.75" customHeight="1">
      <c r="B122" s="19"/>
      <c r="C122" s="97">
        <v>36</v>
      </c>
      <c r="D122" s="97" t="s">
        <v>109</v>
      </c>
      <c r="E122" s="98"/>
      <c r="F122" s="99" t="s">
        <v>157</v>
      </c>
      <c r="G122" s="100" t="s">
        <v>111</v>
      </c>
      <c r="H122" s="101">
        <v>2</v>
      </c>
      <c r="I122" s="102"/>
      <c r="J122" s="102">
        <f t="shared" si="0"/>
        <v>0</v>
      </c>
      <c r="K122" s="103"/>
      <c r="L122" s="19"/>
      <c r="M122" s="104"/>
      <c r="N122" s="105" t="s">
        <v>39</v>
      </c>
      <c r="O122" s="106">
        <v>0.297</v>
      </c>
      <c r="P122" s="106">
        <f>$O$122*$H$122</f>
        <v>0.594</v>
      </c>
      <c r="Q122" s="106">
        <v>0</v>
      </c>
      <c r="R122" s="106">
        <f>$Q$122*$H$122</f>
        <v>0</v>
      </c>
      <c r="S122" s="106">
        <v>0</v>
      </c>
      <c r="T122" s="107">
        <f>$S$122*$H$122</f>
        <v>0</v>
      </c>
      <c r="AR122" s="6" t="s">
        <v>112</v>
      </c>
      <c r="AT122" s="6" t="s">
        <v>113</v>
      </c>
      <c r="AU122" s="6" t="s">
        <v>64</v>
      </c>
      <c r="AY122" s="6" t="s">
        <v>114</v>
      </c>
      <c r="BG122" s="108">
        <f>IF($N$122="zákl. přenesená",$J$122,0)</f>
        <v>0</v>
      </c>
      <c r="BJ122" s="6" t="s">
        <v>112</v>
      </c>
      <c r="BK122" s="108">
        <f>ROUND($I$122*$H$122,2)</f>
        <v>0</v>
      </c>
    </row>
    <row r="123" spans="2:47" s="6" customFormat="1" ht="27" customHeight="1">
      <c r="B123" s="19"/>
      <c r="D123" s="120" t="s">
        <v>158</v>
      </c>
      <c r="F123" s="126" t="s">
        <v>159</v>
      </c>
      <c r="L123" s="19"/>
      <c r="M123" s="45"/>
      <c r="T123" s="46"/>
      <c r="AT123" s="6" t="s">
        <v>158</v>
      </c>
      <c r="AU123" s="6" t="s">
        <v>64</v>
      </c>
    </row>
    <row r="124" spans="2:63" s="6" customFormat="1" ht="15.75" customHeight="1">
      <c r="B124" s="19"/>
      <c r="C124" s="109">
        <v>37</v>
      </c>
      <c r="D124" s="109" t="s">
        <v>115</v>
      </c>
      <c r="E124" s="110"/>
      <c r="F124" s="111" t="s">
        <v>160</v>
      </c>
      <c r="G124" s="112" t="s">
        <v>111</v>
      </c>
      <c r="H124" s="113">
        <v>2</v>
      </c>
      <c r="I124" s="114"/>
      <c r="J124" s="114">
        <f t="shared" si="0"/>
        <v>0</v>
      </c>
      <c r="K124" s="115"/>
      <c r="L124" s="116"/>
      <c r="M124" s="115"/>
      <c r="N124" s="117" t="s">
        <v>39</v>
      </c>
      <c r="Q124" s="106">
        <v>11.86</v>
      </c>
      <c r="R124" s="106">
        <f>$Q$124*$H$124</f>
        <v>23.72</v>
      </c>
      <c r="S124" s="106">
        <v>0</v>
      </c>
      <c r="T124" s="107">
        <f>$S$124*$H$124</f>
        <v>0</v>
      </c>
      <c r="AR124" s="6" t="s">
        <v>126</v>
      </c>
      <c r="AT124" s="6" t="s">
        <v>109</v>
      </c>
      <c r="AU124" s="6" t="s">
        <v>64</v>
      </c>
      <c r="AY124" s="6" t="s">
        <v>114</v>
      </c>
      <c r="BG124" s="108">
        <f>IF($N$124="zákl. přenesená",$J$124,0)</f>
        <v>0</v>
      </c>
      <c r="BJ124" s="6" t="s">
        <v>112</v>
      </c>
      <c r="BK124" s="108">
        <f>ROUND($I$124*$H$124,2)</f>
        <v>0</v>
      </c>
    </row>
    <row r="125" spans="2:47" s="6" customFormat="1" ht="16.5" customHeight="1">
      <c r="B125" s="19"/>
      <c r="D125" s="120" t="s">
        <v>374</v>
      </c>
      <c r="F125" s="118" t="s">
        <v>161</v>
      </c>
      <c r="L125" s="19"/>
      <c r="M125" s="45"/>
      <c r="T125" s="46"/>
      <c r="AU125" s="6" t="s">
        <v>64</v>
      </c>
    </row>
    <row r="126" spans="2:63" s="6" customFormat="1" ht="15.75" customHeight="1">
      <c r="B126" s="19"/>
      <c r="C126" s="109">
        <v>38</v>
      </c>
      <c r="D126" s="109" t="s">
        <v>115</v>
      </c>
      <c r="E126" s="110"/>
      <c r="F126" s="111" t="s">
        <v>162</v>
      </c>
      <c r="G126" s="112" t="s">
        <v>111</v>
      </c>
      <c r="H126" s="113">
        <v>3</v>
      </c>
      <c r="I126" s="114"/>
      <c r="J126" s="114">
        <f t="shared" si="0"/>
        <v>0</v>
      </c>
      <c r="K126" s="115"/>
      <c r="L126" s="116"/>
      <c r="M126" s="115"/>
      <c r="N126" s="117" t="s">
        <v>39</v>
      </c>
      <c r="Q126" s="106">
        <v>0.12</v>
      </c>
      <c r="R126" s="106">
        <f>$Q$126*$H$126</f>
        <v>0.36</v>
      </c>
      <c r="S126" s="106">
        <v>0</v>
      </c>
      <c r="T126" s="107">
        <f>$S$126*$H$126</f>
        <v>0</v>
      </c>
      <c r="AR126" s="6" t="s">
        <v>112</v>
      </c>
      <c r="AT126" s="6" t="s">
        <v>109</v>
      </c>
      <c r="AU126" s="6" t="s">
        <v>64</v>
      </c>
      <c r="AY126" s="6" t="s">
        <v>114</v>
      </c>
      <c r="BG126" s="108">
        <f>IF($N$126="zákl. přenesená",$J$126,0)</f>
        <v>0</v>
      </c>
      <c r="BJ126" s="6" t="s">
        <v>112</v>
      </c>
      <c r="BK126" s="108">
        <f>ROUND($I$126*$H$126,2)</f>
        <v>0</v>
      </c>
    </row>
    <row r="127" spans="2:63" s="6" customFormat="1" ht="15.75" customHeight="1">
      <c r="B127" s="19"/>
      <c r="C127" s="97">
        <v>39</v>
      </c>
      <c r="D127" s="240" t="s">
        <v>109</v>
      </c>
      <c r="E127" s="98"/>
      <c r="F127" s="235" t="s">
        <v>371</v>
      </c>
      <c r="G127" s="236" t="s">
        <v>373</v>
      </c>
      <c r="H127" s="101">
        <v>3</v>
      </c>
      <c r="I127" s="102"/>
      <c r="J127" s="102">
        <f t="shared" si="0"/>
        <v>0</v>
      </c>
      <c r="K127" s="115"/>
      <c r="L127" s="116"/>
      <c r="M127" s="115"/>
      <c r="N127" s="117"/>
      <c r="Q127" s="106"/>
      <c r="R127" s="106"/>
      <c r="S127" s="106"/>
      <c r="T127" s="107"/>
      <c r="BG127" s="108"/>
      <c r="BK127" s="108"/>
    </row>
    <row r="128" spans="2:63" s="6" customFormat="1" ht="15.75" customHeight="1">
      <c r="B128" s="19"/>
      <c r="C128" s="109">
        <v>40</v>
      </c>
      <c r="D128" s="109" t="s">
        <v>115</v>
      </c>
      <c r="E128" s="110"/>
      <c r="F128" s="237" t="s">
        <v>372</v>
      </c>
      <c r="G128" s="238" t="s">
        <v>373</v>
      </c>
      <c r="H128" s="113">
        <v>3</v>
      </c>
      <c r="I128" s="114"/>
      <c r="J128" s="114">
        <f t="shared" si="0"/>
        <v>0</v>
      </c>
      <c r="K128" s="115"/>
      <c r="L128" s="116"/>
      <c r="M128" s="115"/>
      <c r="N128" s="117"/>
      <c r="Q128" s="106"/>
      <c r="R128" s="106"/>
      <c r="S128" s="106"/>
      <c r="T128" s="107"/>
      <c r="BG128" s="108"/>
      <c r="BK128" s="108"/>
    </row>
    <row r="129" spans="2:63" s="6" customFormat="1" ht="15.75" customHeight="1">
      <c r="B129" s="19"/>
      <c r="C129" s="97">
        <v>41</v>
      </c>
      <c r="D129" s="97" t="s">
        <v>109</v>
      </c>
      <c r="E129" s="98"/>
      <c r="F129" s="235" t="s">
        <v>370</v>
      </c>
      <c r="G129" s="236" t="s">
        <v>109</v>
      </c>
      <c r="H129" s="101">
        <v>18</v>
      </c>
      <c r="I129" s="102"/>
      <c r="J129" s="102">
        <f t="shared" si="0"/>
        <v>0</v>
      </c>
      <c r="K129" s="103"/>
      <c r="L129" s="19"/>
      <c r="M129" s="104"/>
      <c r="N129" s="105" t="s">
        <v>39</v>
      </c>
      <c r="O129" s="106">
        <v>2</v>
      </c>
      <c r="P129" s="106">
        <f>$O$129*$H$129</f>
        <v>36</v>
      </c>
      <c r="Q129" s="106">
        <v>0</v>
      </c>
      <c r="R129" s="106">
        <f>$Q$129*$H$129</f>
        <v>0</v>
      </c>
      <c r="S129" s="106">
        <v>0</v>
      </c>
      <c r="T129" s="107">
        <f>$S$129*$H$129</f>
        <v>0</v>
      </c>
      <c r="AR129" s="6" t="s">
        <v>112</v>
      </c>
      <c r="AT129" s="6" t="s">
        <v>113</v>
      </c>
      <c r="AU129" s="6" t="s">
        <v>64</v>
      </c>
      <c r="AY129" s="6" t="s">
        <v>114</v>
      </c>
      <c r="BG129" s="108">
        <f>IF($N$129="zákl. přenesená",$J$129,0)</f>
        <v>0</v>
      </c>
      <c r="BJ129" s="6" t="s">
        <v>112</v>
      </c>
      <c r="BK129" s="108">
        <f>ROUND($I$129*$H$129,2)</f>
        <v>0</v>
      </c>
    </row>
    <row r="130" spans="2:63" s="6" customFormat="1" ht="15.75" customHeight="1">
      <c r="B130" s="19"/>
      <c r="C130" s="109">
        <v>42</v>
      </c>
      <c r="D130" s="109" t="s">
        <v>115</v>
      </c>
      <c r="E130" s="110"/>
      <c r="F130" s="237" t="s">
        <v>370</v>
      </c>
      <c r="G130" s="238" t="s">
        <v>109</v>
      </c>
      <c r="H130" s="113">
        <v>18</v>
      </c>
      <c r="I130" s="114"/>
      <c r="J130" s="114">
        <f t="shared" si="0"/>
        <v>0</v>
      </c>
      <c r="K130" s="115"/>
      <c r="L130" s="116"/>
      <c r="M130" s="115"/>
      <c r="N130" s="117" t="s">
        <v>39</v>
      </c>
      <c r="Q130" s="106">
        <v>0</v>
      </c>
      <c r="R130" s="106">
        <f>$Q$130*$H$130</f>
        <v>0</v>
      </c>
      <c r="S130" s="106">
        <v>0</v>
      </c>
      <c r="T130" s="107">
        <f>$S$130*$H$130</f>
        <v>0</v>
      </c>
      <c r="AR130" s="6" t="s">
        <v>112</v>
      </c>
      <c r="AT130" s="6" t="s">
        <v>109</v>
      </c>
      <c r="AU130" s="6" t="s">
        <v>64</v>
      </c>
      <c r="AY130" s="6" t="s">
        <v>114</v>
      </c>
      <c r="BG130" s="108">
        <f>IF($N$130="zákl. přenesená",$J$130,0)</f>
        <v>0</v>
      </c>
      <c r="BJ130" s="6" t="s">
        <v>112</v>
      </c>
      <c r="BK130" s="108">
        <f>ROUND($I$130*$H$130,2)</f>
        <v>0</v>
      </c>
    </row>
    <row r="131" spans="2:63" s="6" customFormat="1" ht="15.75" customHeight="1">
      <c r="B131" s="19"/>
      <c r="C131" s="97">
        <v>43</v>
      </c>
      <c r="D131" s="97" t="s">
        <v>109</v>
      </c>
      <c r="E131" s="98"/>
      <c r="F131" s="235" t="s">
        <v>379</v>
      </c>
      <c r="G131" s="236" t="s">
        <v>111</v>
      </c>
      <c r="H131" s="101">
        <v>147</v>
      </c>
      <c r="I131" s="102"/>
      <c r="J131" s="102">
        <f t="shared" si="0"/>
        <v>0</v>
      </c>
      <c r="K131" s="115"/>
      <c r="L131" s="116"/>
      <c r="M131" s="115"/>
      <c r="N131" s="117"/>
      <c r="Q131" s="106"/>
      <c r="R131" s="106"/>
      <c r="S131" s="106"/>
      <c r="T131" s="107"/>
      <c r="BG131" s="108"/>
      <c r="BK131" s="108"/>
    </row>
    <row r="132" spans="2:63" s="6" customFormat="1" ht="15.75" customHeight="1">
      <c r="B132" s="19"/>
      <c r="C132" s="109">
        <v>44</v>
      </c>
      <c r="D132" s="109" t="s">
        <v>115</v>
      </c>
      <c r="E132" s="110"/>
      <c r="F132" s="237" t="s">
        <v>380</v>
      </c>
      <c r="G132" s="238" t="s">
        <v>111</v>
      </c>
      <c r="H132" s="113">
        <v>147</v>
      </c>
      <c r="I132" s="114"/>
      <c r="J132" s="114">
        <f t="shared" si="0"/>
        <v>0</v>
      </c>
      <c r="K132" s="115"/>
      <c r="L132" s="116"/>
      <c r="M132" s="115"/>
      <c r="N132" s="117"/>
      <c r="Q132" s="106"/>
      <c r="R132" s="106"/>
      <c r="S132" s="106"/>
      <c r="T132" s="107"/>
      <c r="BG132" s="108"/>
      <c r="BK132" s="108"/>
    </row>
    <row r="133" spans="2:63" s="6" customFormat="1" ht="15.75" customHeight="1">
      <c r="B133" s="19"/>
      <c r="C133" s="97">
        <v>45</v>
      </c>
      <c r="D133" s="97" t="s">
        <v>109</v>
      </c>
      <c r="E133" s="98"/>
      <c r="F133" s="235" t="s">
        <v>384</v>
      </c>
      <c r="G133" s="236" t="s">
        <v>385</v>
      </c>
      <c r="H133" s="101">
        <v>6</v>
      </c>
      <c r="I133" s="102"/>
      <c r="J133" s="102">
        <f t="shared" si="0"/>
        <v>0</v>
      </c>
      <c r="K133" s="115"/>
      <c r="L133" s="116"/>
      <c r="M133" s="115"/>
      <c r="N133" s="117"/>
      <c r="Q133" s="106"/>
      <c r="R133" s="106"/>
      <c r="S133" s="106"/>
      <c r="T133" s="107"/>
      <c r="BG133" s="108"/>
      <c r="BK133" s="108"/>
    </row>
    <row r="134" spans="2:63" s="6" customFormat="1" ht="15.75" customHeight="1">
      <c r="B134" s="19"/>
      <c r="C134" s="97">
        <v>46</v>
      </c>
      <c r="D134" s="97" t="s">
        <v>109</v>
      </c>
      <c r="E134" s="98"/>
      <c r="F134" s="235" t="s">
        <v>382</v>
      </c>
      <c r="G134" s="236" t="s">
        <v>381</v>
      </c>
      <c r="H134" s="101">
        <v>1</v>
      </c>
      <c r="I134" s="102"/>
      <c r="J134" s="102">
        <f t="shared" si="0"/>
        <v>0</v>
      </c>
      <c r="K134" s="115"/>
      <c r="L134" s="116"/>
      <c r="M134" s="115"/>
      <c r="N134" s="117"/>
      <c r="Q134" s="106"/>
      <c r="R134" s="106"/>
      <c r="S134" s="106"/>
      <c r="T134" s="107"/>
      <c r="BG134" s="108"/>
      <c r="BK134" s="108"/>
    </row>
    <row r="135" spans="2:63" s="6" customFormat="1" ht="15.75" customHeight="1">
      <c r="B135" s="19"/>
      <c r="C135" s="109">
        <v>47</v>
      </c>
      <c r="D135" s="109" t="s">
        <v>115</v>
      </c>
      <c r="E135" s="110"/>
      <c r="F135" s="111" t="s">
        <v>383</v>
      </c>
      <c r="G135" s="112" t="s">
        <v>111</v>
      </c>
      <c r="H135" s="113">
        <v>1</v>
      </c>
      <c r="I135" s="114"/>
      <c r="J135" s="114">
        <f t="shared" si="0"/>
        <v>0</v>
      </c>
      <c r="K135" s="115"/>
      <c r="L135" s="116"/>
      <c r="M135" s="115"/>
      <c r="N135" s="127" t="s">
        <v>39</v>
      </c>
      <c r="O135" s="128"/>
      <c r="P135" s="128"/>
      <c r="Q135" s="129">
        <v>136</v>
      </c>
      <c r="R135" s="129">
        <f>$Q$135*$H$135</f>
        <v>136</v>
      </c>
      <c r="S135" s="129">
        <v>0</v>
      </c>
      <c r="T135" s="130">
        <f>$S$135*$H$135</f>
        <v>0</v>
      </c>
      <c r="AR135" s="6" t="s">
        <v>112</v>
      </c>
      <c r="AT135" s="6" t="s">
        <v>109</v>
      </c>
      <c r="AU135" s="6" t="s">
        <v>64</v>
      </c>
      <c r="AY135" s="6" t="s">
        <v>114</v>
      </c>
      <c r="BG135" s="108">
        <f>IF($N$135="zákl. přenesená",$J$135,0)</f>
        <v>0</v>
      </c>
      <c r="BJ135" s="6" t="s">
        <v>112</v>
      </c>
      <c r="BK135" s="108">
        <f>ROUND($I$135*$H$135,2)</f>
        <v>0</v>
      </c>
    </row>
    <row r="136" spans="2:12" s="6" customFormat="1" ht="7.5" customHeight="1"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19"/>
    </row>
    <row r="137" s="2" customFormat="1" ht="14.25" customHeight="1"/>
  </sheetData>
  <sheetProtection/>
  <autoFilter ref="C77:K77"/>
  <mergeCells count="9">
    <mergeCell ref="E70:H70"/>
    <mergeCell ref="G1:H1"/>
    <mergeCell ref="L2:V2"/>
    <mergeCell ref="E7:H7"/>
    <mergeCell ref="E9:H9"/>
    <mergeCell ref="E24:H24"/>
    <mergeCell ref="E47:H47"/>
    <mergeCell ref="E49:H49"/>
    <mergeCell ref="E68:H68"/>
  </mergeCells>
  <hyperlinks>
    <hyperlink ref="F1:G1" location="C2" tooltip="Krycí list soupisu" display="1) Krycí list soupisu"/>
    <hyperlink ref="G1:H1" location="C56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8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zoomScalePageLayoutView="0" workbookViewId="0" topLeftCell="A1">
      <pane ySplit="1" topLeftCell="A20" activePane="bottomLeft" state="frozen"/>
      <selection pane="topLeft" activeCell="A1" sqref="A1"/>
      <selection pane="bottomLeft" activeCell="F13" sqref="F1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0"/>
      <c r="B1" s="157"/>
      <c r="C1" s="157"/>
      <c r="D1" s="158" t="s">
        <v>1</v>
      </c>
      <c r="E1" s="157"/>
      <c r="F1" s="159" t="s">
        <v>199</v>
      </c>
      <c r="G1" s="272" t="s">
        <v>200</v>
      </c>
      <c r="H1" s="272"/>
      <c r="I1" s="157"/>
      <c r="J1" s="159" t="s">
        <v>201</v>
      </c>
      <c r="K1" s="158" t="s">
        <v>77</v>
      </c>
      <c r="L1" s="159" t="s">
        <v>202</v>
      </c>
      <c r="M1" s="159"/>
      <c r="N1" s="159"/>
      <c r="O1" s="159"/>
      <c r="P1" s="159"/>
      <c r="Q1" s="159"/>
      <c r="R1" s="159"/>
      <c r="S1" s="159"/>
      <c r="T1" s="159"/>
      <c r="U1" s="161"/>
      <c r="V1" s="16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54" t="s">
        <v>5</v>
      </c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2" t="s">
        <v>76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64</v>
      </c>
    </row>
    <row r="4" spans="2:46" s="2" customFormat="1" ht="37.5" customHeight="1">
      <c r="B4" s="10"/>
      <c r="D4" s="11" t="s">
        <v>78</v>
      </c>
      <c r="K4" s="12"/>
      <c r="M4" s="13" t="s">
        <v>79</v>
      </c>
      <c r="AT4" s="2" t="s">
        <v>80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7" t="s">
        <v>14</v>
      </c>
      <c r="K6" s="12"/>
    </row>
    <row r="7" spans="2:11" s="2" customFormat="1" ht="15.75" customHeight="1">
      <c r="B7" s="10"/>
      <c r="E7" s="273" t="str">
        <f>'Rekapitulace stavby'!$K$6</f>
        <v>Seniorské bydlení Sedlčany</v>
      </c>
      <c r="F7" s="255"/>
      <c r="G7" s="255"/>
      <c r="H7" s="255"/>
      <c r="K7" s="12"/>
    </row>
    <row r="8" spans="2:11" s="6" customFormat="1" ht="15.75" customHeight="1">
      <c r="B8" s="19"/>
      <c r="D8" s="17" t="s">
        <v>81</v>
      </c>
      <c r="K8" s="22"/>
    </row>
    <row r="9" spans="2:11" s="6" customFormat="1" ht="37.5" customHeight="1">
      <c r="B9" s="19"/>
      <c r="E9" s="266" t="s">
        <v>163</v>
      </c>
      <c r="F9" s="246"/>
      <c r="G9" s="246"/>
      <c r="H9" s="246"/>
      <c r="K9" s="22"/>
    </row>
    <row r="10" spans="2:11" s="6" customFormat="1" ht="14.25" customHeight="1">
      <c r="B10" s="19"/>
      <c r="K10" s="22"/>
    </row>
    <row r="11" spans="2:11" s="6" customFormat="1" ht="15" customHeight="1">
      <c r="B11" s="19"/>
      <c r="D11" s="17" t="s">
        <v>16</v>
      </c>
      <c r="F11" s="15"/>
      <c r="I11" s="17" t="s">
        <v>17</v>
      </c>
      <c r="J11" s="15"/>
      <c r="K11" s="22"/>
    </row>
    <row r="12" spans="2:11" s="6" customFormat="1" ht="15" customHeight="1">
      <c r="B12" s="19"/>
      <c r="D12" s="17" t="s">
        <v>18</v>
      </c>
      <c r="F12" s="15" t="s">
        <v>19</v>
      </c>
      <c r="I12" s="17" t="s">
        <v>20</v>
      </c>
      <c r="J12" s="42" t="str">
        <f>'Rekapitulace stavby'!$AN$8</f>
        <v>02.07.2020</v>
      </c>
      <c r="K12" s="22"/>
    </row>
    <row r="13" spans="2:11" s="6" customFormat="1" ht="12" customHeight="1">
      <c r="B13" s="19"/>
      <c r="K13" s="22"/>
    </row>
    <row r="14" spans="2:11" s="6" customFormat="1" ht="15" customHeight="1">
      <c r="B14" s="19"/>
      <c r="D14" s="17" t="s">
        <v>22</v>
      </c>
      <c r="I14" s="17" t="s">
        <v>23</v>
      </c>
      <c r="J14" s="15" t="s">
        <v>24</v>
      </c>
      <c r="K14" s="22"/>
    </row>
    <row r="15" spans="2:11" s="6" customFormat="1" ht="18.75" customHeight="1">
      <c r="B15" s="19"/>
      <c r="E15" s="15" t="s">
        <v>25</v>
      </c>
      <c r="I15" s="17" t="s">
        <v>26</v>
      </c>
      <c r="J15" s="15" t="s">
        <v>27</v>
      </c>
      <c r="K15" s="22"/>
    </row>
    <row r="16" spans="2:11" s="6" customFormat="1" ht="7.5" customHeight="1">
      <c r="B16" s="19"/>
      <c r="K16" s="22"/>
    </row>
    <row r="17" spans="2:11" s="6" customFormat="1" ht="15" customHeight="1">
      <c r="B17" s="19"/>
      <c r="D17" s="17" t="s">
        <v>28</v>
      </c>
      <c r="I17" s="17" t="s">
        <v>23</v>
      </c>
      <c r="J17" s="15"/>
      <c r="K17" s="22"/>
    </row>
    <row r="18" spans="2:11" s="6" customFormat="1" ht="18.75" customHeight="1">
      <c r="B18" s="19"/>
      <c r="E18" s="15"/>
      <c r="I18" s="17" t="s">
        <v>26</v>
      </c>
      <c r="J18" s="15"/>
      <c r="K18" s="22"/>
    </row>
    <row r="19" spans="2:11" s="6" customFormat="1" ht="7.5" customHeight="1">
      <c r="B19" s="19"/>
      <c r="K19" s="22"/>
    </row>
    <row r="20" spans="2:11" s="6" customFormat="1" ht="15" customHeight="1">
      <c r="B20" s="19"/>
      <c r="D20" s="17" t="s">
        <v>29</v>
      </c>
      <c r="I20" s="17" t="s">
        <v>23</v>
      </c>
      <c r="J20" s="15" t="s">
        <v>30</v>
      </c>
      <c r="K20" s="22"/>
    </row>
    <row r="21" spans="2:11" s="6" customFormat="1" ht="18.75" customHeight="1">
      <c r="B21" s="19"/>
      <c r="E21" s="15" t="s">
        <v>31</v>
      </c>
      <c r="I21" s="17" t="s">
        <v>26</v>
      </c>
      <c r="J21" s="15"/>
      <c r="K21" s="22"/>
    </row>
    <row r="22" spans="2:11" s="6" customFormat="1" ht="7.5" customHeight="1">
      <c r="B22" s="19"/>
      <c r="K22" s="22"/>
    </row>
    <row r="23" spans="2:11" s="6" customFormat="1" ht="15" customHeight="1">
      <c r="B23" s="19"/>
      <c r="D23" s="17" t="s">
        <v>32</v>
      </c>
      <c r="K23" s="22"/>
    </row>
    <row r="24" spans="2:11" s="75" customFormat="1" ht="15.75" customHeight="1">
      <c r="B24" s="76"/>
      <c r="E24" s="268"/>
      <c r="F24" s="274"/>
      <c r="G24" s="274"/>
      <c r="H24" s="274"/>
      <c r="K24" s="77"/>
    </row>
    <row r="25" spans="2:11" s="6" customFormat="1" ht="7.5" customHeight="1">
      <c r="B25" s="19"/>
      <c r="K25" s="22"/>
    </row>
    <row r="26" spans="2:11" s="6" customFormat="1" ht="7.5" customHeight="1">
      <c r="B26" s="19"/>
      <c r="D26" s="43"/>
      <c r="E26" s="43"/>
      <c r="F26" s="43"/>
      <c r="G26" s="43"/>
      <c r="H26" s="43"/>
      <c r="I26" s="43"/>
      <c r="J26" s="43"/>
      <c r="K26" s="78"/>
    </row>
    <row r="27" spans="2:11" s="6" customFormat="1" ht="26.25" customHeight="1">
      <c r="B27" s="19"/>
      <c r="D27" s="81" t="s">
        <v>34</v>
      </c>
      <c r="J27" s="54">
        <f>ROUNDUP($J$76,2)</f>
        <v>0</v>
      </c>
      <c r="K27" s="22"/>
    </row>
    <row r="28" spans="2:11" s="6" customFormat="1" ht="7.5" customHeight="1">
      <c r="B28" s="19"/>
      <c r="D28" s="43"/>
      <c r="E28" s="43"/>
      <c r="F28" s="43"/>
      <c r="G28" s="43"/>
      <c r="H28" s="43"/>
      <c r="I28" s="43"/>
      <c r="J28" s="43"/>
      <c r="K28" s="78"/>
    </row>
    <row r="29" spans="2:11" s="6" customFormat="1" ht="15" customHeight="1">
      <c r="B29" s="19"/>
      <c r="F29" s="23" t="s">
        <v>36</v>
      </c>
      <c r="I29" s="23" t="s">
        <v>35</v>
      </c>
      <c r="J29" s="23" t="s">
        <v>37</v>
      </c>
      <c r="K29" s="22"/>
    </row>
    <row r="30" spans="2:11" s="6" customFormat="1" ht="15" customHeight="1">
      <c r="B30" s="19"/>
      <c r="D30" s="25" t="s">
        <v>38</v>
      </c>
      <c r="E30" s="25" t="s">
        <v>39</v>
      </c>
      <c r="F30" s="79">
        <f>ROUNDUP(SUM($BG$76:$BG$105),2)</f>
        <v>0</v>
      </c>
      <c r="I30" s="82">
        <v>0.21</v>
      </c>
      <c r="J30" s="79">
        <v>0</v>
      </c>
      <c r="K30" s="22"/>
    </row>
    <row r="31" spans="2:11" s="6" customFormat="1" ht="7.5" customHeight="1">
      <c r="B31" s="19"/>
      <c r="K31" s="22"/>
    </row>
    <row r="32" spans="2:11" s="6" customFormat="1" ht="26.25" customHeight="1">
      <c r="B32" s="19"/>
      <c r="C32" s="27"/>
      <c r="D32" s="28" t="s">
        <v>40</v>
      </c>
      <c r="E32" s="29"/>
      <c r="F32" s="29"/>
      <c r="G32" s="83" t="s">
        <v>41</v>
      </c>
      <c r="H32" s="30" t="s">
        <v>42</v>
      </c>
      <c r="I32" s="29"/>
      <c r="J32" s="31">
        <f>ROUNDUP(SUM($J$27:$J$30),2)</f>
        <v>0</v>
      </c>
      <c r="K32" s="84"/>
    </row>
    <row r="33" spans="2:11" s="6" customFormat="1" ht="15" customHeight="1">
      <c r="B33" s="33"/>
      <c r="C33" s="34"/>
      <c r="D33" s="34"/>
      <c r="E33" s="34"/>
      <c r="F33" s="34"/>
      <c r="G33" s="34"/>
      <c r="H33" s="34"/>
      <c r="I33" s="34"/>
      <c r="J33" s="34"/>
      <c r="K33" s="35"/>
    </row>
    <row r="37" spans="2:11" s="6" customFormat="1" ht="7.5" customHeight="1">
      <c r="B37" s="36"/>
      <c r="C37" s="37"/>
      <c r="D37" s="37"/>
      <c r="E37" s="37"/>
      <c r="F37" s="37"/>
      <c r="G37" s="37"/>
      <c r="H37" s="37"/>
      <c r="I37" s="37"/>
      <c r="J37" s="37"/>
      <c r="K37" s="85"/>
    </row>
    <row r="38" spans="2:11" s="6" customFormat="1" ht="37.5" customHeight="1">
      <c r="B38" s="19"/>
      <c r="C38" s="11" t="s">
        <v>89</v>
      </c>
      <c r="K38" s="22"/>
    </row>
    <row r="39" spans="2:11" s="6" customFormat="1" ht="7.5" customHeight="1">
      <c r="B39" s="19"/>
      <c r="K39" s="22"/>
    </row>
    <row r="40" spans="2:11" s="6" customFormat="1" ht="15" customHeight="1">
      <c r="B40" s="19"/>
      <c r="C40" s="17" t="s">
        <v>14</v>
      </c>
      <c r="K40" s="22"/>
    </row>
    <row r="41" spans="2:11" s="6" customFormat="1" ht="16.5" customHeight="1">
      <c r="B41" s="19"/>
      <c r="E41" s="273" t="str">
        <f>$E$7</f>
        <v>Seniorské bydlení Sedlčany</v>
      </c>
      <c r="F41" s="246"/>
      <c r="G41" s="246"/>
      <c r="H41" s="246"/>
      <c r="K41" s="22"/>
    </row>
    <row r="42" spans="2:11" s="6" customFormat="1" ht="15" customHeight="1">
      <c r="B42" s="19"/>
      <c r="C42" s="17" t="s">
        <v>81</v>
      </c>
      <c r="K42" s="22"/>
    </row>
    <row r="43" spans="2:11" s="6" customFormat="1" ht="19.5" customHeight="1">
      <c r="B43" s="19"/>
      <c r="E43" s="266" t="str">
        <f>$E$9</f>
        <v>VON - VEDLEJŠÍ A OSTATNÍ NÁKLADY</v>
      </c>
      <c r="F43" s="246"/>
      <c r="G43" s="246"/>
      <c r="H43" s="246"/>
      <c r="K43" s="22"/>
    </row>
    <row r="44" spans="2:11" s="6" customFormat="1" ht="7.5" customHeight="1">
      <c r="B44" s="19"/>
      <c r="K44" s="22"/>
    </row>
    <row r="45" spans="2:11" s="6" customFormat="1" ht="18.75" customHeight="1">
      <c r="B45" s="19"/>
      <c r="C45" s="17" t="s">
        <v>18</v>
      </c>
      <c r="F45" s="15" t="str">
        <f>$F$12</f>
        <v>PB - Příbram</v>
      </c>
      <c r="H45" s="17" t="s">
        <v>20</v>
      </c>
      <c r="J45" s="42" t="str">
        <f>IF($J$12="","",$J$12)</f>
        <v>02.07.2020</v>
      </c>
      <c r="K45" s="22"/>
    </row>
    <row r="46" spans="2:11" s="6" customFormat="1" ht="7.5" customHeight="1">
      <c r="B46" s="19"/>
      <c r="K46" s="22"/>
    </row>
    <row r="47" spans="2:11" s="6" customFormat="1" ht="15.75" customHeight="1">
      <c r="B47" s="19"/>
      <c r="C47" s="17" t="s">
        <v>22</v>
      </c>
      <c r="F47" s="15" t="str">
        <f>$E$15</f>
        <v>Domov Sedlčany, poskytovatel sociálních služeb</v>
      </c>
      <c r="H47" s="17" t="s">
        <v>29</v>
      </c>
      <c r="J47" s="15" t="str">
        <f>$E$21</f>
        <v>KRYLL elektro s.r.o.</v>
      </c>
      <c r="K47" s="22"/>
    </row>
    <row r="48" spans="2:11" s="6" customFormat="1" ht="15" customHeight="1">
      <c r="B48" s="19"/>
      <c r="C48" s="17" t="s">
        <v>28</v>
      </c>
      <c r="F48" s="15">
        <f>IF($E$18="","",$E$18)</f>
      </c>
      <c r="K48" s="22"/>
    </row>
    <row r="49" spans="2:11" s="6" customFormat="1" ht="11.25" customHeight="1">
      <c r="B49" s="19"/>
      <c r="K49" s="22"/>
    </row>
    <row r="50" spans="2:11" s="6" customFormat="1" ht="30" customHeight="1">
      <c r="B50" s="19"/>
      <c r="C50" s="86" t="s">
        <v>90</v>
      </c>
      <c r="D50" s="27"/>
      <c r="E50" s="27"/>
      <c r="F50" s="27"/>
      <c r="G50" s="27"/>
      <c r="H50" s="27"/>
      <c r="I50" s="27"/>
      <c r="J50" s="87" t="s">
        <v>91</v>
      </c>
      <c r="K50" s="32"/>
    </row>
    <row r="51" spans="2:11" s="6" customFormat="1" ht="11.25" customHeight="1">
      <c r="B51" s="19"/>
      <c r="K51" s="22"/>
    </row>
    <row r="52" spans="2:47" s="6" customFormat="1" ht="30" customHeight="1">
      <c r="B52" s="19"/>
      <c r="C52" s="53" t="s">
        <v>92</v>
      </c>
      <c r="J52" s="54">
        <f>ROUNDUP($J$76,2)</f>
        <v>0</v>
      </c>
      <c r="K52" s="22"/>
      <c r="AU52" s="6" t="s">
        <v>93</v>
      </c>
    </row>
    <row r="53" spans="2:11" s="61" customFormat="1" ht="25.5" customHeight="1">
      <c r="B53" s="131"/>
      <c r="D53" s="132" t="s">
        <v>82</v>
      </c>
      <c r="E53" s="132"/>
      <c r="F53" s="132"/>
      <c r="G53" s="132"/>
      <c r="H53" s="132"/>
      <c r="I53" s="132"/>
      <c r="J53" s="133">
        <f>ROUNDUP($J$77,2)</f>
        <v>0</v>
      </c>
      <c r="K53" s="134"/>
    </row>
    <row r="54" spans="2:11" s="135" customFormat="1" ht="21" customHeight="1">
      <c r="B54" s="136"/>
      <c r="D54" s="137" t="s">
        <v>164</v>
      </c>
      <c r="E54" s="137"/>
      <c r="F54" s="137"/>
      <c r="G54" s="137"/>
      <c r="H54" s="137"/>
      <c r="I54" s="137"/>
      <c r="J54" s="138">
        <f>ROUNDUP($J$78,2)</f>
        <v>0</v>
      </c>
      <c r="K54" s="139"/>
    </row>
    <row r="55" spans="2:11" s="135" customFormat="1" ht="21" customHeight="1">
      <c r="B55" s="136"/>
      <c r="D55" s="137" t="s">
        <v>165</v>
      </c>
      <c r="E55" s="137"/>
      <c r="F55" s="137"/>
      <c r="G55" s="137"/>
      <c r="H55" s="137"/>
      <c r="I55" s="137"/>
      <c r="J55" s="138">
        <f>ROUNDUP($J$79,2)</f>
        <v>0</v>
      </c>
      <c r="K55" s="139"/>
    </row>
    <row r="56" spans="2:11" s="135" customFormat="1" ht="21" customHeight="1">
      <c r="B56" s="136"/>
      <c r="D56" s="137" t="s">
        <v>166</v>
      </c>
      <c r="E56" s="137"/>
      <c r="F56" s="137"/>
      <c r="G56" s="137"/>
      <c r="H56" s="137"/>
      <c r="I56" s="137"/>
      <c r="J56" s="138">
        <f>ROUNDUP($J$90,2)</f>
        <v>0</v>
      </c>
      <c r="K56" s="139"/>
    </row>
    <row r="57" spans="2:11" s="6" customFormat="1" ht="22.5" customHeight="1">
      <c r="B57" s="19"/>
      <c r="K57" s="22"/>
    </row>
    <row r="58" spans="2:11" s="6" customFormat="1" ht="7.5" customHeight="1">
      <c r="B58" s="33"/>
      <c r="C58" s="34"/>
      <c r="D58" s="34"/>
      <c r="E58" s="34"/>
      <c r="F58" s="34"/>
      <c r="G58" s="34"/>
      <c r="H58" s="34"/>
      <c r="I58" s="34"/>
      <c r="J58" s="34"/>
      <c r="K58" s="35"/>
    </row>
    <row r="62" spans="2:12" s="6" customFormat="1" ht="7.5" customHeight="1"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9"/>
    </row>
    <row r="63" spans="2:12" s="6" customFormat="1" ht="37.5" customHeight="1">
      <c r="B63" s="19"/>
      <c r="C63" s="11" t="s">
        <v>94</v>
      </c>
      <c r="L63" s="19"/>
    </row>
    <row r="64" spans="2:12" s="6" customFormat="1" ht="7.5" customHeight="1">
      <c r="B64" s="19"/>
      <c r="L64" s="19"/>
    </row>
    <row r="65" spans="2:12" s="6" customFormat="1" ht="15" customHeight="1">
      <c r="B65" s="19"/>
      <c r="C65" s="17" t="s">
        <v>14</v>
      </c>
      <c r="L65" s="19"/>
    </row>
    <row r="66" spans="2:12" s="6" customFormat="1" ht="16.5" customHeight="1">
      <c r="B66" s="19"/>
      <c r="E66" s="273" t="str">
        <f>$E$7</f>
        <v>Seniorské bydlení Sedlčany</v>
      </c>
      <c r="F66" s="246"/>
      <c r="G66" s="246"/>
      <c r="H66" s="246"/>
      <c r="L66" s="19"/>
    </row>
    <row r="67" spans="2:12" s="6" customFormat="1" ht="15" customHeight="1">
      <c r="B67" s="19"/>
      <c r="C67" s="17" t="s">
        <v>81</v>
      </c>
      <c r="L67" s="19"/>
    </row>
    <row r="68" spans="2:12" s="6" customFormat="1" ht="18" customHeight="1">
      <c r="B68" s="19"/>
      <c r="E68" s="271" t="str">
        <f>$E$9</f>
        <v>VON - VEDLEJŠÍ A OSTATNÍ NÁKLADY</v>
      </c>
      <c r="F68" s="246"/>
      <c r="G68" s="246"/>
      <c r="H68" s="246"/>
      <c r="L68" s="19"/>
    </row>
    <row r="69" spans="2:12" s="6" customFormat="1" ht="7.5" customHeight="1">
      <c r="B69" s="19"/>
      <c r="L69" s="19"/>
    </row>
    <row r="70" spans="2:12" s="6" customFormat="1" ht="18.75" customHeight="1">
      <c r="B70" s="19"/>
      <c r="C70" s="17" t="s">
        <v>18</v>
      </c>
      <c r="F70" s="15" t="str">
        <f>$F$12</f>
        <v>PB - Příbram</v>
      </c>
      <c r="H70" s="17" t="s">
        <v>20</v>
      </c>
      <c r="J70" s="42" t="str">
        <f>IF($J$12="","",$J$12)</f>
        <v>02.07.2020</v>
      </c>
      <c r="L70" s="19"/>
    </row>
    <row r="71" spans="2:12" s="6" customFormat="1" ht="7.5" customHeight="1">
      <c r="B71" s="19"/>
      <c r="L71" s="19"/>
    </row>
    <row r="72" spans="2:12" s="6" customFormat="1" ht="15.75" customHeight="1">
      <c r="B72" s="19"/>
      <c r="C72" s="17" t="s">
        <v>22</v>
      </c>
      <c r="F72" s="15" t="str">
        <f>$E$15</f>
        <v>Domov Sedlčany, poskytovatel sociálních služeb</v>
      </c>
      <c r="H72" s="17" t="s">
        <v>29</v>
      </c>
      <c r="J72" s="15" t="str">
        <f>$E$21</f>
        <v>KRYLL elektro s.r.o.</v>
      </c>
      <c r="L72" s="19"/>
    </row>
    <row r="73" spans="2:12" s="6" customFormat="1" ht="15" customHeight="1">
      <c r="B73" s="19"/>
      <c r="C73" s="17" t="s">
        <v>28</v>
      </c>
      <c r="F73" s="15">
        <f>IF($E$18="","",$E$18)</f>
      </c>
      <c r="L73" s="19"/>
    </row>
    <row r="74" spans="2:12" s="6" customFormat="1" ht="11.25" customHeight="1">
      <c r="B74" s="19"/>
      <c r="L74" s="19"/>
    </row>
    <row r="75" spans="2:20" s="88" customFormat="1" ht="30" customHeight="1">
      <c r="B75" s="89"/>
      <c r="C75" s="90" t="s">
        <v>95</v>
      </c>
      <c r="D75" s="91" t="s">
        <v>49</v>
      </c>
      <c r="E75" s="91" t="s">
        <v>45</v>
      </c>
      <c r="F75" s="91" t="s">
        <v>96</v>
      </c>
      <c r="G75" s="91" t="s">
        <v>97</v>
      </c>
      <c r="H75" s="91" t="s">
        <v>98</v>
      </c>
      <c r="I75" s="91" t="s">
        <v>99</v>
      </c>
      <c r="J75" s="91" t="s">
        <v>100</v>
      </c>
      <c r="K75" s="92" t="s">
        <v>101</v>
      </c>
      <c r="L75" s="89"/>
      <c r="M75" s="48" t="s">
        <v>102</v>
      </c>
      <c r="N75" s="49" t="s">
        <v>38</v>
      </c>
      <c r="O75" s="49" t="s">
        <v>103</v>
      </c>
      <c r="P75" s="49" t="s">
        <v>104</v>
      </c>
      <c r="Q75" s="49" t="s">
        <v>105</v>
      </c>
      <c r="R75" s="49" t="s">
        <v>106</v>
      </c>
      <c r="S75" s="49" t="s">
        <v>107</v>
      </c>
      <c r="T75" s="50" t="s">
        <v>108</v>
      </c>
    </row>
    <row r="76" spans="2:63" s="6" customFormat="1" ht="30" customHeight="1">
      <c r="B76" s="19"/>
      <c r="C76" s="53" t="s">
        <v>92</v>
      </c>
      <c r="J76" s="93">
        <f>$BK$76</f>
        <v>0</v>
      </c>
      <c r="L76" s="19"/>
      <c r="M76" s="52"/>
      <c r="N76" s="43"/>
      <c r="O76" s="43"/>
      <c r="P76" s="94">
        <f>$P$77</f>
        <v>0</v>
      </c>
      <c r="Q76" s="43"/>
      <c r="R76" s="94">
        <f>$R$77</f>
        <v>0</v>
      </c>
      <c r="S76" s="43"/>
      <c r="T76" s="95">
        <f>$T$77</f>
        <v>0</v>
      </c>
      <c r="AT76" s="6" t="s">
        <v>63</v>
      </c>
      <c r="AU76" s="6" t="s">
        <v>93</v>
      </c>
      <c r="BK76" s="96">
        <f>$BK$77</f>
        <v>0</v>
      </c>
    </row>
    <row r="77" spans="2:63" s="140" customFormat="1" ht="37.5" customHeight="1">
      <c r="B77" s="141"/>
      <c r="D77" s="142" t="s">
        <v>63</v>
      </c>
      <c r="E77" s="143" t="s">
        <v>68</v>
      </c>
      <c r="F77" s="143" t="s">
        <v>69</v>
      </c>
      <c r="G77" s="144"/>
      <c r="J77" s="145">
        <f>$BK$77</f>
        <v>0</v>
      </c>
      <c r="L77" s="141"/>
      <c r="M77" s="146"/>
      <c r="P77" s="147">
        <f>$P$78+$P$79+$P$90</f>
        <v>0</v>
      </c>
      <c r="R77" s="147">
        <f>$R$78+$R$79+$R$90</f>
        <v>0</v>
      </c>
      <c r="T77" s="148">
        <f>$T$78+$T$79+$T$90</f>
        <v>0</v>
      </c>
      <c r="AR77" s="143" t="s">
        <v>71</v>
      </c>
      <c r="AT77" s="143" t="s">
        <v>63</v>
      </c>
      <c r="AU77" s="142" t="s">
        <v>64</v>
      </c>
      <c r="AY77" s="142" t="s">
        <v>114</v>
      </c>
      <c r="BK77" s="149">
        <f>$BK$78+$BK$79+$BK$90</f>
        <v>0</v>
      </c>
    </row>
    <row r="78" spans="2:63" s="140" customFormat="1" ht="21" customHeight="1">
      <c r="B78" s="141"/>
      <c r="D78" s="142" t="s">
        <v>63</v>
      </c>
      <c r="E78" s="150" t="s">
        <v>71</v>
      </c>
      <c r="F78" s="150" t="s">
        <v>167</v>
      </c>
      <c r="G78" s="151"/>
      <c r="J78" s="152">
        <f>$BK$78</f>
        <v>0</v>
      </c>
      <c r="L78" s="141"/>
      <c r="M78" s="146"/>
      <c r="P78" s="147">
        <v>0</v>
      </c>
      <c r="R78" s="147">
        <v>0</v>
      </c>
      <c r="T78" s="148">
        <v>0</v>
      </c>
      <c r="AR78" s="150" t="s">
        <v>71</v>
      </c>
      <c r="AT78" s="150" t="s">
        <v>63</v>
      </c>
      <c r="AU78" s="142" t="s">
        <v>71</v>
      </c>
      <c r="AY78" s="142" t="s">
        <v>114</v>
      </c>
      <c r="BK78" s="149">
        <v>0</v>
      </c>
    </row>
    <row r="79" spans="2:63" s="140" customFormat="1" ht="21" customHeight="1">
      <c r="B79" s="141"/>
      <c r="D79" s="142" t="s">
        <v>63</v>
      </c>
      <c r="E79" s="150" t="s">
        <v>73</v>
      </c>
      <c r="F79" s="150" t="s">
        <v>168</v>
      </c>
      <c r="G79" s="151"/>
      <c r="J79" s="152">
        <f>$BK$79</f>
        <v>0</v>
      </c>
      <c r="L79" s="141"/>
      <c r="M79" s="146"/>
      <c r="P79" s="147">
        <f>SUM($P$80:$P$89)</f>
        <v>0</v>
      </c>
      <c r="R79" s="147">
        <f>SUM($R$80:$R$89)</f>
        <v>0</v>
      </c>
      <c r="T79" s="148">
        <f>SUM($T$80:$T$89)</f>
        <v>0</v>
      </c>
      <c r="AR79" s="150" t="s">
        <v>71</v>
      </c>
      <c r="AT79" s="150" t="s">
        <v>63</v>
      </c>
      <c r="AU79" s="142" t="s">
        <v>71</v>
      </c>
      <c r="AY79" s="142" t="s">
        <v>114</v>
      </c>
      <c r="BK79" s="149">
        <f>SUM($BK$80:$BK$89)</f>
        <v>0</v>
      </c>
    </row>
    <row r="80" spans="2:63" s="6" customFormat="1" ht="15.75" customHeight="1">
      <c r="B80" s="19"/>
      <c r="C80" s="97" t="s">
        <v>71</v>
      </c>
      <c r="D80" s="97" t="s">
        <v>74</v>
      </c>
      <c r="E80" s="98" t="s">
        <v>71</v>
      </c>
      <c r="F80" s="99" t="s">
        <v>169</v>
      </c>
      <c r="G80" s="100" t="s">
        <v>170</v>
      </c>
      <c r="H80" s="101">
        <v>1</v>
      </c>
      <c r="I80" s="102">
        <v>0</v>
      </c>
      <c r="J80" s="102">
        <f>ROUND($I$80*$H$80,2)</f>
        <v>0</v>
      </c>
      <c r="K80" s="103"/>
      <c r="L80" s="19"/>
      <c r="M80" s="104"/>
      <c r="N80" s="105" t="s">
        <v>39</v>
      </c>
      <c r="Q80" s="106">
        <v>0</v>
      </c>
      <c r="R80" s="106">
        <f>$Q$80*$H$80</f>
        <v>0</v>
      </c>
      <c r="S80" s="106">
        <v>0</v>
      </c>
      <c r="T80" s="107">
        <f>$S$80*$H$80</f>
        <v>0</v>
      </c>
      <c r="AR80" s="6" t="s">
        <v>126</v>
      </c>
      <c r="AT80" s="6" t="s">
        <v>113</v>
      </c>
      <c r="AU80" s="6" t="s">
        <v>73</v>
      </c>
      <c r="AY80" s="6" t="s">
        <v>114</v>
      </c>
      <c r="BG80" s="108">
        <f>IF($N$80="zákl. přenesená",$J$80,0)</f>
        <v>0</v>
      </c>
      <c r="BJ80" s="6" t="s">
        <v>112</v>
      </c>
      <c r="BK80" s="108">
        <f>ROUND($I$80*$H$80,2)</f>
        <v>0</v>
      </c>
    </row>
    <row r="81" spans="2:63" s="6" customFormat="1" ht="15.75" customHeight="1">
      <c r="B81" s="19"/>
      <c r="C81" s="97" t="s">
        <v>73</v>
      </c>
      <c r="D81" s="97" t="s">
        <v>74</v>
      </c>
      <c r="E81" s="98" t="s">
        <v>73</v>
      </c>
      <c r="F81" s="99" t="s">
        <v>171</v>
      </c>
      <c r="G81" s="100" t="s">
        <v>170</v>
      </c>
      <c r="H81" s="101">
        <v>1</v>
      </c>
      <c r="I81" s="102">
        <v>0</v>
      </c>
      <c r="J81" s="102">
        <f>ROUND($I$81*$H$81,2)</f>
        <v>0</v>
      </c>
      <c r="K81" s="103"/>
      <c r="L81" s="19"/>
      <c r="M81" s="104"/>
      <c r="N81" s="105" t="s">
        <v>39</v>
      </c>
      <c r="Q81" s="106">
        <v>0</v>
      </c>
      <c r="R81" s="106">
        <f>$Q$81*$H$81</f>
        <v>0</v>
      </c>
      <c r="S81" s="106">
        <v>0</v>
      </c>
      <c r="T81" s="107">
        <f>$S$81*$H$81</f>
        <v>0</v>
      </c>
      <c r="AR81" s="6" t="s">
        <v>126</v>
      </c>
      <c r="AT81" s="6" t="s">
        <v>113</v>
      </c>
      <c r="AU81" s="6" t="s">
        <v>73</v>
      </c>
      <c r="AY81" s="6" t="s">
        <v>114</v>
      </c>
      <c r="BG81" s="108">
        <f>IF($N$81="zákl. přenesená",$J$81,0)</f>
        <v>0</v>
      </c>
      <c r="BJ81" s="6" t="s">
        <v>112</v>
      </c>
      <c r="BK81" s="108">
        <f>ROUND($I$81*$H$81,2)</f>
        <v>0</v>
      </c>
    </row>
    <row r="82" spans="2:63" s="6" customFormat="1" ht="15.75" customHeight="1">
      <c r="B82" s="19"/>
      <c r="C82" s="97" t="s">
        <v>116</v>
      </c>
      <c r="D82" s="97" t="s">
        <v>74</v>
      </c>
      <c r="E82" s="98" t="s">
        <v>116</v>
      </c>
      <c r="F82" s="99" t="s">
        <v>172</v>
      </c>
      <c r="G82" s="100" t="s">
        <v>170</v>
      </c>
      <c r="H82" s="101">
        <v>1</v>
      </c>
      <c r="I82" s="102">
        <v>0</v>
      </c>
      <c r="J82" s="102">
        <f>ROUND($I$82*$H$82,2)</f>
        <v>0</v>
      </c>
      <c r="K82" s="103"/>
      <c r="L82" s="19"/>
      <c r="M82" s="104"/>
      <c r="N82" s="105" t="s">
        <v>39</v>
      </c>
      <c r="Q82" s="106">
        <v>0</v>
      </c>
      <c r="R82" s="106">
        <f>$Q$82*$H$82</f>
        <v>0</v>
      </c>
      <c r="S82" s="106">
        <v>0</v>
      </c>
      <c r="T82" s="107">
        <f>$S$82*$H$82</f>
        <v>0</v>
      </c>
      <c r="AR82" s="6" t="s">
        <v>126</v>
      </c>
      <c r="AT82" s="6" t="s">
        <v>113</v>
      </c>
      <c r="AU82" s="6" t="s">
        <v>73</v>
      </c>
      <c r="AY82" s="6" t="s">
        <v>114</v>
      </c>
      <c r="BG82" s="108">
        <f>IF($N$82="zákl. přenesená",$J$82,0)</f>
        <v>0</v>
      </c>
      <c r="BJ82" s="6" t="s">
        <v>112</v>
      </c>
      <c r="BK82" s="108">
        <f>ROUND($I$82*$H$82,2)</f>
        <v>0</v>
      </c>
    </row>
    <row r="83" spans="2:63" s="6" customFormat="1" ht="15.75" customHeight="1">
      <c r="B83" s="19"/>
      <c r="C83" s="97" t="s">
        <v>112</v>
      </c>
      <c r="D83" s="97" t="s">
        <v>74</v>
      </c>
      <c r="E83" s="98" t="s">
        <v>112</v>
      </c>
      <c r="F83" s="99" t="s">
        <v>173</v>
      </c>
      <c r="G83" s="100" t="s">
        <v>170</v>
      </c>
      <c r="H83" s="101">
        <v>1</v>
      </c>
      <c r="I83" s="102">
        <v>0</v>
      </c>
      <c r="J83" s="102">
        <f>ROUND($I$83*$H$83,2)</f>
        <v>0</v>
      </c>
      <c r="K83" s="103"/>
      <c r="L83" s="19"/>
      <c r="M83" s="104"/>
      <c r="N83" s="105" t="s">
        <v>39</v>
      </c>
      <c r="Q83" s="106">
        <v>0</v>
      </c>
      <c r="R83" s="106">
        <f>$Q$83*$H$83</f>
        <v>0</v>
      </c>
      <c r="S83" s="106">
        <v>0</v>
      </c>
      <c r="T83" s="107">
        <f>$S$83*$H$83</f>
        <v>0</v>
      </c>
      <c r="AR83" s="6" t="s">
        <v>126</v>
      </c>
      <c r="AT83" s="6" t="s">
        <v>113</v>
      </c>
      <c r="AU83" s="6" t="s">
        <v>73</v>
      </c>
      <c r="AY83" s="6" t="s">
        <v>114</v>
      </c>
      <c r="BG83" s="108">
        <f>IF($N$83="zákl. přenesená",$J$83,0)</f>
        <v>0</v>
      </c>
      <c r="BJ83" s="6" t="s">
        <v>112</v>
      </c>
      <c r="BK83" s="108">
        <f>ROUND($I$83*$H$83,2)</f>
        <v>0</v>
      </c>
    </row>
    <row r="84" spans="2:63" s="6" customFormat="1" ht="15.75" customHeight="1">
      <c r="B84" s="19"/>
      <c r="C84" s="97" t="s">
        <v>119</v>
      </c>
      <c r="D84" s="97" t="s">
        <v>74</v>
      </c>
      <c r="E84" s="98" t="s">
        <v>119</v>
      </c>
      <c r="F84" s="99" t="s">
        <v>174</v>
      </c>
      <c r="G84" s="100" t="s">
        <v>170</v>
      </c>
      <c r="H84" s="101">
        <v>1</v>
      </c>
      <c r="I84" s="102">
        <v>0</v>
      </c>
      <c r="J84" s="102">
        <f>ROUND($I$84*$H$84,2)</f>
        <v>0</v>
      </c>
      <c r="K84" s="103"/>
      <c r="L84" s="19"/>
      <c r="M84" s="104"/>
      <c r="N84" s="105" t="s">
        <v>39</v>
      </c>
      <c r="Q84" s="106">
        <v>0</v>
      </c>
      <c r="R84" s="106">
        <f>$Q$84*$H$84</f>
        <v>0</v>
      </c>
      <c r="S84" s="106">
        <v>0</v>
      </c>
      <c r="T84" s="107">
        <f>$S$84*$H$84</f>
        <v>0</v>
      </c>
      <c r="AR84" s="6" t="s">
        <v>126</v>
      </c>
      <c r="AT84" s="6" t="s">
        <v>113</v>
      </c>
      <c r="AU84" s="6" t="s">
        <v>73</v>
      </c>
      <c r="AY84" s="6" t="s">
        <v>114</v>
      </c>
      <c r="BG84" s="108">
        <f>IF($N$84="zákl. přenesená",$J$84,0)</f>
        <v>0</v>
      </c>
      <c r="BJ84" s="6" t="s">
        <v>112</v>
      </c>
      <c r="BK84" s="108">
        <f>ROUND($I$84*$H$84,2)</f>
        <v>0</v>
      </c>
    </row>
    <row r="85" spans="2:63" s="6" customFormat="1" ht="15.75" customHeight="1">
      <c r="B85" s="19"/>
      <c r="C85" s="97" t="s">
        <v>121</v>
      </c>
      <c r="D85" s="97" t="s">
        <v>74</v>
      </c>
      <c r="E85" s="98" t="s">
        <v>121</v>
      </c>
      <c r="F85" s="99" t="s">
        <v>175</v>
      </c>
      <c r="G85" s="100" t="s">
        <v>170</v>
      </c>
      <c r="H85" s="101">
        <v>1</v>
      </c>
      <c r="I85" s="102">
        <v>0</v>
      </c>
      <c r="J85" s="102">
        <f>ROUND($I$85*$H$85,2)</f>
        <v>0</v>
      </c>
      <c r="K85" s="103"/>
      <c r="L85" s="19"/>
      <c r="M85" s="104"/>
      <c r="N85" s="105" t="s">
        <v>39</v>
      </c>
      <c r="Q85" s="106">
        <v>0</v>
      </c>
      <c r="R85" s="106">
        <f>$Q$85*$H$85</f>
        <v>0</v>
      </c>
      <c r="S85" s="106">
        <v>0</v>
      </c>
      <c r="T85" s="107">
        <f>$S$85*$H$85</f>
        <v>0</v>
      </c>
      <c r="AR85" s="6" t="s">
        <v>126</v>
      </c>
      <c r="AT85" s="6" t="s">
        <v>113</v>
      </c>
      <c r="AU85" s="6" t="s">
        <v>73</v>
      </c>
      <c r="AY85" s="6" t="s">
        <v>114</v>
      </c>
      <c r="BG85" s="108">
        <f>IF($N$85="zákl. přenesená",$J$85,0)</f>
        <v>0</v>
      </c>
      <c r="BJ85" s="6" t="s">
        <v>112</v>
      </c>
      <c r="BK85" s="108">
        <f>ROUND($I$85*$H$85,2)</f>
        <v>0</v>
      </c>
    </row>
    <row r="86" spans="2:63" s="6" customFormat="1" ht="15.75" customHeight="1">
      <c r="B86" s="19"/>
      <c r="C86" s="97" t="s">
        <v>125</v>
      </c>
      <c r="D86" s="97" t="s">
        <v>74</v>
      </c>
      <c r="E86" s="98" t="s">
        <v>125</v>
      </c>
      <c r="F86" s="99" t="s">
        <v>176</v>
      </c>
      <c r="G86" s="100" t="s">
        <v>170</v>
      </c>
      <c r="H86" s="101">
        <v>1</v>
      </c>
      <c r="I86" s="102">
        <v>0</v>
      </c>
      <c r="J86" s="102">
        <f>ROUND($I$86*$H$86,2)</f>
        <v>0</v>
      </c>
      <c r="K86" s="103"/>
      <c r="L86" s="19"/>
      <c r="M86" s="104"/>
      <c r="N86" s="105" t="s">
        <v>39</v>
      </c>
      <c r="Q86" s="106">
        <v>0</v>
      </c>
      <c r="R86" s="106">
        <f>$Q$86*$H$86</f>
        <v>0</v>
      </c>
      <c r="S86" s="106">
        <v>0</v>
      </c>
      <c r="T86" s="107">
        <f>$S$86*$H$86</f>
        <v>0</v>
      </c>
      <c r="AR86" s="6" t="s">
        <v>126</v>
      </c>
      <c r="AT86" s="6" t="s">
        <v>113</v>
      </c>
      <c r="AU86" s="6" t="s">
        <v>73</v>
      </c>
      <c r="AY86" s="6" t="s">
        <v>114</v>
      </c>
      <c r="BG86" s="108">
        <f>IF($N$86="zákl. přenesená",$J$86,0)</f>
        <v>0</v>
      </c>
      <c r="BJ86" s="6" t="s">
        <v>112</v>
      </c>
      <c r="BK86" s="108">
        <f>ROUND($I$86*$H$86,2)</f>
        <v>0</v>
      </c>
    </row>
    <row r="87" spans="2:63" s="6" customFormat="1" ht="15.75" customHeight="1">
      <c r="B87" s="19"/>
      <c r="C87" s="97" t="s">
        <v>126</v>
      </c>
      <c r="D87" s="97" t="s">
        <v>74</v>
      </c>
      <c r="E87" s="98" t="s">
        <v>126</v>
      </c>
      <c r="F87" s="99" t="s">
        <v>177</v>
      </c>
      <c r="G87" s="100" t="s">
        <v>170</v>
      </c>
      <c r="H87" s="101">
        <v>1</v>
      </c>
      <c r="I87" s="102">
        <v>0</v>
      </c>
      <c r="J87" s="102">
        <f>ROUND($I$87*$H$87,2)</f>
        <v>0</v>
      </c>
      <c r="K87" s="103"/>
      <c r="L87" s="19"/>
      <c r="M87" s="104"/>
      <c r="N87" s="105" t="s">
        <v>39</v>
      </c>
      <c r="Q87" s="106">
        <v>0</v>
      </c>
      <c r="R87" s="106">
        <f>$Q$87*$H$87</f>
        <v>0</v>
      </c>
      <c r="S87" s="106">
        <v>0</v>
      </c>
      <c r="T87" s="107">
        <f>$S$87*$H$87</f>
        <v>0</v>
      </c>
      <c r="AR87" s="6" t="s">
        <v>126</v>
      </c>
      <c r="AT87" s="6" t="s">
        <v>113</v>
      </c>
      <c r="AU87" s="6" t="s">
        <v>73</v>
      </c>
      <c r="AY87" s="6" t="s">
        <v>114</v>
      </c>
      <c r="BG87" s="108">
        <f>IF($N$87="zákl. přenesená",$J$87,0)</f>
        <v>0</v>
      </c>
      <c r="BJ87" s="6" t="s">
        <v>112</v>
      </c>
      <c r="BK87" s="108">
        <f>ROUND($I$87*$H$87,2)</f>
        <v>0</v>
      </c>
    </row>
    <row r="88" spans="2:63" s="6" customFormat="1" ht="15.75" customHeight="1">
      <c r="B88" s="19"/>
      <c r="C88" s="97" t="s">
        <v>128</v>
      </c>
      <c r="D88" s="97" t="s">
        <v>74</v>
      </c>
      <c r="E88" s="98" t="s">
        <v>128</v>
      </c>
      <c r="F88" s="99" t="s">
        <v>178</v>
      </c>
      <c r="G88" s="100" t="s">
        <v>170</v>
      </c>
      <c r="H88" s="101">
        <v>1</v>
      </c>
      <c r="I88" s="102">
        <v>0</v>
      </c>
      <c r="J88" s="102">
        <f>ROUND($I$88*$H$88,2)</f>
        <v>0</v>
      </c>
      <c r="K88" s="103"/>
      <c r="L88" s="19"/>
      <c r="M88" s="104"/>
      <c r="N88" s="105" t="s">
        <v>39</v>
      </c>
      <c r="Q88" s="106">
        <v>0</v>
      </c>
      <c r="R88" s="106">
        <f>$Q$88*$H$88</f>
        <v>0</v>
      </c>
      <c r="S88" s="106">
        <v>0</v>
      </c>
      <c r="T88" s="107">
        <f>$S$88*$H$88</f>
        <v>0</v>
      </c>
      <c r="AR88" s="6" t="s">
        <v>126</v>
      </c>
      <c r="AT88" s="6" t="s">
        <v>113</v>
      </c>
      <c r="AU88" s="6" t="s">
        <v>73</v>
      </c>
      <c r="AY88" s="6" t="s">
        <v>114</v>
      </c>
      <c r="BG88" s="108">
        <f>IF($N$88="zákl. přenesená",$J$88,0)</f>
        <v>0</v>
      </c>
      <c r="BJ88" s="6" t="s">
        <v>112</v>
      </c>
      <c r="BK88" s="108">
        <f>ROUND($I$88*$H$88,2)</f>
        <v>0</v>
      </c>
    </row>
    <row r="89" spans="2:63" s="6" customFormat="1" ht="15.75" customHeight="1">
      <c r="B89" s="19"/>
      <c r="C89" s="97" t="s">
        <v>8</v>
      </c>
      <c r="D89" s="97" t="s">
        <v>74</v>
      </c>
      <c r="E89" s="98" t="s">
        <v>8</v>
      </c>
      <c r="F89" s="99" t="s">
        <v>179</v>
      </c>
      <c r="G89" s="100" t="s">
        <v>170</v>
      </c>
      <c r="H89" s="101">
        <v>1</v>
      </c>
      <c r="I89" s="102">
        <v>0</v>
      </c>
      <c r="J89" s="102">
        <f>ROUND($I$89*$H$89,2)</f>
        <v>0</v>
      </c>
      <c r="K89" s="103"/>
      <c r="L89" s="19"/>
      <c r="M89" s="104"/>
      <c r="N89" s="105" t="s">
        <v>39</v>
      </c>
      <c r="Q89" s="106">
        <v>0</v>
      </c>
      <c r="R89" s="106">
        <f>$Q$89*$H$89</f>
        <v>0</v>
      </c>
      <c r="S89" s="106">
        <v>0</v>
      </c>
      <c r="T89" s="107">
        <f>$S$89*$H$89</f>
        <v>0</v>
      </c>
      <c r="AR89" s="6" t="s">
        <v>126</v>
      </c>
      <c r="AT89" s="6" t="s">
        <v>113</v>
      </c>
      <c r="AU89" s="6" t="s">
        <v>73</v>
      </c>
      <c r="AY89" s="6" t="s">
        <v>114</v>
      </c>
      <c r="BG89" s="108">
        <f>IF($N$89="zákl. přenesená",$J$89,0)</f>
        <v>0</v>
      </c>
      <c r="BJ89" s="6" t="s">
        <v>112</v>
      </c>
      <c r="BK89" s="108">
        <f>ROUND($I$89*$H$89,2)</f>
        <v>0</v>
      </c>
    </row>
    <row r="90" spans="2:63" s="140" customFormat="1" ht="30.75" customHeight="1">
      <c r="B90" s="141"/>
      <c r="D90" s="142" t="s">
        <v>63</v>
      </c>
      <c r="E90" s="150" t="s">
        <v>116</v>
      </c>
      <c r="F90" s="150" t="s">
        <v>180</v>
      </c>
      <c r="G90" s="151"/>
      <c r="J90" s="152">
        <f>$BK$90</f>
        <v>0</v>
      </c>
      <c r="L90" s="141"/>
      <c r="M90" s="146"/>
      <c r="P90" s="147">
        <f>SUM($P$91:$P$105)</f>
        <v>0</v>
      </c>
      <c r="R90" s="147">
        <f>SUM($R$91:$R$105)</f>
        <v>0</v>
      </c>
      <c r="T90" s="148">
        <f>SUM($T$91:$T$105)</f>
        <v>0</v>
      </c>
      <c r="AR90" s="150" t="s">
        <v>71</v>
      </c>
      <c r="AT90" s="150" t="s">
        <v>63</v>
      </c>
      <c r="AU90" s="142" t="s">
        <v>71</v>
      </c>
      <c r="AY90" s="142" t="s">
        <v>114</v>
      </c>
      <c r="BK90" s="149">
        <f>SUM($BK$91:$BK$105)</f>
        <v>0</v>
      </c>
    </row>
    <row r="91" spans="2:63" s="6" customFormat="1" ht="15.75" customHeight="1">
      <c r="B91" s="19"/>
      <c r="C91" s="97" t="s">
        <v>130</v>
      </c>
      <c r="D91" s="97" t="s">
        <v>74</v>
      </c>
      <c r="E91" s="98" t="s">
        <v>130</v>
      </c>
      <c r="F91" s="99" t="s">
        <v>181</v>
      </c>
      <c r="G91" s="100" t="s">
        <v>170</v>
      </c>
      <c r="H91" s="101">
        <v>1</v>
      </c>
      <c r="I91" s="102">
        <v>0</v>
      </c>
      <c r="J91" s="102">
        <f>ROUND($I$91*$H$91,2)</f>
        <v>0</v>
      </c>
      <c r="K91" s="103"/>
      <c r="L91" s="19"/>
      <c r="M91" s="104"/>
      <c r="N91" s="105" t="s">
        <v>39</v>
      </c>
      <c r="Q91" s="106">
        <v>0</v>
      </c>
      <c r="R91" s="106">
        <f>$Q$91*$H$91</f>
        <v>0</v>
      </c>
      <c r="S91" s="106">
        <v>0</v>
      </c>
      <c r="T91" s="107">
        <f>$S$91*$H$91</f>
        <v>0</v>
      </c>
      <c r="AR91" s="6" t="s">
        <v>126</v>
      </c>
      <c r="AT91" s="6" t="s">
        <v>113</v>
      </c>
      <c r="AU91" s="6" t="s">
        <v>73</v>
      </c>
      <c r="AY91" s="6" t="s">
        <v>114</v>
      </c>
      <c r="BG91" s="108">
        <f>IF($N$91="zákl. přenesená",$J$91,0)</f>
        <v>0</v>
      </c>
      <c r="BJ91" s="6" t="s">
        <v>112</v>
      </c>
      <c r="BK91" s="108">
        <f>ROUND($I$91*$H$91,2)</f>
        <v>0</v>
      </c>
    </row>
    <row r="92" spans="2:63" s="6" customFormat="1" ht="15.75" customHeight="1">
      <c r="B92" s="19"/>
      <c r="C92" s="97" t="s">
        <v>132</v>
      </c>
      <c r="D92" s="97" t="s">
        <v>74</v>
      </c>
      <c r="E92" s="98" t="s">
        <v>132</v>
      </c>
      <c r="F92" s="99" t="s">
        <v>182</v>
      </c>
      <c r="G92" s="100" t="s">
        <v>170</v>
      </c>
      <c r="H92" s="101">
        <v>1</v>
      </c>
      <c r="I92" s="102">
        <v>0</v>
      </c>
      <c r="J92" s="102">
        <f>ROUND($I$92*$H$92,2)</f>
        <v>0</v>
      </c>
      <c r="K92" s="103"/>
      <c r="L92" s="19"/>
      <c r="M92" s="104"/>
      <c r="N92" s="105" t="s">
        <v>39</v>
      </c>
      <c r="Q92" s="106">
        <v>0</v>
      </c>
      <c r="R92" s="106">
        <f>$Q$92*$H$92</f>
        <v>0</v>
      </c>
      <c r="S92" s="106">
        <v>0</v>
      </c>
      <c r="T92" s="107">
        <f>$S$92*$H$92</f>
        <v>0</v>
      </c>
      <c r="AR92" s="6" t="s">
        <v>126</v>
      </c>
      <c r="AT92" s="6" t="s">
        <v>113</v>
      </c>
      <c r="AU92" s="6" t="s">
        <v>73</v>
      </c>
      <c r="AY92" s="6" t="s">
        <v>114</v>
      </c>
      <c r="BG92" s="108">
        <f>IF($N$92="zákl. přenesená",$J$92,0)</f>
        <v>0</v>
      </c>
      <c r="BJ92" s="6" t="s">
        <v>112</v>
      </c>
      <c r="BK92" s="108">
        <f>ROUND($I$92*$H$92,2)</f>
        <v>0</v>
      </c>
    </row>
    <row r="93" spans="2:63" s="6" customFormat="1" ht="15.75" customHeight="1">
      <c r="B93" s="19"/>
      <c r="C93" s="97" t="s">
        <v>133</v>
      </c>
      <c r="D93" s="97" t="s">
        <v>74</v>
      </c>
      <c r="E93" s="98" t="s">
        <v>133</v>
      </c>
      <c r="F93" s="99" t="s">
        <v>183</v>
      </c>
      <c r="G93" s="100" t="s">
        <v>170</v>
      </c>
      <c r="H93" s="101">
        <v>1</v>
      </c>
      <c r="I93" s="102">
        <v>0</v>
      </c>
      <c r="J93" s="102">
        <f>ROUND($I$93*$H$93,2)</f>
        <v>0</v>
      </c>
      <c r="K93" s="103"/>
      <c r="L93" s="19"/>
      <c r="M93" s="104"/>
      <c r="N93" s="105" t="s">
        <v>39</v>
      </c>
      <c r="Q93" s="106">
        <v>0</v>
      </c>
      <c r="R93" s="106">
        <f>$Q$93*$H$93</f>
        <v>0</v>
      </c>
      <c r="S93" s="106">
        <v>0</v>
      </c>
      <c r="T93" s="107">
        <f>$S$93*$H$93</f>
        <v>0</v>
      </c>
      <c r="AR93" s="6" t="s">
        <v>126</v>
      </c>
      <c r="AT93" s="6" t="s">
        <v>113</v>
      </c>
      <c r="AU93" s="6" t="s">
        <v>73</v>
      </c>
      <c r="AY93" s="6" t="s">
        <v>114</v>
      </c>
      <c r="BG93" s="108">
        <f>IF($N$93="zákl. přenesená",$J$93,0)</f>
        <v>0</v>
      </c>
      <c r="BJ93" s="6" t="s">
        <v>112</v>
      </c>
      <c r="BK93" s="108">
        <f>ROUND($I$93*$H$93,2)</f>
        <v>0</v>
      </c>
    </row>
    <row r="94" spans="2:63" s="6" customFormat="1" ht="15.75" customHeight="1">
      <c r="B94" s="19"/>
      <c r="C94" s="97" t="s">
        <v>135</v>
      </c>
      <c r="D94" s="97" t="s">
        <v>74</v>
      </c>
      <c r="E94" s="98" t="s">
        <v>135</v>
      </c>
      <c r="F94" s="99" t="s">
        <v>184</v>
      </c>
      <c r="G94" s="100" t="s">
        <v>170</v>
      </c>
      <c r="H94" s="101">
        <v>1</v>
      </c>
      <c r="I94" s="102">
        <v>0</v>
      </c>
      <c r="J94" s="102">
        <f>ROUND($I$94*$H$94,2)</f>
        <v>0</v>
      </c>
      <c r="K94" s="103"/>
      <c r="L94" s="19"/>
      <c r="M94" s="104"/>
      <c r="N94" s="105" t="s">
        <v>39</v>
      </c>
      <c r="Q94" s="106">
        <v>0</v>
      </c>
      <c r="R94" s="106">
        <f>$Q$94*$H$94</f>
        <v>0</v>
      </c>
      <c r="S94" s="106">
        <v>0</v>
      </c>
      <c r="T94" s="107">
        <f>$S$94*$H$94</f>
        <v>0</v>
      </c>
      <c r="AR94" s="6" t="s">
        <v>126</v>
      </c>
      <c r="AT94" s="6" t="s">
        <v>113</v>
      </c>
      <c r="AU94" s="6" t="s">
        <v>73</v>
      </c>
      <c r="AY94" s="6" t="s">
        <v>114</v>
      </c>
      <c r="BG94" s="108">
        <f>IF($N$94="zákl. přenesená",$J$94,0)</f>
        <v>0</v>
      </c>
      <c r="BJ94" s="6" t="s">
        <v>112</v>
      </c>
      <c r="BK94" s="108">
        <f>ROUND($I$94*$H$94,2)</f>
        <v>0</v>
      </c>
    </row>
    <row r="95" spans="2:63" s="6" customFormat="1" ht="15.75" customHeight="1">
      <c r="B95" s="19"/>
      <c r="C95" s="97" t="s">
        <v>137</v>
      </c>
      <c r="D95" s="97" t="s">
        <v>74</v>
      </c>
      <c r="E95" s="98" t="s">
        <v>137</v>
      </c>
      <c r="F95" s="99" t="s">
        <v>185</v>
      </c>
      <c r="G95" s="100" t="s">
        <v>170</v>
      </c>
      <c r="H95" s="101">
        <v>1</v>
      </c>
      <c r="I95" s="102">
        <v>0</v>
      </c>
      <c r="J95" s="102">
        <f>ROUND($I$95*$H$95,2)</f>
        <v>0</v>
      </c>
      <c r="K95" s="103"/>
      <c r="L95" s="19"/>
      <c r="M95" s="104"/>
      <c r="N95" s="105" t="s">
        <v>39</v>
      </c>
      <c r="Q95" s="106">
        <v>0</v>
      </c>
      <c r="R95" s="106">
        <f>$Q$95*$H$95</f>
        <v>0</v>
      </c>
      <c r="S95" s="106">
        <v>0</v>
      </c>
      <c r="T95" s="107">
        <f>$S$95*$H$95</f>
        <v>0</v>
      </c>
      <c r="AR95" s="6" t="s">
        <v>126</v>
      </c>
      <c r="AT95" s="6" t="s">
        <v>113</v>
      </c>
      <c r="AU95" s="6" t="s">
        <v>73</v>
      </c>
      <c r="AY95" s="6" t="s">
        <v>114</v>
      </c>
      <c r="BG95" s="108">
        <f>IF($N$95="zákl. přenesená",$J$95,0)</f>
        <v>0</v>
      </c>
      <c r="BJ95" s="6" t="s">
        <v>112</v>
      </c>
      <c r="BK95" s="108">
        <f>ROUND($I$95*$H$95,2)</f>
        <v>0</v>
      </c>
    </row>
    <row r="96" spans="2:63" s="6" customFormat="1" ht="15.75" customHeight="1">
      <c r="B96" s="19"/>
      <c r="C96" s="97" t="s">
        <v>139</v>
      </c>
      <c r="D96" s="97" t="s">
        <v>74</v>
      </c>
      <c r="E96" s="98" t="s">
        <v>139</v>
      </c>
      <c r="F96" s="99" t="s">
        <v>186</v>
      </c>
      <c r="G96" s="100" t="s">
        <v>170</v>
      </c>
      <c r="H96" s="101">
        <v>1</v>
      </c>
      <c r="I96" s="102">
        <v>0</v>
      </c>
      <c r="J96" s="102">
        <f>ROUND($I$96*$H$96,2)</f>
        <v>0</v>
      </c>
      <c r="K96" s="103"/>
      <c r="L96" s="19"/>
      <c r="M96" s="104"/>
      <c r="N96" s="105" t="s">
        <v>39</v>
      </c>
      <c r="Q96" s="106">
        <v>0</v>
      </c>
      <c r="R96" s="106">
        <f>$Q$96*$H$96</f>
        <v>0</v>
      </c>
      <c r="S96" s="106">
        <v>0</v>
      </c>
      <c r="T96" s="107">
        <f>$S$96*$H$96</f>
        <v>0</v>
      </c>
      <c r="AR96" s="6" t="s">
        <v>126</v>
      </c>
      <c r="AT96" s="6" t="s">
        <v>113</v>
      </c>
      <c r="AU96" s="6" t="s">
        <v>73</v>
      </c>
      <c r="AY96" s="6" t="s">
        <v>114</v>
      </c>
      <c r="BG96" s="108">
        <f>IF($N$96="zákl. přenesená",$J$96,0)</f>
        <v>0</v>
      </c>
      <c r="BJ96" s="6" t="s">
        <v>112</v>
      </c>
      <c r="BK96" s="108">
        <f>ROUND($I$96*$H$96,2)</f>
        <v>0</v>
      </c>
    </row>
    <row r="97" spans="2:63" s="6" customFormat="1" ht="15.75" customHeight="1">
      <c r="B97" s="19"/>
      <c r="C97" s="97" t="s">
        <v>141</v>
      </c>
      <c r="D97" s="97" t="s">
        <v>74</v>
      </c>
      <c r="E97" s="98" t="s">
        <v>141</v>
      </c>
      <c r="F97" s="99" t="s">
        <v>187</v>
      </c>
      <c r="G97" s="100" t="s">
        <v>170</v>
      </c>
      <c r="H97" s="101">
        <v>1</v>
      </c>
      <c r="I97" s="102">
        <v>0</v>
      </c>
      <c r="J97" s="102">
        <f>ROUND($I$97*$H$97,2)</f>
        <v>0</v>
      </c>
      <c r="K97" s="103"/>
      <c r="L97" s="19"/>
      <c r="M97" s="104"/>
      <c r="N97" s="105" t="s">
        <v>39</v>
      </c>
      <c r="Q97" s="106">
        <v>0</v>
      </c>
      <c r="R97" s="106">
        <f>$Q$97*$H$97</f>
        <v>0</v>
      </c>
      <c r="S97" s="106">
        <v>0</v>
      </c>
      <c r="T97" s="107">
        <f>$S$97*$H$97</f>
        <v>0</v>
      </c>
      <c r="AR97" s="6" t="s">
        <v>126</v>
      </c>
      <c r="AT97" s="6" t="s">
        <v>113</v>
      </c>
      <c r="AU97" s="6" t="s">
        <v>73</v>
      </c>
      <c r="AY97" s="6" t="s">
        <v>114</v>
      </c>
      <c r="BG97" s="108">
        <f>IF($N$97="zákl. přenesená",$J$97,0)</f>
        <v>0</v>
      </c>
      <c r="BJ97" s="6" t="s">
        <v>112</v>
      </c>
      <c r="BK97" s="108">
        <f>ROUND($I$97*$H$97,2)</f>
        <v>0</v>
      </c>
    </row>
    <row r="98" spans="2:63" s="6" customFormat="1" ht="15.75" customHeight="1">
      <c r="B98" s="19"/>
      <c r="C98" s="97" t="s">
        <v>143</v>
      </c>
      <c r="D98" s="97" t="s">
        <v>74</v>
      </c>
      <c r="E98" s="98" t="s">
        <v>143</v>
      </c>
      <c r="F98" s="99" t="s">
        <v>188</v>
      </c>
      <c r="G98" s="100" t="s">
        <v>170</v>
      </c>
      <c r="H98" s="101">
        <v>1</v>
      </c>
      <c r="I98" s="102">
        <v>0</v>
      </c>
      <c r="J98" s="102">
        <f>ROUND($I$98*$H$98,2)</f>
        <v>0</v>
      </c>
      <c r="K98" s="103"/>
      <c r="L98" s="19"/>
      <c r="M98" s="104"/>
      <c r="N98" s="105" t="s">
        <v>39</v>
      </c>
      <c r="Q98" s="106">
        <v>0</v>
      </c>
      <c r="R98" s="106">
        <f>$Q$98*$H$98</f>
        <v>0</v>
      </c>
      <c r="S98" s="106">
        <v>0</v>
      </c>
      <c r="T98" s="107">
        <f>$S$98*$H$98</f>
        <v>0</v>
      </c>
      <c r="AR98" s="6" t="s">
        <v>126</v>
      </c>
      <c r="AT98" s="6" t="s">
        <v>113</v>
      </c>
      <c r="AU98" s="6" t="s">
        <v>73</v>
      </c>
      <c r="AY98" s="6" t="s">
        <v>114</v>
      </c>
      <c r="BG98" s="108">
        <f>IF($N$98="zákl. přenesená",$J$98,0)</f>
        <v>0</v>
      </c>
      <c r="BJ98" s="6" t="s">
        <v>112</v>
      </c>
      <c r="BK98" s="108">
        <f>ROUND($I$98*$H$98,2)</f>
        <v>0</v>
      </c>
    </row>
    <row r="99" spans="2:63" s="6" customFormat="1" ht="15.75" customHeight="1">
      <c r="B99" s="19"/>
      <c r="C99" s="97" t="s">
        <v>144</v>
      </c>
      <c r="D99" s="97" t="s">
        <v>74</v>
      </c>
      <c r="E99" s="98" t="s">
        <v>144</v>
      </c>
      <c r="F99" s="99" t="s">
        <v>189</v>
      </c>
      <c r="G99" s="100" t="s">
        <v>170</v>
      </c>
      <c r="H99" s="101">
        <v>1</v>
      </c>
      <c r="I99" s="102">
        <v>0</v>
      </c>
      <c r="J99" s="102">
        <f>ROUND($I$99*$H$99,2)</f>
        <v>0</v>
      </c>
      <c r="K99" s="103"/>
      <c r="L99" s="19"/>
      <c r="M99" s="104"/>
      <c r="N99" s="105" t="s">
        <v>39</v>
      </c>
      <c r="Q99" s="106">
        <v>0</v>
      </c>
      <c r="R99" s="106">
        <f>$Q$99*$H$99</f>
        <v>0</v>
      </c>
      <c r="S99" s="106">
        <v>0</v>
      </c>
      <c r="T99" s="107">
        <f>$S$99*$H$99</f>
        <v>0</v>
      </c>
      <c r="AR99" s="6" t="s">
        <v>126</v>
      </c>
      <c r="AT99" s="6" t="s">
        <v>113</v>
      </c>
      <c r="AU99" s="6" t="s">
        <v>73</v>
      </c>
      <c r="AY99" s="6" t="s">
        <v>114</v>
      </c>
      <c r="BG99" s="108">
        <f>IF($N$99="zákl. přenesená",$J$99,0)</f>
        <v>0</v>
      </c>
      <c r="BJ99" s="6" t="s">
        <v>112</v>
      </c>
      <c r="BK99" s="108">
        <f>ROUND($I$99*$H$99,2)</f>
        <v>0</v>
      </c>
    </row>
    <row r="100" spans="2:63" s="6" customFormat="1" ht="15.75" customHeight="1">
      <c r="B100" s="19"/>
      <c r="C100" s="97" t="s">
        <v>145</v>
      </c>
      <c r="D100" s="97" t="s">
        <v>74</v>
      </c>
      <c r="E100" s="98" t="s">
        <v>145</v>
      </c>
      <c r="F100" s="99" t="s">
        <v>190</v>
      </c>
      <c r="G100" s="100" t="s">
        <v>170</v>
      </c>
      <c r="H100" s="101">
        <v>1</v>
      </c>
      <c r="I100" s="102">
        <v>0</v>
      </c>
      <c r="J100" s="102">
        <f>ROUND($I$100*$H$100,2)</f>
        <v>0</v>
      </c>
      <c r="K100" s="103"/>
      <c r="L100" s="19"/>
      <c r="M100" s="104"/>
      <c r="N100" s="105" t="s">
        <v>39</v>
      </c>
      <c r="Q100" s="106">
        <v>0</v>
      </c>
      <c r="R100" s="106">
        <f>$Q$100*$H$100</f>
        <v>0</v>
      </c>
      <c r="S100" s="106">
        <v>0</v>
      </c>
      <c r="T100" s="107">
        <f>$S$100*$H$100</f>
        <v>0</v>
      </c>
      <c r="AR100" s="6" t="s">
        <v>126</v>
      </c>
      <c r="AT100" s="6" t="s">
        <v>113</v>
      </c>
      <c r="AU100" s="6" t="s">
        <v>73</v>
      </c>
      <c r="AY100" s="6" t="s">
        <v>114</v>
      </c>
      <c r="BG100" s="108">
        <f>IF($N$100="zákl. přenesená",$J$100,0)</f>
        <v>0</v>
      </c>
      <c r="BJ100" s="6" t="s">
        <v>112</v>
      </c>
      <c r="BK100" s="108">
        <f>ROUND($I$100*$H$100,2)</f>
        <v>0</v>
      </c>
    </row>
    <row r="101" spans="2:63" s="6" customFormat="1" ht="15.75" customHeight="1">
      <c r="B101" s="19"/>
      <c r="C101" s="97" t="s">
        <v>7</v>
      </c>
      <c r="D101" s="97" t="s">
        <v>74</v>
      </c>
      <c r="E101" s="98" t="s">
        <v>7</v>
      </c>
      <c r="F101" s="99" t="s">
        <v>191</v>
      </c>
      <c r="G101" s="100" t="s">
        <v>170</v>
      </c>
      <c r="H101" s="101">
        <v>1</v>
      </c>
      <c r="I101" s="102">
        <v>0</v>
      </c>
      <c r="J101" s="102">
        <f>ROUND($I$101*$H$101,2)</f>
        <v>0</v>
      </c>
      <c r="K101" s="103"/>
      <c r="L101" s="19"/>
      <c r="M101" s="104"/>
      <c r="N101" s="105" t="s">
        <v>39</v>
      </c>
      <c r="Q101" s="106">
        <v>0</v>
      </c>
      <c r="R101" s="106">
        <f>$Q$101*$H$101</f>
        <v>0</v>
      </c>
      <c r="S101" s="106">
        <v>0</v>
      </c>
      <c r="T101" s="107">
        <f>$S$101*$H$101</f>
        <v>0</v>
      </c>
      <c r="AR101" s="6" t="s">
        <v>126</v>
      </c>
      <c r="AT101" s="6" t="s">
        <v>113</v>
      </c>
      <c r="AU101" s="6" t="s">
        <v>73</v>
      </c>
      <c r="AY101" s="6" t="s">
        <v>114</v>
      </c>
      <c r="BG101" s="108">
        <f>IF($N$101="zákl. přenesená",$J$101,0)</f>
        <v>0</v>
      </c>
      <c r="BJ101" s="6" t="s">
        <v>112</v>
      </c>
      <c r="BK101" s="108">
        <f>ROUND($I$101*$H$101,2)</f>
        <v>0</v>
      </c>
    </row>
    <row r="102" spans="2:63" s="6" customFormat="1" ht="15.75" customHeight="1">
      <c r="B102" s="19"/>
      <c r="C102" s="97" t="s">
        <v>147</v>
      </c>
      <c r="D102" s="97" t="s">
        <v>74</v>
      </c>
      <c r="E102" s="98" t="s">
        <v>147</v>
      </c>
      <c r="F102" s="99" t="s">
        <v>192</v>
      </c>
      <c r="G102" s="100" t="s">
        <v>170</v>
      </c>
      <c r="H102" s="101">
        <v>1</v>
      </c>
      <c r="I102" s="102">
        <v>0</v>
      </c>
      <c r="J102" s="102">
        <f>ROUND($I$102*$H$102,2)</f>
        <v>0</v>
      </c>
      <c r="K102" s="103"/>
      <c r="L102" s="19"/>
      <c r="M102" s="104"/>
      <c r="N102" s="105" t="s">
        <v>39</v>
      </c>
      <c r="Q102" s="106">
        <v>0</v>
      </c>
      <c r="R102" s="106">
        <f>$Q$102*$H$102</f>
        <v>0</v>
      </c>
      <c r="S102" s="106">
        <v>0</v>
      </c>
      <c r="T102" s="107">
        <f>$S$102*$H$102</f>
        <v>0</v>
      </c>
      <c r="AR102" s="6" t="s">
        <v>126</v>
      </c>
      <c r="AT102" s="6" t="s">
        <v>113</v>
      </c>
      <c r="AU102" s="6" t="s">
        <v>73</v>
      </c>
      <c r="AY102" s="6" t="s">
        <v>114</v>
      </c>
      <c r="BG102" s="108">
        <f>IF($N$102="zákl. přenesená",$J$102,0)</f>
        <v>0</v>
      </c>
      <c r="BJ102" s="6" t="s">
        <v>112</v>
      </c>
      <c r="BK102" s="108">
        <f>ROUND($I$102*$H$102,2)</f>
        <v>0</v>
      </c>
    </row>
    <row r="103" spans="2:63" s="6" customFormat="1" ht="15.75" customHeight="1">
      <c r="B103" s="19"/>
      <c r="C103" s="97" t="s">
        <v>149</v>
      </c>
      <c r="D103" s="97" t="s">
        <v>74</v>
      </c>
      <c r="E103" s="98" t="s">
        <v>149</v>
      </c>
      <c r="F103" s="99" t="s">
        <v>193</v>
      </c>
      <c r="G103" s="100" t="s">
        <v>170</v>
      </c>
      <c r="H103" s="101">
        <v>1</v>
      </c>
      <c r="I103" s="102">
        <v>0</v>
      </c>
      <c r="J103" s="102">
        <f>ROUND($I$103*$H$103,2)</f>
        <v>0</v>
      </c>
      <c r="K103" s="103"/>
      <c r="L103" s="19"/>
      <c r="M103" s="104"/>
      <c r="N103" s="105" t="s">
        <v>39</v>
      </c>
      <c r="Q103" s="106">
        <v>0</v>
      </c>
      <c r="R103" s="106">
        <f>$Q$103*$H$103</f>
        <v>0</v>
      </c>
      <c r="S103" s="106">
        <v>0</v>
      </c>
      <c r="T103" s="107">
        <f>$S$103*$H$103</f>
        <v>0</v>
      </c>
      <c r="AR103" s="6" t="s">
        <v>126</v>
      </c>
      <c r="AT103" s="6" t="s">
        <v>113</v>
      </c>
      <c r="AU103" s="6" t="s">
        <v>73</v>
      </c>
      <c r="AY103" s="6" t="s">
        <v>114</v>
      </c>
      <c r="BG103" s="108">
        <f>IF($N$103="zákl. přenesená",$J$103,0)</f>
        <v>0</v>
      </c>
      <c r="BJ103" s="6" t="s">
        <v>112</v>
      </c>
      <c r="BK103" s="108">
        <f>ROUND($I$103*$H$103,2)</f>
        <v>0</v>
      </c>
    </row>
    <row r="104" spans="2:63" s="6" customFormat="1" ht="15.75" customHeight="1">
      <c r="B104" s="19"/>
      <c r="C104" s="97" t="s">
        <v>151</v>
      </c>
      <c r="D104" s="97" t="s">
        <v>74</v>
      </c>
      <c r="E104" s="98" t="s">
        <v>151</v>
      </c>
      <c r="F104" s="99" t="s">
        <v>194</v>
      </c>
      <c r="G104" s="100" t="s">
        <v>170</v>
      </c>
      <c r="H104" s="101">
        <v>1</v>
      </c>
      <c r="I104" s="102">
        <v>0</v>
      </c>
      <c r="J104" s="102">
        <f>ROUND($I$104*$H$104,2)</f>
        <v>0</v>
      </c>
      <c r="K104" s="103"/>
      <c r="L104" s="19"/>
      <c r="M104" s="104"/>
      <c r="N104" s="105" t="s">
        <v>39</v>
      </c>
      <c r="Q104" s="106">
        <v>0</v>
      </c>
      <c r="R104" s="106">
        <f>$Q$104*$H$104</f>
        <v>0</v>
      </c>
      <c r="S104" s="106">
        <v>0</v>
      </c>
      <c r="T104" s="107">
        <f>$S$104*$H$104</f>
        <v>0</v>
      </c>
      <c r="AR104" s="6" t="s">
        <v>126</v>
      </c>
      <c r="AT104" s="6" t="s">
        <v>113</v>
      </c>
      <c r="AU104" s="6" t="s">
        <v>73</v>
      </c>
      <c r="AY104" s="6" t="s">
        <v>114</v>
      </c>
      <c r="BG104" s="108">
        <f>IF($N$104="zákl. přenesená",$J$104,0)</f>
        <v>0</v>
      </c>
      <c r="BJ104" s="6" t="s">
        <v>112</v>
      </c>
      <c r="BK104" s="108">
        <f>ROUND($I$104*$H$104,2)</f>
        <v>0</v>
      </c>
    </row>
    <row r="105" spans="2:63" s="6" customFormat="1" ht="15.75" customHeight="1">
      <c r="B105" s="19"/>
      <c r="C105" s="97" t="s">
        <v>154</v>
      </c>
      <c r="D105" s="97" t="s">
        <v>74</v>
      </c>
      <c r="E105" s="98" t="s">
        <v>154</v>
      </c>
      <c r="F105" s="99" t="s">
        <v>195</v>
      </c>
      <c r="G105" s="100" t="s">
        <v>170</v>
      </c>
      <c r="H105" s="101">
        <v>1</v>
      </c>
      <c r="I105" s="102">
        <v>0</v>
      </c>
      <c r="J105" s="102">
        <f>ROUND($I$105*$H$105,2)</f>
        <v>0</v>
      </c>
      <c r="K105" s="103"/>
      <c r="L105" s="19"/>
      <c r="M105" s="104"/>
      <c r="N105" s="153" t="s">
        <v>39</v>
      </c>
      <c r="O105" s="128"/>
      <c r="P105" s="128"/>
      <c r="Q105" s="129">
        <v>0</v>
      </c>
      <c r="R105" s="129">
        <f>$Q$105*$H$105</f>
        <v>0</v>
      </c>
      <c r="S105" s="129">
        <v>0</v>
      </c>
      <c r="T105" s="130">
        <f>$S$105*$H$105</f>
        <v>0</v>
      </c>
      <c r="AR105" s="6" t="s">
        <v>126</v>
      </c>
      <c r="AT105" s="6" t="s">
        <v>113</v>
      </c>
      <c r="AU105" s="6" t="s">
        <v>73</v>
      </c>
      <c r="AY105" s="6" t="s">
        <v>114</v>
      </c>
      <c r="BG105" s="108">
        <f>IF($N$105="zákl. přenesená",$J$105,0)</f>
        <v>0</v>
      </c>
      <c r="BJ105" s="6" t="s">
        <v>112</v>
      </c>
      <c r="BK105" s="108">
        <f>ROUND($I$105*$H$105,2)</f>
        <v>0</v>
      </c>
    </row>
    <row r="106" spans="2:12" s="6" customFormat="1" ht="7.5" customHeight="1"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19"/>
    </row>
    <row r="121" s="2" customFormat="1" ht="14.25" customHeight="1"/>
  </sheetData>
  <sheetProtection/>
  <autoFilter ref="C75:K75"/>
  <mergeCells count="9">
    <mergeCell ref="E68:H68"/>
    <mergeCell ref="G1:H1"/>
    <mergeCell ref="L2:V2"/>
    <mergeCell ref="E7:H7"/>
    <mergeCell ref="E9:H9"/>
    <mergeCell ref="E24:H24"/>
    <mergeCell ref="E41:H41"/>
    <mergeCell ref="E43:H43"/>
    <mergeCell ref="E66:H66"/>
  </mergeCells>
  <hyperlinks>
    <hyperlink ref="F1:G1" location="C2" tooltip="Krycí list soupisu" display="1) Krycí list soupisu"/>
    <hyperlink ref="G1:H1" location="C50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2"/>
  <sheetViews>
    <sheetView showGridLines="0" zoomScalePageLayoutView="0" workbookViewId="0" topLeftCell="A22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62"/>
      <c r="C2" s="163"/>
      <c r="D2" s="163"/>
      <c r="E2" s="163"/>
      <c r="F2" s="163"/>
      <c r="G2" s="163"/>
      <c r="H2" s="163"/>
      <c r="I2" s="163"/>
      <c r="J2" s="163"/>
      <c r="K2" s="164"/>
    </row>
    <row r="3" spans="2:11" s="167" customFormat="1" ht="45" customHeight="1">
      <c r="B3" s="165"/>
      <c r="C3" s="282" t="s">
        <v>203</v>
      </c>
      <c r="D3" s="282"/>
      <c r="E3" s="282"/>
      <c r="F3" s="282"/>
      <c r="G3" s="282"/>
      <c r="H3" s="282"/>
      <c r="I3" s="282"/>
      <c r="J3" s="282"/>
      <c r="K3" s="166"/>
    </row>
    <row r="4" spans="2:11" ht="25.5" customHeight="1">
      <c r="B4" s="168"/>
      <c r="C4" s="281" t="s">
        <v>204</v>
      </c>
      <c r="D4" s="281"/>
      <c r="E4" s="281"/>
      <c r="F4" s="281"/>
      <c r="G4" s="281"/>
      <c r="H4" s="281"/>
      <c r="I4" s="281"/>
      <c r="J4" s="281"/>
      <c r="K4" s="169"/>
    </row>
    <row r="5" spans="2:11" ht="5.25" customHeight="1">
      <c r="B5" s="168"/>
      <c r="C5" s="170"/>
      <c r="D5" s="170"/>
      <c r="E5" s="170"/>
      <c r="F5" s="170"/>
      <c r="G5" s="170"/>
      <c r="H5" s="170"/>
      <c r="I5" s="170"/>
      <c r="J5" s="170"/>
      <c r="K5" s="169"/>
    </row>
    <row r="6" spans="2:11" ht="15" customHeight="1">
      <c r="B6" s="168"/>
      <c r="C6" s="279" t="s">
        <v>205</v>
      </c>
      <c r="D6" s="279"/>
      <c r="E6" s="279"/>
      <c r="F6" s="279"/>
      <c r="G6" s="279"/>
      <c r="H6" s="279"/>
      <c r="I6" s="279"/>
      <c r="J6" s="279"/>
      <c r="K6" s="169"/>
    </row>
    <row r="7" spans="2:11" ht="15" customHeight="1">
      <c r="B7" s="172"/>
      <c r="C7" s="279" t="s">
        <v>206</v>
      </c>
      <c r="D7" s="279"/>
      <c r="E7" s="279"/>
      <c r="F7" s="279"/>
      <c r="G7" s="279"/>
      <c r="H7" s="279"/>
      <c r="I7" s="279"/>
      <c r="J7" s="279"/>
      <c r="K7" s="169"/>
    </row>
    <row r="8" spans="2:11" ht="12.75" customHeight="1">
      <c r="B8" s="172"/>
      <c r="C8" s="171"/>
      <c r="D8" s="171"/>
      <c r="E8" s="171"/>
      <c r="F8" s="171"/>
      <c r="G8" s="171"/>
      <c r="H8" s="171"/>
      <c r="I8" s="171"/>
      <c r="J8" s="171"/>
      <c r="K8" s="169"/>
    </row>
    <row r="9" spans="2:11" ht="15" customHeight="1">
      <c r="B9" s="172"/>
      <c r="C9" s="279" t="s">
        <v>207</v>
      </c>
      <c r="D9" s="279"/>
      <c r="E9" s="279"/>
      <c r="F9" s="279"/>
      <c r="G9" s="279"/>
      <c r="H9" s="279"/>
      <c r="I9" s="279"/>
      <c r="J9" s="279"/>
      <c r="K9" s="169"/>
    </row>
    <row r="10" spans="2:11" ht="15" customHeight="1">
      <c r="B10" s="172"/>
      <c r="C10" s="171"/>
      <c r="D10" s="279" t="s">
        <v>208</v>
      </c>
      <c r="E10" s="279"/>
      <c r="F10" s="279"/>
      <c r="G10" s="279"/>
      <c r="H10" s="279"/>
      <c r="I10" s="279"/>
      <c r="J10" s="279"/>
      <c r="K10" s="169"/>
    </row>
    <row r="11" spans="2:11" ht="15" customHeight="1">
      <c r="B11" s="172"/>
      <c r="C11" s="173"/>
      <c r="D11" s="279" t="s">
        <v>209</v>
      </c>
      <c r="E11" s="279"/>
      <c r="F11" s="279"/>
      <c r="G11" s="279"/>
      <c r="H11" s="279"/>
      <c r="I11" s="279"/>
      <c r="J11" s="279"/>
      <c r="K11" s="169"/>
    </row>
    <row r="12" spans="2:11" ht="12.75" customHeight="1">
      <c r="B12" s="172"/>
      <c r="C12" s="173"/>
      <c r="D12" s="173"/>
      <c r="E12" s="173"/>
      <c r="F12" s="173"/>
      <c r="G12" s="173"/>
      <c r="H12" s="173"/>
      <c r="I12" s="173"/>
      <c r="J12" s="173"/>
      <c r="K12" s="169"/>
    </row>
    <row r="13" spans="2:11" ht="15" customHeight="1">
      <c r="B13" s="172"/>
      <c r="C13" s="173"/>
      <c r="D13" s="279" t="s">
        <v>210</v>
      </c>
      <c r="E13" s="279"/>
      <c r="F13" s="279"/>
      <c r="G13" s="279"/>
      <c r="H13" s="279"/>
      <c r="I13" s="279"/>
      <c r="J13" s="279"/>
      <c r="K13" s="169"/>
    </row>
    <row r="14" spans="2:11" ht="15" customHeight="1">
      <c r="B14" s="172"/>
      <c r="C14" s="173"/>
      <c r="D14" s="279" t="s">
        <v>211</v>
      </c>
      <c r="E14" s="279"/>
      <c r="F14" s="279"/>
      <c r="G14" s="279"/>
      <c r="H14" s="279"/>
      <c r="I14" s="279"/>
      <c r="J14" s="279"/>
      <c r="K14" s="169"/>
    </row>
    <row r="15" spans="2:11" ht="15" customHeight="1">
      <c r="B15" s="172"/>
      <c r="C15" s="173"/>
      <c r="D15" s="173"/>
      <c r="E15" s="174" t="s">
        <v>212</v>
      </c>
      <c r="F15" s="279" t="s">
        <v>213</v>
      </c>
      <c r="G15" s="279"/>
      <c r="H15" s="279"/>
      <c r="I15" s="279"/>
      <c r="J15" s="279"/>
      <c r="K15" s="169"/>
    </row>
    <row r="16" spans="2:11" ht="15" customHeight="1">
      <c r="B16" s="172"/>
      <c r="C16" s="173"/>
      <c r="D16" s="173"/>
      <c r="E16" s="174" t="s">
        <v>214</v>
      </c>
      <c r="F16" s="279" t="s">
        <v>215</v>
      </c>
      <c r="G16" s="279"/>
      <c r="H16" s="279"/>
      <c r="I16" s="279"/>
      <c r="J16" s="279"/>
      <c r="K16" s="169"/>
    </row>
    <row r="17" spans="2:11" ht="15" customHeight="1">
      <c r="B17" s="172"/>
      <c r="C17" s="173"/>
      <c r="D17" s="173"/>
      <c r="E17" s="174" t="s">
        <v>70</v>
      </c>
      <c r="F17" s="279" t="s">
        <v>216</v>
      </c>
      <c r="G17" s="279"/>
      <c r="H17" s="279"/>
      <c r="I17" s="279"/>
      <c r="J17" s="279"/>
      <c r="K17" s="169"/>
    </row>
    <row r="18" spans="2:11" ht="15" customHeight="1">
      <c r="B18" s="172"/>
      <c r="C18" s="173"/>
      <c r="D18" s="173"/>
      <c r="E18" s="174" t="s">
        <v>74</v>
      </c>
      <c r="F18" s="175" t="s">
        <v>217</v>
      </c>
      <c r="G18" s="171"/>
      <c r="H18" s="171"/>
      <c r="I18" s="171"/>
      <c r="J18" s="171"/>
      <c r="K18" s="169"/>
    </row>
    <row r="19" spans="2:11" ht="12.75" customHeight="1">
      <c r="B19" s="172"/>
      <c r="C19" s="173"/>
      <c r="D19" s="173"/>
      <c r="E19" s="173"/>
      <c r="F19" s="173"/>
      <c r="G19" s="173"/>
      <c r="H19" s="173"/>
      <c r="I19" s="173"/>
      <c r="J19" s="173"/>
      <c r="K19" s="169"/>
    </row>
    <row r="20" spans="2:11" ht="15" customHeight="1">
      <c r="B20" s="172"/>
      <c r="C20" s="279" t="s">
        <v>218</v>
      </c>
      <c r="D20" s="279"/>
      <c r="E20" s="279"/>
      <c r="F20" s="279"/>
      <c r="G20" s="279"/>
      <c r="H20" s="279"/>
      <c r="I20" s="279"/>
      <c r="J20" s="279"/>
      <c r="K20" s="169"/>
    </row>
    <row r="21" spans="2:11" ht="15" customHeight="1">
      <c r="B21" s="172"/>
      <c r="C21" s="171"/>
      <c r="D21" s="279" t="s">
        <v>219</v>
      </c>
      <c r="E21" s="279"/>
      <c r="F21" s="279"/>
      <c r="G21" s="279"/>
      <c r="H21" s="279"/>
      <c r="I21" s="279"/>
      <c r="J21" s="279"/>
      <c r="K21" s="169"/>
    </row>
    <row r="22" spans="2:11" ht="15" customHeight="1">
      <c r="B22" s="172"/>
      <c r="C22" s="173"/>
      <c r="D22" s="279" t="s">
        <v>220</v>
      </c>
      <c r="E22" s="279"/>
      <c r="F22" s="279"/>
      <c r="G22" s="279"/>
      <c r="H22" s="279"/>
      <c r="I22" s="279"/>
      <c r="J22" s="279"/>
      <c r="K22" s="169"/>
    </row>
    <row r="23" spans="2:11" ht="12.75" customHeight="1">
      <c r="B23" s="172"/>
      <c r="C23" s="173"/>
      <c r="D23" s="173"/>
      <c r="E23" s="173"/>
      <c r="F23" s="173"/>
      <c r="G23" s="173"/>
      <c r="H23" s="173"/>
      <c r="I23" s="173"/>
      <c r="J23" s="173"/>
      <c r="K23" s="169"/>
    </row>
    <row r="24" spans="2:11" ht="15" customHeight="1">
      <c r="B24" s="172"/>
      <c r="C24" s="173"/>
      <c r="D24" s="279" t="s">
        <v>221</v>
      </c>
      <c r="E24" s="279"/>
      <c r="F24" s="279"/>
      <c r="G24" s="279"/>
      <c r="H24" s="279"/>
      <c r="I24" s="279"/>
      <c r="J24" s="279"/>
      <c r="K24" s="169"/>
    </row>
    <row r="25" spans="2:11" ht="15" customHeight="1">
      <c r="B25" s="172"/>
      <c r="C25" s="173"/>
      <c r="D25" s="279" t="s">
        <v>222</v>
      </c>
      <c r="E25" s="279"/>
      <c r="F25" s="279"/>
      <c r="G25" s="279"/>
      <c r="H25" s="279"/>
      <c r="I25" s="279"/>
      <c r="J25" s="279"/>
      <c r="K25" s="169"/>
    </row>
    <row r="26" spans="2:11" ht="12.75" customHeight="1">
      <c r="B26" s="172"/>
      <c r="C26" s="173"/>
      <c r="D26" s="173"/>
      <c r="E26" s="173"/>
      <c r="F26" s="173"/>
      <c r="G26" s="173"/>
      <c r="H26" s="173"/>
      <c r="I26" s="173"/>
      <c r="J26" s="173"/>
      <c r="K26" s="169"/>
    </row>
    <row r="27" spans="2:11" ht="15" customHeight="1">
      <c r="B27" s="172"/>
      <c r="C27" s="173"/>
      <c r="D27" s="279" t="s">
        <v>223</v>
      </c>
      <c r="E27" s="279"/>
      <c r="F27" s="279"/>
      <c r="G27" s="279"/>
      <c r="H27" s="279"/>
      <c r="I27" s="279"/>
      <c r="J27" s="279"/>
      <c r="K27" s="169"/>
    </row>
    <row r="28" spans="2:11" ht="15" customHeight="1">
      <c r="B28" s="172"/>
      <c r="C28" s="173"/>
      <c r="D28" s="279" t="s">
        <v>224</v>
      </c>
      <c r="E28" s="279"/>
      <c r="F28" s="279"/>
      <c r="G28" s="279"/>
      <c r="H28" s="279"/>
      <c r="I28" s="279"/>
      <c r="J28" s="279"/>
      <c r="K28" s="169"/>
    </row>
    <row r="29" spans="2:11" ht="15" customHeight="1">
      <c r="B29" s="172"/>
      <c r="C29" s="173"/>
      <c r="D29" s="279" t="s">
        <v>225</v>
      </c>
      <c r="E29" s="279"/>
      <c r="F29" s="279"/>
      <c r="G29" s="279"/>
      <c r="H29" s="279"/>
      <c r="I29" s="279"/>
      <c r="J29" s="279"/>
      <c r="K29" s="169"/>
    </row>
    <row r="30" spans="2:11" ht="15" customHeight="1">
      <c r="B30" s="172"/>
      <c r="C30" s="173"/>
      <c r="D30" s="171"/>
      <c r="E30" s="176" t="s">
        <v>95</v>
      </c>
      <c r="F30" s="171"/>
      <c r="G30" s="279" t="s">
        <v>226</v>
      </c>
      <c r="H30" s="279"/>
      <c r="I30" s="279"/>
      <c r="J30" s="279"/>
      <c r="K30" s="169"/>
    </row>
    <row r="31" spans="2:11" ht="15" customHeight="1">
      <c r="B31" s="172"/>
      <c r="C31" s="173"/>
      <c r="D31" s="171"/>
      <c r="E31" s="176" t="s">
        <v>227</v>
      </c>
      <c r="F31" s="171"/>
      <c r="G31" s="279" t="s">
        <v>228</v>
      </c>
      <c r="H31" s="279"/>
      <c r="I31" s="279"/>
      <c r="J31" s="279"/>
      <c r="K31" s="169"/>
    </row>
    <row r="32" spans="2:11" ht="15" customHeight="1">
      <c r="B32" s="172"/>
      <c r="C32" s="173"/>
      <c r="D32" s="171"/>
      <c r="E32" s="176"/>
      <c r="F32" s="171"/>
      <c r="G32" s="279" t="s">
        <v>229</v>
      </c>
      <c r="H32" s="279"/>
      <c r="I32" s="279"/>
      <c r="J32" s="279"/>
      <c r="K32" s="169"/>
    </row>
    <row r="33" spans="2:11" ht="15" customHeight="1">
      <c r="B33" s="172"/>
      <c r="C33" s="173"/>
      <c r="D33" s="171"/>
      <c r="E33" s="176"/>
      <c r="F33" s="171"/>
      <c r="G33" s="279" t="s">
        <v>230</v>
      </c>
      <c r="H33" s="279"/>
      <c r="I33" s="279"/>
      <c r="J33" s="279"/>
      <c r="K33" s="169"/>
    </row>
    <row r="34" spans="2:11" ht="15" customHeight="1">
      <c r="B34" s="172"/>
      <c r="C34" s="173"/>
      <c r="D34" s="171"/>
      <c r="E34" s="176"/>
      <c r="F34" s="171"/>
      <c r="G34" s="279" t="s">
        <v>231</v>
      </c>
      <c r="H34" s="279"/>
      <c r="I34" s="279"/>
      <c r="J34" s="279"/>
      <c r="K34" s="169"/>
    </row>
    <row r="35" spans="2:11" ht="15" customHeight="1">
      <c r="B35" s="172"/>
      <c r="C35" s="173"/>
      <c r="D35" s="171"/>
      <c r="E35" s="176"/>
      <c r="F35" s="171"/>
      <c r="G35" s="279" t="s">
        <v>232</v>
      </c>
      <c r="H35" s="279"/>
      <c r="I35" s="279"/>
      <c r="J35" s="279"/>
      <c r="K35" s="169"/>
    </row>
    <row r="36" spans="2:11" ht="15" customHeight="1">
      <c r="B36" s="172"/>
      <c r="C36" s="173"/>
      <c r="D36" s="171"/>
      <c r="E36" s="176"/>
      <c r="F36" s="171"/>
      <c r="G36" s="279" t="s">
        <v>233</v>
      </c>
      <c r="H36" s="279"/>
      <c r="I36" s="279"/>
      <c r="J36" s="279"/>
      <c r="K36" s="169"/>
    </row>
    <row r="37" spans="2:11" ht="15" customHeight="1">
      <c r="B37" s="172"/>
      <c r="C37" s="173"/>
      <c r="D37" s="171"/>
      <c r="E37" s="176"/>
      <c r="F37" s="171"/>
      <c r="G37" s="279" t="s">
        <v>234</v>
      </c>
      <c r="H37" s="279"/>
      <c r="I37" s="279"/>
      <c r="J37" s="279"/>
      <c r="K37" s="169"/>
    </row>
    <row r="38" spans="2:11" ht="15" customHeight="1">
      <c r="B38" s="172"/>
      <c r="C38" s="173"/>
      <c r="D38" s="171"/>
      <c r="E38" s="176" t="s">
        <v>45</v>
      </c>
      <c r="F38" s="171"/>
      <c r="G38" s="279" t="s">
        <v>235</v>
      </c>
      <c r="H38" s="279"/>
      <c r="I38" s="279"/>
      <c r="J38" s="279"/>
      <c r="K38" s="169"/>
    </row>
    <row r="39" spans="2:11" ht="15" customHeight="1">
      <c r="B39" s="172"/>
      <c r="C39" s="173"/>
      <c r="D39" s="171"/>
      <c r="E39" s="176" t="s">
        <v>96</v>
      </c>
      <c r="F39" s="171"/>
      <c r="G39" s="279" t="s">
        <v>236</v>
      </c>
      <c r="H39" s="279"/>
      <c r="I39" s="279"/>
      <c r="J39" s="279"/>
      <c r="K39" s="169"/>
    </row>
    <row r="40" spans="2:11" ht="15" customHeight="1">
      <c r="B40" s="172"/>
      <c r="C40" s="173"/>
      <c r="D40" s="171"/>
      <c r="E40" s="176" t="s">
        <v>97</v>
      </c>
      <c r="F40" s="171"/>
      <c r="G40" s="279" t="s">
        <v>237</v>
      </c>
      <c r="H40" s="279"/>
      <c r="I40" s="279"/>
      <c r="J40" s="279"/>
      <c r="K40" s="169"/>
    </row>
    <row r="41" spans="2:11" ht="15" customHeight="1">
      <c r="B41" s="172"/>
      <c r="C41" s="173"/>
      <c r="D41" s="171"/>
      <c r="E41" s="176" t="s">
        <v>98</v>
      </c>
      <c r="F41" s="171"/>
      <c r="G41" s="279" t="s">
        <v>238</v>
      </c>
      <c r="H41" s="279"/>
      <c r="I41" s="279"/>
      <c r="J41" s="279"/>
      <c r="K41" s="169"/>
    </row>
    <row r="42" spans="2:11" ht="15" customHeight="1">
      <c r="B42" s="172"/>
      <c r="C42" s="173"/>
      <c r="D42" s="171"/>
      <c r="E42" s="176" t="s">
        <v>239</v>
      </c>
      <c r="F42" s="171"/>
      <c r="G42" s="279" t="s">
        <v>240</v>
      </c>
      <c r="H42" s="279"/>
      <c r="I42" s="279"/>
      <c r="J42" s="279"/>
      <c r="K42" s="169"/>
    </row>
    <row r="43" spans="2:11" ht="15" customHeight="1">
      <c r="B43" s="172"/>
      <c r="C43" s="173"/>
      <c r="D43" s="171"/>
      <c r="E43" s="176" t="s">
        <v>241</v>
      </c>
      <c r="F43" s="171"/>
      <c r="G43" s="279" t="s">
        <v>242</v>
      </c>
      <c r="H43" s="279"/>
      <c r="I43" s="279"/>
      <c r="J43" s="279"/>
      <c r="K43" s="169"/>
    </row>
    <row r="44" spans="2:11" ht="15" customHeight="1">
      <c r="B44" s="172"/>
      <c r="C44" s="173"/>
      <c r="D44" s="171"/>
      <c r="E44" s="176" t="s">
        <v>101</v>
      </c>
      <c r="F44" s="171"/>
      <c r="G44" s="279" t="s">
        <v>243</v>
      </c>
      <c r="H44" s="279"/>
      <c r="I44" s="279"/>
      <c r="J44" s="279"/>
      <c r="K44" s="169"/>
    </row>
    <row r="45" spans="2:11" ht="12.75" customHeight="1">
      <c r="B45" s="172"/>
      <c r="C45" s="173"/>
      <c r="D45" s="171"/>
      <c r="E45" s="171"/>
      <c r="F45" s="171"/>
      <c r="G45" s="171"/>
      <c r="H45" s="171"/>
      <c r="I45" s="171"/>
      <c r="J45" s="171"/>
      <c r="K45" s="169"/>
    </row>
    <row r="46" spans="2:11" ht="15" customHeight="1">
      <c r="B46" s="172"/>
      <c r="C46" s="173"/>
      <c r="D46" s="279" t="s">
        <v>244</v>
      </c>
      <c r="E46" s="279"/>
      <c r="F46" s="279"/>
      <c r="G46" s="279"/>
      <c r="H46" s="279"/>
      <c r="I46" s="279"/>
      <c r="J46" s="279"/>
      <c r="K46" s="169"/>
    </row>
    <row r="47" spans="2:11" ht="15" customHeight="1">
      <c r="B47" s="172"/>
      <c r="C47" s="173"/>
      <c r="D47" s="173"/>
      <c r="E47" s="279" t="s">
        <v>245</v>
      </c>
      <c r="F47" s="279"/>
      <c r="G47" s="279"/>
      <c r="H47" s="279"/>
      <c r="I47" s="279"/>
      <c r="J47" s="279"/>
      <c r="K47" s="169"/>
    </row>
    <row r="48" spans="2:11" ht="15" customHeight="1">
      <c r="B48" s="172"/>
      <c r="C48" s="173"/>
      <c r="D48" s="173"/>
      <c r="E48" s="279" t="s">
        <v>246</v>
      </c>
      <c r="F48" s="279"/>
      <c r="G48" s="279"/>
      <c r="H48" s="279"/>
      <c r="I48" s="279"/>
      <c r="J48" s="279"/>
      <c r="K48" s="169"/>
    </row>
    <row r="49" spans="2:11" ht="15" customHeight="1">
      <c r="B49" s="172"/>
      <c r="C49" s="173"/>
      <c r="D49" s="173"/>
      <c r="E49" s="279" t="s">
        <v>247</v>
      </c>
      <c r="F49" s="279"/>
      <c r="G49" s="279"/>
      <c r="H49" s="279"/>
      <c r="I49" s="279"/>
      <c r="J49" s="279"/>
      <c r="K49" s="169"/>
    </row>
    <row r="50" spans="2:11" ht="15" customHeight="1">
      <c r="B50" s="172"/>
      <c r="C50" s="173"/>
      <c r="D50" s="279" t="s">
        <v>248</v>
      </c>
      <c r="E50" s="279"/>
      <c r="F50" s="279"/>
      <c r="G50" s="279"/>
      <c r="H50" s="279"/>
      <c r="I50" s="279"/>
      <c r="J50" s="279"/>
      <c r="K50" s="169"/>
    </row>
    <row r="51" spans="2:11" ht="25.5" customHeight="1">
      <c r="B51" s="168"/>
      <c r="C51" s="281" t="s">
        <v>249</v>
      </c>
      <c r="D51" s="281"/>
      <c r="E51" s="281"/>
      <c r="F51" s="281"/>
      <c r="G51" s="281"/>
      <c r="H51" s="281"/>
      <c r="I51" s="281"/>
      <c r="J51" s="281"/>
      <c r="K51" s="169"/>
    </row>
    <row r="52" spans="2:11" ht="5.25" customHeight="1">
      <c r="B52" s="168"/>
      <c r="C52" s="170"/>
      <c r="D52" s="170"/>
      <c r="E52" s="170"/>
      <c r="F52" s="170"/>
      <c r="G52" s="170"/>
      <c r="H52" s="170"/>
      <c r="I52" s="170"/>
      <c r="J52" s="170"/>
      <c r="K52" s="169"/>
    </row>
    <row r="53" spans="2:11" ht="15" customHeight="1">
      <c r="B53" s="168"/>
      <c r="C53" s="279" t="s">
        <v>250</v>
      </c>
      <c r="D53" s="279"/>
      <c r="E53" s="279"/>
      <c r="F53" s="279"/>
      <c r="G53" s="279"/>
      <c r="H53" s="279"/>
      <c r="I53" s="279"/>
      <c r="J53" s="279"/>
      <c r="K53" s="169"/>
    </row>
    <row r="54" spans="2:11" ht="15" customHeight="1">
      <c r="B54" s="168"/>
      <c r="C54" s="279" t="s">
        <v>251</v>
      </c>
      <c r="D54" s="279"/>
      <c r="E54" s="279"/>
      <c r="F54" s="279"/>
      <c r="G54" s="279"/>
      <c r="H54" s="279"/>
      <c r="I54" s="279"/>
      <c r="J54" s="279"/>
      <c r="K54" s="169"/>
    </row>
    <row r="55" spans="2:11" ht="12.75" customHeight="1">
      <c r="B55" s="168"/>
      <c r="C55" s="171"/>
      <c r="D55" s="171"/>
      <c r="E55" s="171"/>
      <c r="F55" s="171"/>
      <c r="G55" s="171"/>
      <c r="H55" s="171"/>
      <c r="I55" s="171"/>
      <c r="J55" s="171"/>
      <c r="K55" s="169"/>
    </row>
    <row r="56" spans="2:11" ht="15" customHeight="1">
      <c r="B56" s="168"/>
      <c r="C56" s="280" t="s">
        <v>252</v>
      </c>
      <c r="D56" s="280"/>
      <c r="E56" s="280"/>
      <c r="F56" s="280"/>
      <c r="G56" s="280"/>
      <c r="H56" s="280"/>
      <c r="I56" s="280"/>
      <c r="J56" s="280"/>
      <c r="K56" s="169"/>
    </row>
    <row r="57" spans="2:11" ht="15" customHeight="1">
      <c r="B57" s="168"/>
      <c r="C57" s="173"/>
      <c r="D57" s="279" t="s">
        <v>253</v>
      </c>
      <c r="E57" s="279"/>
      <c r="F57" s="279"/>
      <c r="G57" s="279"/>
      <c r="H57" s="279"/>
      <c r="I57" s="279"/>
      <c r="J57" s="279"/>
      <c r="K57" s="169"/>
    </row>
    <row r="58" spans="2:11" ht="15" customHeight="1">
      <c r="B58" s="168"/>
      <c r="C58" s="173"/>
      <c r="D58" s="279" t="s">
        <v>254</v>
      </c>
      <c r="E58" s="279"/>
      <c r="F58" s="279"/>
      <c r="G58" s="279"/>
      <c r="H58" s="279"/>
      <c r="I58" s="279"/>
      <c r="J58" s="279"/>
      <c r="K58" s="169"/>
    </row>
    <row r="59" spans="2:11" ht="15" customHeight="1">
      <c r="B59" s="168"/>
      <c r="C59" s="173"/>
      <c r="D59" s="279" t="s">
        <v>255</v>
      </c>
      <c r="E59" s="279"/>
      <c r="F59" s="279"/>
      <c r="G59" s="279"/>
      <c r="H59" s="279"/>
      <c r="I59" s="279"/>
      <c r="J59" s="279"/>
      <c r="K59" s="169"/>
    </row>
    <row r="60" spans="2:11" ht="15" customHeight="1">
      <c r="B60" s="168"/>
      <c r="C60" s="173"/>
      <c r="D60" s="279" t="s">
        <v>256</v>
      </c>
      <c r="E60" s="279"/>
      <c r="F60" s="279"/>
      <c r="G60" s="279"/>
      <c r="H60" s="279"/>
      <c r="I60" s="279"/>
      <c r="J60" s="279"/>
      <c r="K60" s="169"/>
    </row>
    <row r="61" spans="2:11" ht="15" customHeight="1">
      <c r="B61" s="168"/>
      <c r="C61" s="173"/>
      <c r="D61" s="279" t="s">
        <v>257</v>
      </c>
      <c r="E61" s="279"/>
      <c r="F61" s="279"/>
      <c r="G61" s="279"/>
      <c r="H61" s="279"/>
      <c r="I61" s="279"/>
      <c r="J61" s="279"/>
      <c r="K61" s="169"/>
    </row>
    <row r="62" spans="2:11" ht="15" customHeight="1">
      <c r="B62" s="168"/>
      <c r="C62" s="173"/>
      <c r="D62" s="279" t="s">
        <v>258</v>
      </c>
      <c r="E62" s="279"/>
      <c r="F62" s="279"/>
      <c r="G62" s="279"/>
      <c r="H62" s="279"/>
      <c r="I62" s="279"/>
      <c r="J62" s="279"/>
      <c r="K62" s="169"/>
    </row>
    <row r="63" spans="2:11" ht="15" customHeight="1">
      <c r="B63" s="168"/>
      <c r="C63" s="173"/>
      <c r="D63" s="279" t="s">
        <v>259</v>
      </c>
      <c r="E63" s="279"/>
      <c r="F63" s="279"/>
      <c r="G63" s="279"/>
      <c r="H63" s="279"/>
      <c r="I63" s="279"/>
      <c r="J63" s="279"/>
      <c r="K63" s="169"/>
    </row>
    <row r="64" spans="2:11" ht="15" customHeight="1">
      <c r="B64" s="168"/>
      <c r="C64" s="173"/>
      <c r="D64" s="279" t="s">
        <v>260</v>
      </c>
      <c r="E64" s="279"/>
      <c r="F64" s="279"/>
      <c r="G64" s="279"/>
      <c r="H64" s="279"/>
      <c r="I64" s="279"/>
      <c r="J64" s="279"/>
      <c r="K64" s="169"/>
    </row>
    <row r="65" spans="2:11" ht="8.25" customHeight="1">
      <c r="B65" s="168"/>
      <c r="C65" s="173"/>
      <c r="D65" s="173"/>
      <c r="E65" s="177"/>
      <c r="F65" s="173"/>
      <c r="G65" s="173"/>
      <c r="H65" s="173"/>
      <c r="I65" s="173"/>
      <c r="J65" s="173"/>
      <c r="K65" s="169"/>
    </row>
    <row r="66" spans="2:11" ht="12.75" customHeight="1">
      <c r="B66" s="168"/>
      <c r="C66" s="173"/>
      <c r="D66" s="279" t="s">
        <v>261</v>
      </c>
      <c r="E66" s="279"/>
      <c r="F66" s="279"/>
      <c r="G66" s="279"/>
      <c r="H66" s="279"/>
      <c r="I66" s="279"/>
      <c r="J66" s="279"/>
      <c r="K66" s="169"/>
    </row>
    <row r="67" spans="2:11" ht="12.75" customHeight="1">
      <c r="B67" s="168"/>
      <c r="C67" s="173"/>
      <c r="D67" s="279" t="s">
        <v>262</v>
      </c>
      <c r="E67" s="279"/>
      <c r="F67" s="279"/>
      <c r="G67" s="279"/>
      <c r="H67" s="279"/>
      <c r="I67" s="279"/>
      <c r="J67" s="279"/>
      <c r="K67" s="169"/>
    </row>
    <row r="68" spans="2:11" ht="12.75" customHeight="1">
      <c r="B68" s="178"/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8.75" customHeight="1">
      <c r="B69" s="181"/>
      <c r="C69" s="181"/>
      <c r="D69" s="181"/>
      <c r="E69" s="181"/>
      <c r="F69" s="181"/>
      <c r="G69" s="181"/>
      <c r="H69" s="181"/>
      <c r="I69" s="181"/>
      <c r="J69" s="181"/>
      <c r="K69" s="182"/>
    </row>
    <row r="70" spans="2:11" ht="18.75" customHeight="1">
      <c r="B70" s="182"/>
      <c r="C70" s="182"/>
      <c r="D70" s="182"/>
      <c r="E70" s="182"/>
      <c r="F70" s="182"/>
      <c r="G70" s="182"/>
      <c r="H70" s="182"/>
      <c r="I70" s="182"/>
      <c r="J70" s="182"/>
      <c r="K70" s="182"/>
    </row>
    <row r="71" spans="2:11" ht="7.5" customHeight="1">
      <c r="B71" s="183"/>
      <c r="C71" s="184"/>
      <c r="D71" s="184"/>
      <c r="E71" s="184"/>
      <c r="F71" s="184"/>
      <c r="G71" s="184"/>
      <c r="H71" s="184"/>
      <c r="I71" s="184"/>
      <c r="J71" s="184"/>
      <c r="K71" s="185"/>
    </row>
    <row r="72" spans="2:11" ht="45" customHeight="1">
      <c r="B72" s="186"/>
      <c r="C72" s="277" t="s">
        <v>202</v>
      </c>
      <c r="D72" s="277"/>
      <c r="E72" s="277"/>
      <c r="F72" s="277"/>
      <c r="G72" s="277"/>
      <c r="H72" s="277"/>
      <c r="I72" s="277"/>
      <c r="J72" s="277"/>
      <c r="K72" s="187"/>
    </row>
    <row r="73" spans="2:11" ht="17.25" customHeight="1">
      <c r="B73" s="186"/>
      <c r="C73" s="188" t="s">
        <v>263</v>
      </c>
      <c r="D73" s="188"/>
      <c r="E73" s="188"/>
      <c r="F73" s="188" t="s">
        <v>264</v>
      </c>
      <c r="G73" s="189"/>
      <c r="H73" s="188" t="s">
        <v>96</v>
      </c>
      <c r="I73" s="188" t="s">
        <v>49</v>
      </c>
      <c r="J73" s="188" t="s">
        <v>265</v>
      </c>
      <c r="K73" s="187"/>
    </row>
    <row r="74" spans="2:11" ht="17.25" customHeight="1">
      <c r="B74" s="186"/>
      <c r="C74" s="190" t="s">
        <v>266</v>
      </c>
      <c r="D74" s="190"/>
      <c r="E74" s="190"/>
      <c r="F74" s="191" t="s">
        <v>267</v>
      </c>
      <c r="G74" s="192"/>
      <c r="H74" s="190"/>
      <c r="I74" s="190"/>
      <c r="J74" s="190" t="s">
        <v>268</v>
      </c>
      <c r="K74" s="187"/>
    </row>
    <row r="75" spans="2:11" ht="5.25" customHeight="1">
      <c r="B75" s="186"/>
      <c r="C75" s="193"/>
      <c r="D75" s="193"/>
      <c r="E75" s="193"/>
      <c r="F75" s="193"/>
      <c r="G75" s="194"/>
      <c r="H75" s="193"/>
      <c r="I75" s="193"/>
      <c r="J75" s="193"/>
      <c r="K75" s="187"/>
    </row>
    <row r="76" spans="2:11" ht="15" customHeight="1">
      <c r="B76" s="186"/>
      <c r="C76" s="176" t="s">
        <v>269</v>
      </c>
      <c r="D76" s="176"/>
      <c r="E76" s="176"/>
      <c r="F76" s="195" t="s">
        <v>270</v>
      </c>
      <c r="G76" s="194"/>
      <c r="H76" s="176" t="s">
        <v>271</v>
      </c>
      <c r="I76" s="176" t="s">
        <v>272</v>
      </c>
      <c r="J76" s="176" t="s">
        <v>273</v>
      </c>
      <c r="K76" s="187"/>
    </row>
    <row r="77" spans="2:11" ht="15" customHeight="1">
      <c r="B77" s="196"/>
      <c r="C77" s="176" t="s">
        <v>274</v>
      </c>
      <c r="D77" s="176"/>
      <c r="E77" s="176"/>
      <c r="F77" s="195" t="s">
        <v>275</v>
      </c>
      <c r="G77" s="194"/>
      <c r="H77" s="176" t="s">
        <v>276</v>
      </c>
      <c r="I77" s="176" t="s">
        <v>272</v>
      </c>
      <c r="J77" s="176">
        <v>50</v>
      </c>
      <c r="K77" s="187"/>
    </row>
    <row r="78" spans="2:11" ht="15" customHeight="1">
      <c r="B78" s="196"/>
      <c r="C78" s="176" t="s">
        <v>277</v>
      </c>
      <c r="D78" s="176"/>
      <c r="E78" s="176"/>
      <c r="F78" s="195" t="s">
        <v>270</v>
      </c>
      <c r="G78" s="194"/>
      <c r="H78" s="176" t="s">
        <v>278</v>
      </c>
      <c r="I78" s="176" t="s">
        <v>279</v>
      </c>
      <c r="J78" s="176"/>
      <c r="K78" s="187"/>
    </row>
    <row r="79" spans="2:11" ht="15" customHeight="1">
      <c r="B79" s="196"/>
      <c r="C79" s="176" t="s">
        <v>280</v>
      </c>
      <c r="D79" s="176"/>
      <c r="E79" s="176"/>
      <c r="F79" s="195" t="s">
        <v>275</v>
      </c>
      <c r="G79" s="194"/>
      <c r="H79" s="176" t="s">
        <v>281</v>
      </c>
      <c r="I79" s="176" t="s">
        <v>272</v>
      </c>
      <c r="J79" s="176">
        <v>50</v>
      </c>
      <c r="K79" s="187"/>
    </row>
    <row r="80" spans="2:11" ht="15" customHeight="1">
      <c r="B80" s="196"/>
      <c r="C80" s="176" t="s">
        <v>282</v>
      </c>
      <c r="D80" s="176"/>
      <c r="E80" s="176"/>
      <c r="F80" s="195" t="s">
        <v>275</v>
      </c>
      <c r="G80" s="194"/>
      <c r="H80" s="176" t="s">
        <v>283</v>
      </c>
      <c r="I80" s="176" t="s">
        <v>272</v>
      </c>
      <c r="J80" s="176">
        <v>20</v>
      </c>
      <c r="K80" s="187"/>
    </row>
    <row r="81" spans="2:11" ht="15" customHeight="1">
      <c r="B81" s="196"/>
      <c r="C81" s="176" t="s">
        <v>284</v>
      </c>
      <c r="D81" s="176"/>
      <c r="E81" s="176"/>
      <c r="F81" s="195" t="s">
        <v>275</v>
      </c>
      <c r="G81" s="194"/>
      <c r="H81" s="176" t="s">
        <v>285</v>
      </c>
      <c r="I81" s="176" t="s">
        <v>272</v>
      </c>
      <c r="J81" s="176">
        <v>20</v>
      </c>
      <c r="K81" s="187"/>
    </row>
    <row r="82" spans="2:11" ht="15" customHeight="1">
      <c r="B82" s="196"/>
      <c r="C82" s="176" t="s">
        <v>286</v>
      </c>
      <c r="D82" s="176"/>
      <c r="E82" s="176"/>
      <c r="F82" s="195" t="s">
        <v>275</v>
      </c>
      <c r="G82" s="194"/>
      <c r="H82" s="176" t="s">
        <v>287</v>
      </c>
      <c r="I82" s="176" t="s">
        <v>272</v>
      </c>
      <c r="J82" s="176">
        <v>50</v>
      </c>
      <c r="K82" s="187"/>
    </row>
    <row r="83" spans="2:11" ht="15" customHeight="1">
      <c r="B83" s="196"/>
      <c r="C83" s="176" t="s">
        <v>288</v>
      </c>
      <c r="D83" s="176"/>
      <c r="E83" s="176"/>
      <c r="F83" s="195" t="s">
        <v>275</v>
      </c>
      <c r="G83" s="194"/>
      <c r="H83" s="176" t="s">
        <v>288</v>
      </c>
      <c r="I83" s="176" t="s">
        <v>272</v>
      </c>
      <c r="J83" s="176">
        <v>50</v>
      </c>
      <c r="K83" s="187"/>
    </row>
    <row r="84" spans="2:11" ht="15" customHeight="1">
      <c r="B84" s="196"/>
      <c r="C84" s="176" t="s">
        <v>102</v>
      </c>
      <c r="D84" s="176"/>
      <c r="E84" s="176"/>
      <c r="F84" s="195" t="s">
        <v>275</v>
      </c>
      <c r="G84" s="194"/>
      <c r="H84" s="176" t="s">
        <v>289</v>
      </c>
      <c r="I84" s="176" t="s">
        <v>272</v>
      </c>
      <c r="J84" s="176">
        <v>255</v>
      </c>
      <c r="K84" s="187"/>
    </row>
    <row r="85" spans="2:11" ht="15" customHeight="1">
      <c r="B85" s="196"/>
      <c r="C85" s="176" t="s">
        <v>290</v>
      </c>
      <c r="D85" s="176"/>
      <c r="E85" s="176"/>
      <c r="F85" s="195" t="s">
        <v>270</v>
      </c>
      <c r="G85" s="194"/>
      <c r="H85" s="176" t="s">
        <v>291</v>
      </c>
      <c r="I85" s="176" t="s">
        <v>292</v>
      </c>
      <c r="J85" s="176"/>
      <c r="K85" s="187"/>
    </row>
    <row r="86" spans="2:11" ht="15" customHeight="1">
      <c r="B86" s="196"/>
      <c r="C86" s="176" t="s">
        <v>293</v>
      </c>
      <c r="D86" s="176"/>
      <c r="E86" s="176"/>
      <c r="F86" s="195" t="s">
        <v>270</v>
      </c>
      <c r="G86" s="194"/>
      <c r="H86" s="176" t="s">
        <v>294</v>
      </c>
      <c r="I86" s="176" t="s">
        <v>295</v>
      </c>
      <c r="J86" s="176"/>
      <c r="K86" s="187"/>
    </row>
    <row r="87" spans="2:11" ht="15" customHeight="1">
      <c r="B87" s="196"/>
      <c r="C87" s="176" t="s">
        <v>296</v>
      </c>
      <c r="D87" s="176"/>
      <c r="E87" s="176"/>
      <c r="F87" s="195" t="s">
        <v>270</v>
      </c>
      <c r="G87" s="194"/>
      <c r="H87" s="176" t="s">
        <v>296</v>
      </c>
      <c r="I87" s="176" t="s">
        <v>295</v>
      </c>
      <c r="J87" s="176"/>
      <c r="K87" s="187"/>
    </row>
    <row r="88" spans="2:11" ht="15" customHeight="1">
      <c r="B88" s="196"/>
      <c r="C88" s="176" t="s">
        <v>34</v>
      </c>
      <c r="D88" s="176"/>
      <c r="E88" s="176"/>
      <c r="F88" s="195" t="s">
        <v>270</v>
      </c>
      <c r="G88" s="194"/>
      <c r="H88" s="176" t="s">
        <v>297</v>
      </c>
      <c r="I88" s="176" t="s">
        <v>295</v>
      </c>
      <c r="J88" s="176"/>
      <c r="K88" s="187"/>
    </row>
    <row r="89" spans="2:11" ht="15" customHeight="1">
      <c r="B89" s="196"/>
      <c r="C89" s="176" t="s">
        <v>40</v>
      </c>
      <c r="D89" s="176"/>
      <c r="E89" s="176"/>
      <c r="F89" s="195" t="s">
        <v>270</v>
      </c>
      <c r="G89" s="194"/>
      <c r="H89" s="176" t="s">
        <v>298</v>
      </c>
      <c r="I89" s="176" t="s">
        <v>295</v>
      </c>
      <c r="J89" s="176"/>
      <c r="K89" s="187"/>
    </row>
    <row r="90" spans="2:11" ht="15" customHeight="1">
      <c r="B90" s="197"/>
      <c r="C90" s="198"/>
      <c r="D90" s="198"/>
      <c r="E90" s="198"/>
      <c r="F90" s="198"/>
      <c r="G90" s="198"/>
      <c r="H90" s="198"/>
      <c r="I90" s="198"/>
      <c r="J90" s="198"/>
      <c r="K90" s="199"/>
    </row>
    <row r="91" spans="2:11" ht="18.75" customHeight="1">
      <c r="B91" s="200"/>
      <c r="C91" s="201"/>
      <c r="D91" s="201"/>
      <c r="E91" s="201"/>
      <c r="F91" s="201"/>
      <c r="G91" s="201"/>
      <c r="H91" s="201"/>
      <c r="I91" s="201"/>
      <c r="J91" s="201"/>
      <c r="K91" s="200"/>
    </row>
    <row r="92" spans="2:11" ht="18.75" customHeight="1">
      <c r="B92" s="182"/>
      <c r="C92" s="182"/>
      <c r="D92" s="182"/>
      <c r="E92" s="182"/>
      <c r="F92" s="182"/>
      <c r="G92" s="182"/>
      <c r="H92" s="182"/>
      <c r="I92" s="182"/>
      <c r="J92" s="182"/>
      <c r="K92" s="182"/>
    </row>
    <row r="93" spans="2:11" ht="7.5" customHeight="1">
      <c r="B93" s="183"/>
      <c r="C93" s="184"/>
      <c r="D93" s="184"/>
      <c r="E93" s="184"/>
      <c r="F93" s="184"/>
      <c r="G93" s="184"/>
      <c r="H93" s="184"/>
      <c r="I93" s="184"/>
      <c r="J93" s="184"/>
      <c r="K93" s="185"/>
    </row>
    <row r="94" spans="2:11" ht="45" customHeight="1">
      <c r="B94" s="186"/>
      <c r="C94" s="277" t="s">
        <v>299</v>
      </c>
      <c r="D94" s="277"/>
      <c r="E94" s="277"/>
      <c r="F94" s="277"/>
      <c r="G94" s="277"/>
      <c r="H94" s="277"/>
      <c r="I94" s="277"/>
      <c r="J94" s="277"/>
      <c r="K94" s="187"/>
    </row>
    <row r="95" spans="2:11" ht="17.25" customHeight="1">
      <c r="B95" s="186"/>
      <c r="C95" s="188" t="s">
        <v>263</v>
      </c>
      <c r="D95" s="188"/>
      <c r="E95" s="188"/>
      <c r="F95" s="188" t="s">
        <v>264</v>
      </c>
      <c r="G95" s="189"/>
      <c r="H95" s="188" t="s">
        <v>96</v>
      </c>
      <c r="I95" s="188" t="s">
        <v>49</v>
      </c>
      <c r="J95" s="188" t="s">
        <v>265</v>
      </c>
      <c r="K95" s="187"/>
    </row>
    <row r="96" spans="2:11" ht="17.25" customHeight="1">
      <c r="B96" s="186"/>
      <c r="C96" s="190" t="s">
        <v>266</v>
      </c>
      <c r="D96" s="190"/>
      <c r="E96" s="190"/>
      <c r="F96" s="191" t="s">
        <v>267</v>
      </c>
      <c r="G96" s="192"/>
      <c r="H96" s="190"/>
      <c r="I96" s="190"/>
      <c r="J96" s="190" t="s">
        <v>268</v>
      </c>
      <c r="K96" s="187"/>
    </row>
    <row r="97" spans="2:11" ht="5.25" customHeight="1">
      <c r="B97" s="186"/>
      <c r="C97" s="188"/>
      <c r="D97" s="188"/>
      <c r="E97" s="188"/>
      <c r="F97" s="188"/>
      <c r="G97" s="202"/>
      <c r="H97" s="188"/>
      <c r="I97" s="188"/>
      <c r="J97" s="188"/>
      <c r="K97" s="187"/>
    </row>
    <row r="98" spans="2:11" ht="15" customHeight="1">
      <c r="B98" s="186"/>
      <c r="C98" s="176" t="s">
        <v>269</v>
      </c>
      <c r="D98" s="176"/>
      <c r="E98" s="176"/>
      <c r="F98" s="195" t="s">
        <v>270</v>
      </c>
      <c r="G98" s="176"/>
      <c r="H98" s="176" t="s">
        <v>300</v>
      </c>
      <c r="I98" s="176" t="s">
        <v>272</v>
      </c>
      <c r="J98" s="176" t="s">
        <v>273</v>
      </c>
      <c r="K98" s="187"/>
    </row>
    <row r="99" spans="2:11" ht="15" customHeight="1">
      <c r="B99" s="196"/>
      <c r="C99" s="176" t="s">
        <v>274</v>
      </c>
      <c r="D99" s="176"/>
      <c r="E99" s="176"/>
      <c r="F99" s="195" t="s">
        <v>275</v>
      </c>
      <c r="G99" s="176"/>
      <c r="H99" s="176" t="s">
        <v>300</v>
      </c>
      <c r="I99" s="176" t="s">
        <v>272</v>
      </c>
      <c r="J99" s="176">
        <v>50</v>
      </c>
      <c r="K99" s="187"/>
    </row>
    <row r="100" spans="2:11" ht="15" customHeight="1">
      <c r="B100" s="196"/>
      <c r="C100" s="176" t="s">
        <v>277</v>
      </c>
      <c r="D100" s="176"/>
      <c r="E100" s="176"/>
      <c r="F100" s="195" t="s">
        <v>270</v>
      </c>
      <c r="G100" s="176"/>
      <c r="H100" s="176" t="s">
        <v>300</v>
      </c>
      <c r="I100" s="176" t="s">
        <v>279</v>
      </c>
      <c r="J100" s="176"/>
      <c r="K100" s="187"/>
    </row>
    <row r="101" spans="2:11" ht="15" customHeight="1">
      <c r="B101" s="196"/>
      <c r="C101" s="176" t="s">
        <v>280</v>
      </c>
      <c r="D101" s="176"/>
      <c r="E101" s="176"/>
      <c r="F101" s="195" t="s">
        <v>275</v>
      </c>
      <c r="G101" s="176"/>
      <c r="H101" s="176" t="s">
        <v>300</v>
      </c>
      <c r="I101" s="176" t="s">
        <v>272</v>
      </c>
      <c r="J101" s="176">
        <v>50</v>
      </c>
      <c r="K101" s="187"/>
    </row>
    <row r="102" spans="2:11" ht="15" customHeight="1">
      <c r="B102" s="196"/>
      <c r="C102" s="176" t="s">
        <v>288</v>
      </c>
      <c r="D102" s="176"/>
      <c r="E102" s="176"/>
      <c r="F102" s="195" t="s">
        <v>275</v>
      </c>
      <c r="G102" s="176"/>
      <c r="H102" s="176" t="s">
        <v>300</v>
      </c>
      <c r="I102" s="176" t="s">
        <v>272</v>
      </c>
      <c r="J102" s="176">
        <v>50</v>
      </c>
      <c r="K102" s="187"/>
    </row>
    <row r="103" spans="2:11" ht="15" customHeight="1">
      <c r="B103" s="196"/>
      <c r="C103" s="176" t="s">
        <v>286</v>
      </c>
      <c r="D103" s="176"/>
      <c r="E103" s="176"/>
      <c r="F103" s="195" t="s">
        <v>275</v>
      </c>
      <c r="G103" s="176"/>
      <c r="H103" s="176" t="s">
        <v>300</v>
      </c>
      <c r="I103" s="176" t="s">
        <v>272</v>
      </c>
      <c r="J103" s="176">
        <v>50</v>
      </c>
      <c r="K103" s="187"/>
    </row>
    <row r="104" spans="2:11" ht="15" customHeight="1">
      <c r="B104" s="196"/>
      <c r="C104" s="176" t="s">
        <v>45</v>
      </c>
      <c r="D104" s="176"/>
      <c r="E104" s="176"/>
      <c r="F104" s="195" t="s">
        <v>270</v>
      </c>
      <c r="G104" s="176"/>
      <c r="H104" s="176" t="s">
        <v>301</v>
      </c>
      <c r="I104" s="176" t="s">
        <v>272</v>
      </c>
      <c r="J104" s="176">
        <v>20</v>
      </c>
      <c r="K104" s="187"/>
    </row>
    <row r="105" spans="2:11" ht="15" customHeight="1">
      <c r="B105" s="196"/>
      <c r="C105" s="176" t="s">
        <v>302</v>
      </c>
      <c r="D105" s="176"/>
      <c r="E105" s="176"/>
      <c r="F105" s="195" t="s">
        <v>270</v>
      </c>
      <c r="G105" s="176"/>
      <c r="H105" s="176" t="s">
        <v>303</v>
      </c>
      <c r="I105" s="176" t="s">
        <v>272</v>
      </c>
      <c r="J105" s="176">
        <v>120</v>
      </c>
      <c r="K105" s="187"/>
    </row>
    <row r="106" spans="2:11" ht="15" customHeight="1">
      <c r="B106" s="196"/>
      <c r="C106" s="176" t="s">
        <v>34</v>
      </c>
      <c r="D106" s="176"/>
      <c r="E106" s="176"/>
      <c r="F106" s="195" t="s">
        <v>270</v>
      </c>
      <c r="G106" s="176"/>
      <c r="H106" s="176" t="s">
        <v>304</v>
      </c>
      <c r="I106" s="176" t="s">
        <v>295</v>
      </c>
      <c r="J106" s="176"/>
      <c r="K106" s="187"/>
    </row>
    <row r="107" spans="2:11" ht="15" customHeight="1">
      <c r="B107" s="196"/>
      <c r="C107" s="176" t="s">
        <v>40</v>
      </c>
      <c r="D107" s="176"/>
      <c r="E107" s="176"/>
      <c r="F107" s="195" t="s">
        <v>270</v>
      </c>
      <c r="G107" s="176"/>
      <c r="H107" s="176" t="s">
        <v>305</v>
      </c>
      <c r="I107" s="176" t="s">
        <v>295</v>
      </c>
      <c r="J107" s="176"/>
      <c r="K107" s="187"/>
    </row>
    <row r="108" spans="2:11" ht="15" customHeight="1">
      <c r="B108" s="196"/>
      <c r="C108" s="176" t="s">
        <v>49</v>
      </c>
      <c r="D108" s="176"/>
      <c r="E108" s="176"/>
      <c r="F108" s="195" t="s">
        <v>270</v>
      </c>
      <c r="G108" s="176"/>
      <c r="H108" s="176" t="s">
        <v>306</v>
      </c>
      <c r="I108" s="176" t="s">
        <v>307</v>
      </c>
      <c r="J108" s="176"/>
      <c r="K108" s="187"/>
    </row>
    <row r="109" spans="2:11" ht="15" customHeight="1">
      <c r="B109" s="197"/>
      <c r="C109" s="203"/>
      <c r="D109" s="203"/>
      <c r="E109" s="203"/>
      <c r="F109" s="203"/>
      <c r="G109" s="203"/>
      <c r="H109" s="203"/>
      <c r="I109" s="203"/>
      <c r="J109" s="203"/>
      <c r="K109" s="199"/>
    </row>
    <row r="110" spans="2:11" ht="18.75" customHeight="1">
      <c r="B110" s="204"/>
      <c r="C110" s="171"/>
      <c r="D110" s="171"/>
      <c r="E110" s="171"/>
      <c r="F110" s="205"/>
      <c r="G110" s="171"/>
      <c r="H110" s="171"/>
      <c r="I110" s="171"/>
      <c r="J110" s="171"/>
      <c r="K110" s="204"/>
    </row>
    <row r="111" spans="2:11" ht="18.75" customHeight="1"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</row>
    <row r="112" spans="2:11" ht="7.5" customHeight="1">
      <c r="B112" s="206"/>
      <c r="C112" s="207"/>
      <c r="D112" s="207"/>
      <c r="E112" s="207"/>
      <c r="F112" s="207"/>
      <c r="G112" s="207"/>
      <c r="H112" s="207"/>
      <c r="I112" s="207"/>
      <c r="J112" s="207"/>
      <c r="K112" s="208"/>
    </row>
    <row r="113" spans="2:11" ht="45" customHeight="1">
      <c r="B113" s="209"/>
      <c r="C113" s="278" t="s">
        <v>308</v>
      </c>
      <c r="D113" s="278"/>
      <c r="E113" s="278"/>
      <c r="F113" s="278"/>
      <c r="G113" s="278"/>
      <c r="H113" s="278"/>
      <c r="I113" s="278"/>
      <c r="J113" s="278"/>
      <c r="K113" s="210"/>
    </row>
    <row r="114" spans="2:11" ht="17.25" customHeight="1">
      <c r="B114" s="211"/>
      <c r="C114" s="188" t="s">
        <v>263</v>
      </c>
      <c r="D114" s="188"/>
      <c r="E114" s="188"/>
      <c r="F114" s="188" t="s">
        <v>264</v>
      </c>
      <c r="G114" s="189"/>
      <c r="H114" s="188" t="s">
        <v>96</v>
      </c>
      <c r="I114" s="188" t="s">
        <v>49</v>
      </c>
      <c r="J114" s="188" t="s">
        <v>265</v>
      </c>
      <c r="K114" s="212"/>
    </row>
    <row r="115" spans="2:11" ht="17.25" customHeight="1">
      <c r="B115" s="211"/>
      <c r="C115" s="190" t="s">
        <v>266</v>
      </c>
      <c r="D115" s="190"/>
      <c r="E115" s="190"/>
      <c r="F115" s="191" t="s">
        <v>267</v>
      </c>
      <c r="G115" s="192"/>
      <c r="H115" s="190"/>
      <c r="I115" s="190"/>
      <c r="J115" s="190" t="s">
        <v>268</v>
      </c>
      <c r="K115" s="212"/>
    </row>
    <row r="116" spans="2:11" ht="5.25" customHeight="1">
      <c r="B116" s="213"/>
      <c r="C116" s="193"/>
      <c r="D116" s="193"/>
      <c r="E116" s="193"/>
      <c r="F116" s="193"/>
      <c r="G116" s="176"/>
      <c r="H116" s="193"/>
      <c r="I116" s="193"/>
      <c r="J116" s="193"/>
      <c r="K116" s="214"/>
    </row>
    <row r="117" spans="2:11" ht="15" customHeight="1">
      <c r="B117" s="213"/>
      <c r="C117" s="176" t="s">
        <v>269</v>
      </c>
      <c r="D117" s="193"/>
      <c r="E117" s="193"/>
      <c r="F117" s="195" t="s">
        <v>270</v>
      </c>
      <c r="G117" s="176"/>
      <c r="H117" s="176" t="s">
        <v>300</v>
      </c>
      <c r="I117" s="176" t="s">
        <v>272</v>
      </c>
      <c r="J117" s="176" t="s">
        <v>273</v>
      </c>
      <c r="K117" s="215"/>
    </row>
    <row r="118" spans="2:11" ht="15" customHeight="1">
      <c r="B118" s="213"/>
      <c r="C118" s="176" t="s">
        <v>309</v>
      </c>
      <c r="D118" s="176"/>
      <c r="E118" s="176"/>
      <c r="F118" s="195" t="s">
        <v>270</v>
      </c>
      <c r="G118" s="176"/>
      <c r="H118" s="176" t="s">
        <v>310</v>
      </c>
      <c r="I118" s="176" t="s">
        <v>272</v>
      </c>
      <c r="J118" s="176" t="s">
        <v>273</v>
      </c>
      <c r="K118" s="215"/>
    </row>
    <row r="119" spans="2:11" ht="15" customHeight="1">
      <c r="B119" s="213"/>
      <c r="C119" s="176" t="s">
        <v>311</v>
      </c>
      <c r="D119" s="176"/>
      <c r="E119" s="176"/>
      <c r="F119" s="195" t="s">
        <v>270</v>
      </c>
      <c r="G119" s="176"/>
      <c r="H119" s="176" t="s">
        <v>312</v>
      </c>
      <c r="I119" s="176" t="s">
        <v>272</v>
      </c>
      <c r="J119" s="176" t="s">
        <v>273</v>
      </c>
      <c r="K119" s="215"/>
    </row>
    <row r="120" spans="2:11" ht="15" customHeight="1">
      <c r="B120" s="213"/>
      <c r="C120" s="176" t="s">
        <v>313</v>
      </c>
      <c r="D120" s="176"/>
      <c r="E120" s="176"/>
      <c r="F120" s="195" t="s">
        <v>275</v>
      </c>
      <c r="G120" s="176"/>
      <c r="H120" s="176" t="s">
        <v>314</v>
      </c>
      <c r="I120" s="176" t="s">
        <v>272</v>
      </c>
      <c r="J120" s="176">
        <v>15</v>
      </c>
      <c r="K120" s="215"/>
    </row>
    <row r="121" spans="2:11" ht="15" customHeight="1">
      <c r="B121" s="213"/>
      <c r="C121" s="176" t="s">
        <v>274</v>
      </c>
      <c r="D121" s="176"/>
      <c r="E121" s="176"/>
      <c r="F121" s="195" t="s">
        <v>275</v>
      </c>
      <c r="G121" s="176"/>
      <c r="H121" s="176" t="s">
        <v>300</v>
      </c>
      <c r="I121" s="176" t="s">
        <v>272</v>
      </c>
      <c r="J121" s="176">
        <v>50</v>
      </c>
      <c r="K121" s="215"/>
    </row>
    <row r="122" spans="2:11" ht="15" customHeight="1">
      <c r="B122" s="213"/>
      <c r="C122" s="176" t="s">
        <v>280</v>
      </c>
      <c r="D122" s="176"/>
      <c r="E122" s="176"/>
      <c r="F122" s="195" t="s">
        <v>275</v>
      </c>
      <c r="G122" s="176"/>
      <c r="H122" s="176" t="s">
        <v>300</v>
      </c>
      <c r="I122" s="176" t="s">
        <v>272</v>
      </c>
      <c r="J122" s="176">
        <v>50</v>
      </c>
      <c r="K122" s="215"/>
    </row>
    <row r="123" spans="2:11" ht="15" customHeight="1">
      <c r="B123" s="213"/>
      <c r="C123" s="176" t="s">
        <v>286</v>
      </c>
      <c r="D123" s="176"/>
      <c r="E123" s="176"/>
      <c r="F123" s="195" t="s">
        <v>275</v>
      </c>
      <c r="G123" s="176"/>
      <c r="H123" s="176" t="s">
        <v>300</v>
      </c>
      <c r="I123" s="176" t="s">
        <v>272</v>
      </c>
      <c r="J123" s="176">
        <v>50</v>
      </c>
      <c r="K123" s="215"/>
    </row>
    <row r="124" spans="2:11" ht="15" customHeight="1">
      <c r="B124" s="213"/>
      <c r="C124" s="176" t="s">
        <v>288</v>
      </c>
      <c r="D124" s="176"/>
      <c r="E124" s="176"/>
      <c r="F124" s="195" t="s">
        <v>275</v>
      </c>
      <c r="G124" s="176"/>
      <c r="H124" s="176" t="s">
        <v>300</v>
      </c>
      <c r="I124" s="176" t="s">
        <v>272</v>
      </c>
      <c r="J124" s="176">
        <v>50</v>
      </c>
      <c r="K124" s="215"/>
    </row>
    <row r="125" spans="2:11" ht="15" customHeight="1">
      <c r="B125" s="213"/>
      <c r="C125" s="176" t="s">
        <v>102</v>
      </c>
      <c r="D125" s="176"/>
      <c r="E125" s="176"/>
      <c r="F125" s="195" t="s">
        <v>275</v>
      </c>
      <c r="G125" s="176"/>
      <c r="H125" s="176" t="s">
        <v>315</v>
      </c>
      <c r="I125" s="176" t="s">
        <v>272</v>
      </c>
      <c r="J125" s="176">
        <v>255</v>
      </c>
      <c r="K125" s="215"/>
    </row>
    <row r="126" spans="2:11" ht="15" customHeight="1">
      <c r="B126" s="213"/>
      <c r="C126" s="176" t="s">
        <v>290</v>
      </c>
      <c r="D126" s="176"/>
      <c r="E126" s="176"/>
      <c r="F126" s="195" t="s">
        <v>270</v>
      </c>
      <c r="G126" s="176"/>
      <c r="H126" s="176" t="s">
        <v>316</v>
      </c>
      <c r="I126" s="176" t="s">
        <v>292</v>
      </c>
      <c r="J126" s="176"/>
      <c r="K126" s="215"/>
    </row>
    <row r="127" spans="2:11" ht="15" customHeight="1">
      <c r="B127" s="213"/>
      <c r="C127" s="176" t="s">
        <v>293</v>
      </c>
      <c r="D127" s="176"/>
      <c r="E127" s="176"/>
      <c r="F127" s="195" t="s">
        <v>270</v>
      </c>
      <c r="G127" s="176"/>
      <c r="H127" s="176" t="s">
        <v>317</v>
      </c>
      <c r="I127" s="176" t="s">
        <v>295</v>
      </c>
      <c r="J127" s="176"/>
      <c r="K127" s="215"/>
    </row>
    <row r="128" spans="2:11" ht="15" customHeight="1">
      <c r="B128" s="213"/>
      <c r="C128" s="176" t="s">
        <v>296</v>
      </c>
      <c r="D128" s="176"/>
      <c r="E128" s="176"/>
      <c r="F128" s="195" t="s">
        <v>270</v>
      </c>
      <c r="G128" s="176"/>
      <c r="H128" s="176" t="s">
        <v>296</v>
      </c>
      <c r="I128" s="176" t="s">
        <v>295</v>
      </c>
      <c r="J128" s="176"/>
      <c r="K128" s="215"/>
    </row>
    <row r="129" spans="2:11" ht="15" customHeight="1">
      <c r="B129" s="213"/>
      <c r="C129" s="176" t="s">
        <v>34</v>
      </c>
      <c r="D129" s="176"/>
      <c r="E129" s="176"/>
      <c r="F129" s="195" t="s">
        <v>270</v>
      </c>
      <c r="G129" s="176"/>
      <c r="H129" s="176" t="s">
        <v>318</v>
      </c>
      <c r="I129" s="176" t="s">
        <v>295</v>
      </c>
      <c r="J129" s="176"/>
      <c r="K129" s="215"/>
    </row>
    <row r="130" spans="2:11" ht="15" customHeight="1">
      <c r="B130" s="213"/>
      <c r="C130" s="176" t="s">
        <v>319</v>
      </c>
      <c r="D130" s="176"/>
      <c r="E130" s="176"/>
      <c r="F130" s="195" t="s">
        <v>270</v>
      </c>
      <c r="G130" s="176"/>
      <c r="H130" s="176" t="s">
        <v>320</v>
      </c>
      <c r="I130" s="176" t="s">
        <v>295</v>
      </c>
      <c r="J130" s="176"/>
      <c r="K130" s="215"/>
    </row>
    <row r="131" spans="2:11" ht="15" customHeight="1">
      <c r="B131" s="216"/>
      <c r="C131" s="217"/>
      <c r="D131" s="217"/>
      <c r="E131" s="217"/>
      <c r="F131" s="217"/>
      <c r="G131" s="217"/>
      <c r="H131" s="217"/>
      <c r="I131" s="217"/>
      <c r="J131" s="217"/>
      <c r="K131" s="218"/>
    </row>
    <row r="132" spans="2:11" ht="18.75" customHeight="1">
      <c r="B132" s="171"/>
      <c r="C132" s="171"/>
      <c r="D132" s="171"/>
      <c r="E132" s="171"/>
      <c r="F132" s="205"/>
      <c r="G132" s="171"/>
      <c r="H132" s="171"/>
      <c r="I132" s="171"/>
      <c r="J132" s="171"/>
      <c r="K132" s="171"/>
    </row>
    <row r="133" spans="2:11" ht="18.75" customHeight="1"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</row>
    <row r="134" spans="2:11" ht="7.5" customHeight="1">
      <c r="B134" s="183"/>
      <c r="C134" s="184"/>
      <c r="D134" s="184"/>
      <c r="E134" s="184"/>
      <c r="F134" s="184"/>
      <c r="G134" s="184"/>
      <c r="H134" s="184"/>
      <c r="I134" s="184"/>
      <c r="J134" s="184"/>
      <c r="K134" s="185"/>
    </row>
    <row r="135" spans="2:11" ht="45" customHeight="1">
      <c r="B135" s="186"/>
      <c r="C135" s="277" t="s">
        <v>321</v>
      </c>
      <c r="D135" s="277"/>
      <c r="E135" s="277"/>
      <c r="F135" s="277"/>
      <c r="G135" s="277"/>
      <c r="H135" s="277"/>
      <c r="I135" s="277"/>
      <c r="J135" s="277"/>
      <c r="K135" s="187"/>
    </row>
    <row r="136" spans="2:11" ht="17.25" customHeight="1">
      <c r="B136" s="186"/>
      <c r="C136" s="188" t="s">
        <v>263</v>
      </c>
      <c r="D136" s="188"/>
      <c r="E136" s="188"/>
      <c r="F136" s="188" t="s">
        <v>264</v>
      </c>
      <c r="G136" s="189"/>
      <c r="H136" s="188" t="s">
        <v>96</v>
      </c>
      <c r="I136" s="188" t="s">
        <v>49</v>
      </c>
      <c r="J136" s="188" t="s">
        <v>265</v>
      </c>
      <c r="K136" s="187"/>
    </row>
    <row r="137" spans="2:11" ht="17.25" customHeight="1">
      <c r="B137" s="186"/>
      <c r="C137" s="190" t="s">
        <v>266</v>
      </c>
      <c r="D137" s="190"/>
      <c r="E137" s="190"/>
      <c r="F137" s="191" t="s">
        <v>267</v>
      </c>
      <c r="G137" s="192"/>
      <c r="H137" s="190"/>
      <c r="I137" s="190"/>
      <c r="J137" s="190" t="s">
        <v>268</v>
      </c>
      <c r="K137" s="187"/>
    </row>
    <row r="138" spans="2:11" ht="5.25" customHeight="1">
      <c r="B138" s="196"/>
      <c r="C138" s="193"/>
      <c r="D138" s="193"/>
      <c r="E138" s="193"/>
      <c r="F138" s="193"/>
      <c r="G138" s="194"/>
      <c r="H138" s="193"/>
      <c r="I138" s="193"/>
      <c r="J138" s="193"/>
      <c r="K138" s="215"/>
    </row>
    <row r="139" spans="2:11" ht="15" customHeight="1">
      <c r="B139" s="196"/>
      <c r="C139" s="219" t="s">
        <v>269</v>
      </c>
      <c r="D139" s="176"/>
      <c r="E139" s="176"/>
      <c r="F139" s="220" t="s">
        <v>270</v>
      </c>
      <c r="G139" s="176"/>
      <c r="H139" s="219" t="s">
        <v>300</v>
      </c>
      <c r="I139" s="219" t="s">
        <v>272</v>
      </c>
      <c r="J139" s="219" t="s">
        <v>273</v>
      </c>
      <c r="K139" s="215"/>
    </row>
    <row r="140" spans="2:11" ht="15" customHeight="1">
      <c r="B140" s="196"/>
      <c r="C140" s="219" t="s">
        <v>309</v>
      </c>
      <c r="D140" s="176"/>
      <c r="E140" s="176"/>
      <c r="F140" s="220" t="s">
        <v>270</v>
      </c>
      <c r="G140" s="176"/>
      <c r="H140" s="219" t="s">
        <v>322</v>
      </c>
      <c r="I140" s="219" t="s">
        <v>272</v>
      </c>
      <c r="J140" s="219" t="s">
        <v>273</v>
      </c>
      <c r="K140" s="215"/>
    </row>
    <row r="141" spans="2:11" ht="15" customHeight="1">
      <c r="B141" s="196"/>
      <c r="C141" s="219" t="s">
        <v>274</v>
      </c>
      <c r="D141" s="176"/>
      <c r="E141" s="176"/>
      <c r="F141" s="220" t="s">
        <v>275</v>
      </c>
      <c r="G141" s="176"/>
      <c r="H141" s="219" t="s">
        <v>300</v>
      </c>
      <c r="I141" s="219" t="s">
        <v>272</v>
      </c>
      <c r="J141" s="219">
        <v>50</v>
      </c>
      <c r="K141" s="215"/>
    </row>
    <row r="142" spans="2:11" ht="15" customHeight="1">
      <c r="B142" s="196"/>
      <c r="C142" s="219" t="s">
        <v>277</v>
      </c>
      <c r="D142" s="176"/>
      <c r="E142" s="176"/>
      <c r="F142" s="220" t="s">
        <v>270</v>
      </c>
      <c r="G142" s="176"/>
      <c r="H142" s="219" t="s">
        <v>300</v>
      </c>
      <c r="I142" s="219" t="s">
        <v>279</v>
      </c>
      <c r="J142" s="219"/>
      <c r="K142" s="215"/>
    </row>
    <row r="143" spans="2:11" ht="15" customHeight="1">
      <c r="B143" s="196"/>
      <c r="C143" s="219" t="s">
        <v>280</v>
      </c>
      <c r="D143" s="176"/>
      <c r="E143" s="176"/>
      <c r="F143" s="220" t="s">
        <v>275</v>
      </c>
      <c r="G143" s="176"/>
      <c r="H143" s="219" t="s">
        <v>300</v>
      </c>
      <c r="I143" s="219" t="s">
        <v>272</v>
      </c>
      <c r="J143" s="219">
        <v>50</v>
      </c>
      <c r="K143" s="215"/>
    </row>
    <row r="144" spans="2:11" ht="15" customHeight="1">
      <c r="B144" s="196"/>
      <c r="C144" s="219" t="s">
        <v>288</v>
      </c>
      <c r="D144" s="176"/>
      <c r="E144" s="176"/>
      <c r="F144" s="220" t="s">
        <v>275</v>
      </c>
      <c r="G144" s="176"/>
      <c r="H144" s="219" t="s">
        <v>300</v>
      </c>
      <c r="I144" s="219" t="s">
        <v>272</v>
      </c>
      <c r="J144" s="219">
        <v>50</v>
      </c>
      <c r="K144" s="215"/>
    </row>
    <row r="145" spans="2:11" ht="15" customHeight="1">
      <c r="B145" s="196"/>
      <c r="C145" s="219" t="s">
        <v>286</v>
      </c>
      <c r="D145" s="176"/>
      <c r="E145" s="176"/>
      <c r="F145" s="220" t="s">
        <v>275</v>
      </c>
      <c r="G145" s="176"/>
      <c r="H145" s="219" t="s">
        <v>300</v>
      </c>
      <c r="I145" s="219" t="s">
        <v>272</v>
      </c>
      <c r="J145" s="219">
        <v>50</v>
      </c>
      <c r="K145" s="215"/>
    </row>
    <row r="146" spans="2:11" ht="15" customHeight="1">
      <c r="B146" s="196"/>
      <c r="C146" s="219" t="s">
        <v>90</v>
      </c>
      <c r="D146" s="176"/>
      <c r="E146" s="176"/>
      <c r="F146" s="220" t="s">
        <v>270</v>
      </c>
      <c r="G146" s="176"/>
      <c r="H146" s="219" t="s">
        <v>323</v>
      </c>
      <c r="I146" s="219" t="s">
        <v>272</v>
      </c>
      <c r="J146" s="219" t="s">
        <v>324</v>
      </c>
      <c r="K146" s="215"/>
    </row>
    <row r="147" spans="2:11" ht="15" customHeight="1">
      <c r="B147" s="196"/>
      <c r="C147" s="219" t="s">
        <v>325</v>
      </c>
      <c r="D147" s="176"/>
      <c r="E147" s="176"/>
      <c r="F147" s="220" t="s">
        <v>270</v>
      </c>
      <c r="G147" s="176"/>
      <c r="H147" s="219" t="s">
        <v>326</v>
      </c>
      <c r="I147" s="219" t="s">
        <v>295</v>
      </c>
      <c r="J147" s="219"/>
      <c r="K147" s="215"/>
    </row>
    <row r="148" spans="2:11" ht="15" customHeight="1">
      <c r="B148" s="221"/>
      <c r="C148" s="203"/>
      <c r="D148" s="203"/>
      <c r="E148" s="203"/>
      <c r="F148" s="203"/>
      <c r="G148" s="203"/>
      <c r="H148" s="203"/>
      <c r="I148" s="203"/>
      <c r="J148" s="203"/>
      <c r="K148" s="222"/>
    </row>
    <row r="149" spans="2:11" ht="18.75" customHeight="1">
      <c r="B149" s="171"/>
      <c r="C149" s="176"/>
      <c r="D149" s="176"/>
      <c r="E149" s="176"/>
      <c r="F149" s="195"/>
      <c r="G149" s="176"/>
      <c r="H149" s="176"/>
      <c r="I149" s="176"/>
      <c r="J149" s="176"/>
      <c r="K149" s="171"/>
    </row>
    <row r="150" spans="2:11" ht="18.75" customHeight="1"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</row>
    <row r="151" spans="2:11" ht="7.5" customHeight="1">
      <c r="B151" s="162"/>
      <c r="C151" s="163"/>
      <c r="D151" s="163"/>
      <c r="E151" s="163"/>
      <c r="F151" s="163"/>
      <c r="G151" s="163"/>
      <c r="H151" s="163"/>
      <c r="I151" s="163"/>
      <c r="J151" s="163"/>
      <c r="K151" s="164"/>
    </row>
    <row r="152" spans="2:11" ht="45" customHeight="1">
      <c r="B152" s="165"/>
      <c r="C152" s="278" t="s">
        <v>327</v>
      </c>
      <c r="D152" s="278"/>
      <c r="E152" s="278"/>
      <c r="F152" s="278"/>
      <c r="G152" s="278"/>
      <c r="H152" s="278"/>
      <c r="I152" s="278"/>
      <c r="J152" s="278"/>
      <c r="K152" s="166"/>
    </row>
    <row r="153" spans="2:11" ht="17.25" customHeight="1">
      <c r="B153" s="165"/>
      <c r="C153" s="188" t="s">
        <v>263</v>
      </c>
      <c r="D153" s="188"/>
      <c r="E153" s="188"/>
      <c r="F153" s="188" t="s">
        <v>264</v>
      </c>
      <c r="G153" s="223"/>
      <c r="H153" s="224" t="s">
        <v>96</v>
      </c>
      <c r="I153" s="224" t="s">
        <v>49</v>
      </c>
      <c r="J153" s="188" t="s">
        <v>265</v>
      </c>
      <c r="K153" s="166"/>
    </row>
    <row r="154" spans="2:11" ht="17.25" customHeight="1">
      <c r="B154" s="168"/>
      <c r="C154" s="190" t="s">
        <v>266</v>
      </c>
      <c r="D154" s="190"/>
      <c r="E154" s="190"/>
      <c r="F154" s="191" t="s">
        <v>267</v>
      </c>
      <c r="G154" s="225"/>
      <c r="H154" s="226"/>
      <c r="I154" s="226"/>
      <c r="J154" s="190" t="s">
        <v>268</v>
      </c>
      <c r="K154" s="169"/>
    </row>
    <row r="155" spans="2:11" ht="5.25" customHeight="1">
      <c r="B155" s="196"/>
      <c r="C155" s="193"/>
      <c r="D155" s="193"/>
      <c r="E155" s="193"/>
      <c r="F155" s="193"/>
      <c r="G155" s="194"/>
      <c r="H155" s="193"/>
      <c r="I155" s="193"/>
      <c r="J155" s="193"/>
      <c r="K155" s="215"/>
    </row>
    <row r="156" spans="2:11" ht="15" customHeight="1">
      <c r="B156" s="196"/>
      <c r="C156" s="176" t="s">
        <v>269</v>
      </c>
      <c r="D156" s="176"/>
      <c r="E156" s="176"/>
      <c r="F156" s="195" t="s">
        <v>270</v>
      </c>
      <c r="G156" s="176"/>
      <c r="H156" s="176" t="s">
        <v>300</v>
      </c>
      <c r="I156" s="176" t="s">
        <v>272</v>
      </c>
      <c r="J156" s="176" t="s">
        <v>273</v>
      </c>
      <c r="K156" s="215"/>
    </row>
    <row r="157" spans="2:11" ht="15" customHeight="1">
      <c r="B157" s="196"/>
      <c r="C157" s="176" t="s">
        <v>309</v>
      </c>
      <c r="D157" s="176"/>
      <c r="E157" s="176"/>
      <c r="F157" s="195" t="s">
        <v>270</v>
      </c>
      <c r="G157" s="176"/>
      <c r="H157" s="176" t="s">
        <v>310</v>
      </c>
      <c r="I157" s="176" t="s">
        <v>272</v>
      </c>
      <c r="J157" s="176" t="s">
        <v>273</v>
      </c>
      <c r="K157" s="215"/>
    </row>
    <row r="158" spans="2:11" ht="15" customHeight="1">
      <c r="B158" s="196"/>
      <c r="C158" s="176" t="s">
        <v>274</v>
      </c>
      <c r="D158" s="176"/>
      <c r="E158" s="176"/>
      <c r="F158" s="195" t="s">
        <v>275</v>
      </c>
      <c r="G158" s="176"/>
      <c r="H158" s="176" t="s">
        <v>328</v>
      </c>
      <c r="I158" s="176" t="s">
        <v>272</v>
      </c>
      <c r="J158" s="176">
        <v>50</v>
      </c>
      <c r="K158" s="215"/>
    </row>
    <row r="159" spans="2:11" ht="15" customHeight="1">
      <c r="B159" s="196"/>
      <c r="C159" s="176" t="s">
        <v>277</v>
      </c>
      <c r="D159" s="176"/>
      <c r="E159" s="176"/>
      <c r="F159" s="195" t="s">
        <v>270</v>
      </c>
      <c r="G159" s="176"/>
      <c r="H159" s="176" t="s">
        <v>328</v>
      </c>
      <c r="I159" s="176" t="s">
        <v>279</v>
      </c>
      <c r="J159" s="176"/>
      <c r="K159" s="215"/>
    </row>
    <row r="160" spans="2:11" ht="15" customHeight="1">
      <c r="B160" s="196"/>
      <c r="C160" s="176" t="s">
        <v>280</v>
      </c>
      <c r="D160" s="176"/>
      <c r="E160" s="176"/>
      <c r="F160" s="195" t="s">
        <v>275</v>
      </c>
      <c r="G160" s="176"/>
      <c r="H160" s="176" t="s">
        <v>328</v>
      </c>
      <c r="I160" s="176" t="s">
        <v>272</v>
      </c>
      <c r="J160" s="176">
        <v>50</v>
      </c>
      <c r="K160" s="215"/>
    </row>
    <row r="161" spans="2:11" ht="15" customHeight="1">
      <c r="B161" s="196"/>
      <c r="C161" s="176" t="s">
        <v>288</v>
      </c>
      <c r="D161" s="176"/>
      <c r="E161" s="176"/>
      <c r="F161" s="195" t="s">
        <v>275</v>
      </c>
      <c r="G161" s="176"/>
      <c r="H161" s="176" t="s">
        <v>328</v>
      </c>
      <c r="I161" s="176" t="s">
        <v>272</v>
      </c>
      <c r="J161" s="176">
        <v>50</v>
      </c>
      <c r="K161" s="215"/>
    </row>
    <row r="162" spans="2:11" ht="15" customHeight="1">
      <c r="B162" s="196"/>
      <c r="C162" s="176" t="s">
        <v>286</v>
      </c>
      <c r="D162" s="176"/>
      <c r="E162" s="176"/>
      <c r="F162" s="195" t="s">
        <v>275</v>
      </c>
      <c r="G162" s="176"/>
      <c r="H162" s="176" t="s">
        <v>328</v>
      </c>
      <c r="I162" s="176" t="s">
        <v>272</v>
      </c>
      <c r="J162" s="176">
        <v>50</v>
      </c>
      <c r="K162" s="215"/>
    </row>
    <row r="163" spans="2:11" ht="15" customHeight="1">
      <c r="B163" s="196"/>
      <c r="C163" s="176" t="s">
        <v>95</v>
      </c>
      <c r="D163" s="176"/>
      <c r="E163" s="176"/>
      <c r="F163" s="195" t="s">
        <v>270</v>
      </c>
      <c r="G163" s="176"/>
      <c r="H163" s="176" t="s">
        <v>329</v>
      </c>
      <c r="I163" s="176" t="s">
        <v>330</v>
      </c>
      <c r="J163" s="176"/>
      <c r="K163" s="215"/>
    </row>
    <row r="164" spans="2:11" ht="15" customHeight="1">
      <c r="B164" s="196"/>
      <c r="C164" s="176" t="s">
        <v>49</v>
      </c>
      <c r="D164" s="176"/>
      <c r="E164" s="176"/>
      <c r="F164" s="195" t="s">
        <v>270</v>
      </c>
      <c r="G164" s="176"/>
      <c r="H164" s="176" t="s">
        <v>331</v>
      </c>
      <c r="I164" s="176" t="s">
        <v>332</v>
      </c>
      <c r="J164" s="176">
        <v>1</v>
      </c>
      <c r="K164" s="215"/>
    </row>
    <row r="165" spans="2:11" ht="15" customHeight="1">
      <c r="B165" s="196"/>
      <c r="C165" s="176" t="s">
        <v>45</v>
      </c>
      <c r="D165" s="176"/>
      <c r="E165" s="176"/>
      <c r="F165" s="195" t="s">
        <v>270</v>
      </c>
      <c r="G165" s="176"/>
      <c r="H165" s="176" t="s">
        <v>333</v>
      </c>
      <c r="I165" s="176" t="s">
        <v>272</v>
      </c>
      <c r="J165" s="176">
        <v>20</v>
      </c>
      <c r="K165" s="215"/>
    </row>
    <row r="166" spans="2:11" ht="15" customHeight="1">
      <c r="B166" s="196"/>
      <c r="C166" s="176" t="s">
        <v>96</v>
      </c>
      <c r="D166" s="176"/>
      <c r="E166" s="176"/>
      <c r="F166" s="195" t="s">
        <v>270</v>
      </c>
      <c r="G166" s="176"/>
      <c r="H166" s="176" t="s">
        <v>334</v>
      </c>
      <c r="I166" s="176" t="s">
        <v>272</v>
      </c>
      <c r="J166" s="176">
        <v>255</v>
      </c>
      <c r="K166" s="215"/>
    </row>
    <row r="167" spans="2:11" ht="15" customHeight="1">
      <c r="B167" s="196"/>
      <c r="C167" s="176" t="s">
        <v>97</v>
      </c>
      <c r="D167" s="176"/>
      <c r="E167" s="176"/>
      <c r="F167" s="195" t="s">
        <v>270</v>
      </c>
      <c r="G167" s="176"/>
      <c r="H167" s="176" t="s">
        <v>237</v>
      </c>
      <c r="I167" s="176" t="s">
        <v>272</v>
      </c>
      <c r="J167" s="176">
        <v>10</v>
      </c>
      <c r="K167" s="215"/>
    </row>
    <row r="168" spans="2:11" ht="15" customHeight="1">
      <c r="B168" s="196"/>
      <c r="C168" s="176" t="s">
        <v>98</v>
      </c>
      <c r="D168" s="176"/>
      <c r="E168" s="176"/>
      <c r="F168" s="195" t="s">
        <v>270</v>
      </c>
      <c r="G168" s="176"/>
      <c r="H168" s="176" t="s">
        <v>335</v>
      </c>
      <c r="I168" s="176" t="s">
        <v>295</v>
      </c>
      <c r="J168" s="176"/>
      <c r="K168" s="215"/>
    </row>
    <row r="169" spans="2:11" ht="15" customHeight="1">
      <c r="B169" s="196"/>
      <c r="C169" s="176" t="s">
        <v>336</v>
      </c>
      <c r="D169" s="176"/>
      <c r="E169" s="176"/>
      <c r="F169" s="195" t="s">
        <v>270</v>
      </c>
      <c r="G169" s="176"/>
      <c r="H169" s="176" t="s">
        <v>337</v>
      </c>
      <c r="I169" s="176" t="s">
        <v>295</v>
      </c>
      <c r="J169" s="176"/>
      <c r="K169" s="215"/>
    </row>
    <row r="170" spans="2:11" ht="15" customHeight="1">
      <c r="B170" s="196"/>
      <c r="C170" s="176" t="s">
        <v>325</v>
      </c>
      <c r="D170" s="176"/>
      <c r="E170" s="176"/>
      <c r="F170" s="195" t="s">
        <v>270</v>
      </c>
      <c r="G170" s="176"/>
      <c r="H170" s="176" t="s">
        <v>338</v>
      </c>
      <c r="I170" s="176" t="s">
        <v>295</v>
      </c>
      <c r="J170" s="176"/>
      <c r="K170" s="215"/>
    </row>
    <row r="171" spans="2:11" ht="15" customHeight="1">
      <c r="B171" s="196"/>
      <c r="C171" s="176" t="s">
        <v>101</v>
      </c>
      <c r="D171" s="176"/>
      <c r="E171" s="176"/>
      <c r="F171" s="195" t="s">
        <v>275</v>
      </c>
      <c r="G171" s="176"/>
      <c r="H171" s="176" t="s">
        <v>339</v>
      </c>
      <c r="I171" s="176" t="s">
        <v>272</v>
      </c>
      <c r="J171" s="176">
        <v>50</v>
      </c>
      <c r="K171" s="215"/>
    </row>
    <row r="172" spans="2:11" ht="15" customHeight="1">
      <c r="B172" s="221"/>
      <c r="C172" s="203"/>
      <c r="D172" s="203"/>
      <c r="E172" s="203"/>
      <c r="F172" s="203"/>
      <c r="G172" s="203"/>
      <c r="H172" s="203"/>
      <c r="I172" s="203"/>
      <c r="J172" s="203"/>
      <c r="K172" s="222"/>
    </row>
    <row r="173" spans="2:11" ht="18.75" customHeight="1">
      <c r="B173" s="171"/>
      <c r="C173" s="176"/>
      <c r="D173" s="176"/>
      <c r="E173" s="176"/>
      <c r="F173" s="195"/>
      <c r="G173" s="176"/>
      <c r="H173" s="176"/>
      <c r="I173" s="176"/>
      <c r="J173" s="176"/>
      <c r="K173" s="171"/>
    </row>
    <row r="174" spans="2:11" ht="18.75" customHeight="1"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</row>
    <row r="175" spans="2:11" ht="13.5">
      <c r="B175" s="162"/>
      <c r="C175" s="163"/>
      <c r="D175" s="163"/>
      <c r="E175" s="163"/>
      <c r="F175" s="163"/>
      <c r="G175" s="163"/>
      <c r="H175" s="163"/>
      <c r="I175" s="163"/>
      <c r="J175" s="163"/>
      <c r="K175" s="164"/>
    </row>
    <row r="176" spans="2:11" ht="21">
      <c r="B176" s="165"/>
      <c r="C176" s="278" t="s">
        <v>340</v>
      </c>
      <c r="D176" s="278"/>
      <c r="E176" s="278"/>
      <c r="F176" s="278"/>
      <c r="G176" s="278"/>
      <c r="H176" s="278"/>
      <c r="I176" s="278"/>
      <c r="J176" s="278"/>
      <c r="K176" s="166"/>
    </row>
    <row r="177" spans="2:11" ht="25.5" customHeight="1">
      <c r="B177" s="165"/>
      <c r="C177" s="227" t="s">
        <v>341</v>
      </c>
      <c r="D177" s="227"/>
      <c r="E177" s="227"/>
      <c r="F177" s="227" t="s">
        <v>342</v>
      </c>
      <c r="G177" s="228"/>
      <c r="H177" s="275" t="s">
        <v>343</v>
      </c>
      <c r="I177" s="275"/>
      <c r="J177" s="275"/>
      <c r="K177" s="166"/>
    </row>
    <row r="178" spans="2:11" ht="5.25" customHeight="1">
      <c r="B178" s="196"/>
      <c r="C178" s="193"/>
      <c r="D178" s="193"/>
      <c r="E178" s="193"/>
      <c r="F178" s="193"/>
      <c r="G178" s="176"/>
      <c r="H178" s="193"/>
      <c r="I178" s="193"/>
      <c r="J178" s="193"/>
      <c r="K178" s="215"/>
    </row>
    <row r="179" spans="2:11" ht="15" customHeight="1">
      <c r="B179" s="196"/>
      <c r="C179" s="176" t="s">
        <v>344</v>
      </c>
      <c r="D179" s="176"/>
      <c r="E179" s="176"/>
      <c r="F179" s="195" t="s">
        <v>39</v>
      </c>
      <c r="G179" s="176"/>
      <c r="H179" s="276" t="s">
        <v>345</v>
      </c>
      <c r="I179" s="276"/>
      <c r="J179" s="276"/>
      <c r="K179" s="215"/>
    </row>
    <row r="180" spans="2:11" ht="15" customHeight="1">
      <c r="B180" s="196"/>
      <c r="C180" s="176"/>
      <c r="D180" s="176"/>
      <c r="E180" s="176"/>
      <c r="F180" s="195"/>
      <c r="G180" s="176"/>
      <c r="H180" s="176"/>
      <c r="I180" s="176"/>
      <c r="J180" s="176"/>
      <c r="K180" s="215"/>
    </row>
    <row r="181" spans="2:11" ht="15" customHeight="1">
      <c r="B181" s="196"/>
      <c r="C181" s="176" t="s">
        <v>307</v>
      </c>
      <c r="D181" s="176"/>
      <c r="E181" s="176"/>
      <c r="F181" s="195" t="s">
        <v>212</v>
      </c>
      <c r="G181" s="176"/>
      <c r="H181" s="276" t="s">
        <v>346</v>
      </c>
      <c r="I181" s="276"/>
      <c r="J181" s="276"/>
      <c r="K181" s="215"/>
    </row>
    <row r="182" spans="2:11" ht="15" customHeight="1">
      <c r="B182" s="196"/>
      <c r="C182" s="200"/>
      <c r="D182" s="176"/>
      <c r="E182" s="176"/>
      <c r="F182" s="195" t="s">
        <v>70</v>
      </c>
      <c r="G182" s="176"/>
      <c r="H182" s="276" t="s">
        <v>216</v>
      </c>
      <c r="I182" s="276"/>
      <c r="J182" s="276"/>
      <c r="K182" s="215"/>
    </row>
    <row r="183" spans="2:11" ht="15" customHeight="1">
      <c r="B183" s="196"/>
      <c r="C183" s="176"/>
      <c r="D183" s="176"/>
      <c r="E183" s="176"/>
      <c r="F183" s="195" t="s">
        <v>214</v>
      </c>
      <c r="G183" s="176"/>
      <c r="H183" s="276" t="s">
        <v>347</v>
      </c>
      <c r="I183" s="276"/>
      <c r="J183" s="276"/>
      <c r="K183" s="215"/>
    </row>
    <row r="184" spans="2:11" ht="15" customHeight="1">
      <c r="B184" s="196"/>
      <c r="C184" s="176"/>
      <c r="D184" s="176"/>
      <c r="E184" s="176"/>
      <c r="F184" s="195" t="s">
        <v>74</v>
      </c>
      <c r="G184" s="181"/>
      <c r="H184" s="173" t="s">
        <v>217</v>
      </c>
      <c r="I184" s="173"/>
      <c r="J184" s="173"/>
      <c r="K184" s="215"/>
    </row>
    <row r="185" spans="2:11" ht="15" customHeight="1">
      <c r="B185" s="229"/>
      <c r="C185" s="200"/>
      <c r="D185" s="200"/>
      <c r="E185" s="200"/>
      <c r="F185" s="230"/>
      <c r="G185" s="181"/>
      <c r="H185" s="231"/>
      <c r="I185" s="231"/>
      <c r="J185" s="231"/>
      <c r="K185" s="215"/>
    </row>
    <row r="186" spans="2:11" ht="15" customHeight="1">
      <c r="B186" s="229"/>
      <c r="C186" s="176" t="s">
        <v>332</v>
      </c>
      <c r="D186" s="200"/>
      <c r="E186" s="200"/>
      <c r="F186" s="195" t="s">
        <v>109</v>
      </c>
      <c r="G186" s="181"/>
      <c r="H186" s="173" t="s">
        <v>348</v>
      </c>
      <c r="I186" s="173"/>
      <c r="J186" s="173"/>
      <c r="K186" s="215"/>
    </row>
    <row r="187" spans="2:11" ht="15" customHeight="1">
      <c r="B187" s="229"/>
      <c r="C187" s="176"/>
      <c r="D187" s="200"/>
      <c r="E187" s="200"/>
      <c r="F187" s="195" t="s">
        <v>349</v>
      </c>
      <c r="G187" s="181"/>
      <c r="H187" s="173" t="s">
        <v>350</v>
      </c>
      <c r="I187" s="173"/>
      <c r="J187" s="173"/>
      <c r="K187" s="215"/>
    </row>
    <row r="188" spans="2:11" ht="15" customHeight="1">
      <c r="B188" s="229"/>
      <c r="C188" s="176"/>
      <c r="D188" s="200"/>
      <c r="E188" s="200"/>
      <c r="F188" s="195" t="s">
        <v>63</v>
      </c>
      <c r="G188" s="181"/>
      <c r="H188" s="173" t="s">
        <v>351</v>
      </c>
      <c r="I188" s="173"/>
      <c r="J188" s="173"/>
      <c r="K188" s="215"/>
    </row>
    <row r="189" spans="2:11" ht="15" customHeight="1">
      <c r="B189" s="229"/>
      <c r="C189" s="176"/>
      <c r="D189" s="200"/>
      <c r="E189" s="200"/>
      <c r="F189" s="195" t="s">
        <v>115</v>
      </c>
      <c r="G189" s="181"/>
      <c r="H189" s="173" t="s">
        <v>352</v>
      </c>
      <c r="I189" s="173"/>
      <c r="J189" s="173"/>
      <c r="K189" s="215"/>
    </row>
    <row r="190" spans="2:11" ht="15" customHeight="1">
      <c r="B190" s="229"/>
      <c r="C190" s="200"/>
      <c r="D190" s="200"/>
      <c r="E190" s="200"/>
      <c r="F190" s="195" t="s">
        <v>353</v>
      </c>
      <c r="G190" s="181"/>
      <c r="H190" s="173" t="s">
        <v>354</v>
      </c>
      <c r="I190" s="173"/>
      <c r="J190" s="173"/>
      <c r="K190" s="215"/>
    </row>
    <row r="191" spans="2:11" ht="15" customHeight="1">
      <c r="B191" s="229"/>
      <c r="C191" s="200"/>
      <c r="D191" s="200"/>
      <c r="E191" s="200"/>
      <c r="F191" s="195" t="s">
        <v>74</v>
      </c>
      <c r="G191" s="181"/>
      <c r="H191" s="173" t="s">
        <v>217</v>
      </c>
      <c r="I191" s="173"/>
      <c r="J191" s="173"/>
      <c r="K191" s="215"/>
    </row>
    <row r="192" spans="2:11" ht="12.75" customHeight="1">
      <c r="B192" s="232"/>
      <c r="C192" s="233"/>
      <c r="D192" s="233"/>
      <c r="E192" s="233"/>
      <c r="F192" s="233"/>
      <c r="G192" s="233"/>
      <c r="H192" s="233"/>
      <c r="I192" s="233"/>
      <c r="J192" s="233"/>
      <c r="K192" s="234"/>
    </row>
  </sheetData>
  <sheetProtection/>
  <mergeCells count="65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F15:J15"/>
    <mergeCell ref="F16:J16"/>
    <mergeCell ref="F17:J17"/>
    <mergeCell ref="C20:J20"/>
    <mergeCell ref="D21:J21"/>
    <mergeCell ref="D22:J22"/>
    <mergeCell ref="D24:J24"/>
    <mergeCell ref="D25:J25"/>
    <mergeCell ref="D27:J27"/>
    <mergeCell ref="D28:J28"/>
    <mergeCell ref="D29:J29"/>
    <mergeCell ref="G30:J30"/>
    <mergeCell ref="G31:J31"/>
    <mergeCell ref="G32:J32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D46:J46"/>
    <mergeCell ref="E47:J47"/>
    <mergeCell ref="E48:J48"/>
    <mergeCell ref="E49:J49"/>
    <mergeCell ref="D50:J50"/>
    <mergeCell ref="C51:J51"/>
    <mergeCell ref="C53:J53"/>
    <mergeCell ref="C54:J54"/>
    <mergeCell ref="C56:J56"/>
    <mergeCell ref="D57:J57"/>
    <mergeCell ref="D58:J58"/>
    <mergeCell ref="D59:J59"/>
    <mergeCell ref="D60:J60"/>
    <mergeCell ref="C176:J176"/>
    <mergeCell ref="D61:J61"/>
    <mergeCell ref="D62:J62"/>
    <mergeCell ref="D63:J63"/>
    <mergeCell ref="D64:J64"/>
    <mergeCell ref="D66:J66"/>
    <mergeCell ref="D67:J67"/>
    <mergeCell ref="H177:J177"/>
    <mergeCell ref="H179:J179"/>
    <mergeCell ref="H181:J181"/>
    <mergeCell ref="H182:J182"/>
    <mergeCell ref="H183:J183"/>
    <mergeCell ref="C72:J72"/>
    <mergeCell ref="C94:J94"/>
    <mergeCell ref="C113:J113"/>
    <mergeCell ref="C135:J135"/>
    <mergeCell ref="C152:J152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Aleš Komárek</cp:lastModifiedBy>
  <cp:lastPrinted>2020-07-07T06:34:39Z</cp:lastPrinted>
  <dcterms:modified xsi:type="dcterms:W3CDTF">2020-07-08T07:09:39Z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