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46710" yWindow="4545" windowWidth="21600" windowHeight="11385" activeTab="2"/>
  </bookViews>
  <sheets>
    <sheet name="Rekapitulace stavby" sheetId="1" r:id="rId1"/>
    <sheet name="01 - Okružní křižovatka" sheetId="2" r:id="rId2"/>
    <sheet name="02 - Komunikace Pražská" sheetId="3" r:id="rId3"/>
    <sheet name="03 - Ostatní" sheetId="4" r:id="rId4"/>
  </sheets>
  <definedNames>
    <definedName name="_xlnm._FilterDatabase" localSheetId="1" hidden="1">'01 - Okružní křižovatka'!$C$122:$K$205</definedName>
    <definedName name="_xlnm._FilterDatabase" localSheetId="2" hidden="1">'02 - Komunikace Pražská'!$C$122:$K$199</definedName>
    <definedName name="_xlnm._FilterDatabase" localSheetId="3" hidden="1">'03 - Ostatní'!$C$119:$K$138</definedName>
    <definedName name="_xlnm.Print_Area" localSheetId="1">'01 - Okružní křižovatka'!$C$4:$J$76,'01 - Okružní křižovatka'!$C$82:$J$104,'01 - Okružní křižovatka'!$C$110:$K$205</definedName>
    <definedName name="_xlnm.Print_Area" localSheetId="2">'02 - Komunikace Pražská'!$C$4:$J$76,'02 - Komunikace Pražská'!$C$82:$J$104,'02 - Komunikace Pražská'!$C$110:$K$199</definedName>
    <definedName name="_xlnm.Print_Area" localSheetId="3">'03 - Ostatní'!$C$4:$J$76,'03 - Ostatní'!$C$82:$J$101,'03 - Ostatní'!$C$107:$K$138</definedName>
    <definedName name="_xlnm.Print_Area" localSheetId="0">'Rekapitulace stavby'!$D$4:$AO$76,'Rekapitulace stavby'!$C$82:$AQ$98</definedName>
    <definedName name="_xlnm.Print_Titles" localSheetId="0">'Rekapitulace stavby'!$92:$92</definedName>
    <definedName name="_xlnm.Print_Titles" localSheetId="1">'01 - Okružní křižovatka'!$122:$122</definedName>
    <definedName name="_xlnm.Print_Titles" localSheetId="2">'02 - Komunikace Pražská'!$122:$122</definedName>
    <definedName name="_xlnm.Print_Titles" localSheetId="3">'03 - Ostatní'!$119:$119</definedName>
  </definedNames>
  <calcPr calcId="145621"/>
  <extLst/>
</workbook>
</file>

<file path=xl/sharedStrings.xml><?xml version="1.0" encoding="utf-8"?>
<sst xmlns="http://schemas.openxmlformats.org/spreadsheetml/2006/main" count="2131" uniqueCount="430">
  <si>
    <t>Export Komplet</t>
  </si>
  <si>
    <t/>
  </si>
  <si>
    <t>2.0</t>
  </si>
  <si>
    <t>False</t>
  </si>
  <si>
    <t>{007da808-3425-43ea-b2ef-228375478791}</t>
  </si>
  <si>
    <t>&gt;&gt;  skryté sloupce  &lt;&lt;</t>
  </si>
  <si>
    <t>0,01</t>
  </si>
  <si>
    <t>21</t>
  </si>
  <si>
    <t>15</t>
  </si>
  <si>
    <t>REKAPITULACE STAVBY</t>
  </si>
  <si>
    <t>v ---  níže se nacházejí doplnkové a pomocné údaje k sestavám  --- v</t>
  </si>
  <si>
    <t>Návod na vyplnění</t>
  </si>
  <si>
    <t>0,001</t>
  </si>
  <si>
    <t>Kód:</t>
  </si>
  <si>
    <t>2013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</si>
  <si>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</si>
  <si>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</si>
  <si>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II/118 Slaný</t>
  </si>
  <si>
    <t>KSO:</t>
  </si>
  <si>
    <t>CC-CZ:</t>
  </si>
  <si>
    <t>Místo:</t>
  </si>
  <si>
    <t xml:space="preserve"> </t>
  </si>
  <si>
    <t>Datum:</t>
  </si>
  <si>
    <t>19. 5. 2020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</si>
  <si>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</si>
  <si>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</si>
  <si>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</si>
  <si>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</si>
  <si>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</si>
  <si>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</si>
  <si>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</si>
  <si>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</si>
  <si>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</si>
  <si>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</si>
  <si>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</si>
  <si>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</si>
  <si>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</si>
  <si>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</si>
  <si>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</si>
  <si>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</si>
  <si>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</si>
  <si>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</si>
  <si>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</si>
  <si>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</si>
  <si>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</si>
  <si>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</si>
  <si>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</si>
  <si>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</si>
  <si>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</si>
  <si>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</si>
  <si>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</si>
  <si>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</si>
  <si>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</si>
  <si>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</si>
  <si>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</si>
  <si>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</si>
  <si>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</si>
  <si>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</si>
  <si>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</si>
  <si>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</si>
  <si>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</si>
  <si>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</si>
  <si>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</si>
  <si>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</si>
  <si>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</si>
  <si>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</si>
  <si>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</si>
  <si>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</si>
  <si>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</si>
  <si>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</si>
  <si>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</si>
  <si>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</si>
  <si>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</si>
  <si>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</si>
  <si>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</si>
  <si>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</si>
  <si>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</si>
  <si>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</si>
  <si>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</si>
  <si>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Okružní křižovatka</t>
  </si>
  <si>
    <t>STA</t>
  </si>
  <si>
    <t>1</t>
  </si>
  <si>
    <t>{7cf55e1e-8c09-4802-8491-24ed466e4a7c}</t>
  </si>
  <si>
    <t>2</t>
  </si>
  <si>
    <t>02</t>
  </si>
  <si>
    <t>Komunikace Pražská</t>
  </si>
  <si>
    <t>{130ec301-821c-4011-ab58-42a6a338784d}</t>
  </si>
  <si>
    <t>03</t>
  </si>
  <si>
    <t>Ostatní</t>
  </si>
  <si>
    <t>{58fd37fe-c57f-4813-8b3e-6d93da989670}</t>
  </si>
  <si>
    <t>KRYCÍ LIST SOUPISU PRACÍ</t>
  </si>
  <si>
    <t>Objekt:</t>
  </si>
  <si>
    <t>01 - Okružní křižovatka</t>
  </si>
  <si>
    <t>REKAPITULACE ČLENĚNÍ SOUPISU PRACÍ</t>
  </si>
  <si>
    <t>Kód dílu - Popis</t>
  </si>
  <si>
    <t>Cena celkem [CZK]</t>
  </si>
  <si>
    <t>Náklady ze soupisu prací</t>
  </si>
  <si>
    <t>-1</t>
  </si>
  <si>
    <t>HSV - Práce a dodávky HSV</t>
  </si>
  <si>
    <t xml:space="preserve">    1 - Zemní práce</t>
  </si>
  <si>
    <t xml:space="preserve">    5 - Komunikace</t>
  </si>
  <si>
    <t xml:space="preserve">    8 - Trubní vedení</t>
  </si>
  <si>
    <t xml:space="preserve">    9 - Ostatní konstrukce a práce-bourání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</si>
  <si>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</si>
  <si>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</si>
  <si>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</si>
  <si>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</si>
  <si>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</si>
  <si>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</si>
  <si>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</si>
  <si>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</si>
  <si>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</si>
  <si>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</si>
  <si>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</si>
  <si>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</si>
  <si>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</si>
  <si>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</si>
  <si>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</si>
  <si>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</si>
  <si>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</si>
  <si>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</si>
  <si>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</si>
  <si>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</si>
  <si>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</si>
  <si>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113106161</t>
  </si>
  <si>
    <t>Rozebrání dlažeb vozovek  z drobných kostek s ložem z kameniva</t>
  </si>
  <si>
    <t>m2</t>
  </si>
  <si>
    <t>CS ÚRS 2017 01</t>
  </si>
  <si>
    <t>4</t>
  </si>
  <si>
    <t>1444961696</t>
  </si>
  <si>
    <t>PP</t>
  </si>
  <si>
    <t>Rozebrání dlažeb a dílců komunikací pro pěší, vozovek a ploch s přemístěním hmot na skládku na vzdálenost do 3 m nebo s naložením na dopravní prostředek vozovek a ploch, s jakoukoliv výplní spár v ploše jednotlivě do 50 m2 z drobných kostek nebo odseků s ložem z kameniva</t>
  </si>
  <si>
    <t>113107122</t>
  </si>
  <si>
    <t>Odstranění podkladu  z kameniva do tl 200 mm</t>
  </si>
  <si>
    <t>-1642164919</t>
  </si>
  <si>
    <t>Odstranění podkladů nebo krytů s přemístěním hmot na skládku na vzdálenost do 3 m nebo s naložením na dopravní prostředek v ploše jednotlivě do 50 m2 z kameniva hrubého drceného, o tl. vrstvy přes 100 do 200 mm</t>
  </si>
  <si>
    <t>3</t>
  </si>
  <si>
    <t>113154253R</t>
  </si>
  <si>
    <t>Frézování živičného krytu tl 40 mm  s překážkami v trase</t>
  </si>
  <si>
    <t>272703891</t>
  </si>
  <si>
    <t>Frézování živičného podkladu nebo krytu s naložením na dopravní prostředek plochy přes 500 do 1 000 m2 s překážkami v trase pruhu šířky do 1 m, tloušťky vrstvy 50 mm</t>
  </si>
  <si>
    <t>113202111</t>
  </si>
  <si>
    <t>Vytrhání obrub krajníků obrubníků stojatých</t>
  </si>
  <si>
    <t>m</t>
  </si>
  <si>
    <t>-700270996</t>
  </si>
  <si>
    <t>Vytrhání obrub s vybouráním lože, s přemístěním hmot na skládku na vzdálenost do 3 m nebo s naložením na dopravní prostředek z krajníků nebo obrubníků stojatých</t>
  </si>
  <si>
    <t>5</t>
  </si>
  <si>
    <t>Komunikace</t>
  </si>
  <si>
    <t>564861111</t>
  </si>
  <si>
    <t>Podklad ze štěrkodrtě ŠD tl 200 mm</t>
  </si>
  <si>
    <t>-518949541</t>
  </si>
  <si>
    <t>Podklad ze štěrkodrti ŠD s rozprostřením a zhutněním, po zhutnění tl. 200 mm</t>
  </si>
  <si>
    <t>6</t>
  </si>
  <si>
    <t>567124142</t>
  </si>
  <si>
    <t>Podklad ze směsi stmelené cementem SC C 16/20 (PB II) tl 180 mm</t>
  </si>
  <si>
    <t>-2048679917</t>
  </si>
  <si>
    <t>Podklad ze směsi stmelené cementem SC bez dilatačních spár, s rozprostřením a zhutněním SC C 16/20 (PB II), po zhutnění tl. 180 mm</t>
  </si>
  <si>
    <t>VV</t>
  </si>
  <si>
    <t>115+130</t>
  </si>
  <si>
    <t>7</t>
  </si>
  <si>
    <t>573111111</t>
  </si>
  <si>
    <t>Postřik živičný infiltrační</t>
  </si>
  <si>
    <t>-1755237691</t>
  </si>
  <si>
    <t>Postřik infiltrační PI z asfaltu silničního s posypem kamenivem, v množství 0,60 kg/m2</t>
  </si>
  <si>
    <t>8</t>
  </si>
  <si>
    <t>573231106</t>
  </si>
  <si>
    <t>Postřik živičný spojovací ze silniční emulze v množství 0,30 kg/m2</t>
  </si>
  <si>
    <t>-1027605205</t>
  </si>
  <si>
    <t>Postřik spojovací PS bez posypu kamenivem ze silniční emulze, v množství 0,30 kg/m2</t>
  </si>
  <si>
    <t>2*115+545</t>
  </si>
  <si>
    <t>9</t>
  </si>
  <si>
    <t>577134131</t>
  </si>
  <si>
    <t>Asfaltový beton vrstva obrusná ACO 11 (ABS) tř. I tl 40 mm š do 3 m z modifikovaného asfaltu</t>
  </si>
  <si>
    <t>-1031542841</t>
  </si>
  <si>
    <t>Asfaltový beton vrstva obrusná ACO 11 (ABS) s rozprostřením a se zhutněním z modifikovaného asfaltu v pruhu šířky do 3 m, po zhutnění tl. 40 mm</t>
  </si>
  <si>
    <t>10</t>
  </si>
  <si>
    <t>723115792</t>
  </si>
  <si>
    <t>11</t>
  </si>
  <si>
    <t>591241111</t>
  </si>
  <si>
    <t>Kladení dlažby z kostek drobných z kamene na MC tl 50 mm</t>
  </si>
  <si>
    <t>-667054097</t>
  </si>
  <si>
    <t>Kladení dlažby z kostek s provedením lože do tl. 50 mm, s vyplněním spár, s dvojím beraněním a se smetením přebytečného materiálu na krajnici drobných z kamene, do lože z cementové malty</t>
  </si>
  <si>
    <t>12</t>
  </si>
  <si>
    <t>R-001</t>
  </si>
  <si>
    <t>Sanace širokých trhlin dle TP115</t>
  </si>
  <si>
    <t>675714688</t>
  </si>
  <si>
    <t>Sanace širokých trhlin dle TP119</t>
  </si>
  <si>
    <t>13</t>
  </si>
  <si>
    <t>R-002</t>
  </si>
  <si>
    <t>Sanace úzkých trhlin dle TP115</t>
  </si>
  <si>
    <t>505628425</t>
  </si>
  <si>
    <t>Sanace úzkých trhlin dle TP119</t>
  </si>
  <si>
    <t>14</t>
  </si>
  <si>
    <t>R-003</t>
  </si>
  <si>
    <t>Sanace úzkých trhlin s překrytím geo. dle TP115</t>
  </si>
  <si>
    <t>-1264182734</t>
  </si>
  <si>
    <t>Sanace úzkých trhlin s překrytím geo. dle TP119</t>
  </si>
  <si>
    <t>Trubní vedení</t>
  </si>
  <si>
    <t>899231111/1</t>
  </si>
  <si>
    <t>Výšková úprava horní části vpusti a její vyčištění do hl. cca 0,5 m vč. dodávky</t>
  </si>
  <si>
    <t>kus</t>
  </si>
  <si>
    <t>611098098</t>
  </si>
  <si>
    <t>Výšková úprava uličního vstupu nebo vpusti do 200 mm zvýšením mříže</t>
  </si>
  <si>
    <t>16</t>
  </si>
  <si>
    <t>899331111</t>
  </si>
  <si>
    <t>Výšková úprava uličního vstupu</t>
  </si>
  <si>
    <t>1198301028</t>
  </si>
  <si>
    <t>Výšková úprava uličního vstupu nebo vpusti do 200 mm zvýšením poklopu</t>
  </si>
  <si>
    <t>17</t>
  </si>
  <si>
    <t>899431111</t>
  </si>
  <si>
    <t>Výšková úprava krycího hrnce, šoupěte nebo hydrantu do 200 mm</t>
  </si>
  <si>
    <t>-1059302586</t>
  </si>
  <si>
    <t>Výšková úprava uličního vstupu nebo vpusti do 200 mm zvýšením krycího hrnce, šoupěte nebo hydrantu</t>
  </si>
  <si>
    <t>Ostatní konstrukce a práce-bourání</t>
  </si>
  <si>
    <t>18</t>
  </si>
  <si>
    <t>915121112</t>
  </si>
  <si>
    <t>Vodorovné dopravní značení šířky 250 mm retroreflexní bílou barvou vodící čáry plné</t>
  </si>
  <si>
    <t>822458066</t>
  </si>
  <si>
    <t>Vodorovné dopravní značení stříkané barvou vodící čára bílá šířky 250 mm retroreflexní</t>
  </si>
  <si>
    <t>19</t>
  </si>
  <si>
    <t>915121122</t>
  </si>
  <si>
    <t>Vodorovné dopravní značení vodící čáry přerušované š 250 mm retroreflexní bíllá barva</t>
  </si>
  <si>
    <t>1187980483</t>
  </si>
  <si>
    <t>Vodorovné dopravní značení stříkané barvou vodící čára bílá šířky 250 mm přerušovaná retroreflexní</t>
  </si>
  <si>
    <t>20</t>
  </si>
  <si>
    <t>915221112</t>
  </si>
  <si>
    <t>Vodorovné dopravní značení bílým plastem vodící čáry souvislé šířky 250 mm retroreflexní</t>
  </si>
  <si>
    <t>1165856726</t>
  </si>
  <si>
    <t>Vodorovné dopravní značení stříkaným plastem vodící čára bílá šířky 250 mm retroreflexní</t>
  </si>
  <si>
    <t>915221122</t>
  </si>
  <si>
    <t>Vodorovné dopravní značení vodící čáry přerušované š 250 mm retroreflexní bílý plast</t>
  </si>
  <si>
    <t>-1064846264</t>
  </si>
  <si>
    <t>Vodorovné dopravní značení stříkaným plastem vodící čára bílá šířky 250 mm přerušovaná retroreflexní</t>
  </si>
  <si>
    <t>22</t>
  </si>
  <si>
    <t>915611111</t>
  </si>
  <si>
    <t>Předznačení vodorovného liniového značení</t>
  </si>
  <si>
    <t>-1601418512</t>
  </si>
  <si>
    <t>Předznačení pro vodorovné značení stříkané barvou nebo prováděné z nátěrových hmot liniové dělicí čáry, vodicí proužky</t>
  </si>
  <si>
    <t>23</t>
  </si>
  <si>
    <t>916241213</t>
  </si>
  <si>
    <t>Osazení obrubníku kamenného stojatého s boční opěrou do lože z betonu prostého</t>
  </si>
  <si>
    <t>2043587187</t>
  </si>
  <si>
    <t>Osazení obrubníku kamenného se zřízením lože, s vyplněním a zatřením spár cementovou maltou stojatého s boční opěrou z betonu prostého tř. C 12/15, do lože z betonu prostého téže značky</t>
  </si>
  <si>
    <t>24</t>
  </si>
  <si>
    <t>M</t>
  </si>
  <si>
    <t>583802030</t>
  </si>
  <si>
    <t>krajník silniční kamenný, (bPP) žula, KS1 18x20 x 30-80</t>
  </si>
  <si>
    <t>-879312831</t>
  </si>
  <si>
    <t>krajník silniční kamenný, žula 18x20 x 30-80</t>
  </si>
  <si>
    <t>25</t>
  </si>
  <si>
    <t>919112212</t>
  </si>
  <si>
    <t>Úprava styčných a pracovních spár obrusné vrstvy - Řezání spár pro vytvoření komůrky š 10 mm hl 20 mm pro těsnící zálivku v živičném krytu</t>
  </si>
  <si>
    <t>-1998870386</t>
  </si>
  <si>
    <t>Řezání dilatačních spár v živičném krytu vytvoření komůrky pro těsnící zálivku šířky 10 mm, hloubky 20 mm</t>
  </si>
  <si>
    <t>26</t>
  </si>
  <si>
    <t>919122111</t>
  </si>
  <si>
    <t>Úprava styčných a pracovních spar obrusné vrstvy - Těsnění spár zálivkou za tepla pro komůrky š 10 mm hl 20 mm s těsnicím profilem</t>
  </si>
  <si>
    <t>1138583862</t>
  </si>
  <si>
    <t>Utěsnění dilatačních spár zálivkou za tepla v cementobetonovém nebo živičném krytu včetně adhezního nátěru s těsnicím profilem pod zálivkou, pro komůrky šířky 10 mm, hloubky 20 mm</t>
  </si>
  <si>
    <t>27</t>
  </si>
  <si>
    <t>919735112</t>
  </si>
  <si>
    <t xml:space="preserve">Řezání stávajícího živičného krytu </t>
  </si>
  <si>
    <t>629737918</t>
  </si>
  <si>
    <t>Řezání stávajícího živičného krytu nebo podkladu hloubky přes 50 do 100 mm</t>
  </si>
  <si>
    <t>28</t>
  </si>
  <si>
    <t>919735112-1</t>
  </si>
  <si>
    <t>Úprava styčných a pracovních spar ložní vrstvy - Řezání stávajícího živičného krytu hl do 100 mm</t>
  </si>
  <si>
    <t>321796588</t>
  </si>
  <si>
    <t>Řezání stávajícího živičného krytu hl do 100 mm</t>
  </si>
  <si>
    <t>29</t>
  </si>
  <si>
    <t>938908411</t>
  </si>
  <si>
    <t>Očištění povrchu krytu nebo podkladu živičného, betonového nebo dlážděného vodou</t>
  </si>
  <si>
    <t>1018907577</t>
  </si>
  <si>
    <t>30</t>
  </si>
  <si>
    <t>979071121</t>
  </si>
  <si>
    <t>Očištění dlažebních kostek drobných s původním spárováním kamenivem těženým</t>
  </si>
  <si>
    <t>-1027944126</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</si>
  <si>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</si>
  <si>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31</t>
  </si>
  <si>
    <t>t</t>
  </si>
  <si>
    <t>997</t>
  </si>
  <si>
    <t>Přesun sutě</t>
  </si>
  <si>
    <t>32</t>
  </si>
  <si>
    <t>997211511</t>
  </si>
  <si>
    <t>Vodorovná doprava suti po suchu na vzdálenost do 1 km</t>
  </si>
  <si>
    <t>-795805912</t>
  </si>
  <si>
    <t>Vodorovná doprava suti nebo vybouraných hmot suti se složením a hrubým urovnáním, na vzdálenost do 1 km</t>
  </si>
  <si>
    <t>997211519</t>
  </si>
  <si>
    <t>Příplatek ZKD 29 km u vodorovné dopravy suti</t>
  </si>
  <si>
    <t>-1249142927</t>
  </si>
  <si>
    <t>Vodorovná doprava suti nebo vybouraných hmot suti se složením a hrubým urovnáním, na vzdálenost Příplatek k ceně za každý další i započatý 1 km přes 1 km</t>
  </si>
  <si>
    <t>150*29 'Přepočtené koeficientem množství</t>
  </si>
  <si>
    <t>997211611</t>
  </si>
  <si>
    <t>Nakládání suti na dopravní prostředky pro vodorovnou dopravu</t>
  </si>
  <si>
    <t>1301583149</t>
  </si>
  <si>
    <t>Nakládání suti nebo vybouraných hmot na dopravní prostředky pro vodorovnou dopravu suti</t>
  </si>
  <si>
    <t>997221845R</t>
  </si>
  <si>
    <t>Poplatek za uložení odpadu na skládce (skládkovné)</t>
  </si>
  <si>
    <t>-419723147</t>
  </si>
  <si>
    <t>Poplatek za uložení stavebního odpadu na skládce (skládkovné) z asfaltových povrchů</t>
  </si>
  <si>
    <t>998</t>
  </si>
  <si>
    <t>Přesun hmot</t>
  </si>
  <si>
    <t>998225111</t>
  </si>
  <si>
    <t>Přesun hmot pro pozemní komunikace s krytem z kamene, monolitickým betonovým nebo živičným</t>
  </si>
  <si>
    <t>594765965</t>
  </si>
  <si>
    <t>Přesun hmot pro komunikace s krytem z kameniva, monolitickým betonovým nebo živičným dopravní vzdálenost do 200 m jakékoliv délky objektu</t>
  </si>
  <si>
    <t>998225192</t>
  </si>
  <si>
    <t>Příplatek k přesunu hmot pro pozemní komunikace s krytem z kamene, živičným, betonovým do 2000 m</t>
  </si>
  <si>
    <t>995680409</t>
  </si>
  <si>
    <t>Přesun hmot pro komunikace s krytem z kameniva, monolitickým betonovým nebo živičným Příplatek k ceně za zvětšený přesun přes vymezenou největší dopravní vzdálenost do 2000 m</t>
  </si>
  <si>
    <t>02 - Komunikace Pražská</t>
  </si>
  <si>
    <t>113154264</t>
  </si>
  <si>
    <t>Frézování živičného krytu tl 90 mm pruh š 2 m pl do 1000 m2 s překážkami v trase</t>
  </si>
  <si>
    <t>CS ÚRS 2020 01</t>
  </si>
  <si>
    <t>1579587290</t>
  </si>
  <si>
    <t>Frézování živičného podkladu nebo krytu  s naložením na dopravní prostředek plochy přes 500 do 1 000 m2 s překážkami v trase pruhu šířky přes 1 m do 2 m, tloušťky vrstvy 100 mm</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</si>
  <si>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</si>
  <si>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</si>
  <si>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10050</t>
  </si>
  <si>
    <t>573191111</t>
  </si>
  <si>
    <t>Postřik infiltrační kationaktivní emulzí v množství 1 kg/m2</t>
  </si>
  <si>
    <t>-638285230</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</si>
  <si>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</si>
  <si>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</si>
  <si>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573231108</t>
  </si>
  <si>
    <t>Postřik živičný spojovací ze silniční emulze v množství 0,50 kg/m2</t>
  </si>
  <si>
    <t>-125252675</t>
  </si>
  <si>
    <t>Postřik spojovací PS bez posypu kamenivem ze silniční emulze, v množství 0,50 kg/m2</t>
  </si>
  <si>
    <t>-1648451474</t>
  </si>
  <si>
    <t>Asfaltový beton vrstva obrusná ACO 11 (ABS)  s rozprostřením a se zhutněním z modifikovaného asfaltu v pruhu šířky přes do 1,5 do 3 m,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</si>
  <si>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</si>
  <si>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577145132</t>
  </si>
  <si>
    <t>Asfaltový beton vrstva ložní ACL 16 (ABH) tl 50 mm š do 3 m z modifikovaného asfaltu</t>
  </si>
  <si>
    <t>-928178115</t>
  </si>
  <si>
    <t>Asfaltový beton vrstva ložní ACL 16 (ABH)  s rozprostřením a zhutněním z modifikovaného asfaltu v pruhu šířky přes 1,5 do 3 m, po zhutnění tl. 50 mm</t>
  </si>
  <si>
    <t xml:space="preserve">Poznámka k souboru cen:
1. Cenami 577 1.-50 lze oceňovat např. chodníky, úzké cesty a vjezdy v pruhu šířky do 1,5 m jakékoliv délky a jednotlivé plochy velikosti do 10 m2. 2. ČSN EN 13108-1 připouští pro ACL 16 pouze tl. 50 až 70 mm. </t>
  </si>
  <si>
    <t>-259948868</t>
  </si>
  <si>
    <t>134445178</t>
  </si>
  <si>
    <t>-1891196390</t>
  </si>
  <si>
    <t>895941311</t>
  </si>
  <si>
    <t xml:space="preserve">Zřízení vpusti kanalizační uliční z betonových dílců </t>
  </si>
  <si>
    <t>619634709</t>
  </si>
  <si>
    <t>Zřízení vpusti kanalizační  uliční z betonových dílců typ UVB-50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</si>
  <si>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</si>
  <si>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BTL.0006310.URS</t>
  </si>
  <si>
    <t>skruž betonová pro uliční vpusť středová TBV-Q 450/295/6a 45x29,5x5 cm</t>
  </si>
  <si>
    <t>CS ÚRS 2019 01</t>
  </si>
  <si>
    <t>-2111767691</t>
  </si>
  <si>
    <t>BTL.0006303.URS</t>
  </si>
  <si>
    <t>dno betonové pro uliční vpusť s výtokovým otvorem TBV-Q 450/330/1a 45x33x5 cm</t>
  </si>
  <si>
    <t>-1934835724</t>
  </si>
  <si>
    <t>BTL.0006306.URS</t>
  </si>
  <si>
    <t>skruž betonová pro uliční vpusť horní TBV-Q 450/195/5c, 45x19,5x5 cm</t>
  </si>
  <si>
    <t>-320996192</t>
  </si>
  <si>
    <t>BTL.0006307.URS</t>
  </si>
  <si>
    <t>skruž betonová pro uliční vpusť horní TBV-Q 450/295/5b, 45x29,5x5 cm</t>
  </si>
  <si>
    <t>-628070007</t>
  </si>
  <si>
    <t>BTL.0006311.URS</t>
  </si>
  <si>
    <t>prstenec betonový pro uliční vpusť vyrovnávací TBV-Q 390/60/10a, 39x6x13 cm</t>
  </si>
  <si>
    <t>29983524</t>
  </si>
  <si>
    <t>BTL.0019427.URS</t>
  </si>
  <si>
    <t>koš pozink. A4 DIN 4052, vysoký, pro rám 500/500</t>
  </si>
  <si>
    <t>135169530</t>
  </si>
  <si>
    <t>55242320</t>
  </si>
  <si>
    <t>mříž vtoková litinová plochá 500x500mm</t>
  </si>
  <si>
    <t>-841482130</t>
  </si>
  <si>
    <t>Výšková úprava horní části vpusti / poklopu a do hl. cca 0,5 m vč. dodávky</t>
  </si>
  <si>
    <t>1676437291</t>
  </si>
  <si>
    <t>1982719904</t>
  </si>
  <si>
    <t>9152211xx</t>
  </si>
  <si>
    <t>1453016743</t>
  </si>
  <si>
    <t>-1579011961</t>
  </si>
  <si>
    <t>100</t>
  </si>
  <si>
    <t>-1553080957</t>
  </si>
  <si>
    <t>442321719</t>
  </si>
  <si>
    <t>-1309180017</t>
  </si>
  <si>
    <t>4192498</t>
  </si>
  <si>
    <t>325972665</t>
  </si>
  <si>
    <t>Příplatek ZKD 19 km u vodorovné dopravy suti</t>
  </si>
  <si>
    <t>-361443154</t>
  </si>
  <si>
    <t>2773,8*19 'Přepočtené koeficientem množství</t>
  </si>
  <si>
    <t>811137788</t>
  </si>
  <si>
    <t>-1824313184</t>
  </si>
  <si>
    <t>03 - Ostatní</t>
  </si>
  <si>
    <t>VRN - Vedlejší rozpočtové náklady</t>
  </si>
  <si>
    <t xml:space="preserve">    VRN3 - Zařízení staveniště</t>
  </si>
  <si>
    <t xml:space="preserve">    VRN4 - Inženýrská činnost</t>
  </si>
  <si>
    <t xml:space="preserve">    VRN9 - Ostatní náklady</t>
  </si>
  <si>
    <t>VRN</t>
  </si>
  <si>
    <t>Vedlejší rozpočtové náklady</t>
  </si>
  <si>
    <t>VRN3</t>
  </si>
  <si>
    <t>Zařízení staveniště</t>
  </si>
  <si>
    <t>030001000</t>
  </si>
  <si>
    <t>…</t>
  </si>
  <si>
    <t>1024</t>
  </si>
  <si>
    <t>-978248270</t>
  </si>
  <si>
    <t>Základní rozdělení průvodních činností a nákladů zařízení staveniště</t>
  </si>
  <si>
    <t>VRN4</t>
  </si>
  <si>
    <t>Inženýrská činnost</t>
  </si>
  <si>
    <t>043002000</t>
  </si>
  <si>
    <t>Zkoušky a ostatní měření</t>
  </si>
  <si>
    <t>-765155810</t>
  </si>
  <si>
    <t>Hlavní tituly průvodních činností a nákladů inženýrská činnost zkoušky a ostatní měření</t>
  </si>
  <si>
    <t>VRN9</t>
  </si>
  <si>
    <t>Ostatní náklady</t>
  </si>
  <si>
    <t>R 004</t>
  </si>
  <si>
    <t>Sondy</t>
  </si>
  <si>
    <t>526065740</t>
  </si>
  <si>
    <t>R 023</t>
  </si>
  <si>
    <t>Náklady na DIO</t>
  </si>
  <si>
    <t>ks</t>
  </si>
  <si>
    <t>1280291852</t>
  </si>
  <si>
    <t>R 024</t>
  </si>
  <si>
    <t>Náklady na DSPS</t>
  </si>
  <si>
    <t>-82721658</t>
  </si>
  <si>
    <t>R 030</t>
  </si>
  <si>
    <t>Vytyčení všech IS</t>
  </si>
  <si>
    <t>612408047</t>
  </si>
  <si>
    <t>R 039</t>
  </si>
  <si>
    <t>Zaměření skutečného provedení</t>
  </si>
  <si>
    <t>804221260</t>
  </si>
  <si>
    <t>Sondy pro ověření skladby vozovky a únosnoti vrstev</t>
  </si>
  <si>
    <t xml:space="preserve">Náklady na zajištění DIR a D+M dočasného dopravního značení, jeho údržbu a následnou demontáž. </t>
  </si>
  <si>
    <t>Geodetické zaměření skutečného provedení.</t>
  </si>
  <si>
    <t>kpl</t>
  </si>
  <si>
    <t>Asfaltový beton vrstva ložní ACL 16 (ABH) tl. 80 mm š do 3 m z modifikovaného asfaltu</t>
  </si>
  <si>
    <t>577175132</t>
  </si>
  <si>
    <t>Asfaltový beton vrstva ložní ACL 16 (ABH) s rozprostřením a zhutněním z modifikovaného asfaltu v pruhu šířky do 3 m, po zhutnění tl. 80 mm</t>
  </si>
  <si>
    <t xml:space="preserve"> Obnova VDZ ve strukturálním plastu s předznačením, v rozsahu obnovy stávajícího VDZ</t>
  </si>
  <si>
    <t>„Odfrézovaný asfaltový recyklát bude zhotovitelem odkoupen dle ceníku nepotřebných zásob KSÚS SK a to za cenu 30Kč/t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</si>
</sst>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
      <sz val="11"/>
      <name val="Calibri"/>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4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9"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4" xfId="0" applyFont="1" applyFill="1" applyBorder="1" applyAlignment="1" applyProtection="1">
      <alignment horizontal="center" vertical="center" wrapText="1"/>
      <protection locked="0"/>
    </xf>
    <xf numFmtId="0" fontId="21"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0" fontId="9" fillId="0" borderId="12" xfId="0"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2" borderId="22" xfId="0" applyNumberFormat="1" applyFont="1" applyFill="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0" fontId="22" fillId="0" borderId="12" xfId="0" applyFont="1" applyBorder="1" applyAlignment="1">
      <alignment horizontal="lef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2" borderId="22" xfId="0" applyNumberFormat="1" applyFont="1" applyFill="1" applyBorder="1" applyAlignment="1" applyProtection="1">
      <alignment vertical="center"/>
      <protection locked="0"/>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2" borderId="17"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37" fillId="0" borderId="0" xfId="0" applyFont="1" applyAlignment="1">
      <alignment vertical="center" wrapText="1"/>
    </xf>
    <xf numFmtId="0" fontId="12" fillId="5"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9" fillId="0" borderId="0" xfId="0" applyFont="1"/>
    <xf numFmtId="0" fontId="0" fillId="0" borderId="0" xfId="0" applyFont="1"/>
    <xf numFmtId="0" fontId="0" fillId="0" borderId="0" xfId="0" applyFont="1" applyProtection="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1</v>
      </c>
      <c r="BT1" s="14" t="s">
        <v>3</v>
      </c>
      <c r="BU1" s="14" t="s">
        <v>3</v>
      </c>
      <c r="BV1" s="14" t="s">
        <v>4</v>
      </c>
    </row>
    <row r="2" spans="44:72" s="1" customFormat="1" ht="36.95" customHeight="1">
      <c r="AR2" s="198" t="s">
        <v>5</v>
      </c>
      <c r="AS2" s="199"/>
      <c r="AT2" s="199"/>
      <c r="AU2" s="199"/>
      <c r="AV2" s="199"/>
      <c r="AW2" s="199"/>
      <c r="AX2" s="199"/>
      <c r="AY2" s="199"/>
      <c r="AZ2" s="199"/>
      <c r="BA2" s="199"/>
      <c r="BB2" s="199"/>
      <c r="BC2" s="199"/>
      <c r="BD2" s="199"/>
      <c r="BE2" s="199"/>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8"/>
      <c r="D4" s="19" t="s">
        <v>9</v>
      </c>
      <c r="AR4" s="18"/>
      <c r="AS4" s="20" t="s">
        <v>10</v>
      </c>
      <c r="BE4" s="21" t="s">
        <v>11</v>
      </c>
      <c r="BS4" s="15" t="s">
        <v>12</v>
      </c>
    </row>
    <row r="5" spans="2:71" s="1" customFormat="1" ht="12" customHeight="1">
      <c r="B5" s="18"/>
      <c r="D5" s="22" t="s">
        <v>13</v>
      </c>
      <c r="K5" s="229" t="s">
        <v>14</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R5" s="18"/>
      <c r="BE5" s="226" t="s">
        <v>15</v>
      </c>
      <c r="BS5" s="15" t="s">
        <v>6</v>
      </c>
    </row>
    <row r="6" spans="2:71" s="1" customFormat="1" ht="36.95" customHeight="1">
      <c r="B6" s="18"/>
      <c r="D6" s="24" t="s">
        <v>16</v>
      </c>
      <c r="K6" s="230" t="s">
        <v>17</v>
      </c>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R6" s="18"/>
      <c r="BE6" s="227"/>
      <c r="BS6" s="15" t="s">
        <v>6</v>
      </c>
    </row>
    <row r="7" spans="2:71" s="1" customFormat="1" ht="12" customHeight="1">
      <c r="B7" s="18"/>
      <c r="D7" s="25" t="s">
        <v>18</v>
      </c>
      <c r="K7" s="23" t="s">
        <v>1</v>
      </c>
      <c r="AK7" s="25" t="s">
        <v>19</v>
      </c>
      <c r="AN7" s="23" t="s">
        <v>1</v>
      </c>
      <c r="AR7" s="18"/>
      <c r="BE7" s="227"/>
      <c r="BS7" s="15" t="s">
        <v>6</v>
      </c>
    </row>
    <row r="8" spans="2:71" s="1" customFormat="1" ht="12" customHeight="1">
      <c r="B8" s="18"/>
      <c r="D8" s="25" t="s">
        <v>20</v>
      </c>
      <c r="K8" s="23" t="s">
        <v>21</v>
      </c>
      <c r="AK8" s="25" t="s">
        <v>22</v>
      </c>
      <c r="AN8" s="26" t="s">
        <v>23</v>
      </c>
      <c r="AR8" s="18"/>
      <c r="BE8" s="227"/>
      <c r="BS8" s="15" t="s">
        <v>6</v>
      </c>
    </row>
    <row r="9" spans="2:71" s="1" customFormat="1" ht="14.45" customHeight="1">
      <c r="B9" s="18"/>
      <c r="AR9" s="18"/>
      <c r="BE9" s="227"/>
      <c r="BS9" s="15" t="s">
        <v>6</v>
      </c>
    </row>
    <row r="10" spans="2:71" s="1" customFormat="1" ht="12" customHeight="1">
      <c r="B10" s="18"/>
      <c r="D10" s="25" t="s">
        <v>24</v>
      </c>
      <c r="AK10" s="25" t="s">
        <v>25</v>
      </c>
      <c r="AN10" s="23" t="s">
        <v>1</v>
      </c>
      <c r="AR10" s="18"/>
      <c r="BE10" s="227"/>
      <c r="BS10" s="15" t="s">
        <v>6</v>
      </c>
    </row>
    <row r="11" spans="2:71" s="1" customFormat="1" ht="18.4" customHeight="1">
      <c r="B11" s="18"/>
      <c r="E11" s="23" t="s">
        <v>21</v>
      </c>
      <c r="AK11" s="25" t="s">
        <v>26</v>
      </c>
      <c r="AN11" s="23" t="s">
        <v>1</v>
      </c>
      <c r="AR11" s="18"/>
      <c r="BE11" s="227"/>
      <c r="BS11" s="15" t="s">
        <v>6</v>
      </c>
    </row>
    <row r="12" spans="2:71" s="1" customFormat="1" ht="6.95" customHeight="1">
      <c r="B12" s="18"/>
      <c r="AR12" s="18"/>
      <c r="BE12" s="227"/>
      <c r="BS12" s="15" t="s">
        <v>6</v>
      </c>
    </row>
    <row r="13" spans="2:71" s="1" customFormat="1" ht="12" customHeight="1">
      <c r="B13" s="18"/>
      <c r="D13" s="25" t="s">
        <v>27</v>
      </c>
      <c r="AK13" s="25" t="s">
        <v>25</v>
      </c>
      <c r="AN13" s="27" t="s">
        <v>28</v>
      </c>
      <c r="AR13" s="18"/>
      <c r="BE13" s="227"/>
      <c r="BS13" s="15" t="s">
        <v>6</v>
      </c>
    </row>
    <row r="14" spans="2:71" ht="12.75">
      <c r="B14" s="18"/>
      <c r="E14" s="231" t="s">
        <v>28</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5" t="s">
        <v>26</v>
      </c>
      <c r="AN14" s="27" t="s">
        <v>28</v>
      </c>
      <c r="AR14" s="18"/>
      <c r="BE14" s="227"/>
      <c r="BS14" s="15" t="s">
        <v>6</v>
      </c>
    </row>
    <row r="15" spans="2:71" s="1" customFormat="1" ht="6.95" customHeight="1">
      <c r="B15" s="18"/>
      <c r="AR15" s="18"/>
      <c r="BE15" s="227"/>
      <c r="BS15" s="15" t="s">
        <v>3</v>
      </c>
    </row>
    <row r="16" spans="2:71" s="1" customFormat="1" ht="12" customHeight="1">
      <c r="B16" s="18"/>
      <c r="D16" s="25" t="s">
        <v>29</v>
      </c>
      <c r="AK16" s="25" t="s">
        <v>25</v>
      </c>
      <c r="AN16" s="23" t="s">
        <v>1</v>
      </c>
      <c r="AR16" s="18"/>
      <c r="BE16" s="227"/>
      <c r="BS16" s="15" t="s">
        <v>3</v>
      </c>
    </row>
    <row r="17" spans="2:71" s="1" customFormat="1" ht="18.4" customHeight="1">
      <c r="B17" s="18"/>
      <c r="E17" s="23" t="s">
        <v>21</v>
      </c>
      <c r="AK17" s="25" t="s">
        <v>26</v>
      </c>
      <c r="AN17" s="23" t="s">
        <v>1</v>
      </c>
      <c r="AR17" s="18"/>
      <c r="BE17" s="227"/>
      <c r="BS17" s="15" t="s">
        <v>30</v>
      </c>
    </row>
    <row r="18" spans="2:71" s="1" customFormat="1" ht="6.95" customHeight="1">
      <c r="B18" s="18"/>
      <c r="AR18" s="18"/>
      <c r="BE18" s="227"/>
      <c r="BS18" s="15" t="s">
        <v>6</v>
      </c>
    </row>
    <row r="19" spans="2:71" s="1" customFormat="1" ht="12" customHeight="1">
      <c r="B19" s="18"/>
      <c r="D19" s="25" t="s">
        <v>31</v>
      </c>
      <c r="AK19" s="25" t="s">
        <v>25</v>
      </c>
      <c r="AN19" s="23" t="s">
        <v>1</v>
      </c>
      <c r="AR19" s="18"/>
      <c r="BE19" s="227"/>
      <c r="BS19" s="15" t="s">
        <v>6</v>
      </c>
    </row>
    <row r="20" spans="2:71" s="1" customFormat="1" ht="18.4" customHeight="1">
      <c r="B20" s="18"/>
      <c r="E20" s="23" t="s">
        <v>21</v>
      </c>
      <c r="AK20" s="25" t="s">
        <v>26</v>
      </c>
      <c r="AN20" s="23" t="s">
        <v>1</v>
      </c>
      <c r="AR20" s="18"/>
      <c r="BE20" s="227"/>
      <c r="BS20" s="15" t="s">
        <v>30</v>
      </c>
    </row>
    <row r="21" spans="2:57" s="1" customFormat="1" ht="6.95" customHeight="1">
      <c r="B21" s="18"/>
      <c r="AR21" s="18"/>
      <c r="BE21" s="227"/>
    </row>
    <row r="22" spans="2:57" s="1" customFormat="1" ht="12" customHeight="1">
      <c r="B22" s="18"/>
      <c r="D22" s="25" t="s">
        <v>32</v>
      </c>
      <c r="AR22" s="18"/>
      <c r="BE22" s="227"/>
    </row>
    <row r="23" spans="2:57" s="1" customFormat="1" ht="16.5" customHeight="1">
      <c r="B23" s="18"/>
      <c r="E23" s="233" t="s">
        <v>1</v>
      </c>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R23" s="18"/>
      <c r="BE23" s="227"/>
    </row>
    <row r="24" spans="2:57" s="1" customFormat="1" ht="6.95" customHeight="1">
      <c r="B24" s="18"/>
      <c r="AR24" s="18"/>
      <c r="BE24" s="227"/>
    </row>
    <row r="25" spans="2:57" s="1" customFormat="1"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227"/>
    </row>
    <row r="26" spans="1:57" s="2" customFormat="1" ht="25.9" customHeight="1">
      <c r="A26" s="30"/>
      <c r="B26" s="31"/>
      <c r="C26" s="30"/>
      <c r="D26" s="32" t="s">
        <v>33</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34">
        <f>ROUND(AG94,2)</f>
        <v>0</v>
      </c>
      <c r="AL26" s="235"/>
      <c r="AM26" s="235"/>
      <c r="AN26" s="235"/>
      <c r="AO26" s="235"/>
      <c r="AP26" s="30"/>
      <c r="AQ26" s="30"/>
      <c r="AR26" s="31"/>
      <c r="BE26" s="227"/>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227"/>
    </row>
    <row r="28" spans="1:57" s="2" customFormat="1" ht="12.75">
      <c r="A28" s="30"/>
      <c r="B28" s="31"/>
      <c r="C28" s="30"/>
      <c r="D28" s="30"/>
      <c r="E28" s="30"/>
      <c r="F28" s="30"/>
      <c r="G28" s="30"/>
      <c r="H28" s="30"/>
      <c r="I28" s="30"/>
      <c r="J28" s="30"/>
      <c r="K28" s="30"/>
      <c r="L28" s="236" t="s">
        <v>34</v>
      </c>
      <c r="M28" s="236"/>
      <c r="N28" s="236"/>
      <c r="O28" s="236"/>
      <c r="P28" s="236"/>
      <c r="Q28" s="30"/>
      <c r="R28" s="30"/>
      <c r="S28" s="30"/>
      <c r="T28" s="30"/>
      <c r="U28" s="30"/>
      <c r="V28" s="30"/>
      <c r="W28" s="236" t="s">
        <v>35</v>
      </c>
      <c r="X28" s="236"/>
      <c r="Y28" s="236"/>
      <c r="Z28" s="236"/>
      <c r="AA28" s="236"/>
      <c r="AB28" s="236"/>
      <c r="AC28" s="236"/>
      <c r="AD28" s="236"/>
      <c r="AE28" s="236"/>
      <c r="AF28" s="30"/>
      <c r="AG28" s="30"/>
      <c r="AH28" s="30"/>
      <c r="AI28" s="30"/>
      <c r="AJ28" s="30"/>
      <c r="AK28" s="236" t="s">
        <v>36</v>
      </c>
      <c r="AL28" s="236"/>
      <c r="AM28" s="236"/>
      <c r="AN28" s="236"/>
      <c r="AO28" s="236"/>
      <c r="AP28" s="30"/>
      <c r="AQ28" s="30"/>
      <c r="AR28" s="31"/>
      <c r="BE28" s="227"/>
    </row>
    <row r="29" spans="2:57" s="3" customFormat="1" ht="14.45" customHeight="1">
      <c r="B29" s="35"/>
      <c r="D29" s="25" t="s">
        <v>37</v>
      </c>
      <c r="F29" s="25" t="s">
        <v>38</v>
      </c>
      <c r="L29" s="221">
        <v>0.21</v>
      </c>
      <c r="M29" s="220"/>
      <c r="N29" s="220"/>
      <c r="O29" s="220"/>
      <c r="P29" s="220"/>
      <c r="W29" s="219">
        <f>ROUND(AZ94,2)</f>
        <v>0</v>
      </c>
      <c r="X29" s="220"/>
      <c r="Y29" s="220"/>
      <c r="Z29" s="220"/>
      <c r="AA29" s="220"/>
      <c r="AB29" s="220"/>
      <c r="AC29" s="220"/>
      <c r="AD29" s="220"/>
      <c r="AE29" s="220"/>
      <c r="AK29" s="219">
        <f>ROUND(AV94,2)</f>
        <v>0</v>
      </c>
      <c r="AL29" s="220"/>
      <c r="AM29" s="220"/>
      <c r="AN29" s="220"/>
      <c r="AO29" s="220"/>
      <c r="AR29" s="35"/>
      <c r="BE29" s="228"/>
    </row>
    <row r="30" spans="2:57" s="3" customFormat="1" ht="14.45" customHeight="1">
      <c r="B30" s="35"/>
      <c r="F30" s="25" t="s">
        <v>39</v>
      </c>
      <c r="L30" s="221">
        <v>0.15</v>
      </c>
      <c r="M30" s="220"/>
      <c r="N30" s="220"/>
      <c r="O30" s="220"/>
      <c r="P30" s="220"/>
      <c r="W30" s="219">
        <f>ROUND(BA94,2)</f>
        <v>0</v>
      </c>
      <c r="X30" s="220"/>
      <c r="Y30" s="220"/>
      <c r="Z30" s="220"/>
      <c r="AA30" s="220"/>
      <c r="AB30" s="220"/>
      <c r="AC30" s="220"/>
      <c r="AD30" s="220"/>
      <c r="AE30" s="220"/>
      <c r="AK30" s="219">
        <f>ROUND(AW94,2)</f>
        <v>0</v>
      </c>
      <c r="AL30" s="220"/>
      <c r="AM30" s="220"/>
      <c r="AN30" s="220"/>
      <c r="AO30" s="220"/>
      <c r="AR30" s="35"/>
      <c r="BE30" s="228"/>
    </row>
    <row r="31" spans="2:57" s="3" customFormat="1" ht="14.45" customHeight="1" hidden="1">
      <c r="B31" s="35"/>
      <c r="F31" s="25" t="s">
        <v>40</v>
      </c>
      <c r="L31" s="221">
        <v>0.21</v>
      </c>
      <c r="M31" s="220"/>
      <c r="N31" s="220"/>
      <c r="O31" s="220"/>
      <c r="P31" s="220"/>
      <c r="W31" s="219">
        <f>ROUND(BB94,2)</f>
        <v>0</v>
      </c>
      <c r="X31" s="220"/>
      <c r="Y31" s="220"/>
      <c r="Z31" s="220"/>
      <c r="AA31" s="220"/>
      <c r="AB31" s="220"/>
      <c r="AC31" s="220"/>
      <c r="AD31" s="220"/>
      <c r="AE31" s="220"/>
      <c r="AK31" s="219">
        <v>0</v>
      </c>
      <c r="AL31" s="220"/>
      <c r="AM31" s="220"/>
      <c r="AN31" s="220"/>
      <c r="AO31" s="220"/>
      <c r="AR31" s="35"/>
      <c r="BE31" s="228"/>
    </row>
    <row r="32" spans="2:57" s="3" customFormat="1" ht="14.45" customHeight="1" hidden="1">
      <c r="B32" s="35"/>
      <c r="F32" s="25" t="s">
        <v>41</v>
      </c>
      <c r="L32" s="221">
        <v>0.15</v>
      </c>
      <c r="M32" s="220"/>
      <c r="N32" s="220"/>
      <c r="O32" s="220"/>
      <c r="P32" s="220"/>
      <c r="W32" s="219">
        <f>ROUND(BC94,2)</f>
        <v>0</v>
      </c>
      <c r="X32" s="220"/>
      <c r="Y32" s="220"/>
      <c r="Z32" s="220"/>
      <c r="AA32" s="220"/>
      <c r="AB32" s="220"/>
      <c r="AC32" s="220"/>
      <c r="AD32" s="220"/>
      <c r="AE32" s="220"/>
      <c r="AK32" s="219">
        <v>0</v>
      </c>
      <c r="AL32" s="220"/>
      <c r="AM32" s="220"/>
      <c r="AN32" s="220"/>
      <c r="AO32" s="220"/>
      <c r="AR32" s="35"/>
      <c r="BE32" s="228"/>
    </row>
    <row r="33" spans="2:57" s="3" customFormat="1" ht="14.45" customHeight="1" hidden="1">
      <c r="B33" s="35"/>
      <c r="F33" s="25" t="s">
        <v>42</v>
      </c>
      <c r="L33" s="221">
        <v>0</v>
      </c>
      <c r="M33" s="220"/>
      <c r="N33" s="220"/>
      <c r="O33" s="220"/>
      <c r="P33" s="220"/>
      <c r="W33" s="219">
        <f>ROUND(BD94,2)</f>
        <v>0</v>
      </c>
      <c r="X33" s="220"/>
      <c r="Y33" s="220"/>
      <c r="Z33" s="220"/>
      <c r="AA33" s="220"/>
      <c r="AB33" s="220"/>
      <c r="AC33" s="220"/>
      <c r="AD33" s="220"/>
      <c r="AE33" s="220"/>
      <c r="AK33" s="219">
        <v>0</v>
      </c>
      <c r="AL33" s="220"/>
      <c r="AM33" s="220"/>
      <c r="AN33" s="220"/>
      <c r="AO33" s="220"/>
      <c r="AR33" s="35"/>
      <c r="BE33" s="228"/>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227"/>
    </row>
    <row r="35" spans="1:57" s="2" customFormat="1" ht="25.9" customHeight="1">
      <c r="A35" s="30"/>
      <c r="B35" s="31"/>
      <c r="C35" s="36"/>
      <c r="D35" s="37" t="s">
        <v>43</v>
      </c>
      <c r="E35" s="38"/>
      <c r="F35" s="38"/>
      <c r="G35" s="38"/>
      <c r="H35" s="38"/>
      <c r="I35" s="38"/>
      <c r="J35" s="38"/>
      <c r="K35" s="38"/>
      <c r="L35" s="38"/>
      <c r="M35" s="38"/>
      <c r="N35" s="38"/>
      <c r="O35" s="38"/>
      <c r="P35" s="38"/>
      <c r="Q35" s="38"/>
      <c r="R35" s="38"/>
      <c r="S35" s="38"/>
      <c r="T35" s="39" t="s">
        <v>44</v>
      </c>
      <c r="U35" s="38"/>
      <c r="V35" s="38"/>
      <c r="W35" s="38"/>
      <c r="X35" s="222" t="s">
        <v>45</v>
      </c>
      <c r="Y35" s="223"/>
      <c r="Z35" s="223"/>
      <c r="AA35" s="223"/>
      <c r="AB35" s="223"/>
      <c r="AC35" s="38"/>
      <c r="AD35" s="38"/>
      <c r="AE35" s="38"/>
      <c r="AF35" s="38"/>
      <c r="AG35" s="38"/>
      <c r="AH35" s="38"/>
      <c r="AI35" s="38"/>
      <c r="AJ35" s="38"/>
      <c r="AK35" s="224">
        <f>SUM(AK26:AK33)</f>
        <v>0</v>
      </c>
      <c r="AL35" s="223"/>
      <c r="AM35" s="223"/>
      <c r="AN35" s="223"/>
      <c r="AO35" s="225"/>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14.4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2:44" s="1" customFormat="1" ht="14.45" customHeight="1">
      <c r="B38" s="18"/>
      <c r="AR38" s="18"/>
    </row>
    <row r="39" spans="2:44" s="1" customFormat="1" ht="14.45" customHeight="1">
      <c r="B39" s="18"/>
      <c r="AR39" s="18"/>
    </row>
    <row r="40" spans="2:44" s="1" customFormat="1" ht="14.45" customHeight="1">
      <c r="B40" s="18"/>
      <c r="AR40" s="18"/>
    </row>
    <row r="41" spans="2:44" s="1" customFormat="1" ht="14.45" customHeight="1">
      <c r="B41" s="18"/>
      <c r="AR41" s="18"/>
    </row>
    <row r="42" spans="2:44" s="1" customFormat="1" ht="14.45" customHeight="1">
      <c r="B42" s="18"/>
      <c r="AR42" s="18"/>
    </row>
    <row r="43" spans="2:44" s="1" customFormat="1" ht="14.45" customHeight="1">
      <c r="B43" s="18"/>
      <c r="AR43" s="18"/>
    </row>
    <row r="44" spans="2:44" s="1" customFormat="1" ht="14.45" customHeight="1">
      <c r="B44" s="18"/>
      <c r="AR44" s="18"/>
    </row>
    <row r="45" spans="2:44" s="1" customFormat="1" ht="14.45" customHeight="1">
      <c r="B45" s="18"/>
      <c r="AR45" s="18"/>
    </row>
    <row r="46" spans="2:44" s="1" customFormat="1" ht="14.45" customHeight="1">
      <c r="B46" s="18"/>
      <c r="AR46" s="18"/>
    </row>
    <row r="47" spans="2:44" s="1" customFormat="1" ht="14.45" customHeight="1">
      <c r="B47" s="18"/>
      <c r="AR47" s="18"/>
    </row>
    <row r="48" spans="2:44" s="1" customFormat="1" ht="14.45" customHeight="1">
      <c r="B48" s="18"/>
      <c r="AR48" s="18"/>
    </row>
    <row r="49" spans="2:44" s="2" customFormat="1" ht="14.45" customHeight="1">
      <c r="B49" s="40"/>
      <c r="D49" s="41" t="s">
        <v>46</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47</v>
      </c>
      <c r="AI49" s="42"/>
      <c r="AJ49" s="42"/>
      <c r="AK49" s="42"/>
      <c r="AL49" s="42"/>
      <c r="AM49" s="42"/>
      <c r="AN49" s="42"/>
      <c r="AO49" s="42"/>
      <c r="AR49" s="40"/>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1:57" s="2" customFormat="1" ht="12.75">
      <c r="A60" s="30"/>
      <c r="B60" s="31"/>
      <c r="C60" s="30"/>
      <c r="D60" s="43" t="s">
        <v>48</v>
      </c>
      <c r="E60" s="33"/>
      <c r="F60" s="33"/>
      <c r="G60" s="33"/>
      <c r="H60" s="33"/>
      <c r="I60" s="33"/>
      <c r="J60" s="33"/>
      <c r="K60" s="33"/>
      <c r="L60" s="33"/>
      <c r="M60" s="33"/>
      <c r="N60" s="33"/>
      <c r="O60" s="33"/>
      <c r="P60" s="33"/>
      <c r="Q60" s="33"/>
      <c r="R60" s="33"/>
      <c r="S60" s="33"/>
      <c r="T60" s="33"/>
      <c r="U60" s="33"/>
      <c r="V60" s="43" t="s">
        <v>49</v>
      </c>
      <c r="W60" s="33"/>
      <c r="X60" s="33"/>
      <c r="Y60" s="33"/>
      <c r="Z60" s="33"/>
      <c r="AA60" s="33"/>
      <c r="AB60" s="33"/>
      <c r="AC60" s="33"/>
      <c r="AD60" s="33"/>
      <c r="AE60" s="33"/>
      <c r="AF60" s="33"/>
      <c r="AG60" s="33"/>
      <c r="AH60" s="43" t="s">
        <v>48</v>
      </c>
      <c r="AI60" s="33"/>
      <c r="AJ60" s="33"/>
      <c r="AK60" s="33"/>
      <c r="AL60" s="33"/>
      <c r="AM60" s="43" t="s">
        <v>49</v>
      </c>
      <c r="AN60" s="33"/>
      <c r="AO60" s="33"/>
      <c r="AP60" s="30"/>
      <c r="AQ60" s="30"/>
      <c r="AR60" s="31"/>
      <c r="BE60" s="30"/>
    </row>
    <row r="61" spans="2:44" ht="12">
      <c r="B61" s="18"/>
      <c r="AR61" s="18"/>
    </row>
    <row r="62" spans="2:44" ht="12">
      <c r="B62" s="18"/>
      <c r="AR62" s="18"/>
    </row>
    <row r="63" spans="2:44" ht="12">
      <c r="B63" s="18"/>
      <c r="AR63" s="18"/>
    </row>
    <row r="64" spans="1:57" s="2" customFormat="1" ht="12.75">
      <c r="A64" s="30"/>
      <c r="B64" s="31"/>
      <c r="C64" s="30"/>
      <c r="D64" s="41" t="s">
        <v>50</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51</v>
      </c>
      <c r="AI64" s="44"/>
      <c r="AJ64" s="44"/>
      <c r="AK64" s="44"/>
      <c r="AL64" s="44"/>
      <c r="AM64" s="44"/>
      <c r="AN64" s="44"/>
      <c r="AO64" s="44"/>
      <c r="AP64" s="30"/>
      <c r="AQ64" s="30"/>
      <c r="AR64" s="31"/>
      <c r="BE64" s="30"/>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1:57" s="2" customFormat="1" ht="12.75">
      <c r="A75" s="30"/>
      <c r="B75" s="31"/>
      <c r="C75" s="30"/>
      <c r="D75" s="43" t="s">
        <v>48</v>
      </c>
      <c r="E75" s="33"/>
      <c r="F75" s="33"/>
      <c r="G75" s="33"/>
      <c r="H75" s="33"/>
      <c r="I75" s="33"/>
      <c r="J75" s="33"/>
      <c r="K75" s="33"/>
      <c r="L75" s="33"/>
      <c r="M75" s="33"/>
      <c r="N75" s="33"/>
      <c r="O75" s="33"/>
      <c r="P75" s="33"/>
      <c r="Q75" s="33"/>
      <c r="R75" s="33"/>
      <c r="S75" s="33"/>
      <c r="T75" s="33"/>
      <c r="U75" s="33"/>
      <c r="V75" s="43" t="s">
        <v>49</v>
      </c>
      <c r="W75" s="33"/>
      <c r="X75" s="33"/>
      <c r="Y75" s="33"/>
      <c r="Z75" s="33"/>
      <c r="AA75" s="33"/>
      <c r="AB75" s="33"/>
      <c r="AC75" s="33"/>
      <c r="AD75" s="33"/>
      <c r="AE75" s="33"/>
      <c r="AF75" s="33"/>
      <c r="AG75" s="33"/>
      <c r="AH75" s="43" t="s">
        <v>48</v>
      </c>
      <c r="AI75" s="33"/>
      <c r="AJ75" s="33"/>
      <c r="AK75" s="33"/>
      <c r="AL75" s="33"/>
      <c r="AM75" s="43" t="s">
        <v>49</v>
      </c>
      <c r="AN75" s="33"/>
      <c r="AO75" s="33"/>
      <c r="AP75" s="30"/>
      <c r="AQ75" s="30"/>
      <c r="AR75" s="31"/>
      <c r="BE75" s="30"/>
    </row>
    <row r="76" spans="1:57" s="2" customFormat="1" ht="12">
      <c r="A76" s="30"/>
      <c r="B76" s="3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1"/>
      <c r="BE76" s="30"/>
    </row>
    <row r="77" spans="1:57" s="2" customFormat="1" ht="6.95" customHeight="1">
      <c r="A77" s="30"/>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1"/>
      <c r="BE77" s="30"/>
    </row>
    <row r="81" spans="1:57" s="2" customFormat="1" ht="6.95" customHeight="1">
      <c r="A81" s="30"/>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1"/>
      <c r="BE81" s="30"/>
    </row>
    <row r="82" spans="1:57" s="2" customFormat="1" ht="24.95" customHeight="1">
      <c r="A82" s="30"/>
      <c r="B82" s="31"/>
      <c r="C82" s="19" t="s">
        <v>52</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1"/>
      <c r="BE82" s="30"/>
    </row>
    <row r="83" spans="1:57"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2:44" s="4" customFormat="1" ht="12" customHeight="1">
      <c r="B84" s="49"/>
      <c r="C84" s="25" t="s">
        <v>13</v>
      </c>
      <c r="L84" s="4" t="str">
        <f>K5</f>
        <v>2013</v>
      </c>
      <c r="AR84" s="49"/>
    </row>
    <row r="85" spans="2:44" s="5" customFormat="1" ht="36.95" customHeight="1">
      <c r="B85" s="50"/>
      <c r="C85" s="51" t="s">
        <v>16</v>
      </c>
      <c r="L85" s="210" t="str">
        <f>K6</f>
        <v>II/118 Slaný</v>
      </c>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R85" s="50"/>
    </row>
    <row r="86" spans="1:57" s="2" customFormat="1" ht="6.95" customHeight="1">
      <c r="A86" s="30"/>
      <c r="B86" s="3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1"/>
      <c r="BE86" s="30"/>
    </row>
    <row r="87" spans="1:57" s="2" customFormat="1" ht="12" customHeight="1">
      <c r="A87" s="30"/>
      <c r="B87" s="31"/>
      <c r="C87" s="25" t="s">
        <v>20</v>
      </c>
      <c r="D87" s="30"/>
      <c r="E87" s="30"/>
      <c r="F87" s="30"/>
      <c r="G87" s="30"/>
      <c r="H87" s="30"/>
      <c r="I87" s="30"/>
      <c r="J87" s="30"/>
      <c r="K87" s="30"/>
      <c r="L87" s="52" t="str">
        <f>IF(K8="","",K8)</f>
        <v xml:space="preserve"> </v>
      </c>
      <c r="M87" s="30"/>
      <c r="N87" s="30"/>
      <c r="O87" s="30"/>
      <c r="P87" s="30"/>
      <c r="Q87" s="30"/>
      <c r="R87" s="30"/>
      <c r="S87" s="30"/>
      <c r="T87" s="30"/>
      <c r="U87" s="30"/>
      <c r="V87" s="30"/>
      <c r="W87" s="30"/>
      <c r="X87" s="30"/>
      <c r="Y87" s="30"/>
      <c r="Z87" s="30"/>
      <c r="AA87" s="30"/>
      <c r="AB87" s="30"/>
      <c r="AC87" s="30"/>
      <c r="AD87" s="30"/>
      <c r="AE87" s="30"/>
      <c r="AF87" s="30"/>
      <c r="AG87" s="30"/>
      <c r="AH87" s="30"/>
      <c r="AI87" s="25" t="s">
        <v>22</v>
      </c>
      <c r="AJ87" s="30"/>
      <c r="AK87" s="30"/>
      <c r="AL87" s="30"/>
      <c r="AM87" s="212" t="str">
        <f>IF(AN8="","",AN8)</f>
        <v>19. 5. 2020</v>
      </c>
      <c r="AN87" s="212"/>
      <c r="AO87" s="30"/>
      <c r="AP87" s="30"/>
      <c r="AQ87" s="30"/>
      <c r="AR87" s="31"/>
      <c r="BE87" s="30"/>
    </row>
    <row r="88" spans="1:57" s="2" customFormat="1" ht="6.95"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BE88" s="30"/>
    </row>
    <row r="89" spans="1:57" s="2" customFormat="1" ht="15.2" customHeight="1">
      <c r="A89" s="30"/>
      <c r="B89" s="31"/>
      <c r="C89" s="25" t="s">
        <v>24</v>
      </c>
      <c r="D89" s="30"/>
      <c r="E89" s="30"/>
      <c r="F89" s="30"/>
      <c r="G89" s="30"/>
      <c r="H89" s="30"/>
      <c r="I89" s="30"/>
      <c r="J89" s="30"/>
      <c r="K89" s="30"/>
      <c r="L89" s="4" t="str">
        <f>IF(E11="","",E11)</f>
        <v xml:space="preserve"> </v>
      </c>
      <c r="M89" s="30"/>
      <c r="N89" s="30"/>
      <c r="O89" s="30"/>
      <c r="P89" s="30"/>
      <c r="Q89" s="30"/>
      <c r="R89" s="30"/>
      <c r="S89" s="30"/>
      <c r="T89" s="30"/>
      <c r="U89" s="30"/>
      <c r="V89" s="30"/>
      <c r="W89" s="30"/>
      <c r="X89" s="30"/>
      <c r="Y89" s="30"/>
      <c r="Z89" s="30"/>
      <c r="AA89" s="30"/>
      <c r="AB89" s="30"/>
      <c r="AC89" s="30"/>
      <c r="AD89" s="30"/>
      <c r="AE89" s="30"/>
      <c r="AF89" s="30"/>
      <c r="AG89" s="30"/>
      <c r="AH89" s="30"/>
      <c r="AI89" s="25" t="s">
        <v>29</v>
      </c>
      <c r="AJ89" s="30"/>
      <c r="AK89" s="30"/>
      <c r="AL89" s="30"/>
      <c r="AM89" s="213" t="str">
        <f>IF(E17="","",E17)</f>
        <v xml:space="preserve"> </v>
      </c>
      <c r="AN89" s="214"/>
      <c r="AO89" s="214"/>
      <c r="AP89" s="214"/>
      <c r="AQ89" s="30"/>
      <c r="AR89" s="31"/>
      <c r="AS89" s="215" t="s">
        <v>53</v>
      </c>
      <c r="AT89" s="216"/>
      <c r="AU89" s="54"/>
      <c r="AV89" s="54"/>
      <c r="AW89" s="54"/>
      <c r="AX89" s="54"/>
      <c r="AY89" s="54"/>
      <c r="AZ89" s="54"/>
      <c r="BA89" s="54"/>
      <c r="BB89" s="54"/>
      <c r="BC89" s="54"/>
      <c r="BD89" s="55"/>
      <c r="BE89" s="30"/>
    </row>
    <row r="90" spans="1:57" s="2" customFormat="1" ht="15.2" customHeight="1">
      <c r="A90" s="30"/>
      <c r="B90" s="31"/>
      <c r="C90" s="25" t="s">
        <v>27</v>
      </c>
      <c r="D90" s="30"/>
      <c r="E90" s="30"/>
      <c r="F90" s="30"/>
      <c r="G90" s="30"/>
      <c r="H90" s="30"/>
      <c r="I90" s="30"/>
      <c r="J90" s="30"/>
      <c r="K90" s="30"/>
      <c r="L90" s="4" t="str">
        <f>IF(E14="Vyplň údaj","",E14)</f>
        <v/>
      </c>
      <c r="M90" s="30"/>
      <c r="N90" s="30"/>
      <c r="O90" s="30"/>
      <c r="P90" s="30"/>
      <c r="Q90" s="30"/>
      <c r="R90" s="30"/>
      <c r="S90" s="30"/>
      <c r="T90" s="30"/>
      <c r="U90" s="30"/>
      <c r="V90" s="30"/>
      <c r="W90" s="30"/>
      <c r="X90" s="30"/>
      <c r="Y90" s="30"/>
      <c r="Z90" s="30"/>
      <c r="AA90" s="30"/>
      <c r="AB90" s="30"/>
      <c r="AC90" s="30"/>
      <c r="AD90" s="30"/>
      <c r="AE90" s="30"/>
      <c r="AF90" s="30"/>
      <c r="AG90" s="30"/>
      <c r="AH90" s="30"/>
      <c r="AI90" s="25" t="s">
        <v>31</v>
      </c>
      <c r="AJ90" s="30"/>
      <c r="AK90" s="30"/>
      <c r="AL90" s="30"/>
      <c r="AM90" s="213" t="str">
        <f>IF(E20="","",E20)</f>
        <v xml:space="preserve"> </v>
      </c>
      <c r="AN90" s="214"/>
      <c r="AO90" s="214"/>
      <c r="AP90" s="214"/>
      <c r="AQ90" s="30"/>
      <c r="AR90" s="31"/>
      <c r="AS90" s="217"/>
      <c r="AT90" s="218"/>
      <c r="AU90" s="56"/>
      <c r="AV90" s="56"/>
      <c r="AW90" s="56"/>
      <c r="AX90" s="56"/>
      <c r="AY90" s="56"/>
      <c r="AZ90" s="56"/>
      <c r="BA90" s="56"/>
      <c r="BB90" s="56"/>
      <c r="BC90" s="56"/>
      <c r="BD90" s="57"/>
      <c r="BE90" s="30"/>
    </row>
    <row r="91" spans="1:57" s="2" customFormat="1" ht="10.9" customHeight="1">
      <c r="A91" s="30"/>
      <c r="B91" s="3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1"/>
      <c r="AS91" s="217"/>
      <c r="AT91" s="218"/>
      <c r="AU91" s="56"/>
      <c r="AV91" s="56"/>
      <c r="AW91" s="56"/>
      <c r="AX91" s="56"/>
      <c r="AY91" s="56"/>
      <c r="AZ91" s="56"/>
      <c r="BA91" s="56"/>
      <c r="BB91" s="56"/>
      <c r="BC91" s="56"/>
      <c r="BD91" s="57"/>
      <c r="BE91" s="30"/>
    </row>
    <row r="92" spans="1:57" s="2" customFormat="1" ht="29.25" customHeight="1">
      <c r="A92" s="30"/>
      <c r="B92" s="31"/>
      <c r="C92" s="203" t="s">
        <v>54</v>
      </c>
      <c r="D92" s="204"/>
      <c r="E92" s="204"/>
      <c r="F92" s="204"/>
      <c r="G92" s="204"/>
      <c r="H92" s="58"/>
      <c r="I92" s="205" t="s">
        <v>55</v>
      </c>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6" t="s">
        <v>56</v>
      </c>
      <c r="AH92" s="204"/>
      <c r="AI92" s="204"/>
      <c r="AJ92" s="204"/>
      <c r="AK92" s="204"/>
      <c r="AL92" s="204"/>
      <c r="AM92" s="204"/>
      <c r="AN92" s="205" t="s">
        <v>57</v>
      </c>
      <c r="AO92" s="204"/>
      <c r="AP92" s="207"/>
      <c r="AQ92" s="59" t="s">
        <v>58</v>
      </c>
      <c r="AR92" s="31"/>
      <c r="AS92" s="60" t="s">
        <v>59</v>
      </c>
      <c r="AT92" s="61" t="s">
        <v>60</v>
      </c>
      <c r="AU92" s="61" t="s">
        <v>61</v>
      </c>
      <c r="AV92" s="61" t="s">
        <v>62</v>
      </c>
      <c r="AW92" s="61" t="s">
        <v>63</v>
      </c>
      <c r="AX92" s="61" t="s">
        <v>64</v>
      </c>
      <c r="AY92" s="61" t="s">
        <v>65</v>
      </c>
      <c r="AZ92" s="61" t="s">
        <v>66</v>
      </c>
      <c r="BA92" s="61" t="s">
        <v>67</v>
      </c>
      <c r="BB92" s="61" t="s">
        <v>68</v>
      </c>
      <c r="BC92" s="61" t="s">
        <v>69</v>
      </c>
      <c r="BD92" s="62" t="s">
        <v>70</v>
      </c>
      <c r="BE92" s="30"/>
    </row>
    <row r="93" spans="1:57" s="2" customFormat="1" ht="10.9" customHeight="1">
      <c r="A93" s="30"/>
      <c r="B93" s="3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1"/>
      <c r="AS93" s="63"/>
      <c r="AT93" s="64"/>
      <c r="AU93" s="64"/>
      <c r="AV93" s="64"/>
      <c r="AW93" s="64"/>
      <c r="AX93" s="64"/>
      <c r="AY93" s="64"/>
      <c r="AZ93" s="64"/>
      <c r="BA93" s="64"/>
      <c r="BB93" s="64"/>
      <c r="BC93" s="64"/>
      <c r="BD93" s="65"/>
      <c r="BE93" s="30"/>
    </row>
    <row r="94" spans="2:90" s="6" customFormat="1" ht="32.45" customHeight="1">
      <c r="B94" s="66"/>
      <c r="C94" s="67" t="s">
        <v>71</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208">
        <f>ROUND(SUM(AG95:AG97),2)</f>
        <v>0</v>
      </c>
      <c r="AH94" s="208"/>
      <c r="AI94" s="208"/>
      <c r="AJ94" s="208"/>
      <c r="AK94" s="208"/>
      <c r="AL94" s="208"/>
      <c r="AM94" s="208"/>
      <c r="AN94" s="209">
        <f>SUM(AG94,AT94)</f>
        <v>0</v>
      </c>
      <c r="AO94" s="209"/>
      <c r="AP94" s="209"/>
      <c r="AQ94" s="70" t="s">
        <v>1</v>
      </c>
      <c r="AR94" s="66"/>
      <c r="AS94" s="71">
        <f>ROUND(SUM(AS95:AS97),2)</f>
        <v>0</v>
      </c>
      <c r="AT94" s="72">
        <f>ROUND(SUM(AV94:AW94),2)</f>
        <v>0</v>
      </c>
      <c r="AU94" s="73">
        <f>ROUND(SUM(AU95:AU97),5)</f>
        <v>0</v>
      </c>
      <c r="AV94" s="72">
        <f>ROUND(AZ94*L29,2)</f>
        <v>0</v>
      </c>
      <c r="AW94" s="72">
        <f>ROUND(BA94*L30,2)</f>
        <v>0</v>
      </c>
      <c r="AX94" s="72">
        <f>ROUND(BB94*L29,2)</f>
        <v>0</v>
      </c>
      <c r="AY94" s="72">
        <f>ROUND(BC94*L30,2)</f>
        <v>0</v>
      </c>
      <c r="AZ94" s="72">
        <f>ROUND(SUM(AZ95:AZ97),2)</f>
        <v>0</v>
      </c>
      <c r="BA94" s="72">
        <f>ROUND(SUM(BA95:BA97),2)</f>
        <v>0</v>
      </c>
      <c r="BB94" s="72">
        <f>ROUND(SUM(BB95:BB97),2)</f>
        <v>0</v>
      </c>
      <c r="BC94" s="72">
        <f>ROUND(SUM(BC95:BC97),2)</f>
        <v>0</v>
      </c>
      <c r="BD94" s="74">
        <f>ROUND(SUM(BD95:BD97),2)</f>
        <v>0</v>
      </c>
      <c r="BS94" s="75" t="s">
        <v>72</v>
      </c>
      <c r="BT94" s="75" t="s">
        <v>73</v>
      </c>
      <c r="BU94" s="76" t="s">
        <v>74</v>
      </c>
      <c r="BV94" s="75" t="s">
        <v>75</v>
      </c>
      <c r="BW94" s="75" t="s">
        <v>4</v>
      </c>
      <c r="BX94" s="75" t="s">
        <v>76</v>
      </c>
      <c r="CL94" s="75" t="s">
        <v>1</v>
      </c>
    </row>
    <row r="95" spans="1:91" s="7" customFormat="1" ht="16.5" customHeight="1">
      <c r="A95" s="77" t="s">
        <v>77</v>
      </c>
      <c r="B95" s="78"/>
      <c r="C95" s="79"/>
      <c r="D95" s="202" t="s">
        <v>78</v>
      </c>
      <c r="E95" s="202"/>
      <c r="F95" s="202"/>
      <c r="G95" s="202"/>
      <c r="H95" s="202"/>
      <c r="I95" s="80"/>
      <c r="J95" s="202" t="s">
        <v>79</v>
      </c>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0">
        <f>'01 - Okružní křižovatka'!J30</f>
        <v>0</v>
      </c>
      <c r="AH95" s="201"/>
      <c r="AI95" s="201"/>
      <c r="AJ95" s="201"/>
      <c r="AK95" s="201"/>
      <c r="AL95" s="201"/>
      <c r="AM95" s="201"/>
      <c r="AN95" s="200">
        <f>SUM(AG95,AT95)</f>
        <v>0</v>
      </c>
      <c r="AO95" s="201"/>
      <c r="AP95" s="201"/>
      <c r="AQ95" s="81" t="s">
        <v>80</v>
      </c>
      <c r="AR95" s="78"/>
      <c r="AS95" s="82">
        <v>0</v>
      </c>
      <c r="AT95" s="83">
        <f>ROUND(SUM(AV95:AW95),2)</f>
        <v>0</v>
      </c>
      <c r="AU95" s="84">
        <f>'01 - Okružní křižovatka'!P123</f>
        <v>0</v>
      </c>
      <c r="AV95" s="83">
        <f>'01 - Okružní křižovatka'!J33</f>
        <v>0</v>
      </c>
      <c r="AW95" s="83">
        <f>'01 - Okružní křižovatka'!J34</f>
        <v>0</v>
      </c>
      <c r="AX95" s="83">
        <f>'01 - Okružní křižovatka'!J35</f>
        <v>0</v>
      </c>
      <c r="AY95" s="83">
        <f>'01 - Okružní křižovatka'!J36</f>
        <v>0</v>
      </c>
      <c r="AZ95" s="83">
        <f>'01 - Okružní křižovatka'!F33</f>
        <v>0</v>
      </c>
      <c r="BA95" s="83">
        <f>'01 - Okružní křižovatka'!F34</f>
        <v>0</v>
      </c>
      <c r="BB95" s="83">
        <f>'01 - Okružní křižovatka'!F35</f>
        <v>0</v>
      </c>
      <c r="BC95" s="83">
        <f>'01 - Okružní křižovatka'!F36</f>
        <v>0</v>
      </c>
      <c r="BD95" s="85">
        <f>'01 - Okružní křižovatka'!F37</f>
        <v>0</v>
      </c>
      <c r="BT95" s="86" t="s">
        <v>81</v>
      </c>
      <c r="BV95" s="86" t="s">
        <v>75</v>
      </c>
      <c r="BW95" s="86" t="s">
        <v>82</v>
      </c>
      <c r="BX95" s="86" t="s">
        <v>4</v>
      </c>
      <c r="CL95" s="86" t="s">
        <v>1</v>
      </c>
      <c r="CM95" s="86" t="s">
        <v>83</v>
      </c>
    </row>
    <row r="96" spans="1:91" s="7" customFormat="1" ht="16.5" customHeight="1">
      <c r="A96" s="77" t="s">
        <v>77</v>
      </c>
      <c r="B96" s="78"/>
      <c r="C96" s="79"/>
      <c r="D96" s="202" t="s">
        <v>84</v>
      </c>
      <c r="E96" s="202"/>
      <c r="F96" s="202"/>
      <c r="G96" s="202"/>
      <c r="H96" s="202"/>
      <c r="I96" s="80"/>
      <c r="J96" s="202" t="s">
        <v>85</v>
      </c>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0">
        <f>'02 - Komunikace Pražská'!J30</f>
        <v>0</v>
      </c>
      <c r="AH96" s="201"/>
      <c r="AI96" s="201"/>
      <c r="AJ96" s="201"/>
      <c r="AK96" s="201"/>
      <c r="AL96" s="201"/>
      <c r="AM96" s="201"/>
      <c r="AN96" s="200">
        <f>SUM(AG96,AT96)</f>
        <v>0</v>
      </c>
      <c r="AO96" s="201"/>
      <c r="AP96" s="201"/>
      <c r="AQ96" s="81" t="s">
        <v>80</v>
      </c>
      <c r="AR96" s="78"/>
      <c r="AS96" s="82">
        <v>0</v>
      </c>
      <c r="AT96" s="83">
        <f>ROUND(SUM(AV96:AW96),2)</f>
        <v>0</v>
      </c>
      <c r="AU96" s="84">
        <f>'02 - Komunikace Pražská'!P123</f>
        <v>0</v>
      </c>
      <c r="AV96" s="83">
        <f>'02 - Komunikace Pražská'!J33</f>
        <v>0</v>
      </c>
      <c r="AW96" s="83">
        <f>'02 - Komunikace Pražská'!J34</f>
        <v>0</v>
      </c>
      <c r="AX96" s="83">
        <f>'02 - Komunikace Pražská'!J35</f>
        <v>0</v>
      </c>
      <c r="AY96" s="83">
        <f>'02 - Komunikace Pražská'!J36</f>
        <v>0</v>
      </c>
      <c r="AZ96" s="83">
        <f>'02 - Komunikace Pražská'!F33</f>
        <v>0</v>
      </c>
      <c r="BA96" s="83">
        <f>'02 - Komunikace Pražská'!F34</f>
        <v>0</v>
      </c>
      <c r="BB96" s="83">
        <f>'02 - Komunikace Pražská'!F35</f>
        <v>0</v>
      </c>
      <c r="BC96" s="83">
        <f>'02 - Komunikace Pražská'!F36</f>
        <v>0</v>
      </c>
      <c r="BD96" s="85">
        <f>'02 - Komunikace Pražská'!F37</f>
        <v>0</v>
      </c>
      <c r="BT96" s="86" t="s">
        <v>81</v>
      </c>
      <c r="BV96" s="86" t="s">
        <v>75</v>
      </c>
      <c r="BW96" s="86" t="s">
        <v>86</v>
      </c>
      <c r="BX96" s="86" t="s">
        <v>4</v>
      </c>
      <c r="CL96" s="86" t="s">
        <v>1</v>
      </c>
      <c r="CM96" s="86" t="s">
        <v>83</v>
      </c>
    </row>
    <row r="97" spans="1:91" s="7" customFormat="1" ht="16.5" customHeight="1">
      <c r="A97" s="77" t="s">
        <v>77</v>
      </c>
      <c r="B97" s="78"/>
      <c r="C97" s="79"/>
      <c r="D97" s="202" t="s">
        <v>87</v>
      </c>
      <c r="E97" s="202"/>
      <c r="F97" s="202"/>
      <c r="G97" s="202"/>
      <c r="H97" s="202"/>
      <c r="I97" s="80"/>
      <c r="J97" s="202" t="s">
        <v>88</v>
      </c>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0">
        <f>'03 - Ostatní'!J30</f>
        <v>0</v>
      </c>
      <c r="AH97" s="201"/>
      <c r="AI97" s="201"/>
      <c r="AJ97" s="201"/>
      <c r="AK97" s="201"/>
      <c r="AL97" s="201"/>
      <c r="AM97" s="201"/>
      <c r="AN97" s="200">
        <f>SUM(AG97,AT97)</f>
        <v>0</v>
      </c>
      <c r="AO97" s="201"/>
      <c r="AP97" s="201"/>
      <c r="AQ97" s="81" t="s">
        <v>80</v>
      </c>
      <c r="AR97" s="78"/>
      <c r="AS97" s="87">
        <v>0</v>
      </c>
      <c r="AT97" s="88">
        <f>ROUND(SUM(AV97:AW97),2)</f>
        <v>0</v>
      </c>
      <c r="AU97" s="89">
        <f>'03 - Ostatní'!P120</f>
        <v>0</v>
      </c>
      <c r="AV97" s="88">
        <f>'03 - Ostatní'!J33</f>
        <v>0</v>
      </c>
      <c r="AW97" s="88">
        <f>'03 - Ostatní'!J34</f>
        <v>0</v>
      </c>
      <c r="AX97" s="88">
        <f>'03 - Ostatní'!J35</f>
        <v>0</v>
      </c>
      <c r="AY97" s="88">
        <f>'03 - Ostatní'!J36</f>
        <v>0</v>
      </c>
      <c r="AZ97" s="88">
        <f>'03 - Ostatní'!F33</f>
        <v>0</v>
      </c>
      <c r="BA97" s="88">
        <f>'03 - Ostatní'!F34</f>
        <v>0</v>
      </c>
      <c r="BB97" s="88">
        <f>'03 - Ostatní'!F35</f>
        <v>0</v>
      </c>
      <c r="BC97" s="88">
        <f>'03 - Ostatní'!F36</f>
        <v>0</v>
      </c>
      <c r="BD97" s="90">
        <f>'03 - Ostatní'!F37</f>
        <v>0</v>
      </c>
      <c r="BT97" s="86" t="s">
        <v>81</v>
      </c>
      <c r="BV97" s="86" t="s">
        <v>75</v>
      </c>
      <c r="BW97" s="86" t="s">
        <v>89</v>
      </c>
      <c r="BX97" s="86" t="s">
        <v>4</v>
      </c>
      <c r="CL97" s="86" t="s">
        <v>1</v>
      </c>
      <c r="CM97" s="86" t="s">
        <v>83</v>
      </c>
    </row>
    <row r="98" spans="1:57" s="2" customFormat="1" ht="30" customHeight="1">
      <c r="A98" s="30"/>
      <c r="B98" s="31"/>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1"/>
      <c r="AS98" s="30"/>
      <c r="AT98" s="30"/>
      <c r="AU98" s="30"/>
      <c r="AV98" s="30"/>
      <c r="AW98" s="30"/>
      <c r="AX98" s="30"/>
      <c r="AY98" s="30"/>
      <c r="AZ98" s="30"/>
      <c r="BA98" s="30"/>
      <c r="BB98" s="30"/>
      <c r="BC98" s="30"/>
      <c r="BD98" s="30"/>
      <c r="BE98" s="30"/>
    </row>
    <row r="99" spans="1:57" s="2" customFormat="1" ht="6.95" customHeight="1">
      <c r="A99" s="30"/>
      <c r="B99" s="4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31"/>
      <c r="AS99" s="30"/>
      <c r="AT99" s="30"/>
      <c r="AU99" s="30"/>
      <c r="AV99" s="30"/>
      <c r="AW99" s="30"/>
      <c r="AX99" s="30"/>
      <c r="AY99" s="30"/>
      <c r="AZ99" s="30"/>
      <c r="BA99" s="30"/>
      <c r="BB99" s="30"/>
      <c r="BC99" s="30"/>
      <c r="BD99" s="30"/>
      <c r="BE99" s="30"/>
    </row>
  </sheetData>
  <mergeCells count="50">
    <mergeCell ref="W30:AE30"/>
    <mergeCell ref="AK30:AO30"/>
    <mergeCell ref="L30:P30"/>
    <mergeCell ref="W31:AE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AK31:AO31"/>
  </mergeCells>
  <hyperlinks>
    <hyperlink ref="A95" location="'01 - Okružní křižovatka'!C2" display="/"/>
    <hyperlink ref="A96" location="'02 - Komunikace Pražská'!C2" display="/"/>
    <hyperlink ref="A97" location="'03 - Ostat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6"/>
  <sheetViews>
    <sheetView showGridLines="0" workbookViewId="0" topLeftCell="A179">
      <selection activeCell="J191" sqref="J19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1"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L2" s="198" t="s">
        <v>5</v>
      </c>
      <c r="M2" s="199"/>
      <c r="N2" s="199"/>
      <c r="O2" s="199"/>
      <c r="P2" s="199"/>
      <c r="Q2" s="199"/>
      <c r="R2" s="199"/>
      <c r="S2" s="199"/>
      <c r="T2" s="199"/>
      <c r="U2" s="199"/>
      <c r="V2" s="199"/>
      <c r="AT2" s="15" t="s">
        <v>82</v>
      </c>
    </row>
    <row r="3" spans="2:46" s="1" customFormat="1" ht="6.95" customHeight="1">
      <c r="B3" s="16"/>
      <c r="C3" s="17"/>
      <c r="D3" s="17"/>
      <c r="E3" s="17"/>
      <c r="F3" s="17"/>
      <c r="G3" s="17"/>
      <c r="H3" s="17"/>
      <c r="I3" s="92"/>
      <c r="J3" s="17"/>
      <c r="K3" s="17"/>
      <c r="L3" s="18"/>
      <c r="AT3" s="15" t="s">
        <v>83</v>
      </c>
    </row>
    <row r="4" spans="2:46" s="1" customFormat="1" ht="24.95" customHeight="1">
      <c r="B4" s="18"/>
      <c r="D4" s="19" t="s">
        <v>90</v>
      </c>
      <c r="I4" s="91"/>
      <c r="L4" s="18"/>
      <c r="M4" s="93" t="s">
        <v>10</v>
      </c>
      <c r="AT4" s="15" t="s">
        <v>3</v>
      </c>
    </row>
    <row r="5" spans="2:12" s="1" customFormat="1" ht="6.95" customHeight="1">
      <c r="B5" s="18"/>
      <c r="I5" s="91"/>
      <c r="L5" s="18"/>
    </row>
    <row r="6" spans="2:12" s="1" customFormat="1" ht="12" customHeight="1">
      <c r="B6" s="18"/>
      <c r="D6" s="25" t="s">
        <v>16</v>
      </c>
      <c r="I6" s="91"/>
      <c r="L6" s="18"/>
    </row>
    <row r="7" spans="2:12" s="1" customFormat="1" ht="16.5" customHeight="1">
      <c r="B7" s="18"/>
      <c r="E7" s="238" t="str">
        <f>'Rekapitulace stavby'!K6</f>
        <v>II/118 Slaný</v>
      </c>
      <c r="F7" s="239"/>
      <c r="G7" s="239"/>
      <c r="H7" s="239"/>
      <c r="I7" s="91"/>
      <c r="L7" s="18"/>
    </row>
    <row r="8" spans="1:31" s="2" customFormat="1" ht="12" customHeight="1">
      <c r="A8" s="30"/>
      <c r="B8" s="31"/>
      <c r="C8" s="30"/>
      <c r="D8" s="25" t="s">
        <v>91</v>
      </c>
      <c r="E8" s="30"/>
      <c r="F8" s="30"/>
      <c r="G8" s="30"/>
      <c r="H8" s="30"/>
      <c r="I8" s="94"/>
      <c r="J8" s="30"/>
      <c r="K8" s="30"/>
      <c r="L8" s="40"/>
      <c r="S8" s="30"/>
      <c r="T8" s="30"/>
      <c r="U8" s="30"/>
      <c r="V8" s="30"/>
      <c r="W8" s="30"/>
      <c r="X8" s="30"/>
      <c r="Y8" s="30"/>
      <c r="Z8" s="30"/>
      <c r="AA8" s="30"/>
      <c r="AB8" s="30"/>
      <c r="AC8" s="30"/>
      <c r="AD8" s="30"/>
      <c r="AE8" s="30"/>
    </row>
    <row r="9" spans="1:31" s="2" customFormat="1" ht="16.5" customHeight="1">
      <c r="A9" s="30"/>
      <c r="B9" s="31"/>
      <c r="C9" s="30"/>
      <c r="D9" s="30"/>
      <c r="E9" s="210" t="s">
        <v>92</v>
      </c>
      <c r="F9" s="237"/>
      <c r="G9" s="237"/>
      <c r="H9" s="237"/>
      <c r="I9" s="94"/>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94"/>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9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9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94"/>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9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9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94"/>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9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40" t="str">
        <f>'Rekapitulace stavby'!E14</f>
        <v>Vyplň údaj</v>
      </c>
      <c r="F18" s="229"/>
      <c r="G18" s="229"/>
      <c r="H18" s="229"/>
      <c r="I18" s="9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94"/>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9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9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94"/>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9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9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94"/>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94"/>
      <c r="J26" s="30"/>
      <c r="K26" s="30"/>
      <c r="L26" s="40"/>
      <c r="S26" s="30"/>
      <c r="T26" s="30"/>
      <c r="U26" s="30"/>
      <c r="V26" s="30"/>
      <c r="W26" s="30"/>
      <c r="X26" s="30"/>
      <c r="Y26" s="30"/>
      <c r="Z26" s="30"/>
      <c r="AA26" s="30"/>
      <c r="AB26" s="30"/>
      <c r="AC26" s="30"/>
      <c r="AD26" s="30"/>
      <c r="AE26" s="30"/>
    </row>
    <row r="27" spans="1:31" s="8" customFormat="1" ht="16.5" customHeight="1">
      <c r="A27" s="96"/>
      <c r="B27" s="97"/>
      <c r="C27" s="96"/>
      <c r="D27" s="96"/>
      <c r="E27" s="233" t="s">
        <v>1</v>
      </c>
      <c r="F27" s="233"/>
      <c r="G27" s="233"/>
      <c r="H27" s="233"/>
      <c r="I27" s="98"/>
      <c r="J27" s="96"/>
      <c r="K27" s="96"/>
      <c r="L27" s="99"/>
      <c r="S27" s="96"/>
      <c r="T27" s="96"/>
      <c r="U27" s="96"/>
      <c r="V27" s="96"/>
      <c r="W27" s="96"/>
      <c r="X27" s="96"/>
      <c r="Y27" s="96"/>
      <c r="Z27" s="96"/>
      <c r="AA27" s="96"/>
      <c r="AB27" s="96"/>
      <c r="AC27" s="96"/>
      <c r="AD27" s="96"/>
      <c r="AE27" s="96"/>
    </row>
    <row r="28" spans="1:31" s="2" customFormat="1" ht="6.95" customHeight="1">
      <c r="A28" s="30"/>
      <c r="B28" s="31"/>
      <c r="C28" s="30"/>
      <c r="D28" s="30"/>
      <c r="E28" s="30"/>
      <c r="F28" s="30"/>
      <c r="G28" s="30"/>
      <c r="H28" s="30"/>
      <c r="I28" s="94"/>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100"/>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101" t="s">
        <v>33</v>
      </c>
      <c r="E30" s="30"/>
      <c r="F30" s="30"/>
      <c r="G30" s="30"/>
      <c r="H30" s="30"/>
      <c r="I30" s="94"/>
      <c r="J30" s="69">
        <f>ROUND(J123,2)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100"/>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102"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103" t="s">
        <v>37</v>
      </c>
      <c r="E33" s="25" t="s">
        <v>38</v>
      </c>
      <c r="F33" s="104">
        <f>ROUND((SUM(BE123:BE205)),2)</f>
        <v>0</v>
      </c>
      <c r="G33" s="30"/>
      <c r="H33" s="30"/>
      <c r="I33" s="105">
        <v>0.21</v>
      </c>
      <c r="J33" s="104">
        <f>ROUND(((SUM(BE123:BE205))*I33),2)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104">
        <f>ROUND((SUM(BF123:BF205)),2)</f>
        <v>0</v>
      </c>
      <c r="G34" s="30"/>
      <c r="H34" s="30"/>
      <c r="I34" s="105">
        <v>0.15</v>
      </c>
      <c r="J34" s="104">
        <f>ROUND(((SUM(BF123:BF205))*I34),2)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104">
        <f>ROUND((SUM(BG123:BG205)),2)</f>
        <v>0</v>
      </c>
      <c r="G35" s="30"/>
      <c r="H35" s="30"/>
      <c r="I35" s="105">
        <v>0.21</v>
      </c>
      <c r="J35" s="104">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104">
        <f>ROUND((SUM(BH123:BH205)),2)</f>
        <v>0</v>
      </c>
      <c r="G36" s="30"/>
      <c r="H36" s="30"/>
      <c r="I36" s="105">
        <v>0.15</v>
      </c>
      <c r="J36" s="104">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104">
        <f>ROUND((SUM(BI123:BI205)),2)</f>
        <v>0</v>
      </c>
      <c r="G37" s="30"/>
      <c r="H37" s="30"/>
      <c r="I37" s="105">
        <v>0</v>
      </c>
      <c r="J37" s="104">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94"/>
      <c r="J38" s="30"/>
      <c r="K38" s="30"/>
      <c r="L38" s="40"/>
      <c r="S38" s="30"/>
      <c r="T38" s="30"/>
      <c r="U38" s="30"/>
      <c r="V38" s="30"/>
      <c r="W38" s="30"/>
      <c r="X38" s="30"/>
      <c r="Y38" s="30"/>
      <c r="Z38" s="30"/>
      <c r="AA38" s="30"/>
      <c r="AB38" s="30"/>
      <c r="AC38" s="30"/>
      <c r="AD38" s="30"/>
      <c r="AE38" s="30"/>
    </row>
    <row r="39" spans="1:31" s="2" customFormat="1" ht="25.35" customHeight="1">
      <c r="A39" s="30"/>
      <c r="B39" s="31"/>
      <c r="C39" s="106"/>
      <c r="D39" s="107" t="s">
        <v>43</v>
      </c>
      <c r="E39" s="58"/>
      <c r="F39" s="58"/>
      <c r="G39" s="108" t="s">
        <v>44</v>
      </c>
      <c r="H39" s="109" t="s">
        <v>45</v>
      </c>
      <c r="I39" s="110"/>
      <c r="J39" s="111">
        <f>SUM(J30:J37)</f>
        <v>0</v>
      </c>
      <c r="K39" s="112"/>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94"/>
      <c r="J40" s="30"/>
      <c r="K40" s="30"/>
      <c r="L40" s="40"/>
      <c r="S40" s="30"/>
      <c r="T40" s="30"/>
      <c r="U40" s="30"/>
      <c r="V40" s="30"/>
      <c r="W40" s="30"/>
      <c r="X40" s="30"/>
      <c r="Y40" s="30"/>
      <c r="Z40" s="30"/>
      <c r="AA40" s="30"/>
      <c r="AB40" s="30"/>
      <c r="AC40" s="30"/>
      <c r="AD40" s="30"/>
      <c r="AE40" s="30"/>
    </row>
    <row r="41" spans="2:12" s="1" customFormat="1" ht="14.45" customHeight="1">
      <c r="B41" s="18"/>
      <c r="I41" s="91"/>
      <c r="L41" s="18"/>
    </row>
    <row r="42" spans="2:12" s="1" customFormat="1" ht="14.45" customHeight="1">
      <c r="B42" s="18"/>
      <c r="I42" s="91"/>
      <c r="L42" s="18"/>
    </row>
    <row r="43" spans="2:12" s="1" customFormat="1" ht="14.45" customHeight="1">
      <c r="B43" s="18"/>
      <c r="I43" s="91"/>
      <c r="L43" s="18"/>
    </row>
    <row r="44" spans="2:12" s="1" customFormat="1" ht="14.45" customHeight="1">
      <c r="B44" s="18"/>
      <c r="I44" s="91"/>
      <c r="L44" s="18"/>
    </row>
    <row r="45" spans="2:12" s="1" customFormat="1" ht="14.45" customHeight="1">
      <c r="B45" s="18"/>
      <c r="I45" s="91"/>
      <c r="L45" s="18"/>
    </row>
    <row r="46" spans="2:12" s="1" customFormat="1" ht="14.45" customHeight="1">
      <c r="B46" s="18"/>
      <c r="I46" s="91"/>
      <c r="L46" s="18"/>
    </row>
    <row r="47" spans="2:12" s="1" customFormat="1" ht="14.45" customHeight="1">
      <c r="B47" s="18"/>
      <c r="I47" s="91"/>
      <c r="L47" s="18"/>
    </row>
    <row r="48" spans="2:12" s="1" customFormat="1" ht="14.45" customHeight="1">
      <c r="B48" s="18"/>
      <c r="I48" s="91"/>
      <c r="L48" s="18"/>
    </row>
    <row r="49" spans="2:12" s="1" customFormat="1" ht="14.45" customHeight="1">
      <c r="B49" s="18"/>
      <c r="I49" s="91"/>
      <c r="L49" s="18"/>
    </row>
    <row r="50" spans="2:12" s="2" customFormat="1" ht="14.45" customHeight="1">
      <c r="B50" s="40"/>
      <c r="D50" s="41" t="s">
        <v>46</v>
      </c>
      <c r="E50" s="42"/>
      <c r="F50" s="42"/>
      <c r="G50" s="41" t="s">
        <v>47</v>
      </c>
      <c r="H50" s="42"/>
      <c r="I50" s="113"/>
      <c r="J50" s="42"/>
      <c r="K50" s="42"/>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0"/>
      <c r="B61" s="31"/>
      <c r="C61" s="30"/>
      <c r="D61" s="43" t="s">
        <v>48</v>
      </c>
      <c r="E61" s="33"/>
      <c r="F61" s="114" t="s">
        <v>49</v>
      </c>
      <c r="G61" s="43" t="s">
        <v>48</v>
      </c>
      <c r="H61" s="33"/>
      <c r="I61" s="115"/>
      <c r="J61" s="116" t="s">
        <v>49</v>
      </c>
      <c r="K61" s="33"/>
      <c r="L61" s="40"/>
      <c r="S61" s="30"/>
      <c r="T61" s="30"/>
      <c r="U61" s="30"/>
      <c r="V61" s="30"/>
      <c r="W61" s="30"/>
      <c r="X61" s="30"/>
      <c r="Y61" s="30"/>
      <c r="Z61" s="30"/>
      <c r="AA61" s="30"/>
      <c r="AB61" s="30"/>
      <c r="AC61" s="30"/>
      <c r="AD61" s="30"/>
      <c r="AE61" s="30"/>
    </row>
    <row r="62" spans="2:12" ht="12">
      <c r="B62" s="18"/>
      <c r="L62" s="18"/>
    </row>
    <row r="63" spans="2:12" ht="12">
      <c r="B63" s="18"/>
      <c r="L63" s="18"/>
    </row>
    <row r="64" spans="2:12" ht="12">
      <c r="B64" s="18"/>
      <c r="L64" s="18"/>
    </row>
    <row r="65" spans="1:31" s="2" customFormat="1" ht="12.75">
      <c r="A65" s="30"/>
      <c r="B65" s="31"/>
      <c r="C65" s="30"/>
      <c r="D65" s="41" t="s">
        <v>50</v>
      </c>
      <c r="E65" s="44"/>
      <c r="F65" s="44"/>
      <c r="G65" s="41" t="s">
        <v>51</v>
      </c>
      <c r="H65" s="44"/>
      <c r="I65" s="117"/>
      <c r="J65" s="44"/>
      <c r="K65" s="44"/>
      <c r="L65" s="40"/>
      <c r="S65" s="30"/>
      <c r="T65" s="30"/>
      <c r="U65" s="30"/>
      <c r="V65" s="30"/>
      <c r="W65" s="30"/>
      <c r="X65" s="30"/>
      <c r="Y65" s="30"/>
      <c r="Z65" s="30"/>
      <c r="AA65" s="30"/>
      <c r="AB65" s="30"/>
      <c r="AC65" s="30"/>
      <c r="AD65" s="30"/>
      <c r="AE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0"/>
      <c r="B76" s="31"/>
      <c r="C76" s="30"/>
      <c r="D76" s="43" t="s">
        <v>48</v>
      </c>
      <c r="E76" s="33"/>
      <c r="F76" s="114" t="s">
        <v>49</v>
      </c>
      <c r="G76" s="43" t="s">
        <v>48</v>
      </c>
      <c r="H76" s="33"/>
      <c r="I76" s="115"/>
      <c r="J76" s="11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118"/>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119"/>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94"/>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94"/>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94"/>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8" t="str">
        <f>E7</f>
        <v>II/118 Slaný</v>
      </c>
      <c r="F85" s="239"/>
      <c r="G85" s="239"/>
      <c r="H85" s="239"/>
      <c r="I85" s="94"/>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94"/>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10" t="str">
        <f>E9</f>
        <v>01 - Okružní křižovatka</v>
      </c>
      <c r="F87" s="237"/>
      <c r="G87" s="237"/>
      <c r="H87" s="237"/>
      <c r="I87" s="94"/>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94"/>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9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94"/>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9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9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94"/>
      <c r="J93" s="30"/>
      <c r="K93" s="30"/>
      <c r="L93" s="40"/>
      <c r="S93" s="30"/>
      <c r="T93" s="30"/>
      <c r="U93" s="30"/>
      <c r="V93" s="30"/>
      <c r="W93" s="30"/>
      <c r="X93" s="30"/>
      <c r="Y93" s="30"/>
      <c r="Z93" s="30"/>
      <c r="AA93" s="30"/>
      <c r="AB93" s="30"/>
      <c r="AC93" s="30"/>
      <c r="AD93" s="30"/>
      <c r="AE93" s="30"/>
    </row>
    <row r="94" spans="1:31" s="2" customFormat="1" ht="29.25" customHeight="1">
      <c r="A94" s="30"/>
      <c r="B94" s="31"/>
      <c r="C94" s="120" t="s">
        <v>94</v>
      </c>
      <c r="D94" s="106"/>
      <c r="E94" s="106"/>
      <c r="F94" s="106"/>
      <c r="G94" s="106"/>
      <c r="H94" s="106"/>
      <c r="I94" s="121"/>
      <c r="J94" s="122" t="s">
        <v>95</v>
      </c>
      <c r="K94" s="106"/>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94"/>
      <c r="J95" s="30"/>
      <c r="K95" s="30"/>
      <c r="L95" s="40"/>
      <c r="S95" s="30"/>
      <c r="T95" s="30"/>
      <c r="U95" s="30"/>
      <c r="V95" s="30"/>
      <c r="W95" s="30"/>
      <c r="X95" s="30"/>
      <c r="Y95" s="30"/>
      <c r="Z95" s="30"/>
      <c r="AA95" s="30"/>
      <c r="AB95" s="30"/>
      <c r="AC95" s="30"/>
      <c r="AD95" s="30"/>
      <c r="AE95" s="30"/>
    </row>
    <row r="96" spans="1:47" s="2" customFormat="1" ht="22.9" customHeight="1">
      <c r="A96" s="30"/>
      <c r="B96" s="31"/>
      <c r="C96" s="123" t="s">
        <v>96</v>
      </c>
      <c r="D96" s="30"/>
      <c r="E96" s="30"/>
      <c r="F96" s="30"/>
      <c r="G96" s="30"/>
      <c r="H96" s="30"/>
      <c r="I96" s="94"/>
      <c r="J96" s="69">
        <f>J123</f>
        <v>0</v>
      </c>
      <c r="K96" s="30"/>
      <c r="L96" s="40"/>
      <c r="S96" s="30"/>
      <c r="T96" s="30"/>
      <c r="U96" s="30"/>
      <c r="V96" s="30"/>
      <c r="W96" s="30"/>
      <c r="X96" s="30"/>
      <c r="Y96" s="30"/>
      <c r="Z96" s="30"/>
      <c r="AA96" s="30"/>
      <c r="AB96" s="30"/>
      <c r="AC96" s="30"/>
      <c r="AD96" s="30"/>
      <c r="AE96" s="30"/>
      <c r="AU96" s="15" t="s">
        <v>97</v>
      </c>
    </row>
    <row r="97" spans="2:12" s="9" customFormat="1" ht="24.95" customHeight="1">
      <c r="B97" s="124"/>
      <c r="D97" s="125" t="s">
        <v>98</v>
      </c>
      <c r="E97" s="126"/>
      <c r="F97" s="126"/>
      <c r="G97" s="126"/>
      <c r="H97" s="126"/>
      <c r="I97" s="127"/>
      <c r="J97" s="128">
        <f>J124</f>
        <v>0</v>
      </c>
      <c r="L97" s="124"/>
    </row>
    <row r="98" spans="2:12" s="10" customFormat="1" ht="19.9" customHeight="1">
      <c r="B98" s="129"/>
      <c r="D98" s="130" t="s">
        <v>99</v>
      </c>
      <c r="E98" s="131"/>
      <c r="F98" s="131"/>
      <c r="G98" s="131"/>
      <c r="H98" s="131"/>
      <c r="I98" s="132"/>
      <c r="J98" s="133">
        <f>J125</f>
        <v>0</v>
      </c>
      <c r="L98" s="129"/>
    </row>
    <row r="99" spans="2:12" s="10" customFormat="1" ht="19.9" customHeight="1">
      <c r="B99" s="129"/>
      <c r="D99" s="130" t="s">
        <v>100</v>
      </c>
      <c r="E99" s="131"/>
      <c r="F99" s="131"/>
      <c r="G99" s="131"/>
      <c r="H99" s="131"/>
      <c r="I99" s="132"/>
      <c r="J99" s="133">
        <f>J134</f>
        <v>0</v>
      </c>
      <c r="L99" s="129"/>
    </row>
    <row r="100" spans="2:12" s="10" customFormat="1" ht="19.9" customHeight="1">
      <c r="B100" s="129"/>
      <c r="D100" s="130" t="s">
        <v>101</v>
      </c>
      <c r="E100" s="131"/>
      <c r="F100" s="131"/>
      <c r="G100" s="131"/>
      <c r="H100" s="131"/>
      <c r="I100" s="132"/>
      <c r="J100" s="133">
        <f>J157</f>
        <v>0</v>
      </c>
      <c r="L100" s="129"/>
    </row>
    <row r="101" spans="2:12" s="10" customFormat="1" ht="19.9" customHeight="1">
      <c r="B101" s="129"/>
      <c r="D101" s="130" t="s">
        <v>102</v>
      </c>
      <c r="E101" s="131"/>
      <c r="F101" s="131"/>
      <c r="G101" s="131"/>
      <c r="H101" s="131"/>
      <c r="I101" s="132"/>
      <c r="J101" s="133">
        <f>J164</f>
        <v>0</v>
      </c>
      <c r="L101" s="129"/>
    </row>
    <row r="102" spans="2:12" s="10" customFormat="1" ht="19.9" customHeight="1">
      <c r="B102" s="129"/>
      <c r="D102" s="130" t="s">
        <v>103</v>
      </c>
      <c r="E102" s="131"/>
      <c r="F102" s="131"/>
      <c r="G102" s="131"/>
      <c r="H102" s="131"/>
      <c r="I102" s="132"/>
      <c r="J102" s="133">
        <f>J191</f>
        <v>0</v>
      </c>
      <c r="L102" s="129"/>
    </row>
    <row r="103" spans="2:12" s="10" customFormat="1" ht="19.9" customHeight="1">
      <c r="B103" s="129"/>
      <c r="D103" s="130" t="s">
        <v>104</v>
      </c>
      <c r="E103" s="131"/>
      <c r="F103" s="131"/>
      <c r="G103" s="131"/>
      <c r="H103" s="131"/>
      <c r="I103" s="132"/>
      <c r="J103" s="133">
        <f>J201</f>
        <v>0</v>
      </c>
      <c r="L103" s="129"/>
    </row>
    <row r="104" spans="1:31" s="2" customFormat="1" ht="21.75" customHeight="1">
      <c r="A104" s="30"/>
      <c r="B104" s="31"/>
      <c r="C104" s="30"/>
      <c r="D104" s="30"/>
      <c r="E104" s="30"/>
      <c r="F104" s="30"/>
      <c r="G104" s="30"/>
      <c r="H104" s="30"/>
      <c r="I104" s="94"/>
      <c r="J104" s="30"/>
      <c r="K104" s="30"/>
      <c r="L104" s="40"/>
      <c r="S104" s="30"/>
      <c r="T104" s="30"/>
      <c r="U104" s="30"/>
      <c r="V104" s="30"/>
      <c r="W104" s="30"/>
      <c r="X104" s="30"/>
      <c r="Y104" s="30"/>
      <c r="Z104" s="30"/>
      <c r="AA104" s="30"/>
      <c r="AB104" s="30"/>
      <c r="AC104" s="30"/>
      <c r="AD104" s="30"/>
      <c r="AE104" s="30"/>
    </row>
    <row r="105" spans="1:31" s="2" customFormat="1" ht="6.95" customHeight="1">
      <c r="A105" s="30"/>
      <c r="B105" s="45"/>
      <c r="C105" s="46"/>
      <c r="D105" s="46"/>
      <c r="E105" s="46"/>
      <c r="F105" s="46"/>
      <c r="G105" s="46"/>
      <c r="H105" s="46"/>
      <c r="I105" s="118"/>
      <c r="J105" s="46"/>
      <c r="K105" s="46"/>
      <c r="L105" s="40"/>
      <c r="S105" s="30"/>
      <c r="T105" s="30"/>
      <c r="U105" s="30"/>
      <c r="V105" s="30"/>
      <c r="W105" s="30"/>
      <c r="X105" s="30"/>
      <c r="Y105" s="30"/>
      <c r="Z105" s="30"/>
      <c r="AA105" s="30"/>
      <c r="AB105" s="30"/>
      <c r="AC105" s="30"/>
      <c r="AD105" s="30"/>
      <c r="AE105" s="30"/>
    </row>
    <row r="109" spans="1:31" s="2" customFormat="1" ht="6.95" customHeight="1">
      <c r="A109" s="30"/>
      <c r="B109" s="47"/>
      <c r="C109" s="48"/>
      <c r="D109" s="48"/>
      <c r="E109" s="48"/>
      <c r="F109" s="48"/>
      <c r="G109" s="48"/>
      <c r="H109" s="48"/>
      <c r="I109" s="119"/>
      <c r="J109" s="48"/>
      <c r="K109" s="48"/>
      <c r="L109" s="40"/>
      <c r="S109" s="30"/>
      <c r="T109" s="30"/>
      <c r="U109" s="30"/>
      <c r="V109" s="30"/>
      <c r="W109" s="30"/>
      <c r="X109" s="30"/>
      <c r="Y109" s="30"/>
      <c r="Z109" s="30"/>
      <c r="AA109" s="30"/>
      <c r="AB109" s="30"/>
      <c r="AC109" s="30"/>
      <c r="AD109" s="30"/>
      <c r="AE109" s="30"/>
    </row>
    <row r="110" spans="1:31" s="2" customFormat="1" ht="24.95" customHeight="1">
      <c r="A110" s="30"/>
      <c r="B110" s="31"/>
      <c r="C110" s="19" t="s">
        <v>105</v>
      </c>
      <c r="D110" s="30"/>
      <c r="E110" s="30"/>
      <c r="F110" s="30"/>
      <c r="G110" s="30"/>
      <c r="H110" s="30"/>
      <c r="I110" s="94"/>
      <c r="J110" s="30"/>
      <c r="K110" s="30"/>
      <c r="L110" s="40"/>
      <c r="S110" s="30"/>
      <c r="T110" s="30"/>
      <c r="U110" s="30"/>
      <c r="V110" s="30"/>
      <c r="W110" s="30"/>
      <c r="X110" s="30"/>
      <c r="Y110" s="30"/>
      <c r="Z110" s="30"/>
      <c r="AA110" s="30"/>
      <c r="AB110" s="30"/>
      <c r="AC110" s="30"/>
      <c r="AD110" s="30"/>
      <c r="AE110" s="30"/>
    </row>
    <row r="111" spans="1:31" s="2" customFormat="1" ht="6.95" customHeight="1">
      <c r="A111" s="30"/>
      <c r="B111" s="31"/>
      <c r="C111" s="30"/>
      <c r="D111" s="30"/>
      <c r="E111" s="30"/>
      <c r="F111" s="30"/>
      <c r="G111" s="30"/>
      <c r="H111" s="30"/>
      <c r="I111" s="94"/>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16</v>
      </c>
      <c r="D112" s="30"/>
      <c r="E112" s="30"/>
      <c r="F112" s="30"/>
      <c r="G112" s="30"/>
      <c r="H112" s="30"/>
      <c r="I112" s="94"/>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238" t="str">
        <f>E7</f>
        <v>II/118 Slaný</v>
      </c>
      <c r="F113" s="239"/>
      <c r="G113" s="239"/>
      <c r="H113" s="239"/>
      <c r="I113" s="94"/>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91</v>
      </c>
      <c r="D114" s="30"/>
      <c r="E114" s="30"/>
      <c r="F114" s="30"/>
      <c r="G114" s="30"/>
      <c r="H114" s="30"/>
      <c r="I114" s="94"/>
      <c r="J114" s="30"/>
      <c r="K114" s="30"/>
      <c r="L114" s="40"/>
      <c r="S114" s="30"/>
      <c r="T114" s="30"/>
      <c r="U114" s="30"/>
      <c r="V114" s="30"/>
      <c r="W114" s="30"/>
      <c r="X114" s="30"/>
      <c r="Y114" s="30"/>
      <c r="Z114" s="30"/>
      <c r="AA114" s="30"/>
      <c r="AB114" s="30"/>
      <c r="AC114" s="30"/>
      <c r="AD114" s="30"/>
      <c r="AE114" s="30"/>
    </row>
    <row r="115" spans="1:31" s="2" customFormat="1" ht="16.5" customHeight="1">
      <c r="A115" s="30"/>
      <c r="B115" s="31"/>
      <c r="C115" s="30"/>
      <c r="D115" s="30"/>
      <c r="E115" s="210" t="str">
        <f>E9</f>
        <v>01 - Okružní křižovatka</v>
      </c>
      <c r="F115" s="237"/>
      <c r="G115" s="237"/>
      <c r="H115" s="237"/>
      <c r="I115" s="94"/>
      <c r="J115" s="30"/>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94"/>
      <c r="J116" s="30"/>
      <c r="K116" s="30"/>
      <c r="L116" s="40"/>
      <c r="S116" s="30"/>
      <c r="T116" s="30"/>
      <c r="U116" s="30"/>
      <c r="V116" s="30"/>
      <c r="W116" s="30"/>
      <c r="X116" s="30"/>
      <c r="Y116" s="30"/>
      <c r="Z116" s="30"/>
      <c r="AA116" s="30"/>
      <c r="AB116" s="30"/>
      <c r="AC116" s="30"/>
      <c r="AD116" s="30"/>
      <c r="AE116" s="30"/>
    </row>
    <row r="117" spans="1:31" s="2" customFormat="1" ht="12" customHeight="1">
      <c r="A117" s="30"/>
      <c r="B117" s="31"/>
      <c r="C117" s="25" t="s">
        <v>20</v>
      </c>
      <c r="D117" s="30"/>
      <c r="E117" s="30"/>
      <c r="F117" s="23" t="str">
        <f>F12</f>
        <v xml:space="preserve"> </v>
      </c>
      <c r="G117" s="30"/>
      <c r="H117" s="30"/>
      <c r="I117" s="95" t="s">
        <v>22</v>
      </c>
      <c r="J117" s="53" t="str">
        <f>IF(J12="","",J12)</f>
        <v>19. 5. 2020</v>
      </c>
      <c r="K117" s="30"/>
      <c r="L117" s="40"/>
      <c r="S117" s="30"/>
      <c r="T117" s="30"/>
      <c r="U117" s="30"/>
      <c r="V117" s="30"/>
      <c r="W117" s="30"/>
      <c r="X117" s="30"/>
      <c r="Y117" s="30"/>
      <c r="Z117" s="30"/>
      <c r="AA117" s="30"/>
      <c r="AB117" s="30"/>
      <c r="AC117" s="30"/>
      <c r="AD117" s="30"/>
      <c r="AE117" s="30"/>
    </row>
    <row r="118" spans="1:31" s="2" customFormat="1" ht="6.95" customHeight="1">
      <c r="A118" s="30"/>
      <c r="B118" s="31"/>
      <c r="C118" s="30"/>
      <c r="D118" s="30"/>
      <c r="E118" s="30"/>
      <c r="F118" s="30"/>
      <c r="G118" s="30"/>
      <c r="H118" s="30"/>
      <c r="I118" s="94"/>
      <c r="J118" s="30"/>
      <c r="K118" s="30"/>
      <c r="L118" s="40"/>
      <c r="S118" s="30"/>
      <c r="T118" s="30"/>
      <c r="U118" s="30"/>
      <c r="V118" s="30"/>
      <c r="W118" s="30"/>
      <c r="X118" s="30"/>
      <c r="Y118" s="30"/>
      <c r="Z118" s="30"/>
      <c r="AA118" s="30"/>
      <c r="AB118" s="30"/>
      <c r="AC118" s="30"/>
      <c r="AD118" s="30"/>
      <c r="AE118" s="30"/>
    </row>
    <row r="119" spans="1:31" s="2" customFormat="1" ht="15.2" customHeight="1">
      <c r="A119" s="30"/>
      <c r="B119" s="31"/>
      <c r="C119" s="25" t="s">
        <v>24</v>
      </c>
      <c r="D119" s="30"/>
      <c r="E119" s="30"/>
      <c r="F119" s="23" t="str">
        <f>E15</f>
        <v xml:space="preserve"> </v>
      </c>
      <c r="G119" s="30"/>
      <c r="H119" s="30"/>
      <c r="I119" s="95" t="s">
        <v>29</v>
      </c>
      <c r="J119" s="28" t="str">
        <f>E21</f>
        <v xml:space="preserve"> </v>
      </c>
      <c r="K119" s="30"/>
      <c r="L119" s="40"/>
      <c r="S119" s="30"/>
      <c r="T119" s="30"/>
      <c r="U119" s="30"/>
      <c r="V119" s="30"/>
      <c r="W119" s="30"/>
      <c r="X119" s="30"/>
      <c r="Y119" s="30"/>
      <c r="Z119" s="30"/>
      <c r="AA119" s="30"/>
      <c r="AB119" s="30"/>
      <c r="AC119" s="30"/>
      <c r="AD119" s="30"/>
      <c r="AE119" s="30"/>
    </row>
    <row r="120" spans="1:31" s="2" customFormat="1" ht="15.2" customHeight="1">
      <c r="A120" s="30"/>
      <c r="B120" s="31"/>
      <c r="C120" s="25" t="s">
        <v>27</v>
      </c>
      <c r="D120" s="30"/>
      <c r="E120" s="30"/>
      <c r="F120" s="23" t="str">
        <f>IF(E18="","",E18)</f>
        <v>Vyplň údaj</v>
      </c>
      <c r="G120" s="30"/>
      <c r="H120" s="30"/>
      <c r="I120" s="95" t="s">
        <v>31</v>
      </c>
      <c r="J120" s="28" t="str">
        <f>E24</f>
        <v xml:space="preserve"> </v>
      </c>
      <c r="K120" s="30"/>
      <c r="L120" s="40"/>
      <c r="S120" s="30"/>
      <c r="T120" s="30"/>
      <c r="U120" s="30"/>
      <c r="V120" s="30"/>
      <c r="W120" s="30"/>
      <c r="X120" s="30"/>
      <c r="Y120" s="30"/>
      <c r="Z120" s="30"/>
      <c r="AA120" s="30"/>
      <c r="AB120" s="30"/>
      <c r="AC120" s="30"/>
      <c r="AD120" s="30"/>
      <c r="AE120" s="30"/>
    </row>
    <row r="121" spans="1:31" s="2" customFormat="1" ht="10.35" customHeight="1">
      <c r="A121" s="30"/>
      <c r="B121" s="31"/>
      <c r="C121" s="30"/>
      <c r="D121" s="30"/>
      <c r="E121" s="30"/>
      <c r="F121" s="30"/>
      <c r="G121" s="30"/>
      <c r="H121" s="30"/>
      <c r="I121" s="94"/>
      <c r="J121" s="30"/>
      <c r="K121" s="30"/>
      <c r="L121" s="40"/>
      <c r="S121" s="30"/>
      <c r="T121" s="30"/>
      <c r="U121" s="30"/>
      <c r="V121" s="30"/>
      <c r="W121" s="30"/>
      <c r="X121" s="30"/>
      <c r="Y121" s="30"/>
      <c r="Z121" s="30"/>
      <c r="AA121" s="30"/>
      <c r="AB121" s="30"/>
      <c r="AC121" s="30"/>
      <c r="AD121" s="30"/>
      <c r="AE121" s="30"/>
    </row>
    <row r="122" spans="1:31" s="11" customFormat="1" ht="29.25" customHeight="1">
      <c r="A122" s="134"/>
      <c r="B122" s="135"/>
      <c r="C122" s="136" t="s">
        <v>106</v>
      </c>
      <c r="D122" s="137" t="s">
        <v>58</v>
      </c>
      <c r="E122" s="137" t="s">
        <v>54</v>
      </c>
      <c r="F122" s="137" t="s">
        <v>55</v>
      </c>
      <c r="G122" s="137" t="s">
        <v>107</v>
      </c>
      <c r="H122" s="137" t="s">
        <v>108</v>
      </c>
      <c r="I122" s="138" t="s">
        <v>109</v>
      </c>
      <c r="J122" s="137" t="s">
        <v>95</v>
      </c>
      <c r="K122" s="139" t="s">
        <v>110</v>
      </c>
      <c r="L122" s="140"/>
      <c r="M122" s="60" t="s">
        <v>1</v>
      </c>
      <c r="N122" s="61" t="s">
        <v>37</v>
      </c>
      <c r="O122" s="61" t="s">
        <v>111</v>
      </c>
      <c r="P122" s="61" t="s">
        <v>112</v>
      </c>
      <c r="Q122" s="61" t="s">
        <v>113</v>
      </c>
      <c r="R122" s="61" t="s">
        <v>114</v>
      </c>
      <c r="S122" s="61" t="s">
        <v>115</v>
      </c>
      <c r="T122" s="61" t="s">
        <v>116</v>
      </c>
      <c r="U122" s="62" t="s">
        <v>117</v>
      </c>
      <c r="V122" s="134"/>
      <c r="W122" s="134"/>
      <c r="X122" s="134"/>
      <c r="Y122" s="134"/>
      <c r="Z122" s="134"/>
      <c r="AA122" s="134"/>
      <c r="AB122" s="134"/>
      <c r="AC122" s="134"/>
      <c r="AD122" s="134"/>
      <c r="AE122" s="134"/>
    </row>
    <row r="123" spans="1:63" s="2" customFormat="1" ht="22.9" customHeight="1">
      <c r="A123" s="30"/>
      <c r="B123" s="31"/>
      <c r="C123" s="67" t="s">
        <v>118</v>
      </c>
      <c r="D123" s="30"/>
      <c r="E123" s="30"/>
      <c r="F123" s="30"/>
      <c r="G123" s="30"/>
      <c r="H123" s="30"/>
      <c r="I123" s="94"/>
      <c r="J123" s="141">
        <f>BK123</f>
        <v>0</v>
      </c>
      <c r="K123" s="30"/>
      <c r="L123" s="31"/>
      <c r="M123" s="63"/>
      <c r="N123" s="54"/>
      <c r="O123" s="64"/>
      <c r="P123" s="142">
        <f>P124</f>
        <v>0</v>
      </c>
      <c r="Q123" s="64"/>
      <c r="R123" s="142">
        <f>R124</f>
        <v>43.93465</v>
      </c>
      <c r="S123" s="64"/>
      <c r="T123" s="142">
        <f>T124</f>
        <v>252.135</v>
      </c>
      <c r="U123" s="65"/>
      <c r="V123" s="30"/>
      <c r="W123" s="30"/>
      <c r="X123" s="30"/>
      <c r="Y123" s="30"/>
      <c r="Z123" s="30"/>
      <c r="AA123" s="30"/>
      <c r="AB123" s="30"/>
      <c r="AC123" s="30"/>
      <c r="AD123" s="30"/>
      <c r="AE123" s="30"/>
      <c r="AT123" s="15" t="s">
        <v>72</v>
      </c>
      <c r="AU123" s="15" t="s">
        <v>97</v>
      </c>
      <c r="BK123" s="143">
        <f>BK124</f>
        <v>0</v>
      </c>
    </row>
    <row r="124" spans="2:63" s="12" customFormat="1" ht="25.9" customHeight="1">
      <c r="B124" s="144"/>
      <c r="D124" s="145" t="s">
        <v>72</v>
      </c>
      <c r="E124" s="146" t="s">
        <v>119</v>
      </c>
      <c r="F124" s="146" t="s">
        <v>120</v>
      </c>
      <c r="I124" s="147"/>
      <c r="J124" s="148">
        <f>BK124</f>
        <v>0</v>
      </c>
      <c r="L124" s="144"/>
      <c r="M124" s="149"/>
      <c r="N124" s="150"/>
      <c r="O124" s="150"/>
      <c r="P124" s="151">
        <f>P125+P134+P157+P164+P191+P201</f>
        <v>0</v>
      </c>
      <c r="Q124" s="150"/>
      <c r="R124" s="151">
        <f>R125+R134+R157+R164+R191+R201</f>
        <v>43.93465</v>
      </c>
      <c r="S124" s="150"/>
      <c r="T124" s="151">
        <f>T125+T134+T157+T164+T191+T201</f>
        <v>252.135</v>
      </c>
      <c r="U124" s="152"/>
      <c r="AR124" s="145" t="s">
        <v>81</v>
      </c>
      <c r="AT124" s="153" t="s">
        <v>72</v>
      </c>
      <c r="AU124" s="153" t="s">
        <v>73</v>
      </c>
      <c r="AY124" s="145" t="s">
        <v>121</v>
      </c>
      <c r="BK124" s="154">
        <f>BK125+BK134+BK157+BK164+BK191+BK201</f>
        <v>0</v>
      </c>
    </row>
    <row r="125" spans="2:63" s="12" customFormat="1" ht="22.9" customHeight="1">
      <c r="B125" s="144"/>
      <c r="D125" s="145" t="s">
        <v>72</v>
      </c>
      <c r="E125" s="155" t="s">
        <v>81</v>
      </c>
      <c r="F125" s="155" t="s">
        <v>122</v>
      </c>
      <c r="I125" s="147"/>
      <c r="J125" s="156">
        <f>BK125</f>
        <v>0</v>
      </c>
      <c r="L125" s="144"/>
      <c r="M125" s="149"/>
      <c r="N125" s="150"/>
      <c r="O125" s="150"/>
      <c r="P125" s="151">
        <f>SUM(P126:P133)</f>
        <v>0</v>
      </c>
      <c r="Q125" s="150"/>
      <c r="R125" s="151">
        <f>SUM(R126:R133)</f>
        <v>0.0327</v>
      </c>
      <c r="S125" s="150"/>
      <c r="T125" s="151">
        <f>SUM(T126:T133)</f>
        <v>236.635</v>
      </c>
      <c r="U125" s="152"/>
      <c r="AR125" s="145" t="s">
        <v>81</v>
      </c>
      <c r="AT125" s="153" t="s">
        <v>72</v>
      </c>
      <c r="AU125" s="153" t="s">
        <v>81</v>
      </c>
      <c r="AY125" s="145" t="s">
        <v>121</v>
      </c>
      <c r="BK125" s="154">
        <f>SUM(BK126:BK133)</f>
        <v>0</v>
      </c>
    </row>
    <row r="126" spans="1:65" s="2" customFormat="1" ht="21.75" customHeight="1">
      <c r="A126" s="30"/>
      <c r="B126" s="157"/>
      <c r="C126" s="158" t="s">
        <v>81</v>
      </c>
      <c r="D126" s="158" t="s">
        <v>123</v>
      </c>
      <c r="E126" s="159" t="s">
        <v>124</v>
      </c>
      <c r="F126" s="160" t="s">
        <v>125</v>
      </c>
      <c r="G126" s="161" t="s">
        <v>126</v>
      </c>
      <c r="H126" s="162">
        <v>245</v>
      </c>
      <c r="I126" s="163"/>
      <c r="J126" s="164">
        <f>ROUND(I126*H126,2)</f>
        <v>0</v>
      </c>
      <c r="K126" s="160" t="s">
        <v>127</v>
      </c>
      <c r="L126" s="31"/>
      <c r="M126" s="165" t="s">
        <v>1</v>
      </c>
      <c r="N126" s="166" t="s">
        <v>38</v>
      </c>
      <c r="O126" s="56"/>
      <c r="P126" s="167">
        <f>O126*H126</f>
        <v>0</v>
      </c>
      <c r="Q126" s="167">
        <v>0</v>
      </c>
      <c r="R126" s="167">
        <f>Q126*H126</f>
        <v>0</v>
      </c>
      <c r="S126" s="167">
        <v>0.32</v>
      </c>
      <c r="T126" s="167">
        <f>S126*H126</f>
        <v>78.4</v>
      </c>
      <c r="U126" s="168" t="s">
        <v>1</v>
      </c>
      <c r="V126" s="30"/>
      <c r="W126" s="30"/>
      <c r="X126" s="30"/>
      <c r="Y126" s="30"/>
      <c r="Z126" s="30"/>
      <c r="AA126" s="30"/>
      <c r="AB126" s="30"/>
      <c r="AC126" s="30"/>
      <c r="AD126" s="30"/>
      <c r="AE126" s="30"/>
      <c r="AR126" s="169" t="s">
        <v>128</v>
      </c>
      <c r="AT126" s="169" t="s">
        <v>123</v>
      </c>
      <c r="AU126" s="169" t="s">
        <v>83</v>
      </c>
      <c r="AY126" s="15" t="s">
        <v>121</v>
      </c>
      <c r="BE126" s="170">
        <f>IF(N126="základní",J126,0)</f>
        <v>0</v>
      </c>
      <c r="BF126" s="170">
        <f>IF(N126="snížená",J126,0)</f>
        <v>0</v>
      </c>
      <c r="BG126" s="170">
        <f>IF(N126="zákl. přenesená",J126,0)</f>
        <v>0</v>
      </c>
      <c r="BH126" s="170">
        <f>IF(N126="sníž. přenesená",J126,0)</f>
        <v>0</v>
      </c>
      <c r="BI126" s="170">
        <f>IF(N126="nulová",J126,0)</f>
        <v>0</v>
      </c>
      <c r="BJ126" s="15" t="s">
        <v>81</v>
      </c>
      <c r="BK126" s="170">
        <f>ROUND(I126*H126,2)</f>
        <v>0</v>
      </c>
      <c r="BL126" s="15" t="s">
        <v>128</v>
      </c>
      <c r="BM126" s="169" t="s">
        <v>129</v>
      </c>
    </row>
    <row r="127" spans="1:47" s="2" customFormat="1" ht="48.75">
      <c r="A127" s="30"/>
      <c r="B127" s="31"/>
      <c r="C127" s="30"/>
      <c r="D127" s="171" t="s">
        <v>130</v>
      </c>
      <c r="E127" s="30"/>
      <c r="F127" s="172" t="s">
        <v>131</v>
      </c>
      <c r="G127" s="30"/>
      <c r="H127" s="30"/>
      <c r="I127" s="94"/>
      <c r="J127" s="30"/>
      <c r="K127" s="30"/>
      <c r="L127" s="31"/>
      <c r="M127" s="173"/>
      <c r="N127" s="174"/>
      <c r="O127" s="56"/>
      <c r="P127" s="56"/>
      <c r="Q127" s="56"/>
      <c r="R127" s="56"/>
      <c r="S127" s="56"/>
      <c r="T127" s="56"/>
      <c r="U127" s="57"/>
      <c r="V127" s="30"/>
      <c r="W127" s="30"/>
      <c r="X127" s="30"/>
      <c r="Y127" s="30"/>
      <c r="Z127" s="30"/>
      <c r="AA127" s="30"/>
      <c r="AB127" s="30"/>
      <c r="AC127" s="30"/>
      <c r="AD127" s="30"/>
      <c r="AE127" s="30"/>
      <c r="AT127" s="15" t="s">
        <v>130</v>
      </c>
      <c r="AU127" s="15" t="s">
        <v>83</v>
      </c>
    </row>
    <row r="128" spans="1:65" s="2" customFormat="1" ht="16.5" customHeight="1">
      <c r="A128" s="30"/>
      <c r="B128" s="157"/>
      <c r="C128" s="158" t="s">
        <v>83</v>
      </c>
      <c r="D128" s="158" t="s">
        <v>123</v>
      </c>
      <c r="E128" s="159" t="s">
        <v>132</v>
      </c>
      <c r="F128" s="160" t="s">
        <v>133</v>
      </c>
      <c r="G128" s="161" t="s">
        <v>126</v>
      </c>
      <c r="H128" s="162">
        <v>245</v>
      </c>
      <c r="I128" s="163"/>
      <c r="J128" s="164">
        <f>ROUND(I128*H128,2)</f>
        <v>0</v>
      </c>
      <c r="K128" s="160" t="s">
        <v>127</v>
      </c>
      <c r="L128" s="31"/>
      <c r="M128" s="165" t="s">
        <v>1</v>
      </c>
      <c r="N128" s="166" t="s">
        <v>38</v>
      </c>
      <c r="O128" s="56"/>
      <c r="P128" s="167">
        <f>O128*H128</f>
        <v>0</v>
      </c>
      <c r="Q128" s="167">
        <v>0</v>
      </c>
      <c r="R128" s="167">
        <f>Q128*H128</f>
        <v>0</v>
      </c>
      <c r="S128" s="167">
        <v>0.29</v>
      </c>
      <c r="T128" s="167">
        <f>S128*H128</f>
        <v>71.05</v>
      </c>
      <c r="U128" s="168" t="s">
        <v>1</v>
      </c>
      <c r="V128" s="30"/>
      <c r="W128" s="30"/>
      <c r="X128" s="30"/>
      <c r="Y128" s="30"/>
      <c r="Z128" s="30"/>
      <c r="AA128" s="30"/>
      <c r="AB128" s="30"/>
      <c r="AC128" s="30"/>
      <c r="AD128" s="30"/>
      <c r="AE128" s="30"/>
      <c r="AR128" s="169" t="s">
        <v>128</v>
      </c>
      <c r="AT128" s="169" t="s">
        <v>123</v>
      </c>
      <c r="AU128" s="169" t="s">
        <v>83</v>
      </c>
      <c r="AY128" s="15" t="s">
        <v>121</v>
      </c>
      <c r="BE128" s="170">
        <f>IF(N128="základní",J128,0)</f>
        <v>0</v>
      </c>
      <c r="BF128" s="170">
        <f>IF(N128="snížená",J128,0)</f>
        <v>0</v>
      </c>
      <c r="BG128" s="170">
        <f>IF(N128="zákl. přenesená",J128,0)</f>
        <v>0</v>
      </c>
      <c r="BH128" s="170">
        <f>IF(N128="sníž. přenesená",J128,0)</f>
        <v>0</v>
      </c>
      <c r="BI128" s="170">
        <f>IF(N128="nulová",J128,0)</f>
        <v>0</v>
      </c>
      <c r="BJ128" s="15" t="s">
        <v>81</v>
      </c>
      <c r="BK128" s="170">
        <f>ROUND(I128*H128,2)</f>
        <v>0</v>
      </c>
      <c r="BL128" s="15" t="s">
        <v>128</v>
      </c>
      <c r="BM128" s="169" t="s">
        <v>134</v>
      </c>
    </row>
    <row r="129" spans="1:47" s="2" customFormat="1" ht="39">
      <c r="A129" s="30"/>
      <c r="B129" s="31"/>
      <c r="C129" s="30"/>
      <c r="D129" s="171" t="s">
        <v>130</v>
      </c>
      <c r="E129" s="30"/>
      <c r="F129" s="172" t="s">
        <v>135</v>
      </c>
      <c r="G129" s="30"/>
      <c r="H129" s="30"/>
      <c r="I129" s="94"/>
      <c r="J129" s="30"/>
      <c r="K129" s="30"/>
      <c r="L129" s="31"/>
      <c r="M129" s="173"/>
      <c r="N129" s="174"/>
      <c r="O129" s="56"/>
      <c r="P129" s="56"/>
      <c r="Q129" s="56"/>
      <c r="R129" s="56"/>
      <c r="S129" s="56"/>
      <c r="T129" s="56"/>
      <c r="U129" s="57"/>
      <c r="V129" s="30"/>
      <c r="W129" s="30"/>
      <c r="X129" s="30"/>
      <c r="Y129" s="30"/>
      <c r="Z129" s="30"/>
      <c r="AA129" s="30"/>
      <c r="AB129" s="30"/>
      <c r="AC129" s="30"/>
      <c r="AD129" s="30"/>
      <c r="AE129" s="30"/>
      <c r="AT129" s="15" t="s">
        <v>130</v>
      </c>
      <c r="AU129" s="15" t="s">
        <v>83</v>
      </c>
    </row>
    <row r="130" spans="1:65" s="2" customFormat="1" ht="21.75" customHeight="1">
      <c r="A130" s="30"/>
      <c r="B130" s="157"/>
      <c r="C130" s="158" t="s">
        <v>136</v>
      </c>
      <c r="D130" s="158" t="s">
        <v>123</v>
      </c>
      <c r="E130" s="159" t="s">
        <v>137</v>
      </c>
      <c r="F130" s="160" t="s">
        <v>138</v>
      </c>
      <c r="G130" s="161" t="s">
        <v>126</v>
      </c>
      <c r="H130" s="162">
        <v>545</v>
      </c>
      <c r="I130" s="163"/>
      <c r="J130" s="164">
        <f>ROUND(I130*H130,2)</f>
        <v>0</v>
      </c>
      <c r="K130" s="160" t="s">
        <v>1</v>
      </c>
      <c r="L130" s="31"/>
      <c r="M130" s="165" t="s">
        <v>1</v>
      </c>
      <c r="N130" s="166" t="s">
        <v>38</v>
      </c>
      <c r="O130" s="56"/>
      <c r="P130" s="167">
        <f>O130*H130</f>
        <v>0</v>
      </c>
      <c r="Q130" s="167">
        <v>6E-05</v>
      </c>
      <c r="R130" s="167">
        <f>Q130*H130</f>
        <v>0.0327</v>
      </c>
      <c r="S130" s="167">
        <v>0.128</v>
      </c>
      <c r="T130" s="167">
        <f>S130*H130</f>
        <v>69.76</v>
      </c>
      <c r="U130" s="168" t="s">
        <v>1</v>
      </c>
      <c r="V130" s="30"/>
      <c r="W130" s="30"/>
      <c r="X130" s="30"/>
      <c r="Y130" s="30"/>
      <c r="Z130" s="30"/>
      <c r="AA130" s="30"/>
      <c r="AB130" s="30"/>
      <c r="AC130" s="30"/>
      <c r="AD130" s="30"/>
      <c r="AE130" s="30"/>
      <c r="AR130" s="169" t="s">
        <v>128</v>
      </c>
      <c r="AT130" s="169" t="s">
        <v>123</v>
      </c>
      <c r="AU130" s="169" t="s">
        <v>83</v>
      </c>
      <c r="AY130" s="15" t="s">
        <v>121</v>
      </c>
      <c r="BE130" s="170">
        <f>IF(N130="základní",J130,0)</f>
        <v>0</v>
      </c>
      <c r="BF130" s="170">
        <f>IF(N130="snížená",J130,0)</f>
        <v>0</v>
      </c>
      <c r="BG130" s="170">
        <f>IF(N130="zákl. přenesená",J130,0)</f>
        <v>0</v>
      </c>
      <c r="BH130" s="170">
        <f>IF(N130="sníž. přenesená",J130,0)</f>
        <v>0</v>
      </c>
      <c r="BI130" s="170">
        <f>IF(N130="nulová",J130,0)</f>
        <v>0</v>
      </c>
      <c r="BJ130" s="15" t="s">
        <v>81</v>
      </c>
      <c r="BK130" s="170">
        <f>ROUND(I130*H130,2)</f>
        <v>0</v>
      </c>
      <c r="BL130" s="15" t="s">
        <v>128</v>
      </c>
      <c r="BM130" s="169" t="s">
        <v>139</v>
      </c>
    </row>
    <row r="131" spans="1:47" s="2" customFormat="1" ht="29.25">
      <c r="A131" s="30"/>
      <c r="B131" s="31"/>
      <c r="C131" s="30"/>
      <c r="D131" s="171" t="s">
        <v>130</v>
      </c>
      <c r="E131" s="30"/>
      <c r="F131" s="172" t="s">
        <v>140</v>
      </c>
      <c r="G131" s="30"/>
      <c r="H131" s="30"/>
      <c r="I131" s="94"/>
      <c r="J131" s="30"/>
      <c r="K131" s="30"/>
      <c r="L131" s="31"/>
      <c r="M131" s="173"/>
      <c r="N131" s="174"/>
      <c r="O131" s="56"/>
      <c r="P131" s="56"/>
      <c r="Q131" s="56"/>
      <c r="R131" s="56"/>
      <c r="S131" s="56"/>
      <c r="T131" s="56"/>
      <c r="U131" s="57"/>
      <c r="V131" s="30"/>
      <c r="W131" s="30"/>
      <c r="X131" s="30"/>
      <c r="Y131" s="30"/>
      <c r="Z131" s="30"/>
      <c r="AA131" s="30"/>
      <c r="AB131" s="30"/>
      <c r="AC131" s="30"/>
      <c r="AD131" s="30"/>
      <c r="AE131" s="30"/>
      <c r="AT131" s="15" t="s">
        <v>130</v>
      </c>
      <c r="AU131" s="15" t="s">
        <v>83</v>
      </c>
    </row>
    <row r="132" spans="1:65" s="2" customFormat="1" ht="16.5" customHeight="1">
      <c r="A132" s="30"/>
      <c r="B132" s="157"/>
      <c r="C132" s="158" t="s">
        <v>128</v>
      </c>
      <c r="D132" s="158" t="s">
        <v>123</v>
      </c>
      <c r="E132" s="159" t="s">
        <v>141</v>
      </c>
      <c r="F132" s="160" t="s">
        <v>142</v>
      </c>
      <c r="G132" s="161" t="s">
        <v>143</v>
      </c>
      <c r="H132" s="162">
        <v>85</v>
      </c>
      <c r="I132" s="163"/>
      <c r="J132" s="164">
        <f>ROUND(I132*H132,2)</f>
        <v>0</v>
      </c>
      <c r="K132" s="160" t="s">
        <v>127</v>
      </c>
      <c r="L132" s="31"/>
      <c r="M132" s="165" t="s">
        <v>1</v>
      </c>
      <c r="N132" s="166" t="s">
        <v>38</v>
      </c>
      <c r="O132" s="56"/>
      <c r="P132" s="167">
        <f>O132*H132</f>
        <v>0</v>
      </c>
      <c r="Q132" s="167">
        <v>0</v>
      </c>
      <c r="R132" s="167">
        <f>Q132*H132</f>
        <v>0</v>
      </c>
      <c r="S132" s="167">
        <v>0.205</v>
      </c>
      <c r="T132" s="167">
        <f>S132*H132</f>
        <v>17.425</v>
      </c>
      <c r="U132" s="168" t="s">
        <v>1</v>
      </c>
      <c r="V132" s="30"/>
      <c r="W132" s="30"/>
      <c r="X132" s="30"/>
      <c r="Y132" s="30"/>
      <c r="Z132" s="30"/>
      <c r="AA132" s="30"/>
      <c r="AB132" s="30"/>
      <c r="AC132" s="30"/>
      <c r="AD132" s="30"/>
      <c r="AE132" s="30"/>
      <c r="AR132" s="169" t="s">
        <v>128</v>
      </c>
      <c r="AT132" s="169" t="s">
        <v>123</v>
      </c>
      <c r="AU132" s="169" t="s">
        <v>83</v>
      </c>
      <c r="AY132" s="15" t="s">
        <v>121</v>
      </c>
      <c r="BE132" s="170">
        <f>IF(N132="základní",J132,0)</f>
        <v>0</v>
      </c>
      <c r="BF132" s="170">
        <f>IF(N132="snížená",J132,0)</f>
        <v>0</v>
      </c>
      <c r="BG132" s="170">
        <f>IF(N132="zákl. přenesená",J132,0)</f>
        <v>0</v>
      </c>
      <c r="BH132" s="170">
        <f>IF(N132="sníž. přenesená",J132,0)</f>
        <v>0</v>
      </c>
      <c r="BI132" s="170">
        <f>IF(N132="nulová",J132,0)</f>
        <v>0</v>
      </c>
      <c r="BJ132" s="15" t="s">
        <v>81</v>
      </c>
      <c r="BK132" s="170">
        <f>ROUND(I132*H132,2)</f>
        <v>0</v>
      </c>
      <c r="BL132" s="15" t="s">
        <v>128</v>
      </c>
      <c r="BM132" s="169" t="s">
        <v>144</v>
      </c>
    </row>
    <row r="133" spans="1:47" s="2" customFormat="1" ht="29.25">
      <c r="A133" s="30"/>
      <c r="B133" s="31"/>
      <c r="C133" s="30"/>
      <c r="D133" s="171" t="s">
        <v>130</v>
      </c>
      <c r="E133" s="30"/>
      <c r="F133" s="172" t="s">
        <v>145</v>
      </c>
      <c r="G133" s="30"/>
      <c r="H133" s="30"/>
      <c r="I133" s="94"/>
      <c r="J133" s="30"/>
      <c r="K133" s="30"/>
      <c r="L133" s="31"/>
      <c r="M133" s="173"/>
      <c r="N133" s="174"/>
      <c r="O133" s="56"/>
      <c r="P133" s="56"/>
      <c r="Q133" s="56"/>
      <c r="R133" s="56"/>
      <c r="S133" s="56"/>
      <c r="T133" s="56"/>
      <c r="U133" s="57"/>
      <c r="V133" s="30"/>
      <c r="W133" s="30"/>
      <c r="X133" s="30"/>
      <c r="Y133" s="30"/>
      <c r="Z133" s="30"/>
      <c r="AA133" s="30"/>
      <c r="AB133" s="30"/>
      <c r="AC133" s="30"/>
      <c r="AD133" s="30"/>
      <c r="AE133" s="30"/>
      <c r="AT133" s="15" t="s">
        <v>130</v>
      </c>
      <c r="AU133" s="15" t="s">
        <v>83</v>
      </c>
    </row>
    <row r="134" spans="2:63" s="12" customFormat="1" ht="22.9" customHeight="1">
      <c r="B134" s="144"/>
      <c r="D134" s="145" t="s">
        <v>72</v>
      </c>
      <c r="E134" s="155" t="s">
        <v>146</v>
      </c>
      <c r="F134" s="155" t="s">
        <v>147</v>
      </c>
      <c r="I134" s="147"/>
      <c r="J134" s="156">
        <f>BK134</f>
        <v>0</v>
      </c>
      <c r="L134" s="144"/>
      <c r="M134" s="149"/>
      <c r="N134" s="150"/>
      <c r="O134" s="150"/>
      <c r="P134" s="151">
        <f>SUM(P135:P156)</f>
        <v>0</v>
      </c>
      <c r="Q134" s="150"/>
      <c r="R134" s="151">
        <f>SUM(R135:R156)</f>
        <v>25.396800000000002</v>
      </c>
      <c r="S134" s="150"/>
      <c r="T134" s="151">
        <f>SUM(T135:T156)</f>
        <v>0</v>
      </c>
      <c r="U134" s="152"/>
      <c r="AR134" s="145" t="s">
        <v>81</v>
      </c>
      <c r="AT134" s="153" t="s">
        <v>72</v>
      </c>
      <c r="AU134" s="153" t="s">
        <v>81</v>
      </c>
      <c r="AY134" s="145" t="s">
        <v>121</v>
      </c>
      <c r="BK134" s="154">
        <f>SUM(BK135:BK156)</f>
        <v>0</v>
      </c>
    </row>
    <row r="135" spans="1:65" s="2" customFormat="1" ht="16.5" customHeight="1">
      <c r="A135" s="30"/>
      <c r="B135" s="157"/>
      <c r="C135" s="158" t="s">
        <v>146</v>
      </c>
      <c r="D135" s="158" t="s">
        <v>123</v>
      </c>
      <c r="E135" s="159" t="s">
        <v>148</v>
      </c>
      <c r="F135" s="160" t="s">
        <v>149</v>
      </c>
      <c r="G135" s="161" t="s">
        <v>126</v>
      </c>
      <c r="H135" s="162">
        <v>130</v>
      </c>
      <c r="I135" s="163"/>
      <c r="J135" s="164">
        <f>ROUND(I135*H135,2)</f>
        <v>0</v>
      </c>
      <c r="K135" s="160" t="s">
        <v>127</v>
      </c>
      <c r="L135" s="31"/>
      <c r="M135" s="165" t="s">
        <v>1</v>
      </c>
      <c r="N135" s="166" t="s">
        <v>38</v>
      </c>
      <c r="O135" s="56"/>
      <c r="P135" s="167">
        <f>O135*H135</f>
        <v>0</v>
      </c>
      <c r="Q135" s="167">
        <v>0</v>
      </c>
      <c r="R135" s="167">
        <f>Q135*H135</f>
        <v>0</v>
      </c>
      <c r="S135" s="167">
        <v>0</v>
      </c>
      <c r="T135" s="167">
        <f>S135*H135</f>
        <v>0</v>
      </c>
      <c r="U135" s="168" t="s">
        <v>1</v>
      </c>
      <c r="V135" s="30"/>
      <c r="W135" s="30"/>
      <c r="X135" s="30"/>
      <c r="Y135" s="30"/>
      <c r="Z135" s="30"/>
      <c r="AA135" s="30"/>
      <c r="AB135" s="30"/>
      <c r="AC135" s="30"/>
      <c r="AD135" s="30"/>
      <c r="AE135" s="30"/>
      <c r="AR135" s="169" t="s">
        <v>128</v>
      </c>
      <c r="AT135" s="169" t="s">
        <v>123</v>
      </c>
      <c r="AU135" s="169" t="s">
        <v>83</v>
      </c>
      <c r="AY135" s="15" t="s">
        <v>121</v>
      </c>
      <c r="BE135" s="170">
        <f>IF(N135="základní",J135,0)</f>
        <v>0</v>
      </c>
      <c r="BF135" s="170">
        <f>IF(N135="snížená",J135,0)</f>
        <v>0</v>
      </c>
      <c r="BG135" s="170">
        <f>IF(N135="zákl. přenesená",J135,0)</f>
        <v>0</v>
      </c>
      <c r="BH135" s="170">
        <f>IF(N135="sníž. přenesená",J135,0)</f>
        <v>0</v>
      </c>
      <c r="BI135" s="170">
        <f>IF(N135="nulová",J135,0)</f>
        <v>0</v>
      </c>
      <c r="BJ135" s="15" t="s">
        <v>81</v>
      </c>
      <c r="BK135" s="170">
        <f>ROUND(I135*H135,2)</f>
        <v>0</v>
      </c>
      <c r="BL135" s="15" t="s">
        <v>128</v>
      </c>
      <c r="BM135" s="169" t="s">
        <v>150</v>
      </c>
    </row>
    <row r="136" spans="1:47" s="2" customFormat="1" ht="19.5">
      <c r="A136" s="30"/>
      <c r="B136" s="31"/>
      <c r="C136" s="30"/>
      <c r="D136" s="171" t="s">
        <v>130</v>
      </c>
      <c r="E136" s="30"/>
      <c r="F136" s="172" t="s">
        <v>151</v>
      </c>
      <c r="G136" s="30"/>
      <c r="H136" s="30"/>
      <c r="I136" s="94"/>
      <c r="J136" s="30"/>
      <c r="K136" s="30"/>
      <c r="L136" s="31"/>
      <c r="M136" s="173"/>
      <c r="N136" s="174"/>
      <c r="O136" s="56"/>
      <c r="P136" s="56"/>
      <c r="Q136" s="56"/>
      <c r="R136" s="56"/>
      <c r="S136" s="56"/>
      <c r="T136" s="56"/>
      <c r="U136" s="57"/>
      <c r="V136" s="30"/>
      <c r="W136" s="30"/>
      <c r="X136" s="30"/>
      <c r="Y136" s="30"/>
      <c r="Z136" s="30"/>
      <c r="AA136" s="30"/>
      <c r="AB136" s="30"/>
      <c r="AC136" s="30"/>
      <c r="AD136" s="30"/>
      <c r="AE136" s="30"/>
      <c r="AT136" s="15" t="s">
        <v>130</v>
      </c>
      <c r="AU136" s="15" t="s">
        <v>83</v>
      </c>
    </row>
    <row r="137" spans="1:65" s="2" customFormat="1" ht="21.75" customHeight="1">
      <c r="A137" s="30"/>
      <c r="B137" s="157"/>
      <c r="C137" s="158" t="s">
        <v>152</v>
      </c>
      <c r="D137" s="158" t="s">
        <v>123</v>
      </c>
      <c r="E137" s="159" t="s">
        <v>153</v>
      </c>
      <c r="F137" s="160" t="s">
        <v>154</v>
      </c>
      <c r="G137" s="161" t="s">
        <v>126</v>
      </c>
      <c r="H137" s="162">
        <v>245</v>
      </c>
      <c r="I137" s="163"/>
      <c r="J137" s="164">
        <f>ROUND(I137*H137,2)</f>
        <v>0</v>
      </c>
      <c r="K137" s="160" t="s">
        <v>127</v>
      </c>
      <c r="L137" s="31"/>
      <c r="M137" s="165" t="s">
        <v>1</v>
      </c>
      <c r="N137" s="166" t="s">
        <v>38</v>
      </c>
      <c r="O137" s="56"/>
      <c r="P137" s="167">
        <f>O137*H137</f>
        <v>0</v>
      </c>
      <c r="Q137" s="167">
        <v>0</v>
      </c>
      <c r="R137" s="167">
        <f>Q137*H137</f>
        <v>0</v>
      </c>
      <c r="S137" s="167">
        <v>0</v>
      </c>
      <c r="T137" s="167">
        <f>S137*H137</f>
        <v>0</v>
      </c>
      <c r="U137" s="168" t="s">
        <v>1</v>
      </c>
      <c r="V137" s="30"/>
      <c r="W137" s="30"/>
      <c r="X137" s="30"/>
      <c r="Y137" s="30"/>
      <c r="Z137" s="30"/>
      <c r="AA137" s="30"/>
      <c r="AB137" s="30"/>
      <c r="AC137" s="30"/>
      <c r="AD137" s="30"/>
      <c r="AE137" s="30"/>
      <c r="AR137" s="169" t="s">
        <v>128</v>
      </c>
      <c r="AT137" s="169" t="s">
        <v>123</v>
      </c>
      <c r="AU137" s="169" t="s">
        <v>83</v>
      </c>
      <c r="AY137" s="15" t="s">
        <v>121</v>
      </c>
      <c r="BE137" s="170">
        <f>IF(N137="základní",J137,0)</f>
        <v>0</v>
      </c>
      <c r="BF137" s="170">
        <f>IF(N137="snížená",J137,0)</f>
        <v>0</v>
      </c>
      <c r="BG137" s="170">
        <f>IF(N137="zákl. přenesená",J137,0)</f>
        <v>0</v>
      </c>
      <c r="BH137" s="170">
        <f>IF(N137="sníž. přenesená",J137,0)</f>
        <v>0</v>
      </c>
      <c r="BI137" s="170">
        <f>IF(N137="nulová",J137,0)</f>
        <v>0</v>
      </c>
      <c r="BJ137" s="15" t="s">
        <v>81</v>
      </c>
      <c r="BK137" s="170">
        <f>ROUND(I137*H137,2)</f>
        <v>0</v>
      </c>
      <c r="BL137" s="15" t="s">
        <v>128</v>
      </c>
      <c r="BM137" s="169" t="s">
        <v>155</v>
      </c>
    </row>
    <row r="138" spans="1:47" s="2" customFormat="1" ht="29.25">
      <c r="A138" s="30"/>
      <c r="B138" s="31"/>
      <c r="C138" s="30"/>
      <c r="D138" s="171" t="s">
        <v>130</v>
      </c>
      <c r="E138" s="30"/>
      <c r="F138" s="172" t="s">
        <v>156</v>
      </c>
      <c r="G138" s="30"/>
      <c r="H138" s="30"/>
      <c r="I138" s="94"/>
      <c r="J138" s="30"/>
      <c r="K138" s="30"/>
      <c r="L138" s="31"/>
      <c r="M138" s="173"/>
      <c r="N138" s="174"/>
      <c r="O138" s="56"/>
      <c r="P138" s="56"/>
      <c r="Q138" s="56"/>
      <c r="R138" s="56"/>
      <c r="S138" s="56"/>
      <c r="T138" s="56"/>
      <c r="U138" s="57"/>
      <c r="V138" s="30"/>
      <c r="W138" s="30"/>
      <c r="X138" s="30"/>
      <c r="Y138" s="30"/>
      <c r="Z138" s="30"/>
      <c r="AA138" s="30"/>
      <c r="AB138" s="30"/>
      <c r="AC138" s="30"/>
      <c r="AD138" s="30"/>
      <c r="AE138" s="30"/>
      <c r="AT138" s="15" t="s">
        <v>130</v>
      </c>
      <c r="AU138" s="15" t="s">
        <v>83</v>
      </c>
    </row>
    <row r="139" spans="2:51" s="13" customFormat="1" ht="12">
      <c r="B139" s="175"/>
      <c r="D139" s="171" t="s">
        <v>157</v>
      </c>
      <c r="E139" s="176" t="s">
        <v>1</v>
      </c>
      <c r="F139" s="177" t="s">
        <v>158</v>
      </c>
      <c r="H139" s="178">
        <v>245</v>
      </c>
      <c r="I139" s="179"/>
      <c r="L139" s="175"/>
      <c r="M139" s="180"/>
      <c r="N139" s="181"/>
      <c r="O139" s="181"/>
      <c r="P139" s="181"/>
      <c r="Q139" s="181"/>
      <c r="R139" s="181"/>
      <c r="S139" s="181"/>
      <c r="T139" s="181"/>
      <c r="U139" s="182"/>
      <c r="AT139" s="176" t="s">
        <v>157</v>
      </c>
      <c r="AU139" s="176" t="s">
        <v>83</v>
      </c>
      <c r="AV139" s="13" t="s">
        <v>83</v>
      </c>
      <c r="AW139" s="13" t="s">
        <v>30</v>
      </c>
      <c r="AX139" s="13" t="s">
        <v>81</v>
      </c>
      <c r="AY139" s="176" t="s">
        <v>121</v>
      </c>
    </row>
    <row r="140" spans="1:65" s="2" customFormat="1" ht="16.5" customHeight="1">
      <c r="A140" s="30"/>
      <c r="B140" s="157"/>
      <c r="C140" s="158" t="s">
        <v>159</v>
      </c>
      <c r="D140" s="158" t="s">
        <v>123</v>
      </c>
      <c r="E140" s="159" t="s">
        <v>160</v>
      </c>
      <c r="F140" s="160" t="s">
        <v>161</v>
      </c>
      <c r="G140" s="161" t="s">
        <v>126</v>
      </c>
      <c r="H140" s="162">
        <v>115</v>
      </c>
      <c r="I140" s="163"/>
      <c r="J140" s="164">
        <f>ROUND(I140*H140,2)</f>
        <v>0</v>
      </c>
      <c r="K140" s="160" t="s">
        <v>127</v>
      </c>
      <c r="L140" s="31"/>
      <c r="M140" s="165" t="s">
        <v>1</v>
      </c>
      <c r="N140" s="166" t="s">
        <v>38</v>
      </c>
      <c r="O140" s="56"/>
      <c r="P140" s="167">
        <f>O140*H140</f>
        <v>0</v>
      </c>
      <c r="Q140" s="167">
        <v>0</v>
      </c>
      <c r="R140" s="167">
        <f>Q140*H140</f>
        <v>0</v>
      </c>
      <c r="S140" s="167">
        <v>0</v>
      </c>
      <c r="T140" s="167">
        <f>S140*H140</f>
        <v>0</v>
      </c>
      <c r="U140" s="168" t="s">
        <v>1</v>
      </c>
      <c r="V140" s="30"/>
      <c r="W140" s="30"/>
      <c r="X140" s="30"/>
      <c r="Y140" s="30"/>
      <c r="Z140" s="30"/>
      <c r="AA140" s="30"/>
      <c r="AB140" s="30"/>
      <c r="AC140" s="30"/>
      <c r="AD140" s="30"/>
      <c r="AE140" s="30"/>
      <c r="AR140" s="169" t="s">
        <v>128</v>
      </c>
      <c r="AT140" s="169" t="s">
        <v>123</v>
      </c>
      <c r="AU140" s="169" t="s">
        <v>83</v>
      </c>
      <c r="AY140" s="15" t="s">
        <v>121</v>
      </c>
      <c r="BE140" s="170">
        <f>IF(N140="základní",J140,0)</f>
        <v>0</v>
      </c>
      <c r="BF140" s="170">
        <f>IF(N140="snížená",J140,0)</f>
        <v>0</v>
      </c>
      <c r="BG140" s="170">
        <f>IF(N140="zákl. přenesená",J140,0)</f>
        <v>0</v>
      </c>
      <c r="BH140" s="170">
        <f>IF(N140="sníž. přenesená",J140,0)</f>
        <v>0</v>
      </c>
      <c r="BI140" s="170">
        <f>IF(N140="nulová",J140,0)</f>
        <v>0</v>
      </c>
      <c r="BJ140" s="15" t="s">
        <v>81</v>
      </c>
      <c r="BK140" s="170">
        <f>ROUND(I140*H140,2)</f>
        <v>0</v>
      </c>
      <c r="BL140" s="15" t="s">
        <v>128</v>
      </c>
      <c r="BM140" s="169" t="s">
        <v>162</v>
      </c>
    </row>
    <row r="141" spans="1:47" s="2" customFormat="1" ht="19.5">
      <c r="A141" s="30"/>
      <c r="B141" s="31"/>
      <c r="C141" s="30"/>
      <c r="D141" s="171" t="s">
        <v>130</v>
      </c>
      <c r="E141" s="30"/>
      <c r="F141" s="172" t="s">
        <v>163</v>
      </c>
      <c r="G141" s="30"/>
      <c r="H141" s="30"/>
      <c r="I141" s="94"/>
      <c r="J141" s="30"/>
      <c r="K141" s="30"/>
      <c r="L141" s="31"/>
      <c r="M141" s="173"/>
      <c r="N141" s="174"/>
      <c r="O141" s="56"/>
      <c r="P141" s="56"/>
      <c r="Q141" s="56"/>
      <c r="R141" s="56"/>
      <c r="S141" s="56"/>
      <c r="T141" s="56"/>
      <c r="U141" s="57"/>
      <c r="V141" s="30"/>
      <c r="W141" s="30"/>
      <c r="X141" s="30"/>
      <c r="Y141" s="30"/>
      <c r="Z141" s="30"/>
      <c r="AA141" s="30"/>
      <c r="AB141" s="30"/>
      <c r="AC141" s="30"/>
      <c r="AD141" s="30"/>
      <c r="AE141" s="30"/>
      <c r="AT141" s="15" t="s">
        <v>130</v>
      </c>
      <c r="AU141" s="15" t="s">
        <v>83</v>
      </c>
    </row>
    <row r="142" spans="1:65" s="2" customFormat="1" ht="21.75" customHeight="1">
      <c r="A142" s="30"/>
      <c r="B142" s="157"/>
      <c r="C142" s="158" t="s">
        <v>164</v>
      </c>
      <c r="D142" s="158" t="s">
        <v>123</v>
      </c>
      <c r="E142" s="159" t="s">
        <v>165</v>
      </c>
      <c r="F142" s="160" t="s">
        <v>166</v>
      </c>
      <c r="G142" s="161" t="s">
        <v>126</v>
      </c>
      <c r="H142" s="162">
        <v>775</v>
      </c>
      <c r="I142" s="163"/>
      <c r="J142" s="164">
        <f>ROUND(I142*H142,2)</f>
        <v>0</v>
      </c>
      <c r="K142" s="160" t="s">
        <v>127</v>
      </c>
      <c r="L142" s="31"/>
      <c r="M142" s="165" t="s">
        <v>1</v>
      </c>
      <c r="N142" s="166" t="s">
        <v>38</v>
      </c>
      <c r="O142" s="56"/>
      <c r="P142" s="167">
        <f>O142*H142</f>
        <v>0</v>
      </c>
      <c r="Q142" s="167">
        <v>0</v>
      </c>
      <c r="R142" s="167">
        <f>Q142*H142</f>
        <v>0</v>
      </c>
      <c r="S142" s="167">
        <v>0</v>
      </c>
      <c r="T142" s="167">
        <f>S142*H142</f>
        <v>0</v>
      </c>
      <c r="U142" s="168" t="s">
        <v>1</v>
      </c>
      <c r="V142" s="30"/>
      <c r="W142" s="30"/>
      <c r="X142" s="30"/>
      <c r="Y142" s="30"/>
      <c r="Z142" s="30"/>
      <c r="AA142" s="30"/>
      <c r="AB142" s="30"/>
      <c r="AC142" s="30"/>
      <c r="AD142" s="30"/>
      <c r="AE142" s="30"/>
      <c r="AR142" s="169" t="s">
        <v>128</v>
      </c>
      <c r="AT142" s="169" t="s">
        <v>123</v>
      </c>
      <c r="AU142" s="169" t="s">
        <v>83</v>
      </c>
      <c r="AY142" s="15" t="s">
        <v>121</v>
      </c>
      <c r="BE142" s="170">
        <f>IF(N142="základní",J142,0)</f>
        <v>0</v>
      </c>
      <c r="BF142" s="170">
        <f>IF(N142="snížená",J142,0)</f>
        <v>0</v>
      </c>
      <c r="BG142" s="170">
        <f>IF(N142="zákl. přenesená",J142,0)</f>
        <v>0</v>
      </c>
      <c r="BH142" s="170">
        <f>IF(N142="sníž. přenesená",J142,0)</f>
        <v>0</v>
      </c>
      <c r="BI142" s="170">
        <f>IF(N142="nulová",J142,0)</f>
        <v>0</v>
      </c>
      <c r="BJ142" s="15" t="s">
        <v>81</v>
      </c>
      <c r="BK142" s="170">
        <f>ROUND(I142*H142,2)</f>
        <v>0</v>
      </c>
      <c r="BL142" s="15" t="s">
        <v>128</v>
      </c>
      <c r="BM142" s="169" t="s">
        <v>167</v>
      </c>
    </row>
    <row r="143" spans="1:47" s="2" customFormat="1" ht="19.5">
      <c r="A143" s="30"/>
      <c r="B143" s="31"/>
      <c r="C143" s="30"/>
      <c r="D143" s="171" t="s">
        <v>130</v>
      </c>
      <c r="E143" s="30"/>
      <c r="F143" s="172" t="s">
        <v>168</v>
      </c>
      <c r="G143" s="30"/>
      <c r="H143" s="30"/>
      <c r="I143" s="94"/>
      <c r="J143" s="30"/>
      <c r="K143" s="30"/>
      <c r="L143" s="31"/>
      <c r="M143" s="173"/>
      <c r="N143" s="174"/>
      <c r="O143" s="56"/>
      <c r="P143" s="56"/>
      <c r="Q143" s="56"/>
      <c r="R143" s="56"/>
      <c r="S143" s="56"/>
      <c r="T143" s="56"/>
      <c r="U143" s="57"/>
      <c r="V143" s="30"/>
      <c r="W143" s="30"/>
      <c r="X143" s="30"/>
      <c r="Y143" s="30"/>
      <c r="Z143" s="30"/>
      <c r="AA143" s="30"/>
      <c r="AB143" s="30"/>
      <c r="AC143" s="30"/>
      <c r="AD143" s="30"/>
      <c r="AE143" s="30"/>
      <c r="AT143" s="15" t="s">
        <v>130</v>
      </c>
      <c r="AU143" s="15" t="s">
        <v>83</v>
      </c>
    </row>
    <row r="144" spans="2:51" s="13" customFormat="1" ht="12">
      <c r="B144" s="175"/>
      <c r="D144" s="171" t="s">
        <v>157</v>
      </c>
      <c r="E144" s="176" t="s">
        <v>1</v>
      </c>
      <c r="F144" s="177" t="s">
        <v>169</v>
      </c>
      <c r="H144" s="178">
        <v>775</v>
      </c>
      <c r="I144" s="179"/>
      <c r="L144" s="175"/>
      <c r="M144" s="180"/>
      <c r="N144" s="181"/>
      <c r="O144" s="181"/>
      <c r="P144" s="181"/>
      <c r="Q144" s="181"/>
      <c r="R144" s="181"/>
      <c r="S144" s="181"/>
      <c r="T144" s="181"/>
      <c r="U144" s="182"/>
      <c r="AT144" s="176" t="s">
        <v>157</v>
      </c>
      <c r="AU144" s="176" t="s">
        <v>83</v>
      </c>
      <c r="AV144" s="13" t="s">
        <v>83</v>
      </c>
      <c r="AW144" s="13" t="s">
        <v>30</v>
      </c>
      <c r="AX144" s="13" t="s">
        <v>81</v>
      </c>
      <c r="AY144" s="176" t="s">
        <v>121</v>
      </c>
    </row>
    <row r="145" spans="1:65" s="2" customFormat="1" ht="21.75" customHeight="1">
      <c r="A145" s="30"/>
      <c r="B145" s="157"/>
      <c r="C145" s="158" t="s">
        <v>170</v>
      </c>
      <c r="D145" s="158" t="s">
        <v>123</v>
      </c>
      <c r="E145" s="159" t="s">
        <v>171</v>
      </c>
      <c r="F145" s="160" t="s">
        <v>172</v>
      </c>
      <c r="G145" s="161" t="s">
        <v>126</v>
      </c>
      <c r="H145" s="162">
        <v>660</v>
      </c>
      <c r="I145" s="163"/>
      <c r="J145" s="164">
        <f>ROUND(I145*H145,2)</f>
        <v>0</v>
      </c>
      <c r="K145" s="160" t="s">
        <v>127</v>
      </c>
      <c r="L145" s="31"/>
      <c r="M145" s="165" t="s">
        <v>1</v>
      </c>
      <c r="N145" s="166" t="s">
        <v>38</v>
      </c>
      <c r="O145" s="56"/>
      <c r="P145" s="167">
        <f>O145*H145</f>
        <v>0</v>
      </c>
      <c r="Q145" s="167">
        <v>0</v>
      </c>
      <c r="R145" s="167">
        <f>Q145*H145</f>
        <v>0</v>
      </c>
      <c r="S145" s="167">
        <v>0</v>
      </c>
      <c r="T145" s="167">
        <f>S145*H145</f>
        <v>0</v>
      </c>
      <c r="U145" s="168" t="s">
        <v>1</v>
      </c>
      <c r="V145" s="30"/>
      <c r="W145" s="30"/>
      <c r="X145" s="30"/>
      <c r="Y145" s="30"/>
      <c r="Z145" s="30"/>
      <c r="AA145" s="30"/>
      <c r="AB145" s="30"/>
      <c r="AC145" s="30"/>
      <c r="AD145" s="30"/>
      <c r="AE145" s="30"/>
      <c r="AR145" s="169" t="s">
        <v>128</v>
      </c>
      <c r="AT145" s="169" t="s">
        <v>123</v>
      </c>
      <c r="AU145" s="169" t="s">
        <v>83</v>
      </c>
      <c r="AY145" s="15" t="s">
        <v>121</v>
      </c>
      <c r="BE145" s="170">
        <f>IF(N145="základní",J145,0)</f>
        <v>0</v>
      </c>
      <c r="BF145" s="170">
        <f>IF(N145="snížená",J145,0)</f>
        <v>0</v>
      </c>
      <c r="BG145" s="170">
        <f>IF(N145="zákl. přenesená",J145,0)</f>
        <v>0</v>
      </c>
      <c r="BH145" s="170">
        <f>IF(N145="sníž. přenesená",J145,0)</f>
        <v>0</v>
      </c>
      <c r="BI145" s="170">
        <f>IF(N145="nulová",J145,0)</f>
        <v>0</v>
      </c>
      <c r="BJ145" s="15" t="s">
        <v>81</v>
      </c>
      <c r="BK145" s="170">
        <f>ROUND(I145*H145,2)</f>
        <v>0</v>
      </c>
      <c r="BL145" s="15" t="s">
        <v>128</v>
      </c>
      <c r="BM145" s="169" t="s">
        <v>173</v>
      </c>
    </row>
    <row r="146" spans="1:47" s="2" customFormat="1" ht="29.25">
      <c r="A146" s="30"/>
      <c r="B146" s="31"/>
      <c r="C146" s="30"/>
      <c r="D146" s="171" t="s">
        <v>130</v>
      </c>
      <c r="E146" s="30"/>
      <c r="F146" s="172" t="s">
        <v>174</v>
      </c>
      <c r="G146" s="30"/>
      <c r="H146" s="30"/>
      <c r="I146" s="94"/>
      <c r="J146" s="30"/>
      <c r="K146" s="30"/>
      <c r="L146" s="31"/>
      <c r="M146" s="173"/>
      <c r="N146" s="174"/>
      <c r="O146" s="56"/>
      <c r="P146" s="56"/>
      <c r="Q146" s="56"/>
      <c r="R146" s="56"/>
      <c r="S146" s="56"/>
      <c r="T146" s="56"/>
      <c r="U146" s="57"/>
      <c r="V146" s="30"/>
      <c r="W146" s="30"/>
      <c r="X146" s="30"/>
      <c r="Y146" s="30"/>
      <c r="Z146" s="30"/>
      <c r="AA146" s="30"/>
      <c r="AB146" s="30"/>
      <c r="AC146" s="30"/>
      <c r="AD146" s="30"/>
      <c r="AE146" s="30"/>
      <c r="AT146" s="15" t="s">
        <v>130</v>
      </c>
      <c r="AU146" s="15" t="s">
        <v>83</v>
      </c>
    </row>
    <row r="147" spans="1:65" s="2" customFormat="1" ht="21.75" customHeight="1">
      <c r="A147" s="30"/>
      <c r="B147" s="157"/>
      <c r="C147" s="158" t="s">
        <v>175</v>
      </c>
      <c r="D147" s="158" t="s">
        <v>123</v>
      </c>
      <c r="E147" s="159" t="s">
        <v>426</v>
      </c>
      <c r="F147" s="160" t="s">
        <v>425</v>
      </c>
      <c r="G147" s="161" t="s">
        <v>126</v>
      </c>
      <c r="H147" s="162">
        <v>115</v>
      </c>
      <c r="I147" s="163"/>
      <c r="J147" s="164">
        <f>ROUND(I147*H147,2)</f>
        <v>0</v>
      </c>
      <c r="K147" s="160" t="s">
        <v>127</v>
      </c>
      <c r="L147" s="31"/>
      <c r="M147" s="165" t="s">
        <v>1</v>
      </c>
      <c r="N147" s="166" t="s">
        <v>38</v>
      </c>
      <c r="O147" s="56"/>
      <c r="P147" s="167">
        <f>O147*H147</f>
        <v>0</v>
      </c>
      <c r="Q147" s="167">
        <v>0</v>
      </c>
      <c r="R147" s="167">
        <f>Q147*H147</f>
        <v>0</v>
      </c>
      <c r="S147" s="167">
        <v>0</v>
      </c>
      <c r="T147" s="167">
        <f>S147*H147</f>
        <v>0</v>
      </c>
      <c r="U147" s="168" t="s">
        <v>1</v>
      </c>
      <c r="V147" s="30"/>
      <c r="W147" s="30"/>
      <c r="X147" s="30"/>
      <c r="Y147" s="30"/>
      <c r="Z147" s="30"/>
      <c r="AA147" s="30"/>
      <c r="AB147" s="30"/>
      <c r="AC147" s="30"/>
      <c r="AD147" s="30"/>
      <c r="AE147" s="30"/>
      <c r="AR147" s="169" t="s">
        <v>128</v>
      </c>
      <c r="AT147" s="169" t="s">
        <v>123</v>
      </c>
      <c r="AU147" s="169" t="s">
        <v>83</v>
      </c>
      <c r="AY147" s="15" t="s">
        <v>121</v>
      </c>
      <c r="BE147" s="170">
        <f>IF(N147="základní",J147,0)</f>
        <v>0</v>
      </c>
      <c r="BF147" s="170">
        <f>IF(N147="snížená",J147,0)</f>
        <v>0</v>
      </c>
      <c r="BG147" s="170">
        <f>IF(N147="zákl. přenesená",J147,0)</f>
        <v>0</v>
      </c>
      <c r="BH147" s="170">
        <f>IF(N147="sníž. přenesená",J147,0)</f>
        <v>0</v>
      </c>
      <c r="BI147" s="170">
        <f>IF(N147="nulová",J147,0)</f>
        <v>0</v>
      </c>
      <c r="BJ147" s="15" t="s">
        <v>81</v>
      </c>
      <c r="BK147" s="170">
        <f>ROUND(I147*H147,2)</f>
        <v>0</v>
      </c>
      <c r="BL147" s="15" t="s">
        <v>128</v>
      </c>
      <c r="BM147" s="169" t="s">
        <v>176</v>
      </c>
    </row>
    <row r="148" spans="1:47" s="2" customFormat="1" ht="29.25">
      <c r="A148" s="30"/>
      <c r="B148" s="31"/>
      <c r="C148" s="30"/>
      <c r="D148" s="171" t="s">
        <v>130</v>
      </c>
      <c r="E148" s="30"/>
      <c r="F148" s="172" t="s">
        <v>427</v>
      </c>
      <c r="G148" s="30"/>
      <c r="H148" s="30"/>
      <c r="I148" s="94"/>
      <c r="J148" s="30"/>
      <c r="K148" s="30"/>
      <c r="L148" s="31"/>
      <c r="M148" s="173"/>
      <c r="N148" s="174"/>
      <c r="O148" s="56"/>
      <c r="P148" s="56"/>
      <c r="Q148" s="56"/>
      <c r="R148" s="56"/>
      <c r="S148" s="56"/>
      <c r="T148" s="56"/>
      <c r="U148" s="57"/>
      <c r="V148" s="30"/>
      <c r="W148" s="30"/>
      <c r="X148" s="30"/>
      <c r="Y148" s="30"/>
      <c r="Z148" s="30"/>
      <c r="AA148" s="30"/>
      <c r="AB148" s="30"/>
      <c r="AC148" s="30"/>
      <c r="AD148" s="30"/>
      <c r="AE148" s="30"/>
      <c r="AT148" s="15" t="s">
        <v>130</v>
      </c>
      <c r="AU148" s="15" t="s">
        <v>83</v>
      </c>
    </row>
    <row r="149" spans="1:65" s="2" customFormat="1" ht="21.75" customHeight="1">
      <c r="A149" s="30"/>
      <c r="B149" s="157"/>
      <c r="C149" s="158" t="s">
        <v>177</v>
      </c>
      <c r="D149" s="158" t="s">
        <v>123</v>
      </c>
      <c r="E149" s="159" t="s">
        <v>178</v>
      </c>
      <c r="F149" s="160" t="s">
        <v>179</v>
      </c>
      <c r="G149" s="161" t="s">
        <v>126</v>
      </c>
      <c r="H149" s="162">
        <v>130</v>
      </c>
      <c r="I149" s="163"/>
      <c r="J149" s="164">
        <f>ROUND(I149*H149,2)</f>
        <v>0</v>
      </c>
      <c r="K149" s="160" t="s">
        <v>127</v>
      </c>
      <c r="L149" s="31"/>
      <c r="M149" s="165" t="s">
        <v>1</v>
      </c>
      <c r="N149" s="166" t="s">
        <v>38</v>
      </c>
      <c r="O149" s="56"/>
      <c r="P149" s="167">
        <f>O149*H149</f>
        <v>0</v>
      </c>
      <c r="Q149" s="167">
        <v>0.19536</v>
      </c>
      <c r="R149" s="167">
        <f>Q149*H149</f>
        <v>25.396800000000002</v>
      </c>
      <c r="S149" s="167">
        <v>0</v>
      </c>
      <c r="T149" s="167">
        <f>S149*H149</f>
        <v>0</v>
      </c>
      <c r="U149" s="168" t="s">
        <v>1</v>
      </c>
      <c r="V149" s="30"/>
      <c r="W149" s="30"/>
      <c r="X149" s="30"/>
      <c r="Y149" s="30"/>
      <c r="Z149" s="30"/>
      <c r="AA149" s="30"/>
      <c r="AB149" s="30"/>
      <c r="AC149" s="30"/>
      <c r="AD149" s="30"/>
      <c r="AE149" s="30"/>
      <c r="AR149" s="169" t="s">
        <v>128</v>
      </c>
      <c r="AT149" s="169" t="s">
        <v>123</v>
      </c>
      <c r="AU149" s="169" t="s">
        <v>83</v>
      </c>
      <c r="AY149" s="15" t="s">
        <v>121</v>
      </c>
      <c r="BE149" s="170">
        <f>IF(N149="základní",J149,0)</f>
        <v>0</v>
      </c>
      <c r="BF149" s="170">
        <f>IF(N149="snížená",J149,0)</f>
        <v>0</v>
      </c>
      <c r="BG149" s="170">
        <f>IF(N149="zákl. přenesená",J149,0)</f>
        <v>0</v>
      </c>
      <c r="BH149" s="170">
        <f>IF(N149="sníž. přenesená",J149,0)</f>
        <v>0</v>
      </c>
      <c r="BI149" s="170">
        <f>IF(N149="nulová",J149,0)</f>
        <v>0</v>
      </c>
      <c r="BJ149" s="15" t="s">
        <v>81</v>
      </c>
      <c r="BK149" s="170">
        <f>ROUND(I149*H149,2)</f>
        <v>0</v>
      </c>
      <c r="BL149" s="15" t="s">
        <v>128</v>
      </c>
      <c r="BM149" s="169" t="s">
        <v>180</v>
      </c>
    </row>
    <row r="150" spans="1:47" s="2" customFormat="1" ht="29.25">
      <c r="A150" s="30"/>
      <c r="B150" s="31"/>
      <c r="C150" s="30"/>
      <c r="D150" s="171" t="s">
        <v>130</v>
      </c>
      <c r="E150" s="30"/>
      <c r="F150" s="172" t="s">
        <v>181</v>
      </c>
      <c r="G150" s="30"/>
      <c r="H150" s="30"/>
      <c r="I150" s="94"/>
      <c r="J150" s="30"/>
      <c r="K150" s="30"/>
      <c r="L150" s="31"/>
      <c r="M150" s="173"/>
      <c r="N150" s="174"/>
      <c r="O150" s="56"/>
      <c r="P150" s="56"/>
      <c r="Q150" s="56"/>
      <c r="R150" s="56"/>
      <c r="S150" s="56"/>
      <c r="T150" s="56"/>
      <c r="U150" s="57"/>
      <c r="V150" s="30"/>
      <c r="W150" s="30"/>
      <c r="X150" s="30"/>
      <c r="Y150" s="30"/>
      <c r="Z150" s="30"/>
      <c r="AA150" s="30"/>
      <c r="AB150" s="30"/>
      <c r="AC150" s="30"/>
      <c r="AD150" s="30"/>
      <c r="AE150" s="30"/>
      <c r="AT150" s="15" t="s">
        <v>130</v>
      </c>
      <c r="AU150" s="15" t="s">
        <v>83</v>
      </c>
    </row>
    <row r="151" spans="1:65" s="2" customFormat="1" ht="16.5" customHeight="1">
      <c r="A151" s="30"/>
      <c r="B151" s="157"/>
      <c r="C151" s="158" t="s">
        <v>182</v>
      </c>
      <c r="D151" s="158" t="s">
        <v>123</v>
      </c>
      <c r="E151" s="159" t="s">
        <v>183</v>
      </c>
      <c r="F151" s="160" t="s">
        <v>184</v>
      </c>
      <c r="G151" s="161" t="s">
        <v>143</v>
      </c>
      <c r="H151" s="162">
        <v>5</v>
      </c>
      <c r="I151" s="163"/>
      <c r="J151" s="164">
        <f>ROUND(I151*H151,2)</f>
        <v>0</v>
      </c>
      <c r="K151" s="160" t="s">
        <v>1</v>
      </c>
      <c r="L151" s="31"/>
      <c r="M151" s="165" t="s">
        <v>1</v>
      </c>
      <c r="N151" s="166" t="s">
        <v>38</v>
      </c>
      <c r="O151" s="56"/>
      <c r="P151" s="167">
        <f>O151*H151</f>
        <v>0</v>
      </c>
      <c r="Q151" s="167">
        <v>0</v>
      </c>
      <c r="R151" s="167">
        <f>Q151*H151</f>
        <v>0</v>
      </c>
      <c r="S151" s="167">
        <v>0</v>
      </c>
      <c r="T151" s="167">
        <f>S151*H151</f>
        <v>0</v>
      </c>
      <c r="U151" s="168" t="s">
        <v>1</v>
      </c>
      <c r="V151" s="30"/>
      <c r="W151" s="30"/>
      <c r="X151" s="30"/>
      <c r="Y151" s="30"/>
      <c r="Z151" s="30"/>
      <c r="AA151" s="30"/>
      <c r="AB151" s="30"/>
      <c r="AC151" s="30"/>
      <c r="AD151" s="30"/>
      <c r="AE151" s="30"/>
      <c r="AR151" s="169" t="s">
        <v>128</v>
      </c>
      <c r="AT151" s="169" t="s">
        <v>123</v>
      </c>
      <c r="AU151" s="169" t="s">
        <v>83</v>
      </c>
      <c r="AY151" s="15" t="s">
        <v>121</v>
      </c>
      <c r="BE151" s="170">
        <f>IF(N151="základní",J151,0)</f>
        <v>0</v>
      </c>
      <c r="BF151" s="170">
        <f>IF(N151="snížená",J151,0)</f>
        <v>0</v>
      </c>
      <c r="BG151" s="170">
        <f>IF(N151="zákl. přenesená",J151,0)</f>
        <v>0</v>
      </c>
      <c r="BH151" s="170">
        <f>IF(N151="sníž. přenesená",J151,0)</f>
        <v>0</v>
      </c>
      <c r="BI151" s="170">
        <f>IF(N151="nulová",J151,0)</f>
        <v>0</v>
      </c>
      <c r="BJ151" s="15" t="s">
        <v>81</v>
      </c>
      <c r="BK151" s="170">
        <f>ROUND(I151*H151,2)</f>
        <v>0</v>
      </c>
      <c r="BL151" s="15" t="s">
        <v>128</v>
      </c>
      <c r="BM151" s="169" t="s">
        <v>185</v>
      </c>
    </row>
    <row r="152" spans="1:47" s="2" customFormat="1" ht="12">
      <c r="A152" s="30"/>
      <c r="B152" s="31"/>
      <c r="C152" s="30"/>
      <c r="D152" s="171" t="s">
        <v>130</v>
      </c>
      <c r="E152" s="30"/>
      <c r="F152" s="172" t="s">
        <v>186</v>
      </c>
      <c r="G152" s="30"/>
      <c r="H152" s="30"/>
      <c r="I152" s="94"/>
      <c r="J152" s="30"/>
      <c r="K152" s="30"/>
      <c r="L152" s="31"/>
      <c r="M152" s="173"/>
      <c r="N152" s="174"/>
      <c r="O152" s="56"/>
      <c r="P152" s="56"/>
      <c r="Q152" s="56"/>
      <c r="R152" s="56"/>
      <c r="S152" s="56"/>
      <c r="T152" s="56"/>
      <c r="U152" s="57"/>
      <c r="V152" s="30"/>
      <c r="W152" s="30"/>
      <c r="X152" s="30"/>
      <c r="Y152" s="30"/>
      <c r="Z152" s="30"/>
      <c r="AA152" s="30"/>
      <c r="AB152" s="30"/>
      <c r="AC152" s="30"/>
      <c r="AD152" s="30"/>
      <c r="AE152" s="30"/>
      <c r="AT152" s="15" t="s">
        <v>130</v>
      </c>
      <c r="AU152" s="15" t="s">
        <v>83</v>
      </c>
    </row>
    <row r="153" spans="1:65" s="2" customFormat="1" ht="16.5" customHeight="1">
      <c r="A153" s="30"/>
      <c r="B153" s="157"/>
      <c r="C153" s="158" t="s">
        <v>187</v>
      </c>
      <c r="D153" s="158" t="s">
        <v>123</v>
      </c>
      <c r="E153" s="159" t="s">
        <v>188</v>
      </c>
      <c r="F153" s="160" t="s">
        <v>189</v>
      </c>
      <c r="G153" s="161" t="s">
        <v>143</v>
      </c>
      <c r="H153" s="162">
        <v>10</v>
      </c>
      <c r="I153" s="163"/>
      <c r="J153" s="164">
        <f>ROUND(I153*H153,2)</f>
        <v>0</v>
      </c>
      <c r="K153" s="160" t="s">
        <v>1</v>
      </c>
      <c r="L153" s="31"/>
      <c r="M153" s="165" t="s">
        <v>1</v>
      </c>
      <c r="N153" s="166" t="s">
        <v>38</v>
      </c>
      <c r="O153" s="56"/>
      <c r="P153" s="167">
        <f>O153*H153</f>
        <v>0</v>
      </c>
      <c r="Q153" s="167">
        <v>0</v>
      </c>
      <c r="R153" s="167">
        <f>Q153*H153</f>
        <v>0</v>
      </c>
      <c r="S153" s="167">
        <v>0</v>
      </c>
      <c r="T153" s="167">
        <f>S153*H153</f>
        <v>0</v>
      </c>
      <c r="U153" s="168" t="s">
        <v>1</v>
      </c>
      <c r="V153" s="30"/>
      <c r="W153" s="30"/>
      <c r="X153" s="30"/>
      <c r="Y153" s="30"/>
      <c r="Z153" s="30"/>
      <c r="AA153" s="30"/>
      <c r="AB153" s="30"/>
      <c r="AC153" s="30"/>
      <c r="AD153" s="30"/>
      <c r="AE153" s="30"/>
      <c r="AR153" s="169" t="s">
        <v>128</v>
      </c>
      <c r="AT153" s="169" t="s">
        <v>123</v>
      </c>
      <c r="AU153" s="169" t="s">
        <v>83</v>
      </c>
      <c r="AY153" s="15" t="s">
        <v>121</v>
      </c>
      <c r="BE153" s="170">
        <f>IF(N153="základní",J153,0)</f>
        <v>0</v>
      </c>
      <c r="BF153" s="170">
        <f>IF(N153="snížená",J153,0)</f>
        <v>0</v>
      </c>
      <c r="BG153" s="170">
        <f>IF(N153="zákl. přenesená",J153,0)</f>
        <v>0</v>
      </c>
      <c r="BH153" s="170">
        <f>IF(N153="sníž. přenesená",J153,0)</f>
        <v>0</v>
      </c>
      <c r="BI153" s="170">
        <f>IF(N153="nulová",J153,0)</f>
        <v>0</v>
      </c>
      <c r="BJ153" s="15" t="s">
        <v>81</v>
      </c>
      <c r="BK153" s="170">
        <f>ROUND(I153*H153,2)</f>
        <v>0</v>
      </c>
      <c r="BL153" s="15" t="s">
        <v>128</v>
      </c>
      <c r="BM153" s="169" t="s">
        <v>190</v>
      </c>
    </row>
    <row r="154" spans="1:47" s="2" customFormat="1" ht="12">
      <c r="A154" s="30"/>
      <c r="B154" s="31"/>
      <c r="C154" s="30"/>
      <c r="D154" s="171" t="s">
        <v>130</v>
      </c>
      <c r="E154" s="30"/>
      <c r="F154" s="172" t="s">
        <v>191</v>
      </c>
      <c r="G154" s="30"/>
      <c r="H154" s="30"/>
      <c r="I154" s="94"/>
      <c r="J154" s="30"/>
      <c r="K154" s="30"/>
      <c r="L154" s="31"/>
      <c r="M154" s="173"/>
      <c r="N154" s="174"/>
      <c r="O154" s="56"/>
      <c r="P154" s="56"/>
      <c r="Q154" s="56"/>
      <c r="R154" s="56"/>
      <c r="S154" s="56"/>
      <c r="T154" s="56"/>
      <c r="U154" s="57"/>
      <c r="V154" s="30"/>
      <c r="W154" s="30"/>
      <c r="X154" s="30"/>
      <c r="Y154" s="30"/>
      <c r="Z154" s="30"/>
      <c r="AA154" s="30"/>
      <c r="AB154" s="30"/>
      <c r="AC154" s="30"/>
      <c r="AD154" s="30"/>
      <c r="AE154" s="30"/>
      <c r="AT154" s="15" t="s">
        <v>130</v>
      </c>
      <c r="AU154" s="15" t="s">
        <v>83</v>
      </c>
    </row>
    <row r="155" spans="1:65" s="2" customFormat="1" ht="16.5" customHeight="1">
      <c r="A155" s="30"/>
      <c r="B155" s="157"/>
      <c r="C155" s="158" t="s">
        <v>192</v>
      </c>
      <c r="D155" s="158" t="s">
        <v>123</v>
      </c>
      <c r="E155" s="159" t="s">
        <v>193</v>
      </c>
      <c r="F155" s="160" t="s">
        <v>194</v>
      </c>
      <c r="G155" s="161" t="s">
        <v>143</v>
      </c>
      <c r="H155" s="162">
        <v>10</v>
      </c>
      <c r="I155" s="163"/>
      <c r="J155" s="164">
        <f>ROUND(I155*H155,2)</f>
        <v>0</v>
      </c>
      <c r="K155" s="160" t="s">
        <v>1</v>
      </c>
      <c r="L155" s="31"/>
      <c r="M155" s="165" t="s">
        <v>1</v>
      </c>
      <c r="N155" s="166" t="s">
        <v>38</v>
      </c>
      <c r="O155" s="56"/>
      <c r="P155" s="167">
        <f>O155*H155</f>
        <v>0</v>
      </c>
      <c r="Q155" s="167">
        <v>0</v>
      </c>
      <c r="R155" s="167">
        <f>Q155*H155</f>
        <v>0</v>
      </c>
      <c r="S155" s="167">
        <v>0</v>
      </c>
      <c r="T155" s="167">
        <f>S155*H155</f>
        <v>0</v>
      </c>
      <c r="U155" s="168" t="s">
        <v>1</v>
      </c>
      <c r="V155" s="30"/>
      <c r="W155" s="30"/>
      <c r="X155" s="30"/>
      <c r="Y155" s="30"/>
      <c r="Z155" s="30"/>
      <c r="AA155" s="30"/>
      <c r="AB155" s="30"/>
      <c r="AC155" s="30"/>
      <c r="AD155" s="30"/>
      <c r="AE155" s="30"/>
      <c r="AR155" s="169" t="s">
        <v>128</v>
      </c>
      <c r="AT155" s="169" t="s">
        <v>123</v>
      </c>
      <c r="AU155" s="169" t="s">
        <v>83</v>
      </c>
      <c r="AY155" s="15" t="s">
        <v>121</v>
      </c>
      <c r="BE155" s="170">
        <f>IF(N155="základní",J155,0)</f>
        <v>0</v>
      </c>
      <c r="BF155" s="170">
        <f>IF(N155="snížená",J155,0)</f>
        <v>0</v>
      </c>
      <c r="BG155" s="170">
        <f>IF(N155="zákl. přenesená",J155,0)</f>
        <v>0</v>
      </c>
      <c r="BH155" s="170">
        <f>IF(N155="sníž. přenesená",J155,0)</f>
        <v>0</v>
      </c>
      <c r="BI155" s="170">
        <f>IF(N155="nulová",J155,0)</f>
        <v>0</v>
      </c>
      <c r="BJ155" s="15" t="s">
        <v>81</v>
      </c>
      <c r="BK155" s="170">
        <f>ROUND(I155*H155,2)</f>
        <v>0</v>
      </c>
      <c r="BL155" s="15" t="s">
        <v>128</v>
      </c>
      <c r="BM155" s="169" t="s">
        <v>195</v>
      </c>
    </row>
    <row r="156" spans="1:47" s="2" customFormat="1" ht="12">
      <c r="A156" s="30"/>
      <c r="B156" s="31"/>
      <c r="C156" s="30"/>
      <c r="D156" s="171" t="s">
        <v>130</v>
      </c>
      <c r="E156" s="30"/>
      <c r="F156" s="172" t="s">
        <v>196</v>
      </c>
      <c r="G156" s="30"/>
      <c r="H156" s="30"/>
      <c r="I156" s="94"/>
      <c r="J156" s="30"/>
      <c r="K156" s="30"/>
      <c r="L156" s="31"/>
      <c r="M156" s="173"/>
      <c r="N156" s="174"/>
      <c r="O156" s="56"/>
      <c r="P156" s="56"/>
      <c r="Q156" s="56"/>
      <c r="R156" s="56"/>
      <c r="S156" s="56"/>
      <c r="T156" s="56"/>
      <c r="U156" s="57"/>
      <c r="V156" s="30"/>
      <c r="W156" s="30"/>
      <c r="X156" s="30"/>
      <c r="Y156" s="30"/>
      <c r="Z156" s="30"/>
      <c r="AA156" s="30"/>
      <c r="AB156" s="30"/>
      <c r="AC156" s="30"/>
      <c r="AD156" s="30"/>
      <c r="AE156" s="30"/>
      <c r="AT156" s="15" t="s">
        <v>130</v>
      </c>
      <c r="AU156" s="15" t="s">
        <v>83</v>
      </c>
    </row>
    <row r="157" spans="2:63" s="12" customFormat="1" ht="22.9" customHeight="1">
      <c r="B157" s="144"/>
      <c r="D157" s="145" t="s">
        <v>72</v>
      </c>
      <c r="E157" s="155" t="s">
        <v>164</v>
      </c>
      <c r="F157" s="155" t="s">
        <v>197</v>
      </c>
      <c r="I157" s="147"/>
      <c r="J157" s="156">
        <f>BK157</f>
        <v>0</v>
      </c>
      <c r="L157" s="144"/>
      <c r="M157" s="149"/>
      <c r="N157" s="150"/>
      <c r="O157" s="150"/>
      <c r="P157" s="151">
        <f>SUM(P158:P163)</f>
        <v>0</v>
      </c>
      <c r="Q157" s="150"/>
      <c r="R157" s="151">
        <f>SUM(R158:R163)</f>
        <v>1.57924</v>
      </c>
      <c r="S157" s="150"/>
      <c r="T157" s="151">
        <f>SUM(T158:T163)</f>
        <v>0</v>
      </c>
      <c r="U157" s="152"/>
      <c r="AR157" s="145" t="s">
        <v>81</v>
      </c>
      <c r="AT157" s="153" t="s">
        <v>72</v>
      </c>
      <c r="AU157" s="153" t="s">
        <v>81</v>
      </c>
      <c r="AY157" s="145" t="s">
        <v>121</v>
      </c>
      <c r="BK157" s="154">
        <f>SUM(BK158:BK163)</f>
        <v>0</v>
      </c>
    </row>
    <row r="158" spans="1:65" s="2" customFormat="1" ht="21.75" customHeight="1">
      <c r="A158" s="30"/>
      <c r="B158" s="157"/>
      <c r="C158" s="158" t="s">
        <v>8</v>
      </c>
      <c r="D158" s="158" t="s">
        <v>123</v>
      </c>
      <c r="E158" s="159" t="s">
        <v>198</v>
      </c>
      <c r="F158" s="160" t="s">
        <v>199</v>
      </c>
      <c r="G158" s="161" t="s">
        <v>200</v>
      </c>
      <c r="H158" s="162">
        <v>2</v>
      </c>
      <c r="I158" s="163"/>
      <c r="J158" s="164">
        <f>ROUND(I158*H158,2)</f>
        <v>0</v>
      </c>
      <c r="K158" s="160" t="s">
        <v>1</v>
      </c>
      <c r="L158" s="31"/>
      <c r="M158" s="165" t="s">
        <v>1</v>
      </c>
      <c r="N158" s="166" t="s">
        <v>38</v>
      </c>
      <c r="O158" s="56"/>
      <c r="P158" s="167">
        <f>O158*H158</f>
        <v>0</v>
      </c>
      <c r="Q158" s="167">
        <v>0.42368</v>
      </c>
      <c r="R158" s="167">
        <f>Q158*H158</f>
        <v>0.84736</v>
      </c>
      <c r="S158" s="167">
        <v>0</v>
      </c>
      <c r="T158" s="167">
        <f>S158*H158</f>
        <v>0</v>
      </c>
      <c r="U158" s="168" t="s">
        <v>1</v>
      </c>
      <c r="V158" s="30"/>
      <c r="W158" s="30"/>
      <c r="X158" s="30"/>
      <c r="Y158" s="30"/>
      <c r="Z158" s="30"/>
      <c r="AA158" s="30"/>
      <c r="AB158" s="30"/>
      <c r="AC158" s="30"/>
      <c r="AD158" s="30"/>
      <c r="AE158" s="30"/>
      <c r="AR158" s="169" t="s">
        <v>128</v>
      </c>
      <c r="AT158" s="169" t="s">
        <v>123</v>
      </c>
      <c r="AU158" s="169" t="s">
        <v>83</v>
      </c>
      <c r="AY158" s="15" t="s">
        <v>121</v>
      </c>
      <c r="BE158" s="170">
        <f>IF(N158="základní",J158,0)</f>
        <v>0</v>
      </c>
      <c r="BF158" s="170">
        <f>IF(N158="snížená",J158,0)</f>
        <v>0</v>
      </c>
      <c r="BG158" s="170">
        <f>IF(N158="zákl. přenesená",J158,0)</f>
        <v>0</v>
      </c>
      <c r="BH158" s="170">
        <f>IF(N158="sníž. přenesená",J158,0)</f>
        <v>0</v>
      </c>
      <c r="BI158" s="170">
        <f>IF(N158="nulová",J158,0)</f>
        <v>0</v>
      </c>
      <c r="BJ158" s="15" t="s">
        <v>81</v>
      </c>
      <c r="BK158" s="170">
        <f>ROUND(I158*H158,2)</f>
        <v>0</v>
      </c>
      <c r="BL158" s="15" t="s">
        <v>128</v>
      </c>
      <c r="BM158" s="169" t="s">
        <v>201</v>
      </c>
    </row>
    <row r="159" spans="1:47" s="2" customFormat="1" ht="19.5">
      <c r="A159" s="30"/>
      <c r="B159" s="31"/>
      <c r="C159" s="30"/>
      <c r="D159" s="171" t="s">
        <v>130</v>
      </c>
      <c r="E159" s="30"/>
      <c r="F159" s="172" t="s">
        <v>202</v>
      </c>
      <c r="G159" s="30"/>
      <c r="H159" s="30"/>
      <c r="I159" s="94"/>
      <c r="J159" s="30"/>
      <c r="K159" s="30"/>
      <c r="L159" s="31"/>
      <c r="M159" s="173"/>
      <c r="N159" s="174"/>
      <c r="O159" s="56"/>
      <c r="P159" s="56"/>
      <c r="Q159" s="56"/>
      <c r="R159" s="56"/>
      <c r="S159" s="56"/>
      <c r="T159" s="56"/>
      <c r="U159" s="57"/>
      <c r="V159" s="30"/>
      <c r="W159" s="30"/>
      <c r="X159" s="30"/>
      <c r="Y159" s="30"/>
      <c r="Z159" s="30"/>
      <c r="AA159" s="30"/>
      <c r="AB159" s="30"/>
      <c r="AC159" s="30"/>
      <c r="AD159" s="30"/>
      <c r="AE159" s="30"/>
      <c r="AT159" s="15" t="s">
        <v>130</v>
      </c>
      <c r="AU159" s="15" t="s">
        <v>83</v>
      </c>
    </row>
    <row r="160" spans="1:65" s="2" customFormat="1" ht="16.5" customHeight="1">
      <c r="A160" s="30"/>
      <c r="B160" s="157"/>
      <c r="C160" s="158" t="s">
        <v>203</v>
      </c>
      <c r="D160" s="158" t="s">
        <v>123</v>
      </c>
      <c r="E160" s="159" t="s">
        <v>204</v>
      </c>
      <c r="F160" s="160" t="s">
        <v>205</v>
      </c>
      <c r="G160" s="161" t="s">
        <v>200</v>
      </c>
      <c r="H160" s="162">
        <v>1</v>
      </c>
      <c r="I160" s="163"/>
      <c r="J160" s="164">
        <f>ROUND(I160*H160,2)</f>
        <v>0</v>
      </c>
      <c r="K160" s="160" t="s">
        <v>127</v>
      </c>
      <c r="L160" s="31"/>
      <c r="M160" s="165" t="s">
        <v>1</v>
      </c>
      <c r="N160" s="166" t="s">
        <v>38</v>
      </c>
      <c r="O160" s="56"/>
      <c r="P160" s="167">
        <f>O160*H160</f>
        <v>0</v>
      </c>
      <c r="Q160" s="167">
        <v>0.4208</v>
      </c>
      <c r="R160" s="167">
        <f>Q160*H160</f>
        <v>0.4208</v>
      </c>
      <c r="S160" s="167">
        <v>0</v>
      </c>
      <c r="T160" s="167">
        <f>S160*H160</f>
        <v>0</v>
      </c>
      <c r="U160" s="168" t="s">
        <v>1</v>
      </c>
      <c r="V160" s="30"/>
      <c r="W160" s="30"/>
      <c r="X160" s="30"/>
      <c r="Y160" s="30"/>
      <c r="Z160" s="30"/>
      <c r="AA160" s="30"/>
      <c r="AB160" s="30"/>
      <c r="AC160" s="30"/>
      <c r="AD160" s="30"/>
      <c r="AE160" s="30"/>
      <c r="AR160" s="169" t="s">
        <v>128</v>
      </c>
      <c r="AT160" s="169" t="s">
        <v>123</v>
      </c>
      <c r="AU160" s="169" t="s">
        <v>83</v>
      </c>
      <c r="AY160" s="15" t="s">
        <v>121</v>
      </c>
      <c r="BE160" s="170">
        <f>IF(N160="základní",J160,0)</f>
        <v>0</v>
      </c>
      <c r="BF160" s="170">
        <f>IF(N160="snížená",J160,0)</f>
        <v>0</v>
      </c>
      <c r="BG160" s="170">
        <f>IF(N160="zákl. přenesená",J160,0)</f>
        <v>0</v>
      </c>
      <c r="BH160" s="170">
        <f>IF(N160="sníž. přenesená",J160,0)</f>
        <v>0</v>
      </c>
      <c r="BI160" s="170">
        <f>IF(N160="nulová",J160,0)</f>
        <v>0</v>
      </c>
      <c r="BJ160" s="15" t="s">
        <v>81</v>
      </c>
      <c r="BK160" s="170">
        <f>ROUND(I160*H160,2)</f>
        <v>0</v>
      </c>
      <c r="BL160" s="15" t="s">
        <v>128</v>
      </c>
      <c r="BM160" s="169" t="s">
        <v>206</v>
      </c>
    </row>
    <row r="161" spans="1:47" s="2" customFormat="1" ht="19.5">
      <c r="A161" s="30"/>
      <c r="B161" s="31"/>
      <c r="C161" s="30"/>
      <c r="D161" s="171" t="s">
        <v>130</v>
      </c>
      <c r="E161" s="30"/>
      <c r="F161" s="172" t="s">
        <v>207</v>
      </c>
      <c r="G161" s="30"/>
      <c r="H161" s="30"/>
      <c r="I161" s="94"/>
      <c r="J161" s="30"/>
      <c r="K161" s="30"/>
      <c r="L161" s="31"/>
      <c r="M161" s="173"/>
      <c r="N161" s="174"/>
      <c r="O161" s="56"/>
      <c r="P161" s="56"/>
      <c r="Q161" s="56"/>
      <c r="R161" s="56"/>
      <c r="S161" s="56"/>
      <c r="T161" s="56"/>
      <c r="U161" s="57"/>
      <c r="V161" s="30"/>
      <c r="W161" s="30"/>
      <c r="X161" s="30"/>
      <c r="Y161" s="30"/>
      <c r="Z161" s="30"/>
      <c r="AA161" s="30"/>
      <c r="AB161" s="30"/>
      <c r="AC161" s="30"/>
      <c r="AD161" s="30"/>
      <c r="AE161" s="30"/>
      <c r="AT161" s="15" t="s">
        <v>130</v>
      </c>
      <c r="AU161" s="15" t="s">
        <v>83</v>
      </c>
    </row>
    <row r="162" spans="1:65" s="2" customFormat="1" ht="21.75" customHeight="1">
      <c r="A162" s="30"/>
      <c r="B162" s="157"/>
      <c r="C162" s="158" t="s">
        <v>208</v>
      </c>
      <c r="D162" s="158" t="s">
        <v>123</v>
      </c>
      <c r="E162" s="159" t="s">
        <v>209</v>
      </c>
      <c r="F162" s="160" t="s">
        <v>210</v>
      </c>
      <c r="G162" s="161" t="s">
        <v>200</v>
      </c>
      <c r="H162" s="162">
        <v>1</v>
      </c>
      <c r="I162" s="163"/>
      <c r="J162" s="164">
        <f>ROUND(I162*H162,2)</f>
        <v>0</v>
      </c>
      <c r="K162" s="160" t="s">
        <v>127</v>
      </c>
      <c r="L162" s="31"/>
      <c r="M162" s="165" t="s">
        <v>1</v>
      </c>
      <c r="N162" s="166" t="s">
        <v>38</v>
      </c>
      <c r="O162" s="56"/>
      <c r="P162" s="167">
        <f>O162*H162</f>
        <v>0</v>
      </c>
      <c r="Q162" s="167">
        <v>0.31108</v>
      </c>
      <c r="R162" s="167">
        <f>Q162*H162</f>
        <v>0.31108</v>
      </c>
      <c r="S162" s="167">
        <v>0</v>
      </c>
      <c r="T162" s="167">
        <f>S162*H162</f>
        <v>0</v>
      </c>
      <c r="U162" s="168" t="s">
        <v>1</v>
      </c>
      <c r="V162" s="30"/>
      <c r="W162" s="30"/>
      <c r="X162" s="30"/>
      <c r="Y162" s="30"/>
      <c r="Z162" s="30"/>
      <c r="AA162" s="30"/>
      <c r="AB162" s="30"/>
      <c r="AC162" s="30"/>
      <c r="AD162" s="30"/>
      <c r="AE162" s="30"/>
      <c r="AR162" s="169" t="s">
        <v>128</v>
      </c>
      <c r="AT162" s="169" t="s">
        <v>123</v>
      </c>
      <c r="AU162" s="169" t="s">
        <v>83</v>
      </c>
      <c r="AY162" s="15" t="s">
        <v>121</v>
      </c>
      <c r="BE162" s="170">
        <f>IF(N162="základní",J162,0)</f>
        <v>0</v>
      </c>
      <c r="BF162" s="170">
        <f>IF(N162="snížená",J162,0)</f>
        <v>0</v>
      </c>
      <c r="BG162" s="170">
        <f>IF(N162="zákl. přenesená",J162,0)</f>
        <v>0</v>
      </c>
      <c r="BH162" s="170">
        <f>IF(N162="sníž. přenesená",J162,0)</f>
        <v>0</v>
      </c>
      <c r="BI162" s="170">
        <f>IF(N162="nulová",J162,0)</f>
        <v>0</v>
      </c>
      <c r="BJ162" s="15" t="s">
        <v>81</v>
      </c>
      <c r="BK162" s="170">
        <f>ROUND(I162*H162,2)</f>
        <v>0</v>
      </c>
      <c r="BL162" s="15" t="s">
        <v>128</v>
      </c>
      <c r="BM162" s="169" t="s">
        <v>211</v>
      </c>
    </row>
    <row r="163" spans="1:47" s="2" customFormat="1" ht="19.5">
      <c r="A163" s="30"/>
      <c r="B163" s="31"/>
      <c r="C163" s="30"/>
      <c r="D163" s="171" t="s">
        <v>130</v>
      </c>
      <c r="E163" s="30"/>
      <c r="F163" s="172" t="s">
        <v>212</v>
      </c>
      <c r="G163" s="30"/>
      <c r="H163" s="30"/>
      <c r="I163" s="94"/>
      <c r="J163" s="30"/>
      <c r="K163" s="30"/>
      <c r="L163" s="31"/>
      <c r="M163" s="173"/>
      <c r="N163" s="174"/>
      <c r="O163" s="56"/>
      <c r="P163" s="56"/>
      <c r="Q163" s="56"/>
      <c r="R163" s="56"/>
      <c r="S163" s="56"/>
      <c r="T163" s="56"/>
      <c r="U163" s="57"/>
      <c r="V163" s="30"/>
      <c r="W163" s="30"/>
      <c r="X163" s="30"/>
      <c r="Y163" s="30"/>
      <c r="Z163" s="30"/>
      <c r="AA163" s="30"/>
      <c r="AB163" s="30"/>
      <c r="AC163" s="30"/>
      <c r="AD163" s="30"/>
      <c r="AE163" s="30"/>
      <c r="AT163" s="15" t="s">
        <v>130</v>
      </c>
      <c r="AU163" s="15" t="s">
        <v>83</v>
      </c>
    </row>
    <row r="164" spans="2:63" s="12" customFormat="1" ht="22.9" customHeight="1">
      <c r="B164" s="144"/>
      <c r="D164" s="145" t="s">
        <v>72</v>
      </c>
      <c r="E164" s="155" t="s">
        <v>170</v>
      </c>
      <c r="F164" s="155" t="s">
        <v>213</v>
      </c>
      <c r="I164" s="147"/>
      <c r="J164" s="156">
        <f>BK164</f>
        <v>0</v>
      </c>
      <c r="L164" s="144"/>
      <c r="M164" s="149"/>
      <c r="N164" s="150"/>
      <c r="O164" s="150"/>
      <c r="P164" s="151">
        <f>SUM(P165:P190)</f>
        <v>0</v>
      </c>
      <c r="Q164" s="150"/>
      <c r="R164" s="151">
        <f>SUM(R165:R190)</f>
        <v>16.92591</v>
      </c>
      <c r="S164" s="150"/>
      <c r="T164" s="151">
        <f>SUM(T165:T190)</f>
        <v>15.5</v>
      </c>
      <c r="U164" s="152"/>
      <c r="AR164" s="145" t="s">
        <v>81</v>
      </c>
      <c r="AT164" s="153" t="s">
        <v>72</v>
      </c>
      <c r="AU164" s="153" t="s">
        <v>81</v>
      </c>
      <c r="AY164" s="145" t="s">
        <v>121</v>
      </c>
      <c r="BK164" s="154">
        <f>SUM(BK165:BK190)</f>
        <v>0</v>
      </c>
    </row>
    <row r="165" spans="1:65" s="2" customFormat="1" ht="21.75" customHeight="1">
      <c r="A165" s="30"/>
      <c r="B165" s="157"/>
      <c r="C165" s="158" t="s">
        <v>214</v>
      </c>
      <c r="D165" s="158" t="s">
        <v>123</v>
      </c>
      <c r="E165" s="159" t="s">
        <v>215</v>
      </c>
      <c r="F165" s="160" t="s">
        <v>216</v>
      </c>
      <c r="G165" s="161" t="s">
        <v>143</v>
      </c>
      <c r="H165" s="162">
        <v>60</v>
      </c>
      <c r="I165" s="163"/>
      <c r="J165" s="164">
        <f>ROUND(I165*H165,2)</f>
        <v>0</v>
      </c>
      <c r="K165" s="160" t="s">
        <v>127</v>
      </c>
      <c r="L165" s="31"/>
      <c r="M165" s="165" t="s">
        <v>1</v>
      </c>
      <c r="N165" s="166" t="s">
        <v>38</v>
      </c>
      <c r="O165" s="56"/>
      <c r="P165" s="167">
        <f>O165*H165</f>
        <v>0</v>
      </c>
      <c r="Q165" s="167">
        <v>0.00021</v>
      </c>
      <c r="R165" s="167">
        <f>Q165*H165</f>
        <v>0.0126</v>
      </c>
      <c r="S165" s="167">
        <v>0</v>
      </c>
      <c r="T165" s="167">
        <f>S165*H165</f>
        <v>0</v>
      </c>
      <c r="U165" s="168" t="s">
        <v>1</v>
      </c>
      <c r="V165" s="30"/>
      <c r="W165" s="30"/>
      <c r="X165" s="30"/>
      <c r="Y165" s="30"/>
      <c r="Z165" s="30"/>
      <c r="AA165" s="30"/>
      <c r="AB165" s="30"/>
      <c r="AC165" s="30"/>
      <c r="AD165" s="30"/>
      <c r="AE165" s="30"/>
      <c r="AR165" s="169" t="s">
        <v>128</v>
      </c>
      <c r="AT165" s="169" t="s">
        <v>123</v>
      </c>
      <c r="AU165" s="169" t="s">
        <v>83</v>
      </c>
      <c r="AY165" s="15" t="s">
        <v>121</v>
      </c>
      <c r="BE165" s="170">
        <f>IF(N165="základní",J165,0)</f>
        <v>0</v>
      </c>
      <c r="BF165" s="170">
        <f>IF(N165="snížená",J165,0)</f>
        <v>0</v>
      </c>
      <c r="BG165" s="170">
        <f>IF(N165="zákl. přenesená",J165,0)</f>
        <v>0</v>
      </c>
      <c r="BH165" s="170">
        <f>IF(N165="sníž. přenesená",J165,0)</f>
        <v>0</v>
      </c>
      <c r="BI165" s="170">
        <f>IF(N165="nulová",J165,0)</f>
        <v>0</v>
      </c>
      <c r="BJ165" s="15" t="s">
        <v>81</v>
      </c>
      <c r="BK165" s="170">
        <f>ROUND(I165*H165,2)</f>
        <v>0</v>
      </c>
      <c r="BL165" s="15" t="s">
        <v>128</v>
      </c>
      <c r="BM165" s="169" t="s">
        <v>217</v>
      </c>
    </row>
    <row r="166" spans="1:47" s="2" customFormat="1" ht="19.5">
      <c r="A166" s="30"/>
      <c r="B166" s="31"/>
      <c r="C166" s="30"/>
      <c r="D166" s="171" t="s">
        <v>130</v>
      </c>
      <c r="E166" s="30"/>
      <c r="F166" s="172" t="s">
        <v>218</v>
      </c>
      <c r="G166" s="30"/>
      <c r="H166" s="30"/>
      <c r="I166" s="94"/>
      <c r="J166" s="30"/>
      <c r="K166" s="30"/>
      <c r="L166" s="31"/>
      <c r="M166" s="173"/>
      <c r="N166" s="174"/>
      <c r="O166" s="56"/>
      <c r="P166" s="56"/>
      <c r="Q166" s="56"/>
      <c r="R166" s="56"/>
      <c r="S166" s="56"/>
      <c r="T166" s="56"/>
      <c r="U166" s="57"/>
      <c r="V166" s="30"/>
      <c r="W166" s="30"/>
      <c r="X166" s="30"/>
      <c r="Y166" s="30"/>
      <c r="Z166" s="30"/>
      <c r="AA166" s="30"/>
      <c r="AB166" s="30"/>
      <c r="AC166" s="30"/>
      <c r="AD166" s="30"/>
      <c r="AE166" s="30"/>
      <c r="AT166" s="15" t="s">
        <v>130</v>
      </c>
      <c r="AU166" s="15" t="s">
        <v>83</v>
      </c>
    </row>
    <row r="167" spans="1:65" s="2" customFormat="1" ht="21.75" customHeight="1">
      <c r="A167" s="30"/>
      <c r="B167" s="157"/>
      <c r="C167" s="158" t="s">
        <v>219</v>
      </c>
      <c r="D167" s="158" t="s">
        <v>123</v>
      </c>
      <c r="E167" s="159" t="s">
        <v>220</v>
      </c>
      <c r="F167" s="160" t="s">
        <v>221</v>
      </c>
      <c r="G167" s="161" t="s">
        <v>143</v>
      </c>
      <c r="H167" s="162">
        <v>60</v>
      </c>
      <c r="I167" s="163"/>
      <c r="J167" s="164">
        <f>ROUND(I167*H167,2)</f>
        <v>0</v>
      </c>
      <c r="K167" s="160" t="s">
        <v>127</v>
      </c>
      <c r="L167" s="31"/>
      <c r="M167" s="165" t="s">
        <v>1</v>
      </c>
      <c r="N167" s="166" t="s">
        <v>38</v>
      </c>
      <c r="O167" s="56"/>
      <c r="P167" s="167">
        <f>O167*H167</f>
        <v>0</v>
      </c>
      <c r="Q167" s="167">
        <v>0.00011</v>
      </c>
      <c r="R167" s="167">
        <f>Q167*H167</f>
        <v>0.0066</v>
      </c>
      <c r="S167" s="167">
        <v>0</v>
      </c>
      <c r="T167" s="167">
        <f>S167*H167</f>
        <v>0</v>
      </c>
      <c r="U167" s="168" t="s">
        <v>1</v>
      </c>
      <c r="V167" s="30"/>
      <c r="W167" s="30"/>
      <c r="X167" s="30"/>
      <c r="Y167" s="30"/>
      <c r="Z167" s="30"/>
      <c r="AA167" s="30"/>
      <c r="AB167" s="30"/>
      <c r="AC167" s="30"/>
      <c r="AD167" s="30"/>
      <c r="AE167" s="30"/>
      <c r="AR167" s="169" t="s">
        <v>128</v>
      </c>
      <c r="AT167" s="169" t="s">
        <v>123</v>
      </c>
      <c r="AU167" s="169" t="s">
        <v>83</v>
      </c>
      <c r="AY167" s="15" t="s">
        <v>121</v>
      </c>
      <c r="BE167" s="170">
        <f>IF(N167="základní",J167,0)</f>
        <v>0</v>
      </c>
      <c r="BF167" s="170">
        <f>IF(N167="snížená",J167,0)</f>
        <v>0</v>
      </c>
      <c r="BG167" s="170">
        <f>IF(N167="zákl. přenesená",J167,0)</f>
        <v>0</v>
      </c>
      <c r="BH167" s="170">
        <f>IF(N167="sníž. přenesená",J167,0)</f>
        <v>0</v>
      </c>
      <c r="BI167" s="170">
        <f>IF(N167="nulová",J167,0)</f>
        <v>0</v>
      </c>
      <c r="BJ167" s="15" t="s">
        <v>81</v>
      </c>
      <c r="BK167" s="170">
        <f>ROUND(I167*H167,2)</f>
        <v>0</v>
      </c>
      <c r="BL167" s="15" t="s">
        <v>128</v>
      </c>
      <c r="BM167" s="169" t="s">
        <v>222</v>
      </c>
    </row>
    <row r="168" spans="1:47" s="2" customFormat="1" ht="19.5">
      <c r="A168" s="30"/>
      <c r="B168" s="31"/>
      <c r="C168" s="30"/>
      <c r="D168" s="171" t="s">
        <v>130</v>
      </c>
      <c r="E168" s="30"/>
      <c r="F168" s="172" t="s">
        <v>223</v>
      </c>
      <c r="G168" s="30"/>
      <c r="H168" s="30"/>
      <c r="I168" s="94"/>
      <c r="J168" s="30"/>
      <c r="K168" s="30"/>
      <c r="L168" s="31"/>
      <c r="M168" s="173"/>
      <c r="N168" s="174"/>
      <c r="O168" s="56"/>
      <c r="P168" s="56"/>
      <c r="Q168" s="56"/>
      <c r="R168" s="56"/>
      <c r="S168" s="56"/>
      <c r="T168" s="56"/>
      <c r="U168" s="57"/>
      <c r="V168" s="30"/>
      <c r="W168" s="30"/>
      <c r="X168" s="30"/>
      <c r="Y168" s="30"/>
      <c r="Z168" s="30"/>
      <c r="AA168" s="30"/>
      <c r="AB168" s="30"/>
      <c r="AC168" s="30"/>
      <c r="AD168" s="30"/>
      <c r="AE168" s="30"/>
      <c r="AT168" s="15" t="s">
        <v>130</v>
      </c>
      <c r="AU168" s="15" t="s">
        <v>83</v>
      </c>
    </row>
    <row r="169" spans="1:65" s="2" customFormat="1" ht="21.75" customHeight="1">
      <c r="A169" s="30"/>
      <c r="B169" s="157"/>
      <c r="C169" s="158" t="s">
        <v>224</v>
      </c>
      <c r="D169" s="158" t="s">
        <v>123</v>
      </c>
      <c r="E169" s="159" t="s">
        <v>225</v>
      </c>
      <c r="F169" s="160" t="s">
        <v>226</v>
      </c>
      <c r="G169" s="161" t="s">
        <v>143</v>
      </c>
      <c r="H169" s="162">
        <v>60</v>
      </c>
      <c r="I169" s="163"/>
      <c r="J169" s="164">
        <f>ROUND(I169*H169,2)</f>
        <v>0</v>
      </c>
      <c r="K169" s="160" t="s">
        <v>127</v>
      </c>
      <c r="L169" s="31"/>
      <c r="M169" s="165" t="s">
        <v>1</v>
      </c>
      <c r="N169" s="166" t="s">
        <v>38</v>
      </c>
      <c r="O169" s="56"/>
      <c r="P169" s="167">
        <f>O169*H169</f>
        <v>0</v>
      </c>
      <c r="Q169" s="167">
        <v>0.00065</v>
      </c>
      <c r="R169" s="167">
        <f>Q169*H169</f>
        <v>0.039</v>
      </c>
      <c r="S169" s="167">
        <v>0</v>
      </c>
      <c r="T169" s="167">
        <f>S169*H169</f>
        <v>0</v>
      </c>
      <c r="U169" s="168" t="s">
        <v>1</v>
      </c>
      <c r="V169" s="30"/>
      <c r="W169" s="30"/>
      <c r="X169" s="30"/>
      <c r="Y169" s="30"/>
      <c r="Z169" s="30"/>
      <c r="AA169" s="30"/>
      <c r="AB169" s="30"/>
      <c r="AC169" s="30"/>
      <c r="AD169" s="30"/>
      <c r="AE169" s="30"/>
      <c r="AR169" s="169" t="s">
        <v>128</v>
      </c>
      <c r="AT169" s="169" t="s">
        <v>123</v>
      </c>
      <c r="AU169" s="169" t="s">
        <v>83</v>
      </c>
      <c r="AY169" s="15" t="s">
        <v>121</v>
      </c>
      <c r="BE169" s="170">
        <f>IF(N169="základní",J169,0)</f>
        <v>0</v>
      </c>
      <c r="BF169" s="170">
        <f>IF(N169="snížená",J169,0)</f>
        <v>0</v>
      </c>
      <c r="BG169" s="170">
        <f>IF(N169="zákl. přenesená",J169,0)</f>
        <v>0</v>
      </c>
      <c r="BH169" s="170">
        <f>IF(N169="sníž. přenesená",J169,0)</f>
        <v>0</v>
      </c>
      <c r="BI169" s="170">
        <f>IF(N169="nulová",J169,0)</f>
        <v>0</v>
      </c>
      <c r="BJ169" s="15" t="s">
        <v>81</v>
      </c>
      <c r="BK169" s="170">
        <f>ROUND(I169*H169,2)</f>
        <v>0</v>
      </c>
      <c r="BL169" s="15" t="s">
        <v>128</v>
      </c>
      <c r="BM169" s="169" t="s">
        <v>227</v>
      </c>
    </row>
    <row r="170" spans="1:47" s="2" customFormat="1" ht="19.5">
      <c r="A170" s="30"/>
      <c r="B170" s="31"/>
      <c r="C170" s="30"/>
      <c r="D170" s="171" t="s">
        <v>130</v>
      </c>
      <c r="E170" s="30"/>
      <c r="F170" s="172" t="s">
        <v>228</v>
      </c>
      <c r="G170" s="30"/>
      <c r="H170" s="30"/>
      <c r="I170" s="94"/>
      <c r="J170" s="30"/>
      <c r="K170" s="30"/>
      <c r="L170" s="31"/>
      <c r="M170" s="173"/>
      <c r="N170" s="174"/>
      <c r="O170" s="56"/>
      <c r="P170" s="56"/>
      <c r="Q170" s="56"/>
      <c r="R170" s="56"/>
      <c r="S170" s="56"/>
      <c r="T170" s="56"/>
      <c r="U170" s="57"/>
      <c r="V170" s="30"/>
      <c r="W170" s="30"/>
      <c r="X170" s="30"/>
      <c r="Y170" s="30"/>
      <c r="Z170" s="30"/>
      <c r="AA170" s="30"/>
      <c r="AB170" s="30"/>
      <c r="AC170" s="30"/>
      <c r="AD170" s="30"/>
      <c r="AE170" s="30"/>
      <c r="AT170" s="15" t="s">
        <v>130</v>
      </c>
      <c r="AU170" s="15" t="s">
        <v>83</v>
      </c>
    </row>
    <row r="171" spans="1:65" s="2" customFormat="1" ht="21.75" customHeight="1">
      <c r="A171" s="30"/>
      <c r="B171" s="157"/>
      <c r="C171" s="158" t="s">
        <v>7</v>
      </c>
      <c r="D171" s="158" t="s">
        <v>123</v>
      </c>
      <c r="E171" s="159" t="s">
        <v>229</v>
      </c>
      <c r="F171" s="160" t="s">
        <v>230</v>
      </c>
      <c r="G171" s="161" t="s">
        <v>143</v>
      </c>
      <c r="H171" s="162">
        <v>60</v>
      </c>
      <c r="I171" s="163"/>
      <c r="J171" s="164">
        <f>ROUND(I171*H171,2)</f>
        <v>0</v>
      </c>
      <c r="K171" s="160" t="s">
        <v>127</v>
      </c>
      <c r="L171" s="31"/>
      <c r="M171" s="165" t="s">
        <v>1</v>
      </c>
      <c r="N171" s="166" t="s">
        <v>38</v>
      </c>
      <c r="O171" s="56"/>
      <c r="P171" s="167">
        <f>O171*H171</f>
        <v>0</v>
      </c>
      <c r="Q171" s="167">
        <v>0.00038</v>
      </c>
      <c r="R171" s="167">
        <f>Q171*H171</f>
        <v>0.0228</v>
      </c>
      <c r="S171" s="167">
        <v>0</v>
      </c>
      <c r="T171" s="167">
        <f>S171*H171</f>
        <v>0</v>
      </c>
      <c r="U171" s="168" t="s">
        <v>1</v>
      </c>
      <c r="V171" s="30"/>
      <c r="W171" s="30"/>
      <c r="X171" s="30"/>
      <c r="Y171" s="30"/>
      <c r="Z171" s="30"/>
      <c r="AA171" s="30"/>
      <c r="AB171" s="30"/>
      <c r="AC171" s="30"/>
      <c r="AD171" s="30"/>
      <c r="AE171" s="30"/>
      <c r="AR171" s="169" t="s">
        <v>128</v>
      </c>
      <c r="AT171" s="169" t="s">
        <v>123</v>
      </c>
      <c r="AU171" s="169" t="s">
        <v>83</v>
      </c>
      <c r="AY171" s="15" t="s">
        <v>121</v>
      </c>
      <c r="BE171" s="170">
        <f>IF(N171="základní",J171,0)</f>
        <v>0</v>
      </c>
      <c r="BF171" s="170">
        <f>IF(N171="snížená",J171,0)</f>
        <v>0</v>
      </c>
      <c r="BG171" s="170">
        <f>IF(N171="zákl. přenesená",J171,0)</f>
        <v>0</v>
      </c>
      <c r="BH171" s="170">
        <f>IF(N171="sníž. přenesená",J171,0)</f>
        <v>0</v>
      </c>
      <c r="BI171" s="170">
        <f>IF(N171="nulová",J171,0)</f>
        <v>0</v>
      </c>
      <c r="BJ171" s="15" t="s">
        <v>81</v>
      </c>
      <c r="BK171" s="170">
        <f>ROUND(I171*H171,2)</f>
        <v>0</v>
      </c>
      <c r="BL171" s="15" t="s">
        <v>128</v>
      </c>
      <c r="BM171" s="169" t="s">
        <v>231</v>
      </c>
    </row>
    <row r="172" spans="1:47" s="2" customFormat="1" ht="19.5">
      <c r="A172" s="30"/>
      <c r="B172" s="31"/>
      <c r="C172" s="30"/>
      <c r="D172" s="171" t="s">
        <v>130</v>
      </c>
      <c r="E172" s="30"/>
      <c r="F172" s="172" t="s">
        <v>232</v>
      </c>
      <c r="G172" s="30"/>
      <c r="H172" s="30"/>
      <c r="I172" s="94"/>
      <c r="J172" s="30"/>
      <c r="K172" s="30"/>
      <c r="L172" s="31"/>
      <c r="M172" s="173"/>
      <c r="N172" s="174"/>
      <c r="O172" s="56"/>
      <c r="P172" s="56"/>
      <c r="Q172" s="56"/>
      <c r="R172" s="56"/>
      <c r="S172" s="56"/>
      <c r="T172" s="56"/>
      <c r="U172" s="57"/>
      <c r="V172" s="30"/>
      <c r="W172" s="30"/>
      <c r="X172" s="30"/>
      <c r="Y172" s="30"/>
      <c r="Z172" s="30"/>
      <c r="AA172" s="30"/>
      <c r="AB172" s="30"/>
      <c r="AC172" s="30"/>
      <c r="AD172" s="30"/>
      <c r="AE172" s="30"/>
      <c r="AT172" s="15" t="s">
        <v>130</v>
      </c>
      <c r="AU172" s="15" t="s">
        <v>83</v>
      </c>
    </row>
    <row r="173" spans="1:65" s="2" customFormat="1" ht="16.5" customHeight="1">
      <c r="A173" s="30"/>
      <c r="B173" s="157"/>
      <c r="C173" s="158" t="s">
        <v>233</v>
      </c>
      <c r="D173" s="158" t="s">
        <v>123</v>
      </c>
      <c r="E173" s="159" t="s">
        <v>234</v>
      </c>
      <c r="F173" s="160" t="s">
        <v>235</v>
      </c>
      <c r="G173" s="161" t="s">
        <v>143</v>
      </c>
      <c r="H173" s="162">
        <v>120</v>
      </c>
      <c r="I173" s="163"/>
      <c r="J173" s="164">
        <f>ROUND(I173*H173,2)</f>
        <v>0</v>
      </c>
      <c r="K173" s="160" t="s">
        <v>127</v>
      </c>
      <c r="L173" s="31"/>
      <c r="M173" s="165" t="s">
        <v>1</v>
      </c>
      <c r="N173" s="166" t="s">
        <v>38</v>
      </c>
      <c r="O173" s="56"/>
      <c r="P173" s="167">
        <f>O173*H173</f>
        <v>0</v>
      </c>
      <c r="Q173" s="167">
        <v>0</v>
      </c>
      <c r="R173" s="167">
        <f>Q173*H173</f>
        <v>0</v>
      </c>
      <c r="S173" s="167">
        <v>0</v>
      </c>
      <c r="T173" s="167">
        <f>S173*H173</f>
        <v>0</v>
      </c>
      <c r="U173" s="168" t="s">
        <v>1</v>
      </c>
      <c r="V173" s="30"/>
      <c r="W173" s="30"/>
      <c r="X173" s="30"/>
      <c r="Y173" s="30"/>
      <c r="Z173" s="30"/>
      <c r="AA173" s="30"/>
      <c r="AB173" s="30"/>
      <c r="AC173" s="30"/>
      <c r="AD173" s="30"/>
      <c r="AE173" s="30"/>
      <c r="AR173" s="169" t="s">
        <v>128</v>
      </c>
      <c r="AT173" s="169" t="s">
        <v>123</v>
      </c>
      <c r="AU173" s="169" t="s">
        <v>83</v>
      </c>
      <c r="AY173" s="15" t="s">
        <v>121</v>
      </c>
      <c r="BE173" s="170">
        <f>IF(N173="základní",J173,0)</f>
        <v>0</v>
      </c>
      <c r="BF173" s="170">
        <f>IF(N173="snížená",J173,0)</f>
        <v>0</v>
      </c>
      <c r="BG173" s="170">
        <f>IF(N173="zákl. přenesená",J173,0)</f>
        <v>0</v>
      </c>
      <c r="BH173" s="170">
        <f>IF(N173="sníž. přenesená",J173,0)</f>
        <v>0</v>
      </c>
      <c r="BI173" s="170">
        <f>IF(N173="nulová",J173,0)</f>
        <v>0</v>
      </c>
      <c r="BJ173" s="15" t="s">
        <v>81</v>
      </c>
      <c r="BK173" s="170">
        <f>ROUND(I173*H173,2)</f>
        <v>0</v>
      </c>
      <c r="BL173" s="15" t="s">
        <v>128</v>
      </c>
      <c r="BM173" s="169" t="s">
        <v>236</v>
      </c>
    </row>
    <row r="174" spans="1:47" s="2" customFormat="1" ht="19.5">
      <c r="A174" s="30"/>
      <c r="B174" s="31"/>
      <c r="C174" s="30"/>
      <c r="D174" s="171" t="s">
        <v>130</v>
      </c>
      <c r="E174" s="30"/>
      <c r="F174" s="172" t="s">
        <v>237</v>
      </c>
      <c r="G174" s="30"/>
      <c r="H174" s="30"/>
      <c r="I174" s="94"/>
      <c r="J174" s="30"/>
      <c r="K174" s="30"/>
      <c r="L174" s="31"/>
      <c r="M174" s="173"/>
      <c r="N174" s="174"/>
      <c r="O174" s="56"/>
      <c r="P174" s="56"/>
      <c r="Q174" s="56"/>
      <c r="R174" s="56"/>
      <c r="S174" s="56"/>
      <c r="T174" s="56"/>
      <c r="U174" s="57"/>
      <c r="V174" s="30"/>
      <c r="W174" s="30"/>
      <c r="X174" s="30"/>
      <c r="Y174" s="30"/>
      <c r="Z174" s="30"/>
      <c r="AA174" s="30"/>
      <c r="AB174" s="30"/>
      <c r="AC174" s="30"/>
      <c r="AD174" s="30"/>
      <c r="AE174" s="30"/>
      <c r="AT174" s="15" t="s">
        <v>130</v>
      </c>
      <c r="AU174" s="15" t="s">
        <v>83</v>
      </c>
    </row>
    <row r="175" spans="1:65" s="2" customFormat="1" ht="21.75" customHeight="1">
      <c r="A175" s="30"/>
      <c r="B175" s="157"/>
      <c r="C175" s="158" t="s">
        <v>238</v>
      </c>
      <c r="D175" s="158" t="s">
        <v>123</v>
      </c>
      <c r="E175" s="159" t="s">
        <v>239</v>
      </c>
      <c r="F175" s="160" t="s">
        <v>240</v>
      </c>
      <c r="G175" s="161" t="s">
        <v>143</v>
      </c>
      <c r="H175" s="162">
        <v>73</v>
      </c>
      <c r="I175" s="163"/>
      <c r="J175" s="164">
        <f>ROUND(I175*H175,2)</f>
        <v>0</v>
      </c>
      <c r="K175" s="160" t="s">
        <v>127</v>
      </c>
      <c r="L175" s="31"/>
      <c r="M175" s="165" t="s">
        <v>1</v>
      </c>
      <c r="N175" s="166" t="s">
        <v>38</v>
      </c>
      <c r="O175" s="56"/>
      <c r="P175" s="167">
        <f>O175*H175</f>
        <v>0</v>
      </c>
      <c r="Q175" s="167">
        <v>0.14067</v>
      </c>
      <c r="R175" s="167">
        <f>Q175*H175</f>
        <v>10.26891</v>
      </c>
      <c r="S175" s="167">
        <v>0</v>
      </c>
      <c r="T175" s="167">
        <f>S175*H175</f>
        <v>0</v>
      </c>
      <c r="U175" s="168" t="s">
        <v>1</v>
      </c>
      <c r="V175" s="30"/>
      <c r="W175" s="30"/>
      <c r="X175" s="30"/>
      <c r="Y175" s="30"/>
      <c r="Z175" s="30"/>
      <c r="AA175" s="30"/>
      <c r="AB175" s="30"/>
      <c r="AC175" s="30"/>
      <c r="AD175" s="30"/>
      <c r="AE175" s="30"/>
      <c r="AR175" s="169" t="s">
        <v>128</v>
      </c>
      <c r="AT175" s="169" t="s">
        <v>123</v>
      </c>
      <c r="AU175" s="169" t="s">
        <v>83</v>
      </c>
      <c r="AY175" s="15" t="s">
        <v>121</v>
      </c>
      <c r="BE175" s="170">
        <f>IF(N175="základní",J175,0)</f>
        <v>0</v>
      </c>
      <c r="BF175" s="170">
        <f>IF(N175="snížená",J175,0)</f>
        <v>0</v>
      </c>
      <c r="BG175" s="170">
        <f>IF(N175="zákl. přenesená",J175,0)</f>
        <v>0</v>
      </c>
      <c r="BH175" s="170">
        <f>IF(N175="sníž. přenesená",J175,0)</f>
        <v>0</v>
      </c>
      <c r="BI175" s="170">
        <f>IF(N175="nulová",J175,0)</f>
        <v>0</v>
      </c>
      <c r="BJ175" s="15" t="s">
        <v>81</v>
      </c>
      <c r="BK175" s="170">
        <f>ROUND(I175*H175,2)</f>
        <v>0</v>
      </c>
      <c r="BL175" s="15" t="s">
        <v>128</v>
      </c>
      <c r="BM175" s="169" t="s">
        <v>241</v>
      </c>
    </row>
    <row r="176" spans="1:47" s="2" customFormat="1" ht="29.25">
      <c r="A176" s="30"/>
      <c r="B176" s="31"/>
      <c r="C176" s="30"/>
      <c r="D176" s="171" t="s">
        <v>130</v>
      </c>
      <c r="E176" s="30"/>
      <c r="F176" s="172" t="s">
        <v>242</v>
      </c>
      <c r="G176" s="30"/>
      <c r="H176" s="30"/>
      <c r="I176" s="94"/>
      <c r="J176" s="30"/>
      <c r="K176" s="30"/>
      <c r="L176" s="31"/>
      <c r="M176" s="173"/>
      <c r="N176" s="174"/>
      <c r="O176" s="56"/>
      <c r="P176" s="56"/>
      <c r="Q176" s="56"/>
      <c r="R176" s="56"/>
      <c r="S176" s="56"/>
      <c r="T176" s="56"/>
      <c r="U176" s="57"/>
      <c r="V176" s="30"/>
      <c r="W176" s="30"/>
      <c r="X176" s="30"/>
      <c r="Y176" s="30"/>
      <c r="Z176" s="30"/>
      <c r="AA176" s="30"/>
      <c r="AB176" s="30"/>
      <c r="AC176" s="30"/>
      <c r="AD176" s="30"/>
      <c r="AE176" s="30"/>
      <c r="AT176" s="15" t="s">
        <v>130</v>
      </c>
      <c r="AU176" s="15" t="s">
        <v>83</v>
      </c>
    </row>
    <row r="177" spans="1:65" s="2" customFormat="1" ht="21.75" customHeight="1">
      <c r="A177" s="30"/>
      <c r="B177" s="157"/>
      <c r="C177" s="183" t="s">
        <v>243</v>
      </c>
      <c r="D177" s="183" t="s">
        <v>244</v>
      </c>
      <c r="E177" s="184" t="s">
        <v>245</v>
      </c>
      <c r="F177" s="185" t="s">
        <v>246</v>
      </c>
      <c r="G177" s="186" t="s">
        <v>143</v>
      </c>
      <c r="H177" s="187">
        <v>73</v>
      </c>
      <c r="I177" s="188"/>
      <c r="J177" s="189">
        <f>ROUND(I177*H177,2)</f>
        <v>0</v>
      </c>
      <c r="K177" s="185" t="s">
        <v>127</v>
      </c>
      <c r="L177" s="190"/>
      <c r="M177" s="191" t="s">
        <v>1</v>
      </c>
      <c r="N177" s="192" t="s">
        <v>38</v>
      </c>
      <c r="O177" s="56"/>
      <c r="P177" s="167">
        <f>O177*H177</f>
        <v>0</v>
      </c>
      <c r="Q177" s="167">
        <v>0.09</v>
      </c>
      <c r="R177" s="167">
        <f>Q177*H177</f>
        <v>6.569999999999999</v>
      </c>
      <c r="S177" s="167">
        <v>0</v>
      </c>
      <c r="T177" s="167">
        <f>S177*H177</f>
        <v>0</v>
      </c>
      <c r="U177" s="168" t="s">
        <v>1</v>
      </c>
      <c r="V177" s="30"/>
      <c r="W177" s="30"/>
      <c r="X177" s="30"/>
      <c r="Y177" s="30"/>
      <c r="Z177" s="30"/>
      <c r="AA177" s="30"/>
      <c r="AB177" s="30"/>
      <c r="AC177" s="30"/>
      <c r="AD177" s="30"/>
      <c r="AE177" s="30"/>
      <c r="AR177" s="169" t="s">
        <v>164</v>
      </c>
      <c r="AT177" s="169" t="s">
        <v>244</v>
      </c>
      <c r="AU177" s="169" t="s">
        <v>83</v>
      </c>
      <c r="AY177" s="15" t="s">
        <v>121</v>
      </c>
      <c r="BE177" s="170">
        <f>IF(N177="základní",J177,0)</f>
        <v>0</v>
      </c>
      <c r="BF177" s="170">
        <f>IF(N177="snížená",J177,0)</f>
        <v>0</v>
      </c>
      <c r="BG177" s="170">
        <f>IF(N177="zákl. přenesená",J177,0)</f>
        <v>0</v>
      </c>
      <c r="BH177" s="170">
        <f>IF(N177="sníž. přenesená",J177,0)</f>
        <v>0</v>
      </c>
      <c r="BI177" s="170">
        <f>IF(N177="nulová",J177,0)</f>
        <v>0</v>
      </c>
      <c r="BJ177" s="15" t="s">
        <v>81</v>
      </c>
      <c r="BK177" s="170">
        <f>ROUND(I177*H177,2)</f>
        <v>0</v>
      </c>
      <c r="BL177" s="15" t="s">
        <v>128</v>
      </c>
      <c r="BM177" s="169" t="s">
        <v>247</v>
      </c>
    </row>
    <row r="178" spans="1:47" s="2" customFormat="1" ht="12">
      <c r="A178" s="30"/>
      <c r="B178" s="31"/>
      <c r="C178" s="30"/>
      <c r="D178" s="171" t="s">
        <v>130</v>
      </c>
      <c r="E178" s="30"/>
      <c r="F178" s="172" t="s">
        <v>248</v>
      </c>
      <c r="G178" s="30"/>
      <c r="H178" s="30"/>
      <c r="I178" s="94"/>
      <c r="J178" s="30"/>
      <c r="K178" s="30"/>
      <c r="L178" s="31"/>
      <c r="M178" s="173"/>
      <c r="N178" s="174"/>
      <c r="O178" s="56"/>
      <c r="P178" s="56"/>
      <c r="Q178" s="56"/>
      <c r="R178" s="56"/>
      <c r="S178" s="56"/>
      <c r="T178" s="56"/>
      <c r="U178" s="57"/>
      <c r="V178" s="30"/>
      <c r="W178" s="30"/>
      <c r="X178" s="30"/>
      <c r="Y178" s="30"/>
      <c r="Z178" s="30"/>
      <c r="AA178" s="30"/>
      <c r="AB178" s="30"/>
      <c r="AC178" s="30"/>
      <c r="AD178" s="30"/>
      <c r="AE178" s="30"/>
      <c r="AT178" s="15" t="s">
        <v>130</v>
      </c>
      <c r="AU178" s="15" t="s">
        <v>83</v>
      </c>
    </row>
    <row r="179" spans="1:65" s="2" customFormat="1" ht="33" customHeight="1">
      <c r="A179" s="30"/>
      <c r="B179" s="157"/>
      <c r="C179" s="158" t="s">
        <v>249</v>
      </c>
      <c r="D179" s="158" t="s">
        <v>123</v>
      </c>
      <c r="E179" s="159" t="s">
        <v>250</v>
      </c>
      <c r="F179" s="160" t="s">
        <v>251</v>
      </c>
      <c r="G179" s="161" t="s">
        <v>143</v>
      </c>
      <c r="H179" s="162">
        <v>120</v>
      </c>
      <c r="I179" s="163"/>
      <c r="J179" s="164">
        <f>ROUND(I179*H179,2)</f>
        <v>0</v>
      </c>
      <c r="K179" s="160" t="s">
        <v>127</v>
      </c>
      <c r="L179" s="31"/>
      <c r="M179" s="165" t="s">
        <v>1</v>
      </c>
      <c r="N179" s="166" t="s">
        <v>38</v>
      </c>
      <c r="O179" s="56"/>
      <c r="P179" s="167">
        <f>O179*H179</f>
        <v>0</v>
      </c>
      <c r="Q179" s="167">
        <v>0</v>
      </c>
      <c r="R179" s="167">
        <f>Q179*H179</f>
        <v>0</v>
      </c>
      <c r="S179" s="167">
        <v>0</v>
      </c>
      <c r="T179" s="167">
        <f>S179*H179</f>
        <v>0</v>
      </c>
      <c r="U179" s="168" t="s">
        <v>1</v>
      </c>
      <c r="V179" s="30"/>
      <c r="W179" s="30"/>
      <c r="X179" s="30"/>
      <c r="Y179" s="30"/>
      <c r="Z179" s="30"/>
      <c r="AA179" s="30"/>
      <c r="AB179" s="30"/>
      <c r="AC179" s="30"/>
      <c r="AD179" s="30"/>
      <c r="AE179" s="30"/>
      <c r="AR179" s="169" t="s">
        <v>128</v>
      </c>
      <c r="AT179" s="169" t="s">
        <v>123</v>
      </c>
      <c r="AU179" s="169" t="s">
        <v>83</v>
      </c>
      <c r="AY179" s="15" t="s">
        <v>121</v>
      </c>
      <c r="BE179" s="170">
        <f>IF(N179="základní",J179,0)</f>
        <v>0</v>
      </c>
      <c r="BF179" s="170">
        <f>IF(N179="snížená",J179,0)</f>
        <v>0</v>
      </c>
      <c r="BG179" s="170">
        <f>IF(N179="zákl. přenesená",J179,0)</f>
        <v>0</v>
      </c>
      <c r="BH179" s="170">
        <f>IF(N179="sníž. přenesená",J179,0)</f>
        <v>0</v>
      </c>
      <c r="BI179" s="170">
        <f>IF(N179="nulová",J179,0)</f>
        <v>0</v>
      </c>
      <c r="BJ179" s="15" t="s">
        <v>81</v>
      </c>
      <c r="BK179" s="170">
        <f>ROUND(I179*H179,2)</f>
        <v>0</v>
      </c>
      <c r="BL179" s="15" t="s">
        <v>128</v>
      </c>
      <c r="BM179" s="169" t="s">
        <v>252</v>
      </c>
    </row>
    <row r="180" spans="1:47" s="2" customFormat="1" ht="19.5">
      <c r="A180" s="30"/>
      <c r="B180" s="31"/>
      <c r="C180" s="30"/>
      <c r="D180" s="171" t="s">
        <v>130</v>
      </c>
      <c r="E180" s="30"/>
      <c r="F180" s="172" t="s">
        <v>253</v>
      </c>
      <c r="G180" s="30"/>
      <c r="H180" s="30"/>
      <c r="I180" s="94"/>
      <c r="J180" s="30"/>
      <c r="K180" s="30"/>
      <c r="L180" s="31"/>
      <c r="M180" s="173"/>
      <c r="N180" s="174"/>
      <c r="O180" s="56"/>
      <c r="P180" s="56"/>
      <c r="Q180" s="56"/>
      <c r="R180" s="56"/>
      <c r="S180" s="56"/>
      <c r="T180" s="56"/>
      <c r="U180" s="57"/>
      <c r="V180" s="30"/>
      <c r="W180" s="30"/>
      <c r="X180" s="30"/>
      <c r="Y180" s="30"/>
      <c r="Z180" s="30"/>
      <c r="AA180" s="30"/>
      <c r="AB180" s="30"/>
      <c r="AC180" s="30"/>
      <c r="AD180" s="30"/>
      <c r="AE180" s="30"/>
      <c r="AT180" s="15" t="s">
        <v>130</v>
      </c>
      <c r="AU180" s="15" t="s">
        <v>83</v>
      </c>
    </row>
    <row r="181" spans="1:65" s="2" customFormat="1" ht="33" customHeight="1">
      <c r="A181" s="30"/>
      <c r="B181" s="157"/>
      <c r="C181" s="158" t="s">
        <v>254</v>
      </c>
      <c r="D181" s="158" t="s">
        <v>123</v>
      </c>
      <c r="E181" s="159" t="s">
        <v>255</v>
      </c>
      <c r="F181" s="160" t="s">
        <v>256</v>
      </c>
      <c r="G181" s="161" t="s">
        <v>143</v>
      </c>
      <c r="H181" s="162">
        <v>120</v>
      </c>
      <c r="I181" s="163"/>
      <c r="J181" s="164">
        <f>ROUND(I181*H181,2)</f>
        <v>0</v>
      </c>
      <c r="K181" s="160" t="s">
        <v>127</v>
      </c>
      <c r="L181" s="31"/>
      <c r="M181" s="165" t="s">
        <v>1</v>
      </c>
      <c r="N181" s="166" t="s">
        <v>38</v>
      </c>
      <c r="O181" s="56"/>
      <c r="P181" s="167">
        <f>O181*H181</f>
        <v>0</v>
      </c>
      <c r="Q181" s="167">
        <v>5E-05</v>
      </c>
      <c r="R181" s="167">
        <f>Q181*H181</f>
        <v>0.006</v>
      </c>
      <c r="S181" s="167">
        <v>0</v>
      </c>
      <c r="T181" s="167">
        <f>S181*H181</f>
        <v>0</v>
      </c>
      <c r="U181" s="168" t="s">
        <v>1</v>
      </c>
      <c r="V181" s="30"/>
      <c r="W181" s="30"/>
      <c r="X181" s="30"/>
      <c r="Y181" s="30"/>
      <c r="Z181" s="30"/>
      <c r="AA181" s="30"/>
      <c r="AB181" s="30"/>
      <c r="AC181" s="30"/>
      <c r="AD181" s="30"/>
      <c r="AE181" s="30"/>
      <c r="AR181" s="169" t="s">
        <v>128</v>
      </c>
      <c r="AT181" s="169" t="s">
        <v>123</v>
      </c>
      <c r="AU181" s="169" t="s">
        <v>83</v>
      </c>
      <c r="AY181" s="15" t="s">
        <v>121</v>
      </c>
      <c r="BE181" s="170">
        <f>IF(N181="základní",J181,0)</f>
        <v>0</v>
      </c>
      <c r="BF181" s="170">
        <f>IF(N181="snížená",J181,0)</f>
        <v>0</v>
      </c>
      <c r="BG181" s="170">
        <f>IF(N181="zákl. přenesená",J181,0)</f>
        <v>0</v>
      </c>
      <c r="BH181" s="170">
        <f>IF(N181="sníž. přenesená",J181,0)</f>
        <v>0</v>
      </c>
      <c r="BI181" s="170">
        <f>IF(N181="nulová",J181,0)</f>
        <v>0</v>
      </c>
      <c r="BJ181" s="15" t="s">
        <v>81</v>
      </c>
      <c r="BK181" s="170">
        <f>ROUND(I181*H181,2)</f>
        <v>0</v>
      </c>
      <c r="BL181" s="15" t="s">
        <v>128</v>
      </c>
      <c r="BM181" s="169" t="s">
        <v>257</v>
      </c>
    </row>
    <row r="182" spans="1:47" s="2" customFormat="1" ht="29.25">
      <c r="A182" s="30"/>
      <c r="B182" s="31"/>
      <c r="C182" s="30"/>
      <c r="D182" s="171" t="s">
        <v>130</v>
      </c>
      <c r="E182" s="30"/>
      <c r="F182" s="172" t="s">
        <v>258</v>
      </c>
      <c r="G182" s="30"/>
      <c r="H182" s="30"/>
      <c r="I182" s="94"/>
      <c r="J182" s="30"/>
      <c r="K182" s="30"/>
      <c r="L182" s="31"/>
      <c r="M182" s="173"/>
      <c r="N182" s="174"/>
      <c r="O182" s="56"/>
      <c r="P182" s="56"/>
      <c r="Q182" s="56"/>
      <c r="R182" s="56"/>
      <c r="S182" s="56"/>
      <c r="T182" s="56"/>
      <c r="U182" s="57"/>
      <c r="V182" s="30"/>
      <c r="W182" s="30"/>
      <c r="X182" s="30"/>
      <c r="Y182" s="30"/>
      <c r="Z182" s="30"/>
      <c r="AA182" s="30"/>
      <c r="AB182" s="30"/>
      <c r="AC182" s="30"/>
      <c r="AD182" s="30"/>
      <c r="AE182" s="30"/>
      <c r="AT182" s="15" t="s">
        <v>130</v>
      </c>
      <c r="AU182" s="15" t="s">
        <v>83</v>
      </c>
    </row>
    <row r="183" spans="1:65" s="2" customFormat="1" ht="16.5" customHeight="1">
      <c r="A183" s="30"/>
      <c r="B183" s="157"/>
      <c r="C183" s="158" t="s">
        <v>259</v>
      </c>
      <c r="D183" s="158" t="s">
        <v>123</v>
      </c>
      <c r="E183" s="159" t="s">
        <v>260</v>
      </c>
      <c r="F183" s="160" t="s">
        <v>261</v>
      </c>
      <c r="G183" s="161" t="s">
        <v>143</v>
      </c>
      <c r="H183" s="162">
        <v>120</v>
      </c>
      <c r="I183" s="163"/>
      <c r="J183" s="164">
        <f>ROUND(I183*H183,2)</f>
        <v>0</v>
      </c>
      <c r="K183" s="160" t="s">
        <v>127</v>
      </c>
      <c r="L183" s="31"/>
      <c r="M183" s="165" t="s">
        <v>1</v>
      </c>
      <c r="N183" s="166" t="s">
        <v>38</v>
      </c>
      <c r="O183" s="56"/>
      <c r="P183" s="167">
        <f>O183*H183</f>
        <v>0</v>
      </c>
      <c r="Q183" s="167">
        <v>0</v>
      </c>
      <c r="R183" s="167">
        <f>Q183*H183</f>
        <v>0</v>
      </c>
      <c r="S183" s="167">
        <v>0</v>
      </c>
      <c r="T183" s="167">
        <f>S183*H183</f>
        <v>0</v>
      </c>
      <c r="U183" s="168" t="s">
        <v>1</v>
      </c>
      <c r="V183" s="30"/>
      <c r="W183" s="30"/>
      <c r="X183" s="30"/>
      <c r="Y183" s="30"/>
      <c r="Z183" s="30"/>
      <c r="AA183" s="30"/>
      <c r="AB183" s="30"/>
      <c r="AC183" s="30"/>
      <c r="AD183" s="30"/>
      <c r="AE183" s="30"/>
      <c r="AR183" s="169" t="s">
        <v>128</v>
      </c>
      <c r="AT183" s="169" t="s">
        <v>123</v>
      </c>
      <c r="AU183" s="169" t="s">
        <v>83</v>
      </c>
      <c r="AY183" s="15" t="s">
        <v>121</v>
      </c>
      <c r="BE183" s="170">
        <f>IF(N183="základní",J183,0)</f>
        <v>0</v>
      </c>
      <c r="BF183" s="170">
        <f>IF(N183="snížená",J183,0)</f>
        <v>0</v>
      </c>
      <c r="BG183" s="170">
        <f>IF(N183="zákl. přenesená",J183,0)</f>
        <v>0</v>
      </c>
      <c r="BH183" s="170">
        <f>IF(N183="sníž. přenesená",J183,0)</f>
        <v>0</v>
      </c>
      <c r="BI183" s="170">
        <f>IF(N183="nulová",J183,0)</f>
        <v>0</v>
      </c>
      <c r="BJ183" s="15" t="s">
        <v>81</v>
      </c>
      <c r="BK183" s="170">
        <f>ROUND(I183*H183,2)</f>
        <v>0</v>
      </c>
      <c r="BL183" s="15" t="s">
        <v>128</v>
      </c>
      <c r="BM183" s="169" t="s">
        <v>262</v>
      </c>
    </row>
    <row r="184" spans="1:47" s="2" customFormat="1" ht="19.5">
      <c r="A184" s="30"/>
      <c r="B184" s="31"/>
      <c r="C184" s="30"/>
      <c r="D184" s="171" t="s">
        <v>130</v>
      </c>
      <c r="E184" s="30"/>
      <c r="F184" s="172" t="s">
        <v>263</v>
      </c>
      <c r="G184" s="30"/>
      <c r="H184" s="30"/>
      <c r="I184" s="94"/>
      <c r="J184" s="30"/>
      <c r="K184" s="30"/>
      <c r="L184" s="31"/>
      <c r="M184" s="173"/>
      <c r="N184" s="174"/>
      <c r="O184" s="56"/>
      <c r="P184" s="56"/>
      <c r="Q184" s="56"/>
      <c r="R184" s="56"/>
      <c r="S184" s="56"/>
      <c r="T184" s="56"/>
      <c r="U184" s="57"/>
      <c r="V184" s="30"/>
      <c r="W184" s="30"/>
      <c r="X184" s="30"/>
      <c r="Y184" s="30"/>
      <c r="Z184" s="30"/>
      <c r="AA184" s="30"/>
      <c r="AB184" s="30"/>
      <c r="AC184" s="30"/>
      <c r="AD184" s="30"/>
      <c r="AE184" s="30"/>
      <c r="AT184" s="15" t="s">
        <v>130</v>
      </c>
      <c r="AU184" s="15" t="s">
        <v>83</v>
      </c>
    </row>
    <row r="185" spans="1:65" s="2" customFormat="1" ht="21.75" customHeight="1">
      <c r="A185" s="30"/>
      <c r="B185" s="157"/>
      <c r="C185" s="158" t="s">
        <v>264</v>
      </c>
      <c r="D185" s="158" t="s">
        <v>123</v>
      </c>
      <c r="E185" s="159" t="s">
        <v>265</v>
      </c>
      <c r="F185" s="160" t="s">
        <v>266</v>
      </c>
      <c r="G185" s="161" t="s">
        <v>143</v>
      </c>
      <c r="H185" s="162">
        <v>80</v>
      </c>
      <c r="I185" s="163"/>
      <c r="J185" s="164">
        <f>ROUND(I185*H185,2)</f>
        <v>0</v>
      </c>
      <c r="K185" s="160" t="s">
        <v>1</v>
      </c>
      <c r="L185" s="31"/>
      <c r="M185" s="165" t="s">
        <v>1</v>
      </c>
      <c r="N185" s="166" t="s">
        <v>38</v>
      </c>
      <c r="O185" s="56"/>
      <c r="P185" s="167">
        <f>O185*H185</f>
        <v>0</v>
      </c>
      <c r="Q185" s="167">
        <v>0</v>
      </c>
      <c r="R185" s="167">
        <f>Q185*H185</f>
        <v>0</v>
      </c>
      <c r="S185" s="167">
        <v>0</v>
      </c>
      <c r="T185" s="167">
        <f>S185*H185</f>
        <v>0</v>
      </c>
      <c r="U185" s="168" t="s">
        <v>1</v>
      </c>
      <c r="V185" s="30"/>
      <c r="W185" s="30"/>
      <c r="X185" s="30"/>
      <c r="Y185" s="30"/>
      <c r="Z185" s="30"/>
      <c r="AA185" s="30"/>
      <c r="AB185" s="30"/>
      <c r="AC185" s="30"/>
      <c r="AD185" s="30"/>
      <c r="AE185" s="30"/>
      <c r="AR185" s="169" t="s">
        <v>128</v>
      </c>
      <c r="AT185" s="169" t="s">
        <v>123</v>
      </c>
      <c r="AU185" s="169" t="s">
        <v>83</v>
      </c>
      <c r="AY185" s="15" t="s">
        <v>121</v>
      </c>
      <c r="BE185" s="170">
        <f>IF(N185="základní",J185,0)</f>
        <v>0</v>
      </c>
      <c r="BF185" s="170">
        <f>IF(N185="snížená",J185,0)</f>
        <v>0</v>
      </c>
      <c r="BG185" s="170">
        <f>IF(N185="zákl. přenesená",J185,0)</f>
        <v>0</v>
      </c>
      <c r="BH185" s="170">
        <f>IF(N185="sníž. přenesená",J185,0)</f>
        <v>0</v>
      </c>
      <c r="BI185" s="170">
        <f>IF(N185="nulová",J185,0)</f>
        <v>0</v>
      </c>
      <c r="BJ185" s="15" t="s">
        <v>81</v>
      </c>
      <c r="BK185" s="170">
        <f>ROUND(I185*H185,2)</f>
        <v>0</v>
      </c>
      <c r="BL185" s="15" t="s">
        <v>128</v>
      </c>
      <c r="BM185" s="169" t="s">
        <v>267</v>
      </c>
    </row>
    <row r="186" spans="1:47" s="2" customFormat="1" ht="12">
      <c r="A186" s="30"/>
      <c r="B186" s="31"/>
      <c r="C186" s="30"/>
      <c r="D186" s="171" t="s">
        <v>130</v>
      </c>
      <c r="E186" s="30"/>
      <c r="F186" s="172" t="s">
        <v>268</v>
      </c>
      <c r="G186" s="30"/>
      <c r="H186" s="30"/>
      <c r="I186" s="94"/>
      <c r="J186" s="30"/>
      <c r="K186" s="30"/>
      <c r="L186" s="31"/>
      <c r="M186" s="173"/>
      <c r="N186" s="174"/>
      <c r="O186" s="56"/>
      <c r="P186" s="56"/>
      <c r="Q186" s="56"/>
      <c r="R186" s="56"/>
      <c r="S186" s="56"/>
      <c r="T186" s="56"/>
      <c r="U186" s="57"/>
      <c r="V186" s="30"/>
      <c r="W186" s="30"/>
      <c r="X186" s="30"/>
      <c r="Y186" s="30"/>
      <c r="Z186" s="30"/>
      <c r="AA186" s="30"/>
      <c r="AB186" s="30"/>
      <c r="AC186" s="30"/>
      <c r="AD186" s="30"/>
      <c r="AE186" s="30"/>
      <c r="AT186" s="15" t="s">
        <v>130</v>
      </c>
      <c r="AU186" s="15" t="s">
        <v>83</v>
      </c>
    </row>
    <row r="187" spans="1:65" s="2" customFormat="1" ht="21.75" customHeight="1">
      <c r="A187" s="30"/>
      <c r="B187" s="157"/>
      <c r="C187" s="158" t="s">
        <v>269</v>
      </c>
      <c r="D187" s="158" t="s">
        <v>123</v>
      </c>
      <c r="E187" s="159" t="s">
        <v>270</v>
      </c>
      <c r="F187" s="160" t="s">
        <v>271</v>
      </c>
      <c r="G187" s="161" t="s">
        <v>126</v>
      </c>
      <c r="H187" s="162">
        <v>775</v>
      </c>
      <c r="I187" s="163"/>
      <c r="J187" s="164">
        <f>ROUND(I187*H187,2)</f>
        <v>0</v>
      </c>
      <c r="K187" s="160" t="s">
        <v>127</v>
      </c>
      <c r="L187" s="31"/>
      <c r="M187" s="165" t="s">
        <v>1</v>
      </c>
      <c r="N187" s="166" t="s">
        <v>38</v>
      </c>
      <c r="O187" s="56"/>
      <c r="P187" s="167">
        <f>O187*H187</f>
        <v>0</v>
      </c>
      <c r="Q187" s="167">
        <v>0</v>
      </c>
      <c r="R187" s="167">
        <f>Q187*H187</f>
        <v>0</v>
      </c>
      <c r="S187" s="167">
        <v>0.02</v>
      </c>
      <c r="T187" s="167">
        <f>S187*H187</f>
        <v>15.5</v>
      </c>
      <c r="U187" s="168" t="s">
        <v>1</v>
      </c>
      <c r="V187" s="30"/>
      <c r="W187" s="30"/>
      <c r="X187" s="30"/>
      <c r="Y187" s="30"/>
      <c r="Z187" s="30"/>
      <c r="AA187" s="30"/>
      <c r="AB187" s="30"/>
      <c r="AC187" s="30"/>
      <c r="AD187" s="30"/>
      <c r="AE187" s="30"/>
      <c r="AR187" s="169" t="s">
        <v>128</v>
      </c>
      <c r="AT187" s="169" t="s">
        <v>123</v>
      </c>
      <c r="AU187" s="169" t="s">
        <v>83</v>
      </c>
      <c r="AY187" s="15" t="s">
        <v>121</v>
      </c>
      <c r="BE187" s="170">
        <f>IF(N187="základní",J187,0)</f>
        <v>0</v>
      </c>
      <c r="BF187" s="170">
        <f>IF(N187="snížená",J187,0)</f>
        <v>0</v>
      </c>
      <c r="BG187" s="170">
        <f>IF(N187="zákl. přenesená",J187,0)</f>
        <v>0</v>
      </c>
      <c r="BH187" s="170">
        <f>IF(N187="sníž. přenesená",J187,0)</f>
        <v>0</v>
      </c>
      <c r="BI187" s="170">
        <f>IF(N187="nulová",J187,0)</f>
        <v>0</v>
      </c>
      <c r="BJ187" s="15" t="s">
        <v>81</v>
      </c>
      <c r="BK187" s="170">
        <f>ROUND(I187*H187,2)</f>
        <v>0</v>
      </c>
      <c r="BL187" s="15" t="s">
        <v>128</v>
      </c>
      <c r="BM187" s="169" t="s">
        <v>272</v>
      </c>
    </row>
    <row r="188" spans="1:47" s="2" customFormat="1" ht="19.5">
      <c r="A188" s="30"/>
      <c r="B188" s="31"/>
      <c r="C188" s="30"/>
      <c r="D188" s="171" t="s">
        <v>130</v>
      </c>
      <c r="E188" s="30"/>
      <c r="F188" s="172" t="s">
        <v>271</v>
      </c>
      <c r="G188" s="30"/>
      <c r="H188" s="30"/>
      <c r="I188" s="94"/>
      <c r="J188" s="30"/>
      <c r="K188" s="30"/>
      <c r="L188" s="31"/>
      <c r="M188" s="173"/>
      <c r="N188" s="174"/>
      <c r="O188" s="56"/>
      <c r="P188" s="56"/>
      <c r="Q188" s="56"/>
      <c r="R188" s="56"/>
      <c r="S188" s="56"/>
      <c r="T188" s="56"/>
      <c r="U188" s="57"/>
      <c r="V188" s="30"/>
      <c r="W188" s="30"/>
      <c r="X188" s="30"/>
      <c r="Y188" s="30"/>
      <c r="Z188" s="30"/>
      <c r="AA188" s="30"/>
      <c r="AB188" s="30"/>
      <c r="AC188" s="30"/>
      <c r="AD188" s="30"/>
      <c r="AE188" s="30"/>
      <c r="AT188" s="15" t="s">
        <v>130</v>
      </c>
      <c r="AU188" s="15" t="s">
        <v>83</v>
      </c>
    </row>
    <row r="189" spans="1:65" s="2" customFormat="1" ht="21.75" customHeight="1">
      <c r="A189" s="30"/>
      <c r="B189" s="157"/>
      <c r="C189" s="158" t="s">
        <v>273</v>
      </c>
      <c r="D189" s="158" t="s">
        <v>123</v>
      </c>
      <c r="E189" s="159" t="s">
        <v>274</v>
      </c>
      <c r="F189" s="160" t="s">
        <v>275</v>
      </c>
      <c r="G189" s="161" t="s">
        <v>126</v>
      </c>
      <c r="H189" s="162">
        <v>245</v>
      </c>
      <c r="I189" s="163"/>
      <c r="J189" s="164">
        <f>ROUND(I189*H189,2)</f>
        <v>0</v>
      </c>
      <c r="K189" s="160" t="s">
        <v>127</v>
      </c>
      <c r="L189" s="31"/>
      <c r="M189" s="165" t="s">
        <v>1</v>
      </c>
      <c r="N189" s="166" t="s">
        <v>38</v>
      </c>
      <c r="O189" s="56"/>
      <c r="P189" s="167">
        <f>O189*H189</f>
        <v>0</v>
      </c>
      <c r="Q189" s="167">
        <v>0</v>
      </c>
      <c r="R189" s="167">
        <f>Q189*H189</f>
        <v>0</v>
      </c>
      <c r="S189" s="167">
        <v>0</v>
      </c>
      <c r="T189" s="167">
        <f>S189*H189</f>
        <v>0</v>
      </c>
      <c r="U189" s="168" t="s">
        <v>1</v>
      </c>
      <c r="V189" s="30"/>
      <c r="W189" s="30"/>
      <c r="X189" s="30"/>
      <c r="Y189" s="30"/>
      <c r="Z189" s="30"/>
      <c r="AA189" s="30"/>
      <c r="AB189" s="30"/>
      <c r="AC189" s="30"/>
      <c r="AD189" s="30"/>
      <c r="AE189" s="30"/>
      <c r="AR189" s="169" t="s">
        <v>128</v>
      </c>
      <c r="AT189" s="169" t="s">
        <v>123</v>
      </c>
      <c r="AU189" s="169" t="s">
        <v>83</v>
      </c>
      <c r="AY189" s="15" t="s">
        <v>121</v>
      </c>
      <c r="BE189" s="170">
        <f>IF(N189="základní",J189,0)</f>
        <v>0</v>
      </c>
      <c r="BF189" s="170">
        <f>IF(N189="snížená",J189,0)</f>
        <v>0</v>
      </c>
      <c r="BG189" s="170">
        <f>IF(N189="zákl. přenesená",J189,0)</f>
        <v>0</v>
      </c>
      <c r="BH189" s="170">
        <f>IF(N189="sníž. přenesená",J189,0)</f>
        <v>0</v>
      </c>
      <c r="BI189" s="170">
        <f>IF(N189="nulová",J189,0)</f>
        <v>0</v>
      </c>
      <c r="BJ189" s="15" t="s">
        <v>81</v>
      </c>
      <c r="BK189" s="170">
        <f>ROUND(I189*H189,2)</f>
        <v>0</v>
      </c>
      <c r="BL189" s="15" t="s">
        <v>128</v>
      </c>
      <c r="BM189" s="169" t="s">
        <v>276</v>
      </c>
    </row>
    <row r="190" spans="1:47" s="2" customFormat="1" ht="39">
      <c r="A190" s="30"/>
      <c r="B190" s="31"/>
      <c r="C190" s="30"/>
      <c r="D190" s="171" t="s">
        <v>130</v>
      </c>
      <c r="E190" s="30"/>
      <c r="F190" s="172" t="s">
        <v>277</v>
      </c>
      <c r="G190" s="30"/>
      <c r="H190" s="30"/>
      <c r="I190" s="94"/>
      <c r="J190" s="30"/>
      <c r="K190" s="30"/>
      <c r="L190" s="31"/>
      <c r="M190" s="173"/>
      <c r="N190" s="174"/>
      <c r="O190" s="56"/>
      <c r="P190" s="56"/>
      <c r="Q190" s="56"/>
      <c r="R190" s="56"/>
      <c r="S190" s="56"/>
      <c r="T190" s="56"/>
      <c r="U190" s="57"/>
      <c r="V190" s="30"/>
      <c r="W190" s="30"/>
      <c r="X190" s="30"/>
      <c r="Y190" s="30"/>
      <c r="Z190" s="30"/>
      <c r="AA190" s="30"/>
      <c r="AB190" s="30"/>
      <c r="AC190" s="30"/>
      <c r="AD190" s="30"/>
      <c r="AE190" s="30"/>
      <c r="AT190" s="15" t="s">
        <v>130</v>
      </c>
      <c r="AU190" s="15" t="s">
        <v>83</v>
      </c>
    </row>
    <row r="191" spans="2:63" s="12" customFormat="1" ht="22.9" customHeight="1">
      <c r="B191" s="144"/>
      <c r="D191" s="145" t="s">
        <v>72</v>
      </c>
      <c r="E191" s="155" t="s">
        <v>280</v>
      </c>
      <c r="F191" s="155" t="s">
        <v>281</v>
      </c>
      <c r="I191" s="147"/>
      <c r="J191" s="156">
        <f>BK191</f>
        <v>0</v>
      </c>
      <c r="L191" s="144"/>
      <c r="M191" s="149"/>
      <c r="N191" s="150"/>
      <c r="O191" s="150"/>
      <c r="P191" s="151">
        <f>SUM(P192:P200)</f>
        <v>0</v>
      </c>
      <c r="Q191" s="150"/>
      <c r="R191" s="151">
        <f>SUM(R192:R200)</f>
        <v>0</v>
      </c>
      <c r="S191" s="150"/>
      <c r="T191" s="151">
        <f>SUM(T192:T200)</f>
        <v>0</v>
      </c>
      <c r="U191" s="152"/>
      <c r="AR191" s="145" t="s">
        <v>81</v>
      </c>
      <c r="AT191" s="153" t="s">
        <v>72</v>
      </c>
      <c r="AU191" s="153" t="s">
        <v>81</v>
      </c>
      <c r="AY191" s="145" t="s">
        <v>121</v>
      </c>
      <c r="BK191" s="154">
        <f>SUM(BK192:BK200)</f>
        <v>0</v>
      </c>
    </row>
    <row r="192" spans="1:65" s="2" customFormat="1" ht="21.75" customHeight="1">
      <c r="A192" s="30"/>
      <c r="B192" s="157"/>
      <c r="C192" s="158">
        <v>31</v>
      </c>
      <c r="D192" s="158" t="s">
        <v>123</v>
      </c>
      <c r="E192" s="159" t="s">
        <v>283</v>
      </c>
      <c r="F192" s="160" t="s">
        <v>284</v>
      </c>
      <c r="G192" s="161" t="s">
        <v>279</v>
      </c>
      <c r="H192" s="162">
        <v>150</v>
      </c>
      <c r="I192" s="163"/>
      <c r="J192" s="164">
        <f>ROUND(I192*H192,2)</f>
        <v>0</v>
      </c>
      <c r="K192" s="160" t="s">
        <v>127</v>
      </c>
      <c r="L192" s="31"/>
      <c r="M192" s="165" t="s">
        <v>1</v>
      </c>
      <c r="N192" s="166" t="s">
        <v>38</v>
      </c>
      <c r="O192" s="56"/>
      <c r="P192" s="167">
        <f>O192*H192</f>
        <v>0</v>
      </c>
      <c r="Q192" s="167">
        <v>0</v>
      </c>
      <c r="R192" s="167">
        <f>Q192*H192</f>
        <v>0</v>
      </c>
      <c r="S192" s="167">
        <v>0</v>
      </c>
      <c r="T192" s="167">
        <f>S192*H192</f>
        <v>0</v>
      </c>
      <c r="U192" s="168" t="s">
        <v>1</v>
      </c>
      <c r="V192" s="30"/>
      <c r="W192" s="30"/>
      <c r="X192" s="30"/>
      <c r="Y192" s="30"/>
      <c r="Z192" s="30"/>
      <c r="AA192" s="30"/>
      <c r="AB192" s="30"/>
      <c r="AC192" s="30"/>
      <c r="AD192" s="30"/>
      <c r="AE192" s="30"/>
      <c r="AR192" s="169" t="s">
        <v>128</v>
      </c>
      <c r="AT192" s="169" t="s">
        <v>123</v>
      </c>
      <c r="AU192" s="169" t="s">
        <v>83</v>
      </c>
      <c r="AY192" s="15" t="s">
        <v>121</v>
      </c>
      <c r="BE192" s="170">
        <f>IF(N192="základní",J192,0)</f>
        <v>0</v>
      </c>
      <c r="BF192" s="170">
        <f>IF(N192="snížená",J192,0)</f>
        <v>0</v>
      </c>
      <c r="BG192" s="170">
        <f>IF(N192="zákl. přenesená",J192,0)</f>
        <v>0</v>
      </c>
      <c r="BH192" s="170">
        <f>IF(N192="sníž. přenesená",J192,0)</f>
        <v>0</v>
      </c>
      <c r="BI192" s="170">
        <f>IF(N192="nulová",J192,0)</f>
        <v>0</v>
      </c>
      <c r="BJ192" s="15" t="s">
        <v>81</v>
      </c>
      <c r="BK192" s="170">
        <f>ROUND(I192*H192,2)</f>
        <v>0</v>
      </c>
      <c r="BL192" s="15" t="s">
        <v>128</v>
      </c>
      <c r="BM192" s="169" t="s">
        <v>285</v>
      </c>
    </row>
    <row r="193" spans="1:47" s="2" customFormat="1" ht="19.5">
      <c r="A193" s="30"/>
      <c r="B193" s="31"/>
      <c r="C193" s="30"/>
      <c r="D193" s="171" t="s">
        <v>130</v>
      </c>
      <c r="E193" s="30"/>
      <c r="F193" s="172" t="s">
        <v>286</v>
      </c>
      <c r="G193" s="30"/>
      <c r="H193" s="30"/>
      <c r="I193" s="94"/>
      <c r="J193" s="30"/>
      <c r="K193" s="30"/>
      <c r="L193" s="31"/>
      <c r="M193" s="173"/>
      <c r="N193" s="174"/>
      <c r="O193" s="56"/>
      <c r="P193" s="56"/>
      <c r="Q193" s="56"/>
      <c r="R193" s="56"/>
      <c r="S193" s="56"/>
      <c r="T193" s="56"/>
      <c r="U193" s="57"/>
      <c r="V193" s="30"/>
      <c r="W193" s="30"/>
      <c r="X193" s="30"/>
      <c r="Y193" s="30"/>
      <c r="Z193" s="30"/>
      <c r="AA193" s="30"/>
      <c r="AB193" s="30"/>
      <c r="AC193" s="30"/>
      <c r="AD193" s="30"/>
      <c r="AE193" s="30"/>
      <c r="AT193" s="15" t="s">
        <v>130</v>
      </c>
      <c r="AU193" s="15" t="s">
        <v>83</v>
      </c>
    </row>
    <row r="194" spans="1:65" s="2" customFormat="1" ht="16.5" customHeight="1">
      <c r="A194" s="30"/>
      <c r="B194" s="157"/>
      <c r="C194" s="158">
        <v>32</v>
      </c>
      <c r="D194" s="158" t="s">
        <v>123</v>
      </c>
      <c r="E194" s="159" t="s">
        <v>287</v>
      </c>
      <c r="F194" s="160" t="s">
        <v>288</v>
      </c>
      <c r="G194" s="161" t="s">
        <v>279</v>
      </c>
      <c r="H194" s="162">
        <v>4350</v>
      </c>
      <c r="I194" s="163"/>
      <c r="J194" s="164">
        <f>ROUND(I194*H194,2)</f>
        <v>0</v>
      </c>
      <c r="K194" s="160" t="s">
        <v>127</v>
      </c>
      <c r="L194" s="31"/>
      <c r="M194" s="165" t="s">
        <v>1</v>
      </c>
      <c r="N194" s="166" t="s">
        <v>38</v>
      </c>
      <c r="O194" s="56"/>
      <c r="P194" s="167">
        <f>O194*H194</f>
        <v>0</v>
      </c>
      <c r="Q194" s="167">
        <v>0</v>
      </c>
      <c r="R194" s="167">
        <f>Q194*H194</f>
        <v>0</v>
      </c>
      <c r="S194" s="167">
        <v>0</v>
      </c>
      <c r="T194" s="167">
        <f>S194*H194</f>
        <v>0</v>
      </c>
      <c r="U194" s="168" t="s">
        <v>1</v>
      </c>
      <c r="V194" s="30"/>
      <c r="W194" s="30"/>
      <c r="X194" s="30"/>
      <c r="Y194" s="30"/>
      <c r="Z194" s="30"/>
      <c r="AA194" s="30"/>
      <c r="AB194" s="30"/>
      <c r="AC194" s="30"/>
      <c r="AD194" s="30"/>
      <c r="AE194" s="30"/>
      <c r="AR194" s="169" t="s">
        <v>128</v>
      </c>
      <c r="AT194" s="169" t="s">
        <v>123</v>
      </c>
      <c r="AU194" s="169" t="s">
        <v>83</v>
      </c>
      <c r="AY194" s="15" t="s">
        <v>121</v>
      </c>
      <c r="BE194" s="170">
        <f>IF(N194="základní",J194,0)</f>
        <v>0</v>
      </c>
      <c r="BF194" s="170">
        <f>IF(N194="snížená",J194,0)</f>
        <v>0</v>
      </c>
      <c r="BG194" s="170">
        <f>IF(N194="zákl. přenesená",J194,0)</f>
        <v>0</v>
      </c>
      <c r="BH194" s="170">
        <f>IF(N194="sníž. přenesená",J194,0)</f>
        <v>0</v>
      </c>
      <c r="BI194" s="170">
        <f>IF(N194="nulová",J194,0)</f>
        <v>0</v>
      </c>
      <c r="BJ194" s="15" t="s">
        <v>81</v>
      </c>
      <c r="BK194" s="170">
        <f>ROUND(I194*H194,2)</f>
        <v>0</v>
      </c>
      <c r="BL194" s="15" t="s">
        <v>128</v>
      </c>
      <c r="BM194" s="169" t="s">
        <v>289</v>
      </c>
    </row>
    <row r="195" spans="1:47" s="2" customFormat="1" ht="29.25">
      <c r="A195" s="30"/>
      <c r="B195" s="31"/>
      <c r="C195" s="30"/>
      <c r="D195" s="171" t="s">
        <v>130</v>
      </c>
      <c r="E195" s="30"/>
      <c r="F195" s="172" t="s">
        <v>290</v>
      </c>
      <c r="G195" s="30"/>
      <c r="H195" s="30"/>
      <c r="I195" s="94"/>
      <c r="J195" s="30"/>
      <c r="K195" s="30"/>
      <c r="L195" s="31"/>
      <c r="M195" s="173"/>
      <c r="N195" s="174"/>
      <c r="O195" s="56"/>
      <c r="P195" s="56"/>
      <c r="Q195" s="56"/>
      <c r="R195" s="56"/>
      <c r="S195" s="56"/>
      <c r="T195" s="56"/>
      <c r="U195" s="57"/>
      <c r="V195" s="30"/>
      <c r="W195" s="30"/>
      <c r="X195" s="30"/>
      <c r="Y195" s="30"/>
      <c r="Z195" s="30"/>
      <c r="AA195" s="30"/>
      <c r="AB195" s="30"/>
      <c r="AC195" s="30"/>
      <c r="AD195" s="30"/>
      <c r="AE195" s="30"/>
      <c r="AT195" s="15" t="s">
        <v>130</v>
      </c>
      <c r="AU195" s="15" t="s">
        <v>83</v>
      </c>
    </row>
    <row r="196" spans="2:51" s="13" customFormat="1" ht="12">
      <c r="B196" s="175"/>
      <c r="D196" s="171" t="s">
        <v>157</v>
      </c>
      <c r="F196" s="177" t="s">
        <v>291</v>
      </c>
      <c r="H196" s="178">
        <v>4350</v>
      </c>
      <c r="I196" s="179"/>
      <c r="L196" s="175"/>
      <c r="M196" s="180"/>
      <c r="N196" s="181"/>
      <c r="O196" s="181"/>
      <c r="P196" s="181"/>
      <c r="Q196" s="181"/>
      <c r="R196" s="181"/>
      <c r="S196" s="181"/>
      <c r="T196" s="181"/>
      <c r="U196" s="182"/>
      <c r="AT196" s="176" t="s">
        <v>157</v>
      </c>
      <c r="AU196" s="176" t="s">
        <v>83</v>
      </c>
      <c r="AV196" s="13" t="s">
        <v>83</v>
      </c>
      <c r="AW196" s="13" t="s">
        <v>3</v>
      </c>
      <c r="AX196" s="13" t="s">
        <v>81</v>
      </c>
      <c r="AY196" s="176" t="s">
        <v>121</v>
      </c>
    </row>
    <row r="197" spans="1:65" s="2" customFormat="1" ht="21.75" customHeight="1">
      <c r="A197" s="30"/>
      <c r="B197" s="157"/>
      <c r="C197" s="158">
        <v>33</v>
      </c>
      <c r="D197" s="158" t="s">
        <v>123</v>
      </c>
      <c r="E197" s="159" t="s">
        <v>292</v>
      </c>
      <c r="F197" s="160" t="s">
        <v>293</v>
      </c>
      <c r="G197" s="161" t="s">
        <v>279</v>
      </c>
      <c r="H197" s="162">
        <v>150</v>
      </c>
      <c r="I197" s="163"/>
      <c r="J197" s="164">
        <f>ROUND(I197*H197,2)</f>
        <v>0</v>
      </c>
      <c r="K197" s="160" t="s">
        <v>127</v>
      </c>
      <c r="L197" s="31"/>
      <c r="M197" s="165" t="s">
        <v>1</v>
      </c>
      <c r="N197" s="166" t="s">
        <v>38</v>
      </c>
      <c r="O197" s="56"/>
      <c r="P197" s="167">
        <f>O197*H197</f>
        <v>0</v>
      </c>
      <c r="Q197" s="167">
        <v>0</v>
      </c>
      <c r="R197" s="167">
        <f>Q197*H197</f>
        <v>0</v>
      </c>
      <c r="S197" s="167">
        <v>0</v>
      </c>
      <c r="T197" s="167">
        <f>S197*H197</f>
        <v>0</v>
      </c>
      <c r="U197" s="168" t="s">
        <v>1</v>
      </c>
      <c r="V197" s="30"/>
      <c r="W197" s="30"/>
      <c r="X197" s="30"/>
      <c r="Y197" s="30"/>
      <c r="Z197" s="30"/>
      <c r="AA197" s="30"/>
      <c r="AB197" s="30"/>
      <c r="AC197" s="30"/>
      <c r="AD197" s="30"/>
      <c r="AE197" s="30"/>
      <c r="AR197" s="169" t="s">
        <v>128</v>
      </c>
      <c r="AT197" s="169" t="s">
        <v>123</v>
      </c>
      <c r="AU197" s="169" t="s">
        <v>83</v>
      </c>
      <c r="AY197" s="15" t="s">
        <v>121</v>
      </c>
      <c r="BE197" s="170">
        <f>IF(N197="základní",J197,0)</f>
        <v>0</v>
      </c>
      <c r="BF197" s="170">
        <f>IF(N197="snížená",J197,0)</f>
        <v>0</v>
      </c>
      <c r="BG197" s="170">
        <f>IF(N197="zákl. přenesená",J197,0)</f>
        <v>0</v>
      </c>
      <c r="BH197" s="170">
        <f>IF(N197="sníž. přenesená",J197,0)</f>
        <v>0</v>
      </c>
      <c r="BI197" s="170">
        <f>IF(N197="nulová",J197,0)</f>
        <v>0</v>
      </c>
      <c r="BJ197" s="15" t="s">
        <v>81</v>
      </c>
      <c r="BK197" s="170">
        <f>ROUND(I197*H197,2)</f>
        <v>0</v>
      </c>
      <c r="BL197" s="15" t="s">
        <v>128</v>
      </c>
      <c r="BM197" s="169" t="s">
        <v>294</v>
      </c>
    </row>
    <row r="198" spans="1:47" s="2" customFormat="1" ht="19.5">
      <c r="A198" s="30"/>
      <c r="B198" s="31"/>
      <c r="C198" s="30"/>
      <c r="D198" s="171" t="s">
        <v>130</v>
      </c>
      <c r="E198" s="30"/>
      <c r="F198" s="172" t="s">
        <v>295</v>
      </c>
      <c r="G198" s="30"/>
      <c r="H198" s="30"/>
      <c r="I198" s="94"/>
      <c r="J198" s="30"/>
      <c r="K198" s="30"/>
      <c r="L198" s="31"/>
      <c r="M198" s="173"/>
      <c r="N198" s="174"/>
      <c r="O198" s="56"/>
      <c r="P198" s="56"/>
      <c r="Q198" s="56"/>
      <c r="R198" s="56"/>
      <c r="S198" s="56"/>
      <c r="T198" s="56"/>
      <c r="U198" s="57"/>
      <c r="V198" s="30"/>
      <c r="W198" s="30"/>
      <c r="X198" s="30"/>
      <c r="Y198" s="30"/>
      <c r="Z198" s="30"/>
      <c r="AA198" s="30"/>
      <c r="AB198" s="30"/>
      <c r="AC198" s="30"/>
      <c r="AD198" s="30"/>
      <c r="AE198" s="30"/>
      <c r="AT198" s="15" t="s">
        <v>130</v>
      </c>
      <c r="AU198" s="15" t="s">
        <v>83</v>
      </c>
    </row>
    <row r="199" spans="1:65" s="2" customFormat="1" ht="16.5" customHeight="1">
      <c r="A199" s="30"/>
      <c r="B199" s="157"/>
      <c r="C199" s="158">
        <v>34</v>
      </c>
      <c r="D199" s="158" t="s">
        <v>123</v>
      </c>
      <c r="E199" s="159" t="s">
        <v>296</v>
      </c>
      <c r="F199" s="160" t="s">
        <v>297</v>
      </c>
      <c r="G199" s="161" t="s">
        <v>279</v>
      </c>
      <c r="H199" s="162">
        <v>150</v>
      </c>
      <c r="I199" s="163"/>
      <c r="J199" s="164">
        <f>ROUND(I199*H199,2)</f>
        <v>0</v>
      </c>
      <c r="K199" s="160" t="s">
        <v>1</v>
      </c>
      <c r="L199" s="31"/>
      <c r="M199" s="165" t="s">
        <v>1</v>
      </c>
      <c r="N199" s="166" t="s">
        <v>38</v>
      </c>
      <c r="O199" s="56"/>
      <c r="P199" s="167">
        <f>O199*H199</f>
        <v>0</v>
      </c>
      <c r="Q199" s="167">
        <v>0</v>
      </c>
      <c r="R199" s="167">
        <f>Q199*H199</f>
        <v>0</v>
      </c>
      <c r="S199" s="167">
        <v>0</v>
      </c>
      <c r="T199" s="167">
        <f>S199*H199</f>
        <v>0</v>
      </c>
      <c r="U199" s="168" t="s">
        <v>1</v>
      </c>
      <c r="V199" s="30"/>
      <c r="W199" s="30"/>
      <c r="X199" s="30"/>
      <c r="Y199" s="30"/>
      <c r="Z199" s="30"/>
      <c r="AA199" s="30"/>
      <c r="AB199" s="30"/>
      <c r="AC199" s="30"/>
      <c r="AD199" s="30"/>
      <c r="AE199" s="30"/>
      <c r="AR199" s="169" t="s">
        <v>128</v>
      </c>
      <c r="AT199" s="169" t="s">
        <v>123</v>
      </c>
      <c r="AU199" s="169" t="s">
        <v>83</v>
      </c>
      <c r="AY199" s="15" t="s">
        <v>121</v>
      </c>
      <c r="BE199" s="170">
        <f>IF(N199="základní",J199,0)</f>
        <v>0</v>
      </c>
      <c r="BF199" s="170">
        <f>IF(N199="snížená",J199,0)</f>
        <v>0</v>
      </c>
      <c r="BG199" s="170">
        <f>IF(N199="zákl. přenesená",J199,0)</f>
        <v>0</v>
      </c>
      <c r="BH199" s="170">
        <f>IF(N199="sníž. přenesená",J199,0)</f>
        <v>0</v>
      </c>
      <c r="BI199" s="170">
        <f>IF(N199="nulová",J199,0)</f>
        <v>0</v>
      </c>
      <c r="BJ199" s="15" t="s">
        <v>81</v>
      </c>
      <c r="BK199" s="170">
        <f>ROUND(I199*H199,2)</f>
        <v>0</v>
      </c>
      <c r="BL199" s="15" t="s">
        <v>128</v>
      </c>
      <c r="BM199" s="169" t="s">
        <v>298</v>
      </c>
    </row>
    <row r="200" spans="1:47" s="2" customFormat="1" ht="19.5">
      <c r="A200" s="30"/>
      <c r="B200" s="31"/>
      <c r="C200" s="30"/>
      <c r="D200" s="171" t="s">
        <v>130</v>
      </c>
      <c r="E200" s="30"/>
      <c r="F200" s="172" t="s">
        <v>299</v>
      </c>
      <c r="G200" s="30"/>
      <c r="H200" s="30"/>
      <c r="I200" s="94"/>
      <c r="J200" s="30"/>
      <c r="K200" s="30"/>
      <c r="L200" s="31"/>
      <c r="M200" s="173"/>
      <c r="N200" s="174"/>
      <c r="O200" s="56"/>
      <c r="P200" s="56"/>
      <c r="Q200" s="56"/>
      <c r="R200" s="56"/>
      <c r="S200" s="56"/>
      <c r="T200" s="56"/>
      <c r="U200" s="57"/>
      <c r="V200" s="30"/>
      <c r="W200" s="30"/>
      <c r="X200" s="30"/>
      <c r="Y200" s="30"/>
      <c r="Z200" s="30"/>
      <c r="AA200" s="30"/>
      <c r="AB200" s="30"/>
      <c r="AC200" s="30"/>
      <c r="AD200" s="30"/>
      <c r="AE200" s="30"/>
      <c r="AT200" s="15" t="s">
        <v>130</v>
      </c>
      <c r="AU200" s="15" t="s">
        <v>83</v>
      </c>
    </row>
    <row r="201" spans="2:63" s="12" customFormat="1" ht="22.9" customHeight="1">
      <c r="B201" s="144"/>
      <c r="D201" s="145" t="s">
        <v>72</v>
      </c>
      <c r="E201" s="155" t="s">
        <v>300</v>
      </c>
      <c r="F201" s="155" t="s">
        <v>301</v>
      </c>
      <c r="I201" s="147"/>
      <c r="J201" s="156">
        <f>BK201</f>
        <v>0</v>
      </c>
      <c r="L201" s="144"/>
      <c r="M201" s="149"/>
      <c r="N201" s="150"/>
      <c r="O201" s="150"/>
      <c r="P201" s="151">
        <f>SUM(P202:P205)</f>
        <v>0</v>
      </c>
      <c r="Q201" s="150"/>
      <c r="R201" s="151">
        <f>SUM(R202:R205)</f>
        <v>0</v>
      </c>
      <c r="S201" s="150"/>
      <c r="T201" s="151">
        <f>SUM(T202:T205)</f>
        <v>0</v>
      </c>
      <c r="U201" s="152"/>
      <c r="AR201" s="145" t="s">
        <v>81</v>
      </c>
      <c r="AT201" s="153" t="s">
        <v>72</v>
      </c>
      <c r="AU201" s="153" t="s">
        <v>81</v>
      </c>
      <c r="AY201" s="145" t="s">
        <v>121</v>
      </c>
      <c r="BK201" s="154">
        <f>SUM(BK202:BK205)</f>
        <v>0</v>
      </c>
    </row>
    <row r="202" spans="1:65" s="2" customFormat="1" ht="21.75" customHeight="1">
      <c r="A202" s="30"/>
      <c r="B202" s="157"/>
      <c r="C202" s="158">
        <v>35</v>
      </c>
      <c r="D202" s="158" t="s">
        <v>123</v>
      </c>
      <c r="E202" s="159" t="s">
        <v>302</v>
      </c>
      <c r="F202" s="160" t="s">
        <v>303</v>
      </c>
      <c r="G202" s="161" t="s">
        <v>279</v>
      </c>
      <c r="H202" s="162">
        <v>44.836</v>
      </c>
      <c r="I202" s="163"/>
      <c r="J202" s="164">
        <f>ROUND(I202*H202,2)</f>
        <v>0</v>
      </c>
      <c r="K202" s="160" t="s">
        <v>127</v>
      </c>
      <c r="L202" s="31"/>
      <c r="M202" s="165" t="s">
        <v>1</v>
      </c>
      <c r="N202" s="166" t="s">
        <v>38</v>
      </c>
      <c r="O202" s="56"/>
      <c r="P202" s="167">
        <f>O202*H202</f>
        <v>0</v>
      </c>
      <c r="Q202" s="167">
        <v>0</v>
      </c>
      <c r="R202" s="167">
        <f>Q202*H202</f>
        <v>0</v>
      </c>
      <c r="S202" s="167">
        <v>0</v>
      </c>
      <c r="T202" s="167">
        <f>S202*H202</f>
        <v>0</v>
      </c>
      <c r="U202" s="168" t="s">
        <v>1</v>
      </c>
      <c r="V202" s="30"/>
      <c r="W202" s="30"/>
      <c r="X202" s="30"/>
      <c r="Y202" s="30"/>
      <c r="Z202" s="30"/>
      <c r="AA202" s="30"/>
      <c r="AB202" s="30"/>
      <c r="AC202" s="30"/>
      <c r="AD202" s="30"/>
      <c r="AE202" s="30"/>
      <c r="AR202" s="169" t="s">
        <v>128</v>
      </c>
      <c r="AT202" s="169" t="s">
        <v>123</v>
      </c>
      <c r="AU202" s="169" t="s">
        <v>83</v>
      </c>
      <c r="AY202" s="15" t="s">
        <v>121</v>
      </c>
      <c r="BE202" s="170">
        <f>IF(N202="základní",J202,0)</f>
        <v>0</v>
      </c>
      <c r="BF202" s="170">
        <f>IF(N202="snížená",J202,0)</f>
        <v>0</v>
      </c>
      <c r="BG202" s="170">
        <f>IF(N202="zákl. přenesená",J202,0)</f>
        <v>0</v>
      </c>
      <c r="BH202" s="170">
        <f>IF(N202="sníž. přenesená",J202,0)</f>
        <v>0</v>
      </c>
      <c r="BI202" s="170">
        <f>IF(N202="nulová",J202,0)</f>
        <v>0</v>
      </c>
      <c r="BJ202" s="15" t="s">
        <v>81</v>
      </c>
      <c r="BK202" s="170">
        <f>ROUND(I202*H202,2)</f>
        <v>0</v>
      </c>
      <c r="BL202" s="15" t="s">
        <v>128</v>
      </c>
      <c r="BM202" s="169" t="s">
        <v>304</v>
      </c>
    </row>
    <row r="203" spans="1:47" s="2" customFormat="1" ht="29.25">
      <c r="A203" s="30"/>
      <c r="B203" s="31"/>
      <c r="C203" s="30"/>
      <c r="D203" s="171" t="s">
        <v>130</v>
      </c>
      <c r="E203" s="30"/>
      <c r="F203" s="172" t="s">
        <v>305</v>
      </c>
      <c r="G203" s="30"/>
      <c r="H203" s="30"/>
      <c r="I203" s="94"/>
      <c r="J203" s="30"/>
      <c r="K203" s="30"/>
      <c r="L203" s="31"/>
      <c r="M203" s="173"/>
      <c r="N203" s="174"/>
      <c r="O203" s="56"/>
      <c r="P203" s="56"/>
      <c r="Q203" s="56"/>
      <c r="R203" s="56"/>
      <c r="S203" s="56"/>
      <c r="T203" s="56"/>
      <c r="U203" s="57"/>
      <c r="V203" s="30"/>
      <c r="W203" s="30"/>
      <c r="X203" s="30"/>
      <c r="Y203" s="30"/>
      <c r="Z203" s="30"/>
      <c r="AA203" s="30"/>
      <c r="AB203" s="30"/>
      <c r="AC203" s="30"/>
      <c r="AD203" s="30"/>
      <c r="AE203" s="30"/>
      <c r="AT203" s="15" t="s">
        <v>130</v>
      </c>
      <c r="AU203" s="15" t="s">
        <v>83</v>
      </c>
    </row>
    <row r="204" spans="1:65" s="2" customFormat="1" ht="21.75" customHeight="1">
      <c r="A204" s="30"/>
      <c r="B204" s="157"/>
      <c r="C204" s="158">
        <v>36</v>
      </c>
      <c r="D204" s="158" t="s">
        <v>123</v>
      </c>
      <c r="E204" s="159" t="s">
        <v>306</v>
      </c>
      <c r="F204" s="160" t="s">
        <v>307</v>
      </c>
      <c r="G204" s="161" t="s">
        <v>279</v>
      </c>
      <c r="H204" s="162">
        <v>44.836</v>
      </c>
      <c r="I204" s="163"/>
      <c r="J204" s="164">
        <f>ROUND(I204*H204,2)</f>
        <v>0</v>
      </c>
      <c r="K204" s="160" t="s">
        <v>127</v>
      </c>
      <c r="L204" s="31"/>
      <c r="M204" s="165" t="s">
        <v>1</v>
      </c>
      <c r="N204" s="166" t="s">
        <v>38</v>
      </c>
      <c r="O204" s="56"/>
      <c r="P204" s="167">
        <f>O204*H204</f>
        <v>0</v>
      </c>
      <c r="Q204" s="167">
        <v>0</v>
      </c>
      <c r="R204" s="167">
        <f>Q204*H204</f>
        <v>0</v>
      </c>
      <c r="S204" s="167">
        <v>0</v>
      </c>
      <c r="T204" s="167">
        <f>S204*H204</f>
        <v>0</v>
      </c>
      <c r="U204" s="168" t="s">
        <v>1</v>
      </c>
      <c r="V204" s="30"/>
      <c r="W204" s="30"/>
      <c r="X204" s="30"/>
      <c r="Y204" s="30"/>
      <c r="Z204" s="30"/>
      <c r="AA204" s="30"/>
      <c r="AB204" s="30"/>
      <c r="AC204" s="30"/>
      <c r="AD204" s="30"/>
      <c r="AE204" s="30"/>
      <c r="AR204" s="169" t="s">
        <v>128</v>
      </c>
      <c r="AT204" s="169" t="s">
        <v>123</v>
      </c>
      <c r="AU204" s="169" t="s">
        <v>83</v>
      </c>
      <c r="AY204" s="15" t="s">
        <v>121</v>
      </c>
      <c r="BE204" s="170">
        <f>IF(N204="základní",J204,0)</f>
        <v>0</v>
      </c>
      <c r="BF204" s="170">
        <f>IF(N204="snížená",J204,0)</f>
        <v>0</v>
      </c>
      <c r="BG204" s="170">
        <f>IF(N204="zákl. přenesená",J204,0)</f>
        <v>0</v>
      </c>
      <c r="BH204" s="170">
        <f>IF(N204="sníž. přenesená",J204,0)</f>
        <v>0</v>
      </c>
      <c r="BI204" s="170">
        <f>IF(N204="nulová",J204,0)</f>
        <v>0</v>
      </c>
      <c r="BJ204" s="15" t="s">
        <v>81</v>
      </c>
      <c r="BK204" s="170">
        <f>ROUND(I204*H204,2)</f>
        <v>0</v>
      </c>
      <c r="BL204" s="15" t="s">
        <v>128</v>
      </c>
      <c r="BM204" s="169" t="s">
        <v>308</v>
      </c>
    </row>
    <row r="205" spans="1:47" s="2" customFormat="1" ht="29.25">
      <c r="A205" s="30"/>
      <c r="B205" s="31"/>
      <c r="C205" s="30"/>
      <c r="D205" s="171" t="s">
        <v>130</v>
      </c>
      <c r="E205" s="30"/>
      <c r="F205" s="172" t="s">
        <v>309</v>
      </c>
      <c r="G205" s="30"/>
      <c r="H205" s="30"/>
      <c r="I205" s="94"/>
      <c r="J205" s="30"/>
      <c r="K205" s="30"/>
      <c r="L205" s="31"/>
      <c r="M205" s="193"/>
      <c r="N205" s="194"/>
      <c r="O205" s="195"/>
      <c r="P205" s="195"/>
      <c r="Q205" s="195"/>
      <c r="R205" s="195"/>
      <c r="S205" s="195"/>
      <c r="T205" s="195"/>
      <c r="U205" s="196"/>
      <c r="V205" s="30"/>
      <c r="W205" s="30"/>
      <c r="X205" s="30"/>
      <c r="Y205" s="30"/>
      <c r="Z205" s="30"/>
      <c r="AA205" s="30"/>
      <c r="AB205" s="30"/>
      <c r="AC205" s="30"/>
      <c r="AD205" s="30"/>
      <c r="AE205" s="30"/>
      <c r="AT205" s="15" t="s">
        <v>130</v>
      </c>
      <c r="AU205" s="15" t="s">
        <v>83</v>
      </c>
    </row>
    <row r="206" spans="1:31" s="2" customFormat="1" ht="6.95" customHeight="1">
      <c r="A206" s="30"/>
      <c r="B206" s="45"/>
      <c r="C206" s="46"/>
      <c r="D206" s="46"/>
      <c r="E206" s="46"/>
      <c r="F206" s="46"/>
      <c r="G206" s="46"/>
      <c r="H206" s="46"/>
      <c r="I206" s="118"/>
      <c r="J206" s="46"/>
      <c r="K206" s="46"/>
      <c r="L206" s="31"/>
      <c r="M206" s="30"/>
      <c r="O206" s="30"/>
      <c r="P206" s="30"/>
      <c r="Q206" s="30"/>
      <c r="R206" s="30"/>
      <c r="S206" s="30"/>
      <c r="T206" s="30"/>
      <c r="U206" s="30"/>
      <c r="V206" s="30"/>
      <c r="W206" s="30"/>
      <c r="X206" s="30"/>
      <c r="Y206" s="30"/>
      <c r="Z206" s="30"/>
      <c r="AA206" s="30"/>
      <c r="AB206" s="30"/>
      <c r="AC206" s="30"/>
      <c r="AD206" s="30"/>
      <c r="AE206" s="30"/>
    </row>
  </sheetData>
  <autoFilter ref="C122:K205"/>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1"/>
  <sheetViews>
    <sheetView showGridLines="0" tabSelected="1" workbookViewId="0" topLeftCell="A179">
      <selection activeCell="F204" sqref="F20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1"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L2" s="198" t="s">
        <v>5</v>
      </c>
      <c r="M2" s="199"/>
      <c r="N2" s="199"/>
      <c r="O2" s="199"/>
      <c r="P2" s="199"/>
      <c r="Q2" s="199"/>
      <c r="R2" s="199"/>
      <c r="S2" s="199"/>
      <c r="T2" s="199"/>
      <c r="U2" s="199"/>
      <c r="V2" s="199"/>
      <c r="AT2" s="15" t="s">
        <v>86</v>
      </c>
    </row>
    <row r="3" spans="2:46" s="1" customFormat="1" ht="6.95" customHeight="1">
      <c r="B3" s="16"/>
      <c r="C3" s="17"/>
      <c r="D3" s="17"/>
      <c r="E3" s="17"/>
      <c r="F3" s="17"/>
      <c r="G3" s="17"/>
      <c r="H3" s="17"/>
      <c r="I3" s="92"/>
      <c r="J3" s="17"/>
      <c r="K3" s="17"/>
      <c r="L3" s="18"/>
      <c r="AT3" s="15" t="s">
        <v>83</v>
      </c>
    </row>
    <row r="4" spans="2:46" s="1" customFormat="1" ht="24.95" customHeight="1">
      <c r="B4" s="18"/>
      <c r="D4" s="19" t="s">
        <v>90</v>
      </c>
      <c r="I4" s="91"/>
      <c r="L4" s="18"/>
      <c r="M4" s="93" t="s">
        <v>10</v>
      </c>
      <c r="AT4" s="15" t="s">
        <v>3</v>
      </c>
    </row>
    <row r="5" spans="2:12" s="1" customFormat="1" ht="6.95" customHeight="1">
      <c r="B5" s="18"/>
      <c r="I5" s="91"/>
      <c r="L5" s="18"/>
    </row>
    <row r="6" spans="2:12" s="1" customFormat="1" ht="12" customHeight="1">
      <c r="B6" s="18"/>
      <c r="D6" s="25" t="s">
        <v>16</v>
      </c>
      <c r="I6" s="91"/>
      <c r="L6" s="18"/>
    </row>
    <row r="7" spans="2:12" s="1" customFormat="1" ht="16.5" customHeight="1">
      <c r="B7" s="18"/>
      <c r="E7" s="238" t="str">
        <f>'Rekapitulace stavby'!K6</f>
        <v>II/118 Slaný</v>
      </c>
      <c r="F7" s="239"/>
      <c r="G7" s="239"/>
      <c r="H7" s="239"/>
      <c r="I7" s="91"/>
      <c r="L7" s="18"/>
    </row>
    <row r="8" spans="1:31" s="2" customFormat="1" ht="12" customHeight="1">
      <c r="A8" s="30"/>
      <c r="B8" s="31"/>
      <c r="C8" s="30"/>
      <c r="D8" s="25" t="s">
        <v>91</v>
      </c>
      <c r="E8" s="30"/>
      <c r="F8" s="30"/>
      <c r="G8" s="30"/>
      <c r="H8" s="30"/>
      <c r="I8" s="94"/>
      <c r="J8" s="30"/>
      <c r="K8" s="30"/>
      <c r="L8" s="40"/>
      <c r="S8" s="30"/>
      <c r="T8" s="30"/>
      <c r="U8" s="30"/>
      <c r="V8" s="30"/>
      <c r="W8" s="30"/>
      <c r="X8" s="30"/>
      <c r="Y8" s="30"/>
      <c r="Z8" s="30"/>
      <c r="AA8" s="30"/>
      <c r="AB8" s="30"/>
      <c r="AC8" s="30"/>
      <c r="AD8" s="30"/>
      <c r="AE8" s="30"/>
    </row>
    <row r="9" spans="1:31" s="2" customFormat="1" ht="16.5" customHeight="1">
      <c r="A9" s="30"/>
      <c r="B9" s="31"/>
      <c r="C9" s="30"/>
      <c r="D9" s="30"/>
      <c r="E9" s="210" t="s">
        <v>310</v>
      </c>
      <c r="F9" s="237"/>
      <c r="G9" s="237"/>
      <c r="H9" s="237"/>
      <c r="I9" s="94"/>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94"/>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9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9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94"/>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9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9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94"/>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9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40" t="str">
        <f>'Rekapitulace stavby'!E14</f>
        <v>Vyplň údaj</v>
      </c>
      <c r="F18" s="229"/>
      <c r="G18" s="229"/>
      <c r="H18" s="229"/>
      <c r="I18" s="9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94"/>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9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9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94"/>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9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9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94"/>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94"/>
      <c r="J26" s="30"/>
      <c r="K26" s="30"/>
      <c r="L26" s="40"/>
      <c r="S26" s="30"/>
      <c r="T26" s="30"/>
      <c r="U26" s="30"/>
      <c r="V26" s="30"/>
      <c r="W26" s="30"/>
      <c r="X26" s="30"/>
      <c r="Y26" s="30"/>
      <c r="Z26" s="30"/>
      <c r="AA26" s="30"/>
      <c r="AB26" s="30"/>
      <c r="AC26" s="30"/>
      <c r="AD26" s="30"/>
      <c r="AE26" s="30"/>
    </row>
    <row r="27" spans="1:31" s="8" customFormat="1" ht="16.5" customHeight="1">
      <c r="A27" s="96"/>
      <c r="B27" s="97"/>
      <c r="C27" s="96"/>
      <c r="D27" s="96"/>
      <c r="E27" s="233" t="s">
        <v>1</v>
      </c>
      <c r="F27" s="233"/>
      <c r="G27" s="233"/>
      <c r="H27" s="233"/>
      <c r="I27" s="98"/>
      <c r="J27" s="96"/>
      <c r="K27" s="96"/>
      <c r="L27" s="99"/>
      <c r="S27" s="96"/>
      <c r="T27" s="96"/>
      <c r="U27" s="96"/>
      <c r="V27" s="96"/>
      <c r="W27" s="96"/>
      <c r="X27" s="96"/>
      <c r="Y27" s="96"/>
      <c r="Z27" s="96"/>
      <c r="AA27" s="96"/>
      <c r="AB27" s="96"/>
      <c r="AC27" s="96"/>
      <c r="AD27" s="96"/>
      <c r="AE27" s="96"/>
    </row>
    <row r="28" spans="1:31" s="2" customFormat="1" ht="6.95" customHeight="1">
      <c r="A28" s="30"/>
      <c r="B28" s="31"/>
      <c r="C28" s="30"/>
      <c r="D28" s="30"/>
      <c r="E28" s="30"/>
      <c r="F28" s="30"/>
      <c r="G28" s="30"/>
      <c r="H28" s="30"/>
      <c r="I28" s="94"/>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100"/>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101" t="s">
        <v>33</v>
      </c>
      <c r="E30" s="30"/>
      <c r="F30" s="30"/>
      <c r="G30" s="30"/>
      <c r="H30" s="30"/>
      <c r="I30" s="94"/>
      <c r="J30" s="69">
        <f>ROUND(J123,2)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100"/>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102"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103" t="s">
        <v>37</v>
      </c>
      <c r="E33" s="25" t="s">
        <v>38</v>
      </c>
      <c r="F33" s="104">
        <f>ROUND((SUM(BE123:BE199)),2)</f>
        <v>0</v>
      </c>
      <c r="G33" s="30"/>
      <c r="H33" s="30"/>
      <c r="I33" s="105">
        <v>0.21</v>
      </c>
      <c r="J33" s="104">
        <f>ROUND(((SUM(BE123:BE199))*I33),2)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104">
        <f>ROUND((SUM(BF123:BF199)),2)</f>
        <v>0</v>
      </c>
      <c r="G34" s="30"/>
      <c r="H34" s="30"/>
      <c r="I34" s="105">
        <v>0.15</v>
      </c>
      <c r="J34" s="104">
        <f>ROUND(((SUM(BF123:BF199))*I34),2)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104">
        <f>ROUND((SUM(BG123:BG199)),2)</f>
        <v>0</v>
      </c>
      <c r="G35" s="30"/>
      <c r="H35" s="30"/>
      <c r="I35" s="105">
        <v>0.21</v>
      </c>
      <c r="J35" s="104">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104">
        <f>ROUND((SUM(BH123:BH199)),2)</f>
        <v>0</v>
      </c>
      <c r="G36" s="30"/>
      <c r="H36" s="30"/>
      <c r="I36" s="105">
        <v>0.15</v>
      </c>
      <c r="J36" s="104">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104">
        <f>ROUND((SUM(BI123:BI199)),2)</f>
        <v>0</v>
      </c>
      <c r="G37" s="30"/>
      <c r="H37" s="30"/>
      <c r="I37" s="105">
        <v>0</v>
      </c>
      <c r="J37" s="104">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94"/>
      <c r="J38" s="30"/>
      <c r="K38" s="30"/>
      <c r="L38" s="40"/>
      <c r="S38" s="30"/>
      <c r="T38" s="30"/>
      <c r="U38" s="30"/>
      <c r="V38" s="30"/>
      <c r="W38" s="30"/>
      <c r="X38" s="30"/>
      <c r="Y38" s="30"/>
      <c r="Z38" s="30"/>
      <c r="AA38" s="30"/>
      <c r="AB38" s="30"/>
      <c r="AC38" s="30"/>
      <c r="AD38" s="30"/>
      <c r="AE38" s="30"/>
    </row>
    <row r="39" spans="1:31" s="2" customFormat="1" ht="25.35" customHeight="1">
      <c r="A39" s="30"/>
      <c r="B39" s="31"/>
      <c r="C39" s="106"/>
      <c r="D39" s="107" t="s">
        <v>43</v>
      </c>
      <c r="E39" s="58"/>
      <c r="F39" s="58"/>
      <c r="G39" s="108" t="s">
        <v>44</v>
      </c>
      <c r="H39" s="109" t="s">
        <v>45</v>
      </c>
      <c r="I39" s="110"/>
      <c r="J39" s="111">
        <f>SUM(J30:J37)</f>
        <v>0</v>
      </c>
      <c r="K39" s="112"/>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94"/>
      <c r="J40" s="30"/>
      <c r="K40" s="30"/>
      <c r="L40" s="40"/>
      <c r="S40" s="30"/>
      <c r="T40" s="30"/>
      <c r="U40" s="30"/>
      <c r="V40" s="30"/>
      <c r="W40" s="30"/>
      <c r="X40" s="30"/>
      <c r="Y40" s="30"/>
      <c r="Z40" s="30"/>
      <c r="AA40" s="30"/>
      <c r="AB40" s="30"/>
      <c r="AC40" s="30"/>
      <c r="AD40" s="30"/>
      <c r="AE40" s="30"/>
    </row>
    <row r="41" spans="2:12" s="1" customFormat="1" ht="14.45" customHeight="1">
      <c r="B41" s="18"/>
      <c r="I41" s="91"/>
      <c r="L41" s="18"/>
    </row>
    <row r="42" spans="2:12" s="1" customFormat="1" ht="14.45" customHeight="1">
      <c r="B42" s="18"/>
      <c r="I42" s="91"/>
      <c r="L42" s="18"/>
    </row>
    <row r="43" spans="2:12" s="1" customFormat="1" ht="14.45" customHeight="1">
      <c r="B43" s="18"/>
      <c r="I43" s="91"/>
      <c r="L43" s="18"/>
    </row>
    <row r="44" spans="2:12" s="1" customFormat="1" ht="14.45" customHeight="1">
      <c r="B44" s="18"/>
      <c r="I44" s="91"/>
      <c r="L44" s="18"/>
    </row>
    <row r="45" spans="2:12" s="1" customFormat="1" ht="14.45" customHeight="1">
      <c r="B45" s="18"/>
      <c r="I45" s="91"/>
      <c r="L45" s="18"/>
    </row>
    <row r="46" spans="2:12" s="1" customFormat="1" ht="14.45" customHeight="1">
      <c r="B46" s="18"/>
      <c r="I46" s="91"/>
      <c r="L46" s="18"/>
    </row>
    <row r="47" spans="2:12" s="1" customFormat="1" ht="14.45" customHeight="1">
      <c r="B47" s="18"/>
      <c r="I47" s="91"/>
      <c r="L47" s="18"/>
    </row>
    <row r="48" spans="2:12" s="1" customFormat="1" ht="14.45" customHeight="1">
      <c r="B48" s="18"/>
      <c r="I48" s="91"/>
      <c r="L48" s="18"/>
    </row>
    <row r="49" spans="2:12" s="1" customFormat="1" ht="14.45" customHeight="1">
      <c r="B49" s="18"/>
      <c r="I49" s="91"/>
      <c r="L49" s="18"/>
    </row>
    <row r="50" spans="2:12" s="2" customFormat="1" ht="14.45" customHeight="1">
      <c r="B50" s="40"/>
      <c r="D50" s="41" t="s">
        <v>46</v>
      </c>
      <c r="E50" s="42"/>
      <c r="F50" s="42"/>
      <c r="G50" s="41" t="s">
        <v>47</v>
      </c>
      <c r="H50" s="42"/>
      <c r="I50" s="113"/>
      <c r="J50" s="42"/>
      <c r="K50" s="42"/>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0"/>
      <c r="B61" s="31"/>
      <c r="C61" s="30"/>
      <c r="D61" s="43" t="s">
        <v>48</v>
      </c>
      <c r="E61" s="33"/>
      <c r="F61" s="114" t="s">
        <v>49</v>
      </c>
      <c r="G61" s="43" t="s">
        <v>48</v>
      </c>
      <c r="H61" s="33"/>
      <c r="I61" s="115"/>
      <c r="J61" s="116" t="s">
        <v>49</v>
      </c>
      <c r="K61" s="33"/>
      <c r="L61" s="40"/>
      <c r="S61" s="30"/>
      <c r="T61" s="30"/>
      <c r="U61" s="30"/>
      <c r="V61" s="30"/>
      <c r="W61" s="30"/>
      <c r="X61" s="30"/>
      <c r="Y61" s="30"/>
      <c r="Z61" s="30"/>
      <c r="AA61" s="30"/>
      <c r="AB61" s="30"/>
      <c r="AC61" s="30"/>
      <c r="AD61" s="30"/>
      <c r="AE61" s="30"/>
    </row>
    <row r="62" spans="2:12" ht="12">
      <c r="B62" s="18"/>
      <c r="L62" s="18"/>
    </row>
    <row r="63" spans="2:12" ht="12">
      <c r="B63" s="18"/>
      <c r="L63" s="18"/>
    </row>
    <row r="64" spans="2:12" ht="12">
      <c r="B64" s="18"/>
      <c r="L64" s="18"/>
    </row>
    <row r="65" spans="1:31" s="2" customFormat="1" ht="12.75">
      <c r="A65" s="30"/>
      <c r="B65" s="31"/>
      <c r="C65" s="30"/>
      <c r="D65" s="41" t="s">
        <v>50</v>
      </c>
      <c r="E65" s="44"/>
      <c r="F65" s="44"/>
      <c r="G65" s="41" t="s">
        <v>51</v>
      </c>
      <c r="H65" s="44"/>
      <c r="I65" s="117"/>
      <c r="J65" s="44"/>
      <c r="K65" s="44"/>
      <c r="L65" s="40"/>
      <c r="S65" s="30"/>
      <c r="T65" s="30"/>
      <c r="U65" s="30"/>
      <c r="V65" s="30"/>
      <c r="W65" s="30"/>
      <c r="X65" s="30"/>
      <c r="Y65" s="30"/>
      <c r="Z65" s="30"/>
      <c r="AA65" s="30"/>
      <c r="AB65" s="30"/>
      <c r="AC65" s="30"/>
      <c r="AD65" s="30"/>
      <c r="AE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0"/>
      <c r="B76" s="31"/>
      <c r="C76" s="30"/>
      <c r="D76" s="43" t="s">
        <v>48</v>
      </c>
      <c r="E76" s="33"/>
      <c r="F76" s="114" t="s">
        <v>49</v>
      </c>
      <c r="G76" s="43" t="s">
        <v>48</v>
      </c>
      <c r="H76" s="33"/>
      <c r="I76" s="115"/>
      <c r="J76" s="11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118"/>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119"/>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94"/>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94"/>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94"/>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8" t="str">
        <f>E7</f>
        <v>II/118 Slaný</v>
      </c>
      <c r="F85" s="239"/>
      <c r="G85" s="239"/>
      <c r="H85" s="239"/>
      <c r="I85" s="94"/>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94"/>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10" t="str">
        <f>E9</f>
        <v>02 - Komunikace Pražská</v>
      </c>
      <c r="F87" s="237"/>
      <c r="G87" s="237"/>
      <c r="H87" s="237"/>
      <c r="I87" s="94"/>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94"/>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9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94"/>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9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9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94"/>
      <c r="J93" s="30"/>
      <c r="K93" s="30"/>
      <c r="L93" s="40"/>
      <c r="S93" s="30"/>
      <c r="T93" s="30"/>
      <c r="U93" s="30"/>
      <c r="V93" s="30"/>
      <c r="W93" s="30"/>
      <c r="X93" s="30"/>
      <c r="Y93" s="30"/>
      <c r="Z93" s="30"/>
      <c r="AA93" s="30"/>
      <c r="AB93" s="30"/>
      <c r="AC93" s="30"/>
      <c r="AD93" s="30"/>
      <c r="AE93" s="30"/>
    </row>
    <row r="94" spans="1:31" s="2" customFormat="1" ht="29.25" customHeight="1">
      <c r="A94" s="30"/>
      <c r="B94" s="31"/>
      <c r="C94" s="120" t="s">
        <v>94</v>
      </c>
      <c r="D94" s="106"/>
      <c r="E94" s="106"/>
      <c r="F94" s="106"/>
      <c r="G94" s="106"/>
      <c r="H94" s="106"/>
      <c r="I94" s="121"/>
      <c r="J94" s="122" t="s">
        <v>95</v>
      </c>
      <c r="K94" s="106"/>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94"/>
      <c r="J95" s="30"/>
      <c r="K95" s="30"/>
      <c r="L95" s="40"/>
      <c r="S95" s="30"/>
      <c r="T95" s="30"/>
      <c r="U95" s="30"/>
      <c r="V95" s="30"/>
      <c r="W95" s="30"/>
      <c r="X95" s="30"/>
      <c r="Y95" s="30"/>
      <c r="Z95" s="30"/>
      <c r="AA95" s="30"/>
      <c r="AB95" s="30"/>
      <c r="AC95" s="30"/>
      <c r="AD95" s="30"/>
      <c r="AE95" s="30"/>
    </row>
    <row r="96" spans="1:47" s="2" customFormat="1" ht="22.9" customHeight="1">
      <c r="A96" s="30"/>
      <c r="B96" s="31"/>
      <c r="C96" s="123" t="s">
        <v>96</v>
      </c>
      <c r="D96" s="30"/>
      <c r="E96" s="30"/>
      <c r="F96" s="30"/>
      <c r="G96" s="30"/>
      <c r="H96" s="30"/>
      <c r="I96" s="94"/>
      <c r="J96" s="69">
        <f>J123</f>
        <v>0</v>
      </c>
      <c r="K96" s="30"/>
      <c r="L96" s="40"/>
      <c r="S96" s="30"/>
      <c r="T96" s="30"/>
      <c r="U96" s="30"/>
      <c r="V96" s="30"/>
      <c r="W96" s="30"/>
      <c r="X96" s="30"/>
      <c r="Y96" s="30"/>
      <c r="Z96" s="30"/>
      <c r="AA96" s="30"/>
      <c r="AB96" s="30"/>
      <c r="AC96" s="30"/>
      <c r="AD96" s="30"/>
      <c r="AE96" s="30"/>
      <c r="AU96" s="15" t="s">
        <v>97</v>
      </c>
    </row>
    <row r="97" spans="2:12" s="9" customFormat="1" ht="24.95" customHeight="1">
      <c r="B97" s="124"/>
      <c r="D97" s="125" t="s">
        <v>98</v>
      </c>
      <c r="E97" s="126"/>
      <c r="F97" s="126"/>
      <c r="G97" s="126"/>
      <c r="H97" s="126"/>
      <c r="I97" s="127"/>
      <c r="J97" s="128">
        <f>J124</f>
        <v>0</v>
      </c>
      <c r="L97" s="124"/>
    </row>
    <row r="98" spans="2:12" s="10" customFormat="1" ht="19.9" customHeight="1">
      <c r="B98" s="129"/>
      <c r="D98" s="130" t="s">
        <v>99</v>
      </c>
      <c r="E98" s="131"/>
      <c r="F98" s="131"/>
      <c r="G98" s="131"/>
      <c r="H98" s="131"/>
      <c r="I98" s="132"/>
      <c r="J98" s="133">
        <f>J125</f>
        <v>0</v>
      </c>
      <c r="L98" s="129"/>
    </row>
    <row r="99" spans="2:12" s="10" customFormat="1" ht="19.9" customHeight="1">
      <c r="B99" s="129"/>
      <c r="D99" s="130" t="s">
        <v>100</v>
      </c>
      <c r="E99" s="131"/>
      <c r="F99" s="131"/>
      <c r="G99" s="131"/>
      <c r="H99" s="131"/>
      <c r="I99" s="132"/>
      <c r="J99" s="133">
        <f>J130</f>
        <v>0</v>
      </c>
      <c r="L99" s="129"/>
    </row>
    <row r="100" spans="2:12" s="10" customFormat="1" ht="19.9" customHeight="1">
      <c r="B100" s="129"/>
      <c r="D100" s="130" t="s">
        <v>101</v>
      </c>
      <c r="E100" s="131"/>
      <c r="F100" s="131"/>
      <c r="G100" s="131"/>
      <c r="H100" s="131"/>
      <c r="I100" s="132"/>
      <c r="J100" s="133">
        <f>J149</f>
        <v>0</v>
      </c>
      <c r="L100" s="129"/>
    </row>
    <row r="101" spans="2:12" s="10" customFormat="1" ht="19.9" customHeight="1">
      <c r="B101" s="129"/>
      <c r="D101" s="130" t="s">
        <v>102</v>
      </c>
      <c r="E101" s="131"/>
      <c r="F101" s="131"/>
      <c r="G101" s="131"/>
      <c r="H101" s="131"/>
      <c r="I101" s="132"/>
      <c r="J101" s="133">
        <f>J171</f>
        <v>0</v>
      </c>
      <c r="L101" s="129"/>
    </row>
    <row r="102" spans="2:12" s="10" customFormat="1" ht="19.9" customHeight="1">
      <c r="B102" s="129"/>
      <c r="D102" s="130" t="s">
        <v>103</v>
      </c>
      <c r="E102" s="131"/>
      <c r="F102" s="131"/>
      <c r="G102" s="131"/>
      <c r="H102" s="131"/>
      <c r="I102" s="132"/>
      <c r="J102" s="133">
        <f>J189</f>
        <v>0</v>
      </c>
      <c r="L102" s="129"/>
    </row>
    <row r="103" spans="2:12" s="10" customFormat="1" ht="19.9" customHeight="1">
      <c r="B103" s="129"/>
      <c r="D103" s="130" t="s">
        <v>104</v>
      </c>
      <c r="E103" s="131"/>
      <c r="F103" s="131"/>
      <c r="G103" s="131"/>
      <c r="H103" s="131"/>
      <c r="I103" s="132"/>
      <c r="J103" s="133">
        <f>J195</f>
        <v>0</v>
      </c>
      <c r="L103" s="129"/>
    </row>
    <row r="104" spans="1:31" s="2" customFormat="1" ht="21.75" customHeight="1">
      <c r="A104" s="30"/>
      <c r="B104" s="31"/>
      <c r="C104" s="30"/>
      <c r="D104" s="30"/>
      <c r="E104" s="30"/>
      <c r="F104" s="30"/>
      <c r="G104" s="30"/>
      <c r="H104" s="30"/>
      <c r="I104" s="94"/>
      <c r="J104" s="30"/>
      <c r="K104" s="30"/>
      <c r="L104" s="40"/>
      <c r="S104" s="30"/>
      <c r="T104" s="30"/>
      <c r="U104" s="30"/>
      <c r="V104" s="30"/>
      <c r="W104" s="30"/>
      <c r="X104" s="30"/>
      <c r="Y104" s="30"/>
      <c r="Z104" s="30"/>
      <c r="AA104" s="30"/>
      <c r="AB104" s="30"/>
      <c r="AC104" s="30"/>
      <c r="AD104" s="30"/>
      <c r="AE104" s="30"/>
    </row>
    <row r="105" spans="1:31" s="2" customFormat="1" ht="6.95" customHeight="1">
      <c r="A105" s="30"/>
      <c r="B105" s="45"/>
      <c r="C105" s="46"/>
      <c r="D105" s="46"/>
      <c r="E105" s="46"/>
      <c r="F105" s="46"/>
      <c r="G105" s="46"/>
      <c r="H105" s="46"/>
      <c r="I105" s="118"/>
      <c r="J105" s="46"/>
      <c r="K105" s="46"/>
      <c r="L105" s="40"/>
      <c r="S105" s="30"/>
      <c r="T105" s="30"/>
      <c r="U105" s="30"/>
      <c r="V105" s="30"/>
      <c r="W105" s="30"/>
      <c r="X105" s="30"/>
      <c r="Y105" s="30"/>
      <c r="Z105" s="30"/>
      <c r="AA105" s="30"/>
      <c r="AB105" s="30"/>
      <c r="AC105" s="30"/>
      <c r="AD105" s="30"/>
      <c r="AE105" s="30"/>
    </row>
    <row r="109" spans="1:31" s="2" customFormat="1" ht="6.95" customHeight="1">
      <c r="A109" s="30"/>
      <c r="B109" s="47"/>
      <c r="C109" s="48"/>
      <c r="D109" s="48"/>
      <c r="E109" s="48"/>
      <c r="F109" s="48"/>
      <c r="G109" s="48"/>
      <c r="H109" s="48"/>
      <c r="I109" s="119"/>
      <c r="J109" s="48"/>
      <c r="K109" s="48"/>
      <c r="L109" s="40"/>
      <c r="S109" s="30"/>
      <c r="T109" s="30"/>
      <c r="U109" s="30"/>
      <c r="V109" s="30"/>
      <c r="W109" s="30"/>
      <c r="X109" s="30"/>
      <c r="Y109" s="30"/>
      <c r="Z109" s="30"/>
      <c r="AA109" s="30"/>
      <c r="AB109" s="30"/>
      <c r="AC109" s="30"/>
      <c r="AD109" s="30"/>
      <c r="AE109" s="30"/>
    </row>
    <row r="110" spans="1:31" s="2" customFormat="1" ht="24.95" customHeight="1">
      <c r="A110" s="30"/>
      <c r="B110" s="31"/>
      <c r="C110" s="19" t="s">
        <v>105</v>
      </c>
      <c r="D110" s="30"/>
      <c r="E110" s="30"/>
      <c r="F110" s="30"/>
      <c r="G110" s="30"/>
      <c r="H110" s="30"/>
      <c r="I110" s="94"/>
      <c r="J110" s="30"/>
      <c r="K110" s="30"/>
      <c r="L110" s="40"/>
      <c r="S110" s="30"/>
      <c r="T110" s="30"/>
      <c r="U110" s="30"/>
      <c r="V110" s="30"/>
      <c r="W110" s="30"/>
      <c r="X110" s="30"/>
      <c r="Y110" s="30"/>
      <c r="Z110" s="30"/>
      <c r="AA110" s="30"/>
      <c r="AB110" s="30"/>
      <c r="AC110" s="30"/>
      <c r="AD110" s="30"/>
      <c r="AE110" s="30"/>
    </row>
    <row r="111" spans="1:31" s="2" customFormat="1" ht="6.95" customHeight="1">
      <c r="A111" s="30"/>
      <c r="B111" s="31"/>
      <c r="C111" s="30"/>
      <c r="D111" s="30"/>
      <c r="E111" s="30"/>
      <c r="F111" s="30"/>
      <c r="G111" s="30"/>
      <c r="H111" s="30"/>
      <c r="I111" s="94"/>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16</v>
      </c>
      <c r="D112" s="30"/>
      <c r="E112" s="30"/>
      <c r="F112" s="30"/>
      <c r="G112" s="30"/>
      <c r="H112" s="30"/>
      <c r="I112" s="94"/>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238" t="str">
        <f>E7</f>
        <v>II/118 Slaný</v>
      </c>
      <c r="F113" s="239"/>
      <c r="G113" s="239"/>
      <c r="H113" s="239"/>
      <c r="I113" s="94"/>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91</v>
      </c>
      <c r="D114" s="30"/>
      <c r="E114" s="30"/>
      <c r="F114" s="30"/>
      <c r="G114" s="30"/>
      <c r="H114" s="30"/>
      <c r="I114" s="94"/>
      <c r="J114" s="30"/>
      <c r="K114" s="30"/>
      <c r="L114" s="40"/>
      <c r="S114" s="30"/>
      <c r="T114" s="30"/>
      <c r="U114" s="30"/>
      <c r="V114" s="30"/>
      <c r="W114" s="30"/>
      <c r="X114" s="30"/>
      <c r="Y114" s="30"/>
      <c r="Z114" s="30"/>
      <c r="AA114" s="30"/>
      <c r="AB114" s="30"/>
      <c r="AC114" s="30"/>
      <c r="AD114" s="30"/>
      <c r="AE114" s="30"/>
    </row>
    <row r="115" spans="1:31" s="2" customFormat="1" ht="16.5" customHeight="1">
      <c r="A115" s="30"/>
      <c r="B115" s="31"/>
      <c r="C115" s="30"/>
      <c r="D115" s="30"/>
      <c r="E115" s="210" t="str">
        <f>E9</f>
        <v>02 - Komunikace Pražská</v>
      </c>
      <c r="F115" s="237"/>
      <c r="G115" s="237"/>
      <c r="H115" s="237"/>
      <c r="I115" s="94"/>
      <c r="J115" s="30"/>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94"/>
      <c r="J116" s="30"/>
      <c r="K116" s="30"/>
      <c r="L116" s="40"/>
      <c r="S116" s="30"/>
      <c r="T116" s="30"/>
      <c r="U116" s="30"/>
      <c r="V116" s="30"/>
      <c r="W116" s="30"/>
      <c r="X116" s="30"/>
      <c r="Y116" s="30"/>
      <c r="Z116" s="30"/>
      <c r="AA116" s="30"/>
      <c r="AB116" s="30"/>
      <c r="AC116" s="30"/>
      <c r="AD116" s="30"/>
      <c r="AE116" s="30"/>
    </row>
    <row r="117" spans="1:31" s="2" customFormat="1" ht="12" customHeight="1">
      <c r="A117" s="30"/>
      <c r="B117" s="31"/>
      <c r="C117" s="25" t="s">
        <v>20</v>
      </c>
      <c r="D117" s="30"/>
      <c r="E117" s="30"/>
      <c r="F117" s="23" t="str">
        <f>F12</f>
        <v xml:space="preserve"> </v>
      </c>
      <c r="G117" s="30"/>
      <c r="H117" s="30"/>
      <c r="I117" s="95" t="s">
        <v>22</v>
      </c>
      <c r="J117" s="53" t="str">
        <f>IF(J12="","",J12)</f>
        <v>19. 5. 2020</v>
      </c>
      <c r="K117" s="30"/>
      <c r="L117" s="40"/>
      <c r="S117" s="30"/>
      <c r="T117" s="30"/>
      <c r="U117" s="30"/>
      <c r="V117" s="30"/>
      <c r="W117" s="30"/>
      <c r="X117" s="30"/>
      <c r="Y117" s="30"/>
      <c r="Z117" s="30"/>
      <c r="AA117" s="30"/>
      <c r="AB117" s="30"/>
      <c r="AC117" s="30"/>
      <c r="AD117" s="30"/>
      <c r="AE117" s="30"/>
    </row>
    <row r="118" spans="1:31" s="2" customFormat="1" ht="6.95" customHeight="1">
      <c r="A118" s="30"/>
      <c r="B118" s="31"/>
      <c r="C118" s="30"/>
      <c r="D118" s="30"/>
      <c r="E118" s="30"/>
      <c r="F118" s="30"/>
      <c r="G118" s="30"/>
      <c r="H118" s="30"/>
      <c r="I118" s="94"/>
      <c r="J118" s="30"/>
      <c r="K118" s="30"/>
      <c r="L118" s="40"/>
      <c r="S118" s="30"/>
      <c r="T118" s="30"/>
      <c r="U118" s="30"/>
      <c r="V118" s="30"/>
      <c r="W118" s="30"/>
      <c r="X118" s="30"/>
      <c r="Y118" s="30"/>
      <c r="Z118" s="30"/>
      <c r="AA118" s="30"/>
      <c r="AB118" s="30"/>
      <c r="AC118" s="30"/>
      <c r="AD118" s="30"/>
      <c r="AE118" s="30"/>
    </row>
    <row r="119" spans="1:31" s="2" customFormat="1" ht="15.2" customHeight="1">
      <c r="A119" s="30"/>
      <c r="B119" s="31"/>
      <c r="C119" s="25" t="s">
        <v>24</v>
      </c>
      <c r="D119" s="30"/>
      <c r="E119" s="30"/>
      <c r="F119" s="23" t="str">
        <f>E15</f>
        <v xml:space="preserve"> </v>
      </c>
      <c r="G119" s="30"/>
      <c r="H119" s="30"/>
      <c r="I119" s="95" t="s">
        <v>29</v>
      </c>
      <c r="J119" s="28" t="str">
        <f>E21</f>
        <v xml:space="preserve"> </v>
      </c>
      <c r="K119" s="30"/>
      <c r="L119" s="40"/>
      <c r="S119" s="30"/>
      <c r="T119" s="30"/>
      <c r="U119" s="30"/>
      <c r="V119" s="30"/>
      <c r="W119" s="30"/>
      <c r="X119" s="30"/>
      <c r="Y119" s="30"/>
      <c r="Z119" s="30"/>
      <c r="AA119" s="30"/>
      <c r="AB119" s="30"/>
      <c r="AC119" s="30"/>
      <c r="AD119" s="30"/>
      <c r="AE119" s="30"/>
    </row>
    <row r="120" spans="1:31" s="2" customFormat="1" ht="15.2" customHeight="1">
      <c r="A120" s="30"/>
      <c r="B120" s="31"/>
      <c r="C120" s="25" t="s">
        <v>27</v>
      </c>
      <c r="D120" s="30"/>
      <c r="E120" s="30"/>
      <c r="F120" s="23" t="str">
        <f>IF(E18="","",E18)</f>
        <v>Vyplň údaj</v>
      </c>
      <c r="G120" s="30"/>
      <c r="H120" s="30"/>
      <c r="I120" s="95" t="s">
        <v>31</v>
      </c>
      <c r="J120" s="28" t="str">
        <f>E24</f>
        <v xml:space="preserve"> </v>
      </c>
      <c r="K120" s="30"/>
      <c r="L120" s="40"/>
      <c r="S120" s="30"/>
      <c r="T120" s="30"/>
      <c r="U120" s="30"/>
      <c r="V120" s="30"/>
      <c r="W120" s="30"/>
      <c r="X120" s="30"/>
      <c r="Y120" s="30"/>
      <c r="Z120" s="30"/>
      <c r="AA120" s="30"/>
      <c r="AB120" s="30"/>
      <c r="AC120" s="30"/>
      <c r="AD120" s="30"/>
      <c r="AE120" s="30"/>
    </row>
    <row r="121" spans="1:31" s="2" customFormat="1" ht="10.35" customHeight="1">
      <c r="A121" s="30"/>
      <c r="B121" s="31"/>
      <c r="C121" s="30"/>
      <c r="D121" s="30"/>
      <c r="E121" s="30"/>
      <c r="F121" s="30"/>
      <c r="G121" s="30"/>
      <c r="H121" s="30"/>
      <c r="I121" s="94"/>
      <c r="J121" s="30"/>
      <c r="K121" s="30"/>
      <c r="L121" s="40"/>
      <c r="S121" s="30"/>
      <c r="T121" s="30"/>
      <c r="U121" s="30"/>
      <c r="V121" s="30"/>
      <c r="W121" s="30"/>
      <c r="X121" s="30"/>
      <c r="Y121" s="30"/>
      <c r="Z121" s="30"/>
      <c r="AA121" s="30"/>
      <c r="AB121" s="30"/>
      <c r="AC121" s="30"/>
      <c r="AD121" s="30"/>
      <c r="AE121" s="30"/>
    </row>
    <row r="122" spans="1:31" s="11" customFormat="1" ht="29.25" customHeight="1">
      <c r="A122" s="134"/>
      <c r="B122" s="135"/>
      <c r="C122" s="136" t="s">
        <v>106</v>
      </c>
      <c r="D122" s="137" t="s">
        <v>58</v>
      </c>
      <c r="E122" s="137" t="s">
        <v>54</v>
      </c>
      <c r="F122" s="137" t="s">
        <v>55</v>
      </c>
      <c r="G122" s="137" t="s">
        <v>107</v>
      </c>
      <c r="H122" s="137" t="s">
        <v>108</v>
      </c>
      <c r="I122" s="138" t="s">
        <v>109</v>
      </c>
      <c r="J122" s="137" t="s">
        <v>95</v>
      </c>
      <c r="K122" s="139" t="s">
        <v>110</v>
      </c>
      <c r="L122" s="140"/>
      <c r="M122" s="60" t="s">
        <v>1</v>
      </c>
      <c r="N122" s="61" t="s">
        <v>37</v>
      </c>
      <c r="O122" s="61" t="s">
        <v>111</v>
      </c>
      <c r="P122" s="61" t="s">
        <v>112</v>
      </c>
      <c r="Q122" s="61" t="s">
        <v>113</v>
      </c>
      <c r="R122" s="61" t="s">
        <v>114</v>
      </c>
      <c r="S122" s="61" t="s">
        <v>115</v>
      </c>
      <c r="T122" s="61" t="s">
        <v>116</v>
      </c>
      <c r="U122" s="62" t="s">
        <v>117</v>
      </c>
      <c r="V122" s="134"/>
      <c r="W122" s="134"/>
      <c r="X122" s="134"/>
      <c r="Y122" s="134"/>
      <c r="Z122" s="134"/>
      <c r="AA122" s="134"/>
      <c r="AB122" s="134"/>
      <c r="AC122" s="134"/>
      <c r="AD122" s="134"/>
      <c r="AE122" s="134"/>
    </row>
    <row r="123" spans="1:63" s="2" customFormat="1" ht="22.9" customHeight="1">
      <c r="A123" s="30"/>
      <c r="B123" s="31"/>
      <c r="C123" s="67" t="s">
        <v>118</v>
      </c>
      <c r="D123" s="30"/>
      <c r="E123" s="30"/>
      <c r="F123" s="30"/>
      <c r="G123" s="30"/>
      <c r="H123" s="30"/>
      <c r="I123" s="94"/>
      <c r="J123" s="141">
        <f>BK123</f>
        <v>0</v>
      </c>
      <c r="K123" s="30"/>
      <c r="L123" s="31"/>
      <c r="M123" s="63"/>
      <c r="N123" s="54"/>
      <c r="O123" s="64"/>
      <c r="P123" s="142">
        <f>P124</f>
        <v>0</v>
      </c>
      <c r="Q123" s="64"/>
      <c r="R123" s="142">
        <f>R124</f>
        <v>37.60846</v>
      </c>
      <c r="S123" s="64"/>
      <c r="T123" s="142">
        <f>T124</f>
        <v>2773.8</v>
      </c>
      <c r="U123" s="65"/>
      <c r="V123" s="30"/>
      <c r="W123" s="30"/>
      <c r="X123" s="30"/>
      <c r="Y123" s="30"/>
      <c r="Z123" s="30"/>
      <c r="AA123" s="30"/>
      <c r="AB123" s="30"/>
      <c r="AC123" s="30"/>
      <c r="AD123" s="30"/>
      <c r="AE123" s="30"/>
      <c r="AT123" s="15" t="s">
        <v>72</v>
      </c>
      <c r="AU123" s="15" t="s">
        <v>97</v>
      </c>
      <c r="BK123" s="143">
        <f>BK124</f>
        <v>0</v>
      </c>
    </row>
    <row r="124" spans="2:63" s="12" customFormat="1" ht="25.9" customHeight="1">
      <c r="B124" s="144"/>
      <c r="D124" s="145" t="s">
        <v>72</v>
      </c>
      <c r="E124" s="146" t="s">
        <v>119</v>
      </c>
      <c r="F124" s="146" t="s">
        <v>120</v>
      </c>
      <c r="I124" s="147"/>
      <c r="J124" s="148">
        <f>BK124</f>
        <v>0</v>
      </c>
      <c r="L124" s="144"/>
      <c r="M124" s="149"/>
      <c r="N124" s="150"/>
      <c r="O124" s="150"/>
      <c r="P124" s="151">
        <f>P125+P130+P149+P171+P189+P195</f>
        <v>0</v>
      </c>
      <c r="Q124" s="150"/>
      <c r="R124" s="151">
        <f>R125+R130+R149+R171+R189+R195</f>
        <v>37.60846</v>
      </c>
      <c r="S124" s="150"/>
      <c r="T124" s="151">
        <f>T125+T130+T149+T171+T189+T195</f>
        <v>2773.8</v>
      </c>
      <c r="U124" s="152"/>
      <c r="AR124" s="145" t="s">
        <v>81</v>
      </c>
      <c r="AT124" s="153" t="s">
        <v>72</v>
      </c>
      <c r="AU124" s="153" t="s">
        <v>73</v>
      </c>
      <c r="AY124" s="145" t="s">
        <v>121</v>
      </c>
      <c r="BK124" s="154">
        <f>BK125+BK130+BK149+BK171+BK189+BK195</f>
        <v>0</v>
      </c>
    </row>
    <row r="125" spans="2:63" s="12" customFormat="1" ht="22.9" customHeight="1">
      <c r="B125" s="144"/>
      <c r="D125" s="145" t="s">
        <v>72</v>
      </c>
      <c r="E125" s="155" t="s">
        <v>81</v>
      </c>
      <c r="F125" s="155" t="s">
        <v>122</v>
      </c>
      <c r="I125" s="147"/>
      <c r="J125" s="156">
        <f>BK125</f>
        <v>0</v>
      </c>
      <c r="L125" s="144"/>
      <c r="M125" s="149"/>
      <c r="N125" s="150"/>
      <c r="O125" s="150"/>
      <c r="P125" s="151">
        <f>SUM(P126:P129)</f>
        <v>0</v>
      </c>
      <c r="Q125" s="150"/>
      <c r="R125" s="151">
        <f>SUM(R126:R129)</f>
        <v>1.608</v>
      </c>
      <c r="S125" s="150"/>
      <c r="T125" s="151">
        <f>SUM(T126:T129)</f>
        <v>2572.8</v>
      </c>
      <c r="U125" s="152"/>
      <c r="AR125" s="145" t="s">
        <v>81</v>
      </c>
      <c r="AT125" s="153" t="s">
        <v>72</v>
      </c>
      <c r="AU125" s="153" t="s">
        <v>81</v>
      </c>
      <c r="AY125" s="145" t="s">
        <v>121</v>
      </c>
      <c r="BK125" s="154">
        <f>SUM(BK126:BK129)</f>
        <v>0</v>
      </c>
    </row>
    <row r="126" spans="1:65" s="2" customFormat="1" ht="21.75" customHeight="1">
      <c r="A126" s="30"/>
      <c r="B126" s="157"/>
      <c r="C126" s="158" t="s">
        <v>278</v>
      </c>
      <c r="D126" s="158" t="s">
        <v>123</v>
      </c>
      <c r="E126" s="159" t="s">
        <v>311</v>
      </c>
      <c r="F126" s="160" t="s">
        <v>312</v>
      </c>
      <c r="G126" s="161" t="s">
        <v>126</v>
      </c>
      <c r="H126" s="162">
        <v>10050</v>
      </c>
      <c r="I126" s="163"/>
      <c r="J126" s="164">
        <f>ROUND(I126*H126,2)</f>
        <v>0</v>
      </c>
      <c r="K126" s="160" t="s">
        <v>313</v>
      </c>
      <c r="L126" s="31"/>
      <c r="M126" s="165" t="s">
        <v>1</v>
      </c>
      <c r="N126" s="166" t="s">
        <v>38</v>
      </c>
      <c r="O126" s="56"/>
      <c r="P126" s="167">
        <f>O126*H126</f>
        <v>0</v>
      </c>
      <c r="Q126" s="167">
        <v>0.00016</v>
      </c>
      <c r="R126" s="167">
        <f>Q126*H126</f>
        <v>1.608</v>
      </c>
      <c r="S126" s="167">
        <v>0.256</v>
      </c>
      <c r="T126" s="167">
        <f>S126*H126</f>
        <v>2572.8</v>
      </c>
      <c r="U126" s="168" t="s">
        <v>1</v>
      </c>
      <c r="V126" s="30"/>
      <c r="W126" s="30"/>
      <c r="X126" s="30"/>
      <c r="Y126" s="30"/>
      <c r="Z126" s="30"/>
      <c r="AA126" s="30"/>
      <c r="AB126" s="30"/>
      <c r="AC126" s="30"/>
      <c r="AD126" s="30"/>
      <c r="AE126" s="30"/>
      <c r="AR126" s="169" t="s">
        <v>128</v>
      </c>
      <c r="AT126" s="169" t="s">
        <v>123</v>
      </c>
      <c r="AU126" s="169" t="s">
        <v>83</v>
      </c>
      <c r="AY126" s="15" t="s">
        <v>121</v>
      </c>
      <c r="BE126" s="170">
        <f>IF(N126="základní",J126,0)</f>
        <v>0</v>
      </c>
      <c r="BF126" s="170">
        <f>IF(N126="snížená",J126,0)</f>
        <v>0</v>
      </c>
      <c r="BG126" s="170">
        <f>IF(N126="zákl. přenesená",J126,0)</f>
        <v>0</v>
      </c>
      <c r="BH126" s="170">
        <f>IF(N126="sníž. přenesená",J126,0)</f>
        <v>0</v>
      </c>
      <c r="BI126" s="170">
        <f>IF(N126="nulová",J126,0)</f>
        <v>0</v>
      </c>
      <c r="BJ126" s="15" t="s">
        <v>81</v>
      </c>
      <c r="BK126" s="170">
        <f>ROUND(I126*H126,2)</f>
        <v>0</v>
      </c>
      <c r="BL126" s="15" t="s">
        <v>128</v>
      </c>
      <c r="BM126" s="169" t="s">
        <v>314</v>
      </c>
    </row>
    <row r="127" spans="1:47" s="2" customFormat="1" ht="29.25">
      <c r="A127" s="30"/>
      <c r="B127" s="31"/>
      <c r="C127" s="30"/>
      <c r="D127" s="171" t="s">
        <v>130</v>
      </c>
      <c r="E127" s="30"/>
      <c r="F127" s="172" t="s">
        <v>315</v>
      </c>
      <c r="G127" s="30"/>
      <c r="H127" s="30"/>
      <c r="I127" s="94"/>
      <c r="J127" s="30"/>
      <c r="K127" s="30"/>
      <c r="L127" s="31"/>
      <c r="M127" s="173"/>
      <c r="N127" s="174"/>
      <c r="O127" s="56"/>
      <c r="P127" s="56"/>
      <c r="Q127" s="56"/>
      <c r="R127" s="56"/>
      <c r="S127" s="56"/>
      <c r="T127" s="56"/>
      <c r="U127" s="57"/>
      <c r="V127" s="30"/>
      <c r="W127" s="30"/>
      <c r="X127" s="30"/>
      <c r="Y127" s="30"/>
      <c r="Z127" s="30"/>
      <c r="AA127" s="30"/>
      <c r="AB127" s="30"/>
      <c r="AC127" s="30"/>
      <c r="AD127" s="30"/>
      <c r="AE127" s="30"/>
      <c r="AT127" s="15" t="s">
        <v>130</v>
      </c>
      <c r="AU127" s="15" t="s">
        <v>83</v>
      </c>
    </row>
    <row r="128" spans="1:47" s="2" customFormat="1" ht="224.25">
      <c r="A128" s="30"/>
      <c r="B128" s="31"/>
      <c r="C128" s="30"/>
      <c r="D128" s="171" t="s">
        <v>316</v>
      </c>
      <c r="E128" s="30"/>
      <c r="F128" s="197" t="s">
        <v>317</v>
      </c>
      <c r="G128" s="30"/>
      <c r="H128" s="30"/>
      <c r="I128" s="94"/>
      <c r="J128" s="30"/>
      <c r="K128" s="30"/>
      <c r="L128" s="31"/>
      <c r="M128" s="173"/>
      <c r="N128" s="174"/>
      <c r="O128" s="56"/>
      <c r="P128" s="56"/>
      <c r="Q128" s="56"/>
      <c r="R128" s="56"/>
      <c r="S128" s="56"/>
      <c r="T128" s="56"/>
      <c r="U128" s="57"/>
      <c r="V128" s="30"/>
      <c r="W128" s="30"/>
      <c r="X128" s="30"/>
      <c r="Y128" s="30"/>
      <c r="Z128" s="30"/>
      <c r="AA128" s="30"/>
      <c r="AB128" s="30"/>
      <c r="AC128" s="30"/>
      <c r="AD128" s="30"/>
      <c r="AE128" s="30"/>
      <c r="AT128" s="15" t="s">
        <v>316</v>
      </c>
      <c r="AU128" s="15" t="s">
        <v>83</v>
      </c>
    </row>
    <row r="129" spans="2:51" s="13" customFormat="1" ht="12">
      <c r="B129" s="175"/>
      <c r="D129" s="171" t="s">
        <v>157</v>
      </c>
      <c r="E129" s="176" t="s">
        <v>1</v>
      </c>
      <c r="F129" s="177" t="s">
        <v>318</v>
      </c>
      <c r="H129" s="178">
        <v>10050</v>
      </c>
      <c r="I129" s="179"/>
      <c r="L129" s="175"/>
      <c r="M129" s="180"/>
      <c r="N129" s="181"/>
      <c r="O129" s="181"/>
      <c r="P129" s="181"/>
      <c r="Q129" s="181"/>
      <c r="R129" s="181"/>
      <c r="S129" s="181"/>
      <c r="T129" s="181"/>
      <c r="U129" s="182"/>
      <c r="AT129" s="176" t="s">
        <v>157</v>
      </c>
      <c r="AU129" s="176" t="s">
        <v>83</v>
      </c>
      <c r="AV129" s="13" t="s">
        <v>83</v>
      </c>
      <c r="AW129" s="13" t="s">
        <v>30</v>
      </c>
      <c r="AX129" s="13" t="s">
        <v>81</v>
      </c>
      <c r="AY129" s="176" t="s">
        <v>121</v>
      </c>
    </row>
    <row r="130" spans="2:63" s="12" customFormat="1" ht="22.9" customHeight="1">
      <c r="B130" s="144"/>
      <c r="D130" s="145" t="s">
        <v>72</v>
      </c>
      <c r="E130" s="155" t="s">
        <v>146</v>
      </c>
      <c r="F130" s="155" t="s">
        <v>147</v>
      </c>
      <c r="I130" s="147"/>
      <c r="J130" s="156">
        <f>BK130</f>
        <v>0</v>
      </c>
      <c r="L130" s="144"/>
      <c r="M130" s="149"/>
      <c r="N130" s="150"/>
      <c r="O130" s="150"/>
      <c r="P130" s="151">
        <f>SUM(P131:P148)</f>
        <v>0</v>
      </c>
      <c r="Q130" s="150"/>
      <c r="R130" s="151">
        <f>SUM(R131:R148)</f>
        <v>0</v>
      </c>
      <c r="S130" s="150"/>
      <c r="T130" s="151">
        <f>SUM(T131:T148)</f>
        <v>0</v>
      </c>
      <c r="U130" s="152"/>
      <c r="AR130" s="145" t="s">
        <v>81</v>
      </c>
      <c r="AT130" s="153" t="s">
        <v>72</v>
      </c>
      <c r="AU130" s="153" t="s">
        <v>81</v>
      </c>
      <c r="AY130" s="145" t="s">
        <v>121</v>
      </c>
      <c r="BK130" s="154">
        <f>SUM(BK131:BK148)</f>
        <v>0</v>
      </c>
    </row>
    <row r="131" spans="1:65" s="2" customFormat="1" ht="21.75" customHeight="1">
      <c r="A131" s="30"/>
      <c r="B131" s="157"/>
      <c r="C131" s="158" t="s">
        <v>83</v>
      </c>
      <c r="D131" s="158" t="s">
        <v>123</v>
      </c>
      <c r="E131" s="159" t="s">
        <v>319</v>
      </c>
      <c r="F131" s="160" t="s">
        <v>320</v>
      </c>
      <c r="G131" s="161" t="s">
        <v>126</v>
      </c>
      <c r="H131" s="162">
        <v>10050</v>
      </c>
      <c r="I131" s="163"/>
      <c r="J131" s="164">
        <f>ROUND(I131*H131,2)</f>
        <v>0</v>
      </c>
      <c r="K131" s="160" t="s">
        <v>313</v>
      </c>
      <c r="L131" s="31"/>
      <c r="M131" s="165" t="s">
        <v>1</v>
      </c>
      <c r="N131" s="166" t="s">
        <v>38</v>
      </c>
      <c r="O131" s="56"/>
      <c r="P131" s="167">
        <f>O131*H131</f>
        <v>0</v>
      </c>
      <c r="Q131" s="167">
        <v>0</v>
      </c>
      <c r="R131" s="167">
        <f>Q131*H131</f>
        <v>0</v>
      </c>
      <c r="S131" s="167">
        <v>0</v>
      </c>
      <c r="T131" s="167">
        <f>S131*H131</f>
        <v>0</v>
      </c>
      <c r="U131" s="168" t="s">
        <v>1</v>
      </c>
      <c r="V131" s="30"/>
      <c r="W131" s="30"/>
      <c r="X131" s="30"/>
      <c r="Y131" s="30"/>
      <c r="Z131" s="30"/>
      <c r="AA131" s="30"/>
      <c r="AB131" s="30"/>
      <c r="AC131" s="30"/>
      <c r="AD131" s="30"/>
      <c r="AE131" s="30"/>
      <c r="AR131" s="169" t="s">
        <v>128</v>
      </c>
      <c r="AT131" s="169" t="s">
        <v>123</v>
      </c>
      <c r="AU131" s="169" t="s">
        <v>83</v>
      </c>
      <c r="AY131" s="15" t="s">
        <v>121</v>
      </c>
      <c r="BE131" s="170">
        <f>IF(N131="základní",J131,0)</f>
        <v>0</v>
      </c>
      <c r="BF131" s="170">
        <f>IF(N131="snížená",J131,0)</f>
        <v>0</v>
      </c>
      <c r="BG131" s="170">
        <f>IF(N131="zákl. přenesená",J131,0)</f>
        <v>0</v>
      </c>
      <c r="BH131" s="170">
        <f>IF(N131="sníž. přenesená",J131,0)</f>
        <v>0</v>
      </c>
      <c r="BI131" s="170">
        <f>IF(N131="nulová",J131,0)</f>
        <v>0</v>
      </c>
      <c r="BJ131" s="15" t="s">
        <v>81</v>
      </c>
      <c r="BK131" s="170">
        <f>ROUND(I131*H131,2)</f>
        <v>0</v>
      </c>
      <c r="BL131" s="15" t="s">
        <v>128</v>
      </c>
      <c r="BM131" s="169" t="s">
        <v>321</v>
      </c>
    </row>
    <row r="132" spans="1:47" s="2" customFormat="1" ht="12">
      <c r="A132" s="30"/>
      <c r="B132" s="31"/>
      <c r="C132" s="30"/>
      <c r="D132" s="171" t="s">
        <v>130</v>
      </c>
      <c r="E132" s="30"/>
      <c r="F132" s="172" t="s">
        <v>322</v>
      </c>
      <c r="G132" s="30"/>
      <c r="H132" s="30"/>
      <c r="I132" s="94"/>
      <c r="J132" s="30"/>
      <c r="K132" s="30"/>
      <c r="L132" s="31"/>
      <c r="M132" s="173"/>
      <c r="N132" s="174"/>
      <c r="O132" s="56"/>
      <c r="P132" s="56"/>
      <c r="Q132" s="56"/>
      <c r="R132" s="56"/>
      <c r="S132" s="56"/>
      <c r="T132" s="56"/>
      <c r="U132" s="57"/>
      <c r="V132" s="30"/>
      <c r="W132" s="30"/>
      <c r="X132" s="30"/>
      <c r="Y132" s="30"/>
      <c r="Z132" s="30"/>
      <c r="AA132" s="30"/>
      <c r="AB132" s="30"/>
      <c r="AC132" s="30"/>
      <c r="AD132" s="30"/>
      <c r="AE132" s="30"/>
      <c r="AT132" s="15" t="s">
        <v>130</v>
      </c>
      <c r="AU132" s="15" t="s">
        <v>83</v>
      </c>
    </row>
    <row r="133" spans="1:47" s="2" customFormat="1" ht="39">
      <c r="A133" s="30"/>
      <c r="B133" s="31"/>
      <c r="C133" s="30"/>
      <c r="D133" s="171" t="s">
        <v>316</v>
      </c>
      <c r="E133" s="30"/>
      <c r="F133" s="197" t="s">
        <v>323</v>
      </c>
      <c r="G133" s="30"/>
      <c r="H133" s="30"/>
      <c r="I133" s="94"/>
      <c r="J133" s="30"/>
      <c r="K133" s="30"/>
      <c r="L133" s="31"/>
      <c r="M133" s="173"/>
      <c r="N133" s="174"/>
      <c r="O133" s="56"/>
      <c r="P133" s="56"/>
      <c r="Q133" s="56"/>
      <c r="R133" s="56"/>
      <c r="S133" s="56"/>
      <c r="T133" s="56"/>
      <c r="U133" s="57"/>
      <c r="V133" s="30"/>
      <c r="W133" s="30"/>
      <c r="X133" s="30"/>
      <c r="Y133" s="30"/>
      <c r="Z133" s="30"/>
      <c r="AA133" s="30"/>
      <c r="AB133" s="30"/>
      <c r="AC133" s="30"/>
      <c r="AD133" s="30"/>
      <c r="AE133" s="30"/>
      <c r="AT133" s="15" t="s">
        <v>316</v>
      </c>
      <c r="AU133" s="15" t="s">
        <v>83</v>
      </c>
    </row>
    <row r="134" spans="1:65" s="2" customFormat="1" ht="21.75" customHeight="1">
      <c r="A134" s="30"/>
      <c r="B134" s="157"/>
      <c r="C134" s="158" t="s">
        <v>136</v>
      </c>
      <c r="D134" s="158" t="s">
        <v>123</v>
      </c>
      <c r="E134" s="159" t="s">
        <v>324</v>
      </c>
      <c r="F134" s="160" t="s">
        <v>325</v>
      </c>
      <c r="G134" s="161" t="s">
        <v>126</v>
      </c>
      <c r="H134" s="162">
        <v>10050</v>
      </c>
      <c r="I134" s="163"/>
      <c r="J134" s="164">
        <f>ROUND(I134*H134,2)</f>
        <v>0</v>
      </c>
      <c r="K134" s="160" t="s">
        <v>313</v>
      </c>
      <c r="L134" s="31"/>
      <c r="M134" s="165" t="s">
        <v>1</v>
      </c>
      <c r="N134" s="166" t="s">
        <v>38</v>
      </c>
      <c r="O134" s="56"/>
      <c r="P134" s="167">
        <f>O134*H134</f>
        <v>0</v>
      </c>
      <c r="Q134" s="167">
        <v>0</v>
      </c>
      <c r="R134" s="167">
        <f>Q134*H134</f>
        <v>0</v>
      </c>
      <c r="S134" s="167">
        <v>0</v>
      </c>
      <c r="T134" s="167">
        <f>S134*H134</f>
        <v>0</v>
      </c>
      <c r="U134" s="168" t="s">
        <v>1</v>
      </c>
      <c r="V134" s="30"/>
      <c r="W134" s="30"/>
      <c r="X134" s="30"/>
      <c r="Y134" s="30"/>
      <c r="Z134" s="30"/>
      <c r="AA134" s="30"/>
      <c r="AB134" s="30"/>
      <c r="AC134" s="30"/>
      <c r="AD134" s="30"/>
      <c r="AE134" s="30"/>
      <c r="AR134" s="169" t="s">
        <v>128</v>
      </c>
      <c r="AT134" s="169" t="s">
        <v>123</v>
      </c>
      <c r="AU134" s="169" t="s">
        <v>83</v>
      </c>
      <c r="AY134" s="15" t="s">
        <v>121</v>
      </c>
      <c r="BE134" s="170">
        <f>IF(N134="základní",J134,0)</f>
        <v>0</v>
      </c>
      <c r="BF134" s="170">
        <f>IF(N134="snížená",J134,0)</f>
        <v>0</v>
      </c>
      <c r="BG134" s="170">
        <f>IF(N134="zákl. přenesená",J134,0)</f>
        <v>0</v>
      </c>
      <c r="BH134" s="170">
        <f>IF(N134="sníž. přenesená",J134,0)</f>
        <v>0</v>
      </c>
      <c r="BI134" s="170">
        <f>IF(N134="nulová",J134,0)</f>
        <v>0</v>
      </c>
      <c r="BJ134" s="15" t="s">
        <v>81</v>
      </c>
      <c r="BK134" s="170">
        <f>ROUND(I134*H134,2)</f>
        <v>0</v>
      </c>
      <c r="BL134" s="15" t="s">
        <v>128</v>
      </c>
      <c r="BM134" s="169" t="s">
        <v>326</v>
      </c>
    </row>
    <row r="135" spans="1:47" s="2" customFormat="1" ht="19.5">
      <c r="A135" s="30"/>
      <c r="B135" s="31"/>
      <c r="C135" s="30"/>
      <c r="D135" s="171" t="s">
        <v>130</v>
      </c>
      <c r="E135" s="30"/>
      <c r="F135" s="172" t="s">
        <v>327</v>
      </c>
      <c r="G135" s="30"/>
      <c r="H135" s="30"/>
      <c r="I135" s="94"/>
      <c r="J135" s="30"/>
      <c r="K135" s="30"/>
      <c r="L135" s="31"/>
      <c r="M135" s="173"/>
      <c r="N135" s="174"/>
      <c r="O135" s="56"/>
      <c r="P135" s="56"/>
      <c r="Q135" s="56"/>
      <c r="R135" s="56"/>
      <c r="S135" s="56"/>
      <c r="T135" s="56"/>
      <c r="U135" s="57"/>
      <c r="V135" s="30"/>
      <c r="W135" s="30"/>
      <c r="X135" s="30"/>
      <c r="Y135" s="30"/>
      <c r="Z135" s="30"/>
      <c r="AA135" s="30"/>
      <c r="AB135" s="30"/>
      <c r="AC135" s="30"/>
      <c r="AD135" s="30"/>
      <c r="AE135" s="30"/>
      <c r="AT135" s="15" t="s">
        <v>130</v>
      </c>
      <c r="AU135" s="15" t="s">
        <v>83</v>
      </c>
    </row>
    <row r="136" spans="1:65" s="2" customFormat="1" ht="21.75" customHeight="1">
      <c r="A136" s="30"/>
      <c r="B136" s="157"/>
      <c r="C136" s="158" t="s">
        <v>282</v>
      </c>
      <c r="D136" s="158" t="s">
        <v>123</v>
      </c>
      <c r="E136" s="159" t="s">
        <v>171</v>
      </c>
      <c r="F136" s="160" t="s">
        <v>172</v>
      </c>
      <c r="G136" s="161" t="s">
        <v>126</v>
      </c>
      <c r="H136" s="162">
        <v>10050</v>
      </c>
      <c r="I136" s="163"/>
      <c r="J136" s="164">
        <f>ROUND(I136*H136,2)</f>
        <v>0</v>
      </c>
      <c r="K136" s="160" t="s">
        <v>313</v>
      </c>
      <c r="L136" s="31"/>
      <c r="M136" s="165" t="s">
        <v>1</v>
      </c>
      <c r="N136" s="166" t="s">
        <v>38</v>
      </c>
      <c r="O136" s="56"/>
      <c r="P136" s="167">
        <f>O136*H136</f>
        <v>0</v>
      </c>
      <c r="Q136" s="167">
        <v>0</v>
      </c>
      <c r="R136" s="167">
        <f>Q136*H136</f>
        <v>0</v>
      </c>
      <c r="S136" s="167">
        <v>0</v>
      </c>
      <c r="T136" s="167">
        <f>S136*H136</f>
        <v>0</v>
      </c>
      <c r="U136" s="168" t="s">
        <v>1</v>
      </c>
      <c r="V136" s="30"/>
      <c r="W136" s="30"/>
      <c r="X136" s="30"/>
      <c r="Y136" s="30"/>
      <c r="Z136" s="30"/>
      <c r="AA136" s="30"/>
      <c r="AB136" s="30"/>
      <c r="AC136" s="30"/>
      <c r="AD136" s="30"/>
      <c r="AE136" s="30"/>
      <c r="AR136" s="169" t="s">
        <v>128</v>
      </c>
      <c r="AT136" s="169" t="s">
        <v>123</v>
      </c>
      <c r="AU136" s="169" t="s">
        <v>83</v>
      </c>
      <c r="AY136" s="15" t="s">
        <v>121</v>
      </c>
      <c r="BE136" s="170">
        <f>IF(N136="základní",J136,0)</f>
        <v>0</v>
      </c>
      <c r="BF136" s="170">
        <f>IF(N136="snížená",J136,0)</f>
        <v>0</v>
      </c>
      <c r="BG136" s="170">
        <f>IF(N136="zákl. přenesená",J136,0)</f>
        <v>0</v>
      </c>
      <c r="BH136" s="170">
        <f>IF(N136="sníž. přenesená",J136,0)</f>
        <v>0</v>
      </c>
      <c r="BI136" s="170">
        <f>IF(N136="nulová",J136,0)</f>
        <v>0</v>
      </c>
      <c r="BJ136" s="15" t="s">
        <v>81</v>
      </c>
      <c r="BK136" s="170">
        <f>ROUND(I136*H136,2)</f>
        <v>0</v>
      </c>
      <c r="BL136" s="15" t="s">
        <v>128</v>
      </c>
      <c r="BM136" s="169" t="s">
        <v>328</v>
      </c>
    </row>
    <row r="137" spans="1:47" s="2" customFormat="1" ht="29.25">
      <c r="A137" s="30"/>
      <c r="B137" s="31"/>
      <c r="C137" s="30"/>
      <c r="D137" s="171" t="s">
        <v>130</v>
      </c>
      <c r="E137" s="30"/>
      <c r="F137" s="172" t="s">
        <v>329</v>
      </c>
      <c r="G137" s="30"/>
      <c r="H137" s="30"/>
      <c r="I137" s="94"/>
      <c r="J137" s="30"/>
      <c r="K137" s="30"/>
      <c r="L137" s="31"/>
      <c r="M137" s="173"/>
      <c r="N137" s="174"/>
      <c r="O137" s="56"/>
      <c r="P137" s="56"/>
      <c r="Q137" s="56"/>
      <c r="R137" s="56"/>
      <c r="S137" s="56"/>
      <c r="T137" s="56"/>
      <c r="U137" s="57"/>
      <c r="V137" s="30"/>
      <c r="W137" s="30"/>
      <c r="X137" s="30"/>
      <c r="Y137" s="30"/>
      <c r="Z137" s="30"/>
      <c r="AA137" s="30"/>
      <c r="AB137" s="30"/>
      <c r="AC137" s="30"/>
      <c r="AD137" s="30"/>
      <c r="AE137" s="30"/>
      <c r="AT137" s="15" t="s">
        <v>130</v>
      </c>
      <c r="AU137" s="15" t="s">
        <v>83</v>
      </c>
    </row>
    <row r="138" spans="1:47" s="2" customFormat="1" ht="48.75">
      <c r="A138" s="30"/>
      <c r="B138" s="31"/>
      <c r="C138" s="30"/>
      <c r="D138" s="171" t="s">
        <v>316</v>
      </c>
      <c r="E138" s="30"/>
      <c r="F138" s="197" t="s">
        <v>330</v>
      </c>
      <c r="G138" s="30"/>
      <c r="H138" s="30"/>
      <c r="I138" s="94"/>
      <c r="J138" s="30"/>
      <c r="K138" s="30"/>
      <c r="L138" s="31"/>
      <c r="M138" s="173"/>
      <c r="N138" s="174"/>
      <c r="O138" s="56"/>
      <c r="P138" s="56"/>
      <c r="Q138" s="56"/>
      <c r="R138" s="56"/>
      <c r="S138" s="56"/>
      <c r="T138" s="56"/>
      <c r="U138" s="57"/>
      <c r="V138" s="30"/>
      <c r="W138" s="30"/>
      <c r="X138" s="30"/>
      <c r="Y138" s="30"/>
      <c r="Z138" s="30"/>
      <c r="AA138" s="30"/>
      <c r="AB138" s="30"/>
      <c r="AC138" s="30"/>
      <c r="AD138" s="30"/>
      <c r="AE138" s="30"/>
      <c r="AT138" s="15" t="s">
        <v>316</v>
      </c>
      <c r="AU138" s="15" t="s">
        <v>83</v>
      </c>
    </row>
    <row r="139" spans="2:51" s="13" customFormat="1" ht="12">
      <c r="B139" s="175"/>
      <c r="D139" s="171" t="s">
        <v>157</v>
      </c>
      <c r="E139" s="176" t="s">
        <v>1</v>
      </c>
      <c r="F139" s="177" t="s">
        <v>318</v>
      </c>
      <c r="H139" s="178">
        <v>10050</v>
      </c>
      <c r="I139" s="179"/>
      <c r="L139" s="175"/>
      <c r="M139" s="180"/>
      <c r="N139" s="181"/>
      <c r="O139" s="181"/>
      <c r="P139" s="181"/>
      <c r="Q139" s="181"/>
      <c r="R139" s="181"/>
      <c r="S139" s="181"/>
      <c r="T139" s="181"/>
      <c r="U139" s="182"/>
      <c r="AT139" s="176" t="s">
        <v>157</v>
      </c>
      <c r="AU139" s="176" t="s">
        <v>83</v>
      </c>
      <c r="AV139" s="13" t="s">
        <v>83</v>
      </c>
      <c r="AW139" s="13" t="s">
        <v>30</v>
      </c>
      <c r="AX139" s="13" t="s">
        <v>81</v>
      </c>
      <c r="AY139" s="176" t="s">
        <v>121</v>
      </c>
    </row>
    <row r="140" spans="1:65" s="2" customFormat="1" ht="21.75" customHeight="1">
      <c r="A140" s="30"/>
      <c r="B140" s="157"/>
      <c r="C140" s="158" t="s">
        <v>146</v>
      </c>
      <c r="D140" s="158" t="s">
        <v>123</v>
      </c>
      <c r="E140" s="159" t="s">
        <v>331</v>
      </c>
      <c r="F140" s="160" t="s">
        <v>332</v>
      </c>
      <c r="G140" s="161" t="s">
        <v>126</v>
      </c>
      <c r="H140" s="162">
        <v>10050</v>
      </c>
      <c r="I140" s="163"/>
      <c r="J140" s="164">
        <f>ROUND(I140*H140,2)</f>
        <v>0</v>
      </c>
      <c r="K140" s="160" t="s">
        <v>313</v>
      </c>
      <c r="L140" s="31"/>
      <c r="M140" s="165" t="s">
        <v>1</v>
      </c>
      <c r="N140" s="166" t="s">
        <v>38</v>
      </c>
      <c r="O140" s="56"/>
      <c r="P140" s="167">
        <f>O140*H140</f>
        <v>0</v>
      </c>
      <c r="Q140" s="167">
        <v>0</v>
      </c>
      <c r="R140" s="167">
        <f>Q140*H140</f>
        <v>0</v>
      </c>
      <c r="S140" s="167">
        <v>0</v>
      </c>
      <c r="T140" s="167">
        <f>S140*H140</f>
        <v>0</v>
      </c>
      <c r="U140" s="168" t="s">
        <v>1</v>
      </c>
      <c r="V140" s="30"/>
      <c r="W140" s="30"/>
      <c r="X140" s="30"/>
      <c r="Y140" s="30"/>
      <c r="Z140" s="30"/>
      <c r="AA140" s="30"/>
      <c r="AB140" s="30"/>
      <c r="AC140" s="30"/>
      <c r="AD140" s="30"/>
      <c r="AE140" s="30"/>
      <c r="AR140" s="169" t="s">
        <v>128</v>
      </c>
      <c r="AT140" s="169" t="s">
        <v>123</v>
      </c>
      <c r="AU140" s="169" t="s">
        <v>83</v>
      </c>
      <c r="AY140" s="15" t="s">
        <v>121</v>
      </c>
      <c r="BE140" s="170">
        <f>IF(N140="základní",J140,0)</f>
        <v>0</v>
      </c>
      <c r="BF140" s="170">
        <f>IF(N140="snížená",J140,0)</f>
        <v>0</v>
      </c>
      <c r="BG140" s="170">
        <f>IF(N140="zákl. přenesená",J140,0)</f>
        <v>0</v>
      </c>
      <c r="BH140" s="170">
        <f>IF(N140="sníž. přenesená",J140,0)</f>
        <v>0</v>
      </c>
      <c r="BI140" s="170">
        <f>IF(N140="nulová",J140,0)</f>
        <v>0</v>
      </c>
      <c r="BJ140" s="15" t="s">
        <v>81</v>
      </c>
      <c r="BK140" s="170">
        <f>ROUND(I140*H140,2)</f>
        <v>0</v>
      </c>
      <c r="BL140" s="15" t="s">
        <v>128</v>
      </c>
      <c r="BM140" s="169" t="s">
        <v>333</v>
      </c>
    </row>
    <row r="141" spans="1:47" s="2" customFormat="1" ht="29.25">
      <c r="A141" s="30"/>
      <c r="B141" s="31"/>
      <c r="C141" s="30"/>
      <c r="D141" s="171" t="s">
        <v>130</v>
      </c>
      <c r="E141" s="30"/>
      <c r="F141" s="172" t="s">
        <v>334</v>
      </c>
      <c r="G141" s="30"/>
      <c r="H141" s="30"/>
      <c r="I141" s="94"/>
      <c r="J141" s="30"/>
      <c r="K141" s="30"/>
      <c r="L141" s="31"/>
      <c r="M141" s="173"/>
      <c r="N141" s="174"/>
      <c r="O141" s="56"/>
      <c r="P141" s="56"/>
      <c r="Q141" s="56"/>
      <c r="R141" s="56"/>
      <c r="S141" s="56"/>
      <c r="T141" s="56"/>
      <c r="U141" s="57"/>
      <c r="V141" s="30"/>
      <c r="W141" s="30"/>
      <c r="X141" s="30"/>
      <c r="Y141" s="30"/>
      <c r="Z141" s="30"/>
      <c r="AA141" s="30"/>
      <c r="AB141" s="30"/>
      <c r="AC141" s="30"/>
      <c r="AD141" s="30"/>
      <c r="AE141" s="30"/>
      <c r="AT141" s="15" t="s">
        <v>130</v>
      </c>
      <c r="AU141" s="15" t="s">
        <v>83</v>
      </c>
    </row>
    <row r="142" spans="1:47" s="2" customFormat="1" ht="48.75">
      <c r="A142" s="30"/>
      <c r="B142" s="31"/>
      <c r="C142" s="30"/>
      <c r="D142" s="171" t="s">
        <v>316</v>
      </c>
      <c r="E142" s="30"/>
      <c r="F142" s="197" t="s">
        <v>335</v>
      </c>
      <c r="G142" s="30"/>
      <c r="H142" s="30"/>
      <c r="I142" s="94"/>
      <c r="J142" s="30"/>
      <c r="K142" s="30"/>
      <c r="L142" s="31"/>
      <c r="M142" s="173"/>
      <c r="N142" s="174"/>
      <c r="O142" s="56"/>
      <c r="P142" s="56"/>
      <c r="Q142" s="56"/>
      <c r="R142" s="56"/>
      <c r="S142" s="56"/>
      <c r="T142" s="56"/>
      <c r="U142" s="57"/>
      <c r="V142" s="30"/>
      <c r="W142" s="30"/>
      <c r="X142" s="30"/>
      <c r="Y142" s="30"/>
      <c r="Z142" s="30"/>
      <c r="AA142" s="30"/>
      <c r="AB142" s="30"/>
      <c r="AC142" s="30"/>
      <c r="AD142" s="30"/>
      <c r="AE142" s="30"/>
      <c r="AT142" s="15" t="s">
        <v>316</v>
      </c>
      <c r="AU142" s="15" t="s">
        <v>83</v>
      </c>
    </row>
    <row r="143" spans="1:65" s="2" customFormat="1" ht="16.5" customHeight="1">
      <c r="A143" s="30"/>
      <c r="B143" s="157"/>
      <c r="C143" s="158" t="s">
        <v>152</v>
      </c>
      <c r="D143" s="158" t="s">
        <v>123</v>
      </c>
      <c r="E143" s="159" t="s">
        <v>183</v>
      </c>
      <c r="F143" s="160" t="s">
        <v>184</v>
      </c>
      <c r="G143" s="161" t="s">
        <v>143</v>
      </c>
      <c r="H143" s="162">
        <v>100</v>
      </c>
      <c r="I143" s="163"/>
      <c r="J143" s="164">
        <f>ROUND(I143*H143,2)</f>
        <v>0</v>
      </c>
      <c r="K143" s="160" t="s">
        <v>1</v>
      </c>
      <c r="L143" s="31"/>
      <c r="M143" s="165" t="s">
        <v>1</v>
      </c>
      <c r="N143" s="166" t="s">
        <v>38</v>
      </c>
      <c r="O143" s="56"/>
      <c r="P143" s="167">
        <f>O143*H143</f>
        <v>0</v>
      </c>
      <c r="Q143" s="167">
        <v>0</v>
      </c>
      <c r="R143" s="167">
        <f>Q143*H143</f>
        <v>0</v>
      </c>
      <c r="S143" s="167">
        <v>0</v>
      </c>
      <c r="T143" s="167">
        <f>S143*H143</f>
        <v>0</v>
      </c>
      <c r="U143" s="168" t="s">
        <v>1</v>
      </c>
      <c r="V143" s="30"/>
      <c r="W143" s="30"/>
      <c r="X143" s="30"/>
      <c r="Y143" s="30"/>
      <c r="Z143" s="30"/>
      <c r="AA143" s="30"/>
      <c r="AB143" s="30"/>
      <c r="AC143" s="30"/>
      <c r="AD143" s="30"/>
      <c r="AE143" s="30"/>
      <c r="AR143" s="169" t="s">
        <v>128</v>
      </c>
      <c r="AT143" s="169" t="s">
        <v>123</v>
      </c>
      <c r="AU143" s="169" t="s">
        <v>83</v>
      </c>
      <c r="AY143" s="15" t="s">
        <v>121</v>
      </c>
      <c r="BE143" s="170">
        <f>IF(N143="základní",J143,0)</f>
        <v>0</v>
      </c>
      <c r="BF143" s="170">
        <f>IF(N143="snížená",J143,0)</f>
        <v>0</v>
      </c>
      <c r="BG143" s="170">
        <f>IF(N143="zákl. přenesená",J143,0)</f>
        <v>0</v>
      </c>
      <c r="BH143" s="170">
        <f>IF(N143="sníž. přenesená",J143,0)</f>
        <v>0</v>
      </c>
      <c r="BI143" s="170">
        <f>IF(N143="nulová",J143,0)</f>
        <v>0</v>
      </c>
      <c r="BJ143" s="15" t="s">
        <v>81</v>
      </c>
      <c r="BK143" s="170">
        <f>ROUND(I143*H143,2)</f>
        <v>0</v>
      </c>
      <c r="BL143" s="15" t="s">
        <v>128</v>
      </c>
      <c r="BM143" s="169" t="s">
        <v>336</v>
      </c>
    </row>
    <row r="144" spans="1:47" s="2" customFormat="1" ht="12">
      <c r="A144" s="30"/>
      <c r="B144" s="31"/>
      <c r="C144" s="30"/>
      <c r="D144" s="171" t="s">
        <v>130</v>
      </c>
      <c r="E144" s="30"/>
      <c r="F144" s="172" t="s">
        <v>186</v>
      </c>
      <c r="G144" s="30"/>
      <c r="H144" s="30"/>
      <c r="I144" s="94"/>
      <c r="J144" s="30"/>
      <c r="K144" s="30"/>
      <c r="L144" s="31"/>
      <c r="M144" s="173"/>
      <c r="N144" s="174"/>
      <c r="O144" s="56"/>
      <c r="P144" s="56"/>
      <c r="Q144" s="56"/>
      <c r="R144" s="56"/>
      <c r="S144" s="56"/>
      <c r="T144" s="56"/>
      <c r="U144" s="57"/>
      <c r="V144" s="30"/>
      <c r="W144" s="30"/>
      <c r="X144" s="30"/>
      <c r="Y144" s="30"/>
      <c r="Z144" s="30"/>
      <c r="AA144" s="30"/>
      <c r="AB144" s="30"/>
      <c r="AC144" s="30"/>
      <c r="AD144" s="30"/>
      <c r="AE144" s="30"/>
      <c r="AT144" s="15" t="s">
        <v>130</v>
      </c>
      <c r="AU144" s="15" t="s">
        <v>83</v>
      </c>
    </row>
    <row r="145" spans="1:65" s="2" customFormat="1" ht="16.5" customHeight="1">
      <c r="A145" s="30"/>
      <c r="B145" s="157"/>
      <c r="C145" s="158" t="s">
        <v>159</v>
      </c>
      <c r="D145" s="158" t="s">
        <v>123</v>
      </c>
      <c r="E145" s="159" t="s">
        <v>188</v>
      </c>
      <c r="F145" s="160" t="s">
        <v>189</v>
      </c>
      <c r="G145" s="161" t="s">
        <v>143</v>
      </c>
      <c r="H145" s="162">
        <v>100</v>
      </c>
      <c r="I145" s="163"/>
      <c r="J145" s="164">
        <f>ROUND(I145*H145,2)</f>
        <v>0</v>
      </c>
      <c r="K145" s="160" t="s">
        <v>1</v>
      </c>
      <c r="L145" s="31"/>
      <c r="M145" s="165" t="s">
        <v>1</v>
      </c>
      <c r="N145" s="166" t="s">
        <v>38</v>
      </c>
      <c r="O145" s="56"/>
      <c r="P145" s="167">
        <f>O145*H145</f>
        <v>0</v>
      </c>
      <c r="Q145" s="167">
        <v>0</v>
      </c>
      <c r="R145" s="167">
        <f>Q145*H145</f>
        <v>0</v>
      </c>
      <c r="S145" s="167">
        <v>0</v>
      </c>
      <c r="T145" s="167">
        <f>S145*H145</f>
        <v>0</v>
      </c>
      <c r="U145" s="168" t="s">
        <v>1</v>
      </c>
      <c r="V145" s="30"/>
      <c r="W145" s="30"/>
      <c r="X145" s="30"/>
      <c r="Y145" s="30"/>
      <c r="Z145" s="30"/>
      <c r="AA145" s="30"/>
      <c r="AB145" s="30"/>
      <c r="AC145" s="30"/>
      <c r="AD145" s="30"/>
      <c r="AE145" s="30"/>
      <c r="AR145" s="169" t="s">
        <v>128</v>
      </c>
      <c r="AT145" s="169" t="s">
        <v>123</v>
      </c>
      <c r="AU145" s="169" t="s">
        <v>83</v>
      </c>
      <c r="AY145" s="15" t="s">
        <v>121</v>
      </c>
      <c r="BE145" s="170">
        <f>IF(N145="základní",J145,0)</f>
        <v>0</v>
      </c>
      <c r="BF145" s="170">
        <f>IF(N145="snížená",J145,0)</f>
        <v>0</v>
      </c>
      <c r="BG145" s="170">
        <f>IF(N145="zákl. přenesená",J145,0)</f>
        <v>0</v>
      </c>
      <c r="BH145" s="170">
        <f>IF(N145="sníž. přenesená",J145,0)</f>
        <v>0</v>
      </c>
      <c r="BI145" s="170">
        <f>IF(N145="nulová",J145,0)</f>
        <v>0</v>
      </c>
      <c r="BJ145" s="15" t="s">
        <v>81</v>
      </c>
      <c r="BK145" s="170">
        <f>ROUND(I145*H145,2)</f>
        <v>0</v>
      </c>
      <c r="BL145" s="15" t="s">
        <v>128</v>
      </c>
      <c r="BM145" s="169" t="s">
        <v>337</v>
      </c>
    </row>
    <row r="146" spans="1:47" s="2" customFormat="1" ht="12">
      <c r="A146" s="30"/>
      <c r="B146" s="31"/>
      <c r="C146" s="30"/>
      <c r="D146" s="171" t="s">
        <v>130</v>
      </c>
      <c r="E146" s="30"/>
      <c r="F146" s="172" t="s">
        <v>191</v>
      </c>
      <c r="G146" s="30"/>
      <c r="H146" s="30"/>
      <c r="I146" s="94"/>
      <c r="J146" s="30"/>
      <c r="K146" s="30"/>
      <c r="L146" s="31"/>
      <c r="M146" s="173"/>
      <c r="N146" s="174"/>
      <c r="O146" s="56"/>
      <c r="P146" s="56"/>
      <c r="Q146" s="56"/>
      <c r="R146" s="56"/>
      <c r="S146" s="56"/>
      <c r="T146" s="56"/>
      <c r="U146" s="57"/>
      <c r="V146" s="30"/>
      <c r="W146" s="30"/>
      <c r="X146" s="30"/>
      <c r="Y146" s="30"/>
      <c r="Z146" s="30"/>
      <c r="AA146" s="30"/>
      <c r="AB146" s="30"/>
      <c r="AC146" s="30"/>
      <c r="AD146" s="30"/>
      <c r="AE146" s="30"/>
      <c r="AT146" s="15" t="s">
        <v>130</v>
      </c>
      <c r="AU146" s="15" t="s">
        <v>83</v>
      </c>
    </row>
    <row r="147" spans="1:65" s="2" customFormat="1" ht="16.5" customHeight="1">
      <c r="A147" s="30"/>
      <c r="B147" s="157"/>
      <c r="C147" s="158" t="s">
        <v>164</v>
      </c>
      <c r="D147" s="158" t="s">
        <v>123</v>
      </c>
      <c r="E147" s="159" t="s">
        <v>193</v>
      </c>
      <c r="F147" s="160" t="s">
        <v>194</v>
      </c>
      <c r="G147" s="161" t="s">
        <v>143</v>
      </c>
      <c r="H147" s="162">
        <v>100</v>
      </c>
      <c r="I147" s="163"/>
      <c r="J147" s="164">
        <f>ROUND(I147*H147,2)</f>
        <v>0</v>
      </c>
      <c r="K147" s="160" t="s">
        <v>1</v>
      </c>
      <c r="L147" s="31"/>
      <c r="M147" s="165" t="s">
        <v>1</v>
      </c>
      <c r="N147" s="166" t="s">
        <v>38</v>
      </c>
      <c r="O147" s="56"/>
      <c r="P147" s="167">
        <f>O147*H147</f>
        <v>0</v>
      </c>
      <c r="Q147" s="167">
        <v>0</v>
      </c>
      <c r="R147" s="167">
        <f>Q147*H147</f>
        <v>0</v>
      </c>
      <c r="S147" s="167">
        <v>0</v>
      </c>
      <c r="T147" s="167">
        <f>S147*H147</f>
        <v>0</v>
      </c>
      <c r="U147" s="168" t="s">
        <v>1</v>
      </c>
      <c r="V147" s="30"/>
      <c r="W147" s="30"/>
      <c r="X147" s="30"/>
      <c r="Y147" s="30"/>
      <c r="Z147" s="30"/>
      <c r="AA147" s="30"/>
      <c r="AB147" s="30"/>
      <c r="AC147" s="30"/>
      <c r="AD147" s="30"/>
      <c r="AE147" s="30"/>
      <c r="AR147" s="169" t="s">
        <v>128</v>
      </c>
      <c r="AT147" s="169" t="s">
        <v>123</v>
      </c>
      <c r="AU147" s="169" t="s">
        <v>83</v>
      </c>
      <c r="AY147" s="15" t="s">
        <v>121</v>
      </c>
      <c r="BE147" s="170">
        <f>IF(N147="základní",J147,0)</f>
        <v>0</v>
      </c>
      <c r="BF147" s="170">
        <f>IF(N147="snížená",J147,0)</f>
        <v>0</v>
      </c>
      <c r="BG147" s="170">
        <f>IF(N147="zákl. přenesená",J147,0)</f>
        <v>0</v>
      </c>
      <c r="BH147" s="170">
        <f>IF(N147="sníž. přenesená",J147,0)</f>
        <v>0</v>
      </c>
      <c r="BI147" s="170">
        <f>IF(N147="nulová",J147,0)</f>
        <v>0</v>
      </c>
      <c r="BJ147" s="15" t="s">
        <v>81</v>
      </c>
      <c r="BK147" s="170">
        <f>ROUND(I147*H147,2)</f>
        <v>0</v>
      </c>
      <c r="BL147" s="15" t="s">
        <v>128</v>
      </c>
      <c r="BM147" s="169" t="s">
        <v>338</v>
      </c>
    </row>
    <row r="148" spans="1:47" s="2" customFormat="1" ht="12">
      <c r="A148" s="30"/>
      <c r="B148" s="31"/>
      <c r="C148" s="30"/>
      <c r="D148" s="171" t="s">
        <v>130</v>
      </c>
      <c r="E148" s="30"/>
      <c r="F148" s="172" t="s">
        <v>196</v>
      </c>
      <c r="G148" s="30"/>
      <c r="H148" s="30"/>
      <c r="I148" s="94"/>
      <c r="J148" s="30"/>
      <c r="K148" s="30"/>
      <c r="L148" s="31"/>
      <c r="M148" s="173"/>
      <c r="N148" s="174"/>
      <c r="O148" s="56"/>
      <c r="P148" s="56"/>
      <c r="Q148" s="56"/>
      <c r="R148" s="56"/>
      <c r="S148" s="56"/>
      <c r="T148" s="56"/>
      <c r="U148" s="57"/>
      <c r="V148" s="30"/>
      <c r="W148" s="30"/>
      <c r="X148" s="30"/>
      <c r="Y148" s="30"/>
      <c r="Z148" s="30"/>
      <c r="AA148" s="30"/>
      <c r="AB148" s="30"/>
      <c r="AC148" s="30"/>
      <c r="AD148" s="30"/>
      <c r="AE148" s="30"/>
      <c r="AT148" s="15" t="s">
        <v>130</v>
      </c>
      <c r="AU148" s="15" t="s">
        <v>83</v>
      </c>
    </row>
    <row r="149" spans="2:63" s="12" customFormat="1" ht="22.9" customHeight="1">
      <c r="B149" s="144"/>
      <c r="D149" s="145" t="s">
        <v>72</v>
      </c>
      <c r="E149" s="155" t="s">
        <v>164</v>
      </c>
      <c r="F149" s="155" t="s">
        <v>197</v>
      </c>
      <c r="I149" s="147"/>
      <c r="J149" s="156">
        <f>BK149</f>
        <v>0</v>
      </c>
      <c r="L149" s="144"/>
      <c r="M149" s="149"/>
      <c r="N149" s="150"/>
      <c r="O149" s="150"/>
      <c r="P149" s="151">
        <f>SUM(P150:P170)</f>
        <v>0</v>
      </c>
      <c r="Q149" s="150"/>
      <c r="R149" s="151">
        <f>SUM(R150:R170)</f>
        <v>35.80046</v>
      </c>
      <c r="S149" s="150"/>
      <c r="T149" s="151">
        <f>SUM(T150:T170)</f>
        <v>0</v>
      </c>
      <c r="U149" s="152"/>
      <c r="AR149" s="145" t="s">
        <v>81</v>
      </c>
      <c r="AT149" s="153" t="s">
        <v>72</v>
      </c>
      <c r="AU149" s="153" t="s">
        <v>81</v>
      </c>
      <c r="AY149" s="145" t="s">
        <v>121</v>
      </c>
      <c r="BK149" s="154">
        <f>SUM(BK150:BK170)</f>
        <v>0</v>
      </c>
    </row>
    <row r="150" spans="1:65" s="2" customFormat="1" ht="16.5" customHeight="1">
      <c r="A150" s="30"/>
      <c r="B150" s="157"/>
      <c r="C150" s="158" t="s">
        <v>273</v>
      </c>
      <c r="D150" s="158" t="s">
        <v>123</v>
      </c>
      <c r="E150" s="159" t="s">
        <v>339</v>
      </c>
      <c r="F150" s="160" t="s">
        <v>340</v>
      </c>
      <c r="G150" s="161" t="s">
        <v>200</v>
      </c>
      <c r="H150" s="162">
        <v>1</v>
      </c>
      <c r="I150" s="163"/>
      <c r="J150" s="164">
        <f>ROUND(I150*H150,2)</f>
        <v>0</v>
      </c>
      <c r="K150" s="160" t="s">
        <v>313</v>
      </c>
      <c r="L150" s="31"/>
      <c r="M150" s="165" t="s">
        <v>1</v>
      </c>
      <c r="N150" s="166" t="s">
        <v>38</v>
      </c>
      <c r="O150" s="56"/>
      <c r="P150" s="167">
        <f>O150*H150</f>
        <v>0</v>
      </c>
      <c r="Q150" s="167">
        <v>0.14494</v>
      </c>
      <c r="R150" s="167">
        <f>Q150*H150</f>
        <v>0.14494</v>
      </c>
      <c r="S150" s="167">
        <v>0</v>
      </c>
      <c r="T150" s="167">
        <f>S150*H150</f>
        <v>0</v>
      </c>
      <c r="U150" s="168" t="s">
        <v>1</v>
      </c>
      <c r="V150" s="30"/>
      <c r="W150" s="30"/>
      <c r="X150" s="30"/>
      <c r="Y150" s="30"/>
      <c r="Z150" s="30"/>
      <c r="AA150" s="30"/>
      <c r="AB150" s="30"/>
      <c r="AC150" s="30"/>
      <c r="AD150" s="30"/>
      <c r="AE150" s="30"/>
      <c r="AR150" s="169" t="s">
        <v>128</v>
      </c>
      <c r="AT150" s="169" t="s">
        <v>123</v>
      </c>
      <c r="AU150" s="169" t="s">
        <v>83</v>
      </c>
      <c r="AY150" s="15" t="s">
        <v>121</v>
      </c>
      <c r="BE150" s="170">
        <f>IF(N150="základní",J150,0)</f>
        <v>0</v>
      </c>
      <c r="BF150" s="170">
        <f>IF(N150="snížená",J150,0)</f>
        <v>0</v>
      </c>
      <c r="BG150" s="170">
        <f>IF(N150="zákl. přenesená",J150,0)</f>
        <v>0</v>
      </c>
      <c r="BH150" s="170">
        <f>IF(N150="sníž. přenesená",J150,0)</f>
        <v>0</v>
      </c>
      <c r="BI150" s="170">
        <f>IF(N150="nulová",J150,0)</f>
        <v>0</v>
      </c>
      <c r="BJ150" s="15" t="s">
        <v>81</v>
      </c>
      <c r="BK150" s="170">
        <f>ROUND(I150*H150,2)</f>
        <v>0</v>
      </c>
      <c r="BL150" s="15" t="s">
        <v>128</v>
      </c>
      <c r="BM150" s="169" t="s">
        <v>341</v>
      </c>
    </row>
    <row r="151" spans="1:47" s="2" customFormat="1" ht="12">
      <c r="A151" s="30"/>
      <c r="B151" s="31"/>
      <c r="C151" s="30"/>
      <c r="D151" s="171" t="s">
        <v>130</v>
      </c>
      <c r="E151" s="30"/>
      <c r="F151" s="172" t="s">
        <v>342</v>
      </c>
      <c r="G151" s="30"/>
      <c r="H151" s="30"/>
      <c r="I151" s="94"/>
      <c r="J151" s="30"/>
      <c r="K151" s="30"/>
      <c r="L151" s="31"/>
      <c r="M151" s="173"/>
      <c r="N151" s="174"/>
      <c r="O151" s="56"/>
      <c r="P151" s="56"/>
      <c r="Q151" s="56"/>
      <c r="R151" s="56"/>
      <c r="S151" s="56"/>
      <c r="T151" s="56"/>
      <c r="U151" s="57"/>
      <c r="V151" s="30"/>
      <c r="W151" s="30"/>
      <c r="X151" s="30"/>
      <c r="Y151" s="30"/>
      <c r="Z151" s="30"/>
      <c r="AA151" s="30"/>
      <c r="AB151" s="30"/>
      <c r="AC151" s="30"/>
      <c r="AD151" s="30"/>
      <c r="AE151" s="30"/>
      <c r="AT151" s="15" t="s">
        <v>130</v>
      </c>
      <c r="AU151" s="15" t="s">
        <v>83</v>
      </c>
    </row>
    <row r="152" spans="1:47" s="2" customFormat="1" ht="97.5">
      <c r="A152" s="30"/>
      <c r="B152" s="31"/>
      <c r="C152" s="30"/>
      <c r="D152" s="171" t="s">
        <v>316</v>
      </c>
      <c r="E152" s="30"/>
      <c r="F152" s="197" t="s">
        <v>343</v>
      </c>
      <c r="G152" s="30"/>
      <c r="H152" s="30"/>
      <c r="I152" s="94"/>
      <c r="J152" s="30"/>
      <c r="K152" s="30"/>
      <c r="L152" s="31"/>
      <c r="M152" s="173"/>
      <c r="N152" s="174"/>
      <c r="O152" s="56"/>
      <c r="P152" s="56"/>
      <c r="Q152" s="56"/>
      <c r="R152" s="56"/>
      <c r="S152" s="56"/>
      <c r="T152" s="56"/>
      <c r="U152" s="57"/>
      <c r="V152" s="30"/>
      <c r="W152" s="30"/>
      <c r="X152" s="30"/>
      <c r="Y152" s="30"/>
      <c r="Z152" s="30"/>
      <c r="AA152" s="30"/>
      <c r="AB152" s="30"/>
      <c r="AC152" s="30"/>
      <c r="AD152" s="30"/>
      <c r="AE152" s="30"/>
      <c r="AT152" s="15" t="s">
        <v>316</v>
      </c>
      <c r="AU152" s="15" t="s">
        <v>83</v>
      </c>
    </row>
    <row r="153" spans="1:65" s="2" customFormat="1" ht="21.75" customHeight="1">
      <c r="A153" s="30"/>
      <c r="B153" s="157"/>
      <c r="C153" s="183" t="s">
        <v>238</v>
      </c>
      <c r="D153" s="183" t="s">
        <v>244</v>
      </c>
      <c r="E153" s="184" t="s">
        <v>344</v>
      </c>
      <c r="F153" s="185" t="s">
        <v>345</v>
      </c>
      <c r="G153" s="186" t="s">
        <v>200</v>
      </c>
      <c r="H153" s="187">
        <v>1</v>
      </c>
      <c r="I153" s="188"/>
      <c r="J153" s="189">
        <f>ROUND(I153*H153,2)</f>
        <v>0</v>
      </c>
      <c r="K153" s="185" t="s">
        <v>346</v>
      </c>
      <c r="L153" s="190"/>
      <c r="M153" s="191" t="s">
        <v>1</v>
      </c>
      <c r="N153" s="192" t="s">
        <v>38</v>
      </c>
      <c r="O153" s="56"/>
      <c r="P153" s="167">
        <f>O153*H153</f>
        <v>0</v>
      </c>
      <c r="Q153" s="167">
        <v>0.057</v>
      </c>
      <c r="R153" s="167">
        <f>Q153*H153</f>
        <v>0.057</v>
      </c>
      <c r="S153" s="167">
        <v>0</v>
      </c>
      <c r="T153" s="167">
        <f>S153*H153</f>
        <v>0</v>
      </c>
      <c r="U153" s="168" t="s">
        <v>1</v>
      </c>
      <c r="V153" s="30"/>
      <c r="W153" s="30"/>
      <c r="X153" s="30"/>
      <c r="Y153" s="30"/>
      <c r="Z153" s="30"/>
      <c r="AA153" s="30"/>
      <c r="AB153" s="30"/>
      <c r="AC153" s="30"/>
      <c r="AD153" s="30"/>
      <c r="AE153" s="30"/>
      <c r="AR153" s="169" t="s">
        <v>164</v>
      </c>
      <c r="AT153" s="169" t="s">
        <v>244</v>
      </c>
      <c r="AU153" s="169" t="s">
        <v>83</v>
      </c>
      <c r="AY153" s="15" t="s">
        <v>121</v>
      </c>
      <c r="BE153" s="170">
        <f>IF(N153="základní",J153,0)</f>
        <v>0</v>
      </c>
      <c r="BF153" s="170">
        <f>IF(N153="snížená",J153,0)</f>
        <v>0</v>
      </c>
      <c r="BG153" s="170">
        <f>IF(N153="zákl. přenesená",J153,0)</f>
        <v>0</v>
      </c>
      <c r="BH153" s="170">
        <f>IF(N153="sníž. přenesená",J153,0)</f>
        <v>0</v>
      </c>
      <c r="BI153" s="170">
        <f>IF(N153="nulová",J153,0)</f>
        <v>0</v>
      </c>
      <c r="BJ153" s="15" t="s">
        <v>81</v>
      </c>
      <c r="BK153" s="170">
        <f>ROUND(I153*H153,2)</f>
        <v>0</v>
      </c>
      <c r="BL153" s="15" t="s">
        <v>128</v>
      </c>
      <c r="BM153" s="169" t="s">
        <v>347</v>
      </c>
    </row>
    <row r="154" spans="1:47" s="2" customFormat="1" ht="19.5">
      <c r="A154" s="30"/>
      <c r="B154" s="31"/>
      <c r="C154" s="30"/>
      <c r="D154" s="171" t="s">
        <v>130</v>
      </c>
      <c r="E154" s="30"/>
      <c r="F154" s="172" t="s">
        <v>345</v>
      </c>
      <c r="G154" s="30"/>
      <c r="H154" s="30"/>
      <c r="I154" s="94"/>
      <c r="J154" s="30"/>
      <c r="K154" s="30"/>
      <c r="L154" s="31"/>
      <c r="M154" s="173"/>
      <c r="N154" s="174"/>
      <c r="O154" s="56"/>
      <c r="P154" s="56"/>
      <c r="Q154" s="56"/>
      <c r="R154" s="56"/>
      <c r="S154" s="56"/>
      <c r="T154" s="56"/>
      <c r="U154" s="57"/>
      <c r="V154" s="30"/>
      <c r="W154" s="30"/>
      <c r="X154" s="30"/>
      <c r="Y154" s="30"/>
      <c r="Z154" s="30"/>
      <c r="AA154" s="30"/>
      <c r="AB154" s="30"/>
      <c r="AC154" s="30"/>
      <c r="AD154" s="30"/>
      <c r="AE154" s="30"/>
      <c r="AT154" s="15" t="s">
        <v>130</v>
      </c>
      <c r="AU154" s="15" t="s">
        <v>83</v>
      </c>
    </row>
    <row r="155" spans="1:65" s="2" customFormat="1" ht="21.75" customHeight="1">
      <c r="A155" s="30"/>
      <c r="B155" s="157"/>
      <c r="C155" s="183" t="s">
        <v>243</v>
      </c>
      <c r="D155" s="183" t="s">
        <v>244</v>
      </c>
      <c r="E155" s="184" t="s">
        <v>348</v>
      </c>
      <c r="F155" s="185" t="s">
        <v>349</v>
      </c>
      <c r="G155" s="186" t="s">
        <v>200</v>
      </c>
      <c r="H155" s="187">
        <v>1</v>
      </c>
      <c r="I155" s="188"/>
      <c r="J155" s="189">
        <f>ROUND(I155*H155,2)</f>
        <v>0</v>
      </c>
      <c r="K155" s="185" t="s">
        <v>346</v>
      </c>
      <c r="L155" s="190"/>
      <c r="M155" s="191" t="s">
        <v>1</v>
      </c>
      <c r="N155" s="192" t="s">
        <v>38</v>
      </c>
      <c r="O155" s="56"/>
      <c r="P155" s="167">
        <f>O155*H155</f>
        <v>0</v>
      </c>
      <c r="Q155" s="167">
        <v>0.097</v>
      </c>
      <c r="R155" s="167">
        <f>Q155*H155</f>
        <v>0.097</v>
      </c>
      <c r="S155" s="167">
        <v>0</v>
      </c>
      <c r="T155" s="167">
        <f>S155*H155</f>
        <v>0</v>
      </c>
      <c r="U155" s="168" t="s">
        <v>1</v>
      </c>
      <c r="V155" s="30"/>
      <c r="W155" s="30"/>
      <c r="X155" s="30"/>
      <c r="Y155" s="30"/>
      <c r="Z155" s="30"/>
      <c r="AA155" s="30"/>
      <c r="AB155" s="30"/>
      <c r="AC155" s="30"/>
      <c r="AD155" s="30"/>
      <c r="AE155" s="30"/>
      <c r="AR155" s="169" t="s">
        <v>164</v>
      </c>
      <c r="AT155" s="169" t="s">
        <v>244</v>
      </c>
      <c r="AU155" s="169" t="s">
        <v>83</v>
      </c>
      <c r="AY155" s="15" t="s">
        <v>121</v>
      </c>
      <c r="BE155" s="170">
        <f>IF(N155="základní",J155,0)</f>
        <v>0</v>
      </c>
      <c r="BF155" s="170">
        <f>IF(N155="snížená",J155,0)</f>
        <v>0</v>
      </c>
      <c r="BG155" s="170">
        <f>IF(N155="zákl. přenesená",J155,0)</f>
        <v>0</v>
      </c>
      <c r="BH155" s="170">
        <f>IF(N155="sníž. přenesená",J155,0)</f>
        <v>0</v>
      </c>
      <c r="BI155" s="170">
        <f>IF(N155="nulová",J155,0)</f>
        <v>0</v>
      </c>
      <c r="BJ155" s="15" t="s">
        <v>81</v>
      </c>
      <c r="BK155" s="170">
        <f>ROUND(I155*H155,2)</f>
        <v>0</v>
      </c>
      <c r="BL155" s="15" t="s">
        <v>128</v>
      </c>
      <c r="BM155" s="169" t="s">
        <v>350</v>
      </c>
    </row>
    <row r="156" spans="1:47" s="2" customFormat="1" ht="19.5">
      <c r="A156" s="30"/>
      <c r="B156" s="31"/>
      <c r="C156" s="30"/>
      <c r="D156" s="171" t="s">
        <v>130</v>
      </c>
      <c r="E156" s="30"/>
      <c r="F156" s="172" t="s">
        <v>349</v>
      </c>
      <c r="G156" s="30"/>
      <c r="H156" s="30"/>
      <c r="I156" s="94"/>
      <c r="J156" s="30"/>
      <c r="K156" s="30"/>
      <c r="L156" s="31"/>
      <c r="M156" s="173"/>
      <c r="N156" s="174"/>
      <c r="O156" s="56"/>
      <c r="P156" s="56"/>
      <c r="Q156" s="56"/>
      <c r="R156" s="56"/>
      <c r="S156" s="56"/>
      <c r="T156" s="56"/>
      <c r="U156" s="57"/>
      <c r="V156" s="30"/>
      <c r="W156" s="30"/>
      <c r="X156" s="30"/>
      <c r="Y156" s="30"/>
      <c r="Z156" s="30"/>
      <c r="AA156" s="30"/>
      <c r="AB156" s="30"/>
      <c r="AC156" s="30"/>
      <c r="AD156" s="30"/>
      <c r="AE156" s="30"/>
      <c r="AT156" s="15" t="s">
        <v>130</v>
      </c>
      <c r="AU156" s="15" t="s">
        <v>83</v>
      </c>
    </row>
    <row r="157" spans="1:65" s="2" customFormat="1" ht="21.75" customHeight="1">
      <c r="A157" s="30"/>
      <c r="B157" s="157"/>
      <c r="C157" s="183" t="s">
        <v>249</v>
      </c>
      <c r="D157" s="183" t="s">
        <v>244</v>
      </c>
      <c r="E157" s="184" t="s">
        <v>351</v>
      </c>
      <c r="F157" s="185" t="s">
        <v>352</v>
      </c>
      <c r="G157" s="186" t="s">
        <v>200</v>
      </c>
      <c r="H157" s="187">
        <v>1</v>
      </c>
      <c r="I157" s="188"/>
      <c r="J157" s="189">
        <f>ROUND(I157*H157,2)</f>
        <v>0</v>
      </c>
      <c r="K157" s="185" t="s">
        <v>346</v>
      </c>
      <c r="L157" s="190"/>
      <c r="M157" s="191" t="s">
        <v>1</v>
      </c>
      <c r="N157" s="192" t="s">
        <v>38</v>
      </c>
      <c r="O157" s="56"/>
      <c r="P157" s="167">
        <f>O157*H157</f>
        <v>0</v>
      </c>
      <c r="Q157" s="167">
        <v>0.04</v>
      </c>
      <c r="R157" s="167">
        <f>Q157*H157</f>
        <v>0.04</v>
      </c>
      <c r="S157" s="167">
        <v>0</v>
      </c>
      <c r="T157" s="167">
        <f>S157*H157</f>
        <v>0</v>
      </c>
      <c r="U157" s="168" t="s">
        <v>1</v>
      </c>
      <c r="V157" s="30"/>
      <c r="W157" s="30"/>
      <c r="X157" s="30"/>
      <c r="Y157" s="30"/>
      <c r="Z157" s="30"/>
      <c r="AA157" s="30"/>
      <c r="AB157" s="30"/>
      <c r="AC157" s="30"/>
      <c r="AD157" s="30"/>
      <c r="AE157" s="30"/>
      <c r="AR157" s="169" t="s">
        <v>164</v>
      </c>
      <c r="AT157" s="169" t="s">
        <v>244</v>
      </c>
      <c r="AU157" s="169" t="s">
        <v>83</v>
      </c>
      <c r="AY157" s="15" t="s">
        <v>121</v>
      </c>
      <c r="BE157" s="170">
        <f>IF(N157="základní",J157,0)</f>
        <v>0</v>
      </c>
      <c r="BF157" s="170">
        <f>IF(N157="snížená",J157,0)</f>
        <v>0</v>
      </c>
      <c r="BG157" s="170">
        <f>IF(N157="zákl. přenesená",J157,0)</f>
        <v>0</v>
      </c>
      <c r="BH157" s="170">
        <f>IF(N157="sníž. přenesená",J157,0)</f>
        <v>0</v>
      </c>
      <c r="BI157" s="170">
        <f>IF(N157="nulová",J157,0)</f>
        <v>0</v>
      </c>
      <c r="BJ157" s="15" t="s">
        <v>81</v>
      </c>
      <c r="BK157" s="170">
        <f>ROUND(I157*H157,2)</f>
        <v>0</v>
      </c>
      <c r="BL157" s="15" t="s">
        <v>128</v>
      </c>
      <c r="BM157" s="169" t="s">
        <v>353</v>
      </c>
    </row>
    <row r="158" spans="1:47" s="2" customFormat="1" ht="19.5">
      <c r="A158" s="30"/>
      <c r="B158" s="31"/>
      <c r="C158" s="30"/>
      <c r="D158" s="171" t="s">
        <v>130</v>
      </c>
      <c r="E158" s="30"/>
      <c r="F158" s="172" t="s">
        <v>352</v>
      </c>
      <c r="G158" s="30"/>
      <c r="H158" s="30"/>
      <c r="I158" s="94"/>
      <c r="J158" s="30"/>
      <c r="K158" s="30"/>
      <c r="L158" s="31"/>
      <c r="M158" s="173"/>
      <c r="N158" s="174"/>
      <c r="O158" s="56"/>
      <c r="P158" s="56"/>
      <c r="Q158" s="56"/>
      <c r="R158" s="56"/>
      <c r="S158" s="56"/>
      <c r="T158" s="56"/>
      <c r="U158" s="57"/>
      <c r="V158" s="30"/>
      <c r="W158" s="30"/>
      <c r="X158" s="30"/>
      <c r="Y158" s="30"/>
      <c r="Z158" s="30"/>
      <c r="AA158" s="30"/>
      <c r="AB158" s="30"/>
      <c r="AC158" s="30"/>
      <c r="AD158" s="30"/>
      <c r="AE158" s="30"/>
      <c r="AT158" s="15" t="s">
        <v>130</v>
      </c>
      <c r="AU158" s="15" t="s">
        <v>83</v>
      </c>
    </row>
    <row r="159" spans="1:65" s="2" customFormat="1" ht="21.75" customHeight="1">
      <c r="A159" s="30"/>
      <c r="B159" s="157"/>
      <c r="C159" s="183" t="s">
        <v>254</v>
      </c>
      <c r="D159" s="183" t="s">
        <v>244</v>
      </c>
      <c r="E159" s="184" t="s">
        <v>354</v>
      </c>
      <c r="F159" s="185" t="s">
        <v>355</v>
      </c>
      <c r="G159" s="186" t="s">
        <v>200</v>
      </c>
      <c r="H159" s="187">
        <v>1</v>
      </c>
      <c r="I159" s="188"/>
      <c r="J159" s="189">
        <f>ROUND(I159*H159,2)</f>
        <v>0</v>
      </c>
      <c r="K159" s="185" t="s">
        <v>346</v>
      </c>
      <c r="L159" s="190"/>
      <c r="M159" s="191" t="s">
        <v>1</v>
      </c>
      <c r="N159" s="192" t="s">
        <v>38</v>
      </c>
      <c r="O159" s="56"/>
      <c r="P159" s="167">
        <f>O159*H159</f>
        <v>0</v>
      </c>
      <c r="Q159" s="167">
        <v>0.058</v>
      </c>
      <c r="R159" s="167">
        <f>Q159*H159</f>
        <v>0.058</v>
      </c>
      <c r="S159" s="167">
        <v>0</v>
      </c>
      <c r="T159" s="167">
        <f>S159*H159</f>
        <v>0</v>
      </c>
      <c r="U159" s="168" t="s">
        <v>1</v>
      </c>
      <c r="V159" s="30"/>
      <c r="W159" s="30"/>
      <c r="X159" s="30"/>
      <c r="Y159" s="30"/>
      <c r="Z159" s="30"/>
      <c r="AA159" s="30"/>
      <c r="AB159" s="30"/>
      <c r="AC159" s="30"/>
      <c r="AD159" s="30"/>
      <c r="AE159" s="30"/>
      <c r="AR159" s="169" t="s">
        <v>164</v>
      </c>
      <c r="AT159" s="169" t="s">
        <v>244</v>
      </c>
      <c r="AU159" s="169" t="s">
        <v>83</v>
      </c>
      <c r="AY159" s="15" t="s">
        <v>121</v>
      </c>
      <c r="BE159" s="170">
        <f>IF(N159="základní",J159,0)</f>
        <v>0</v>
      </c>
      <c r="BF159" s="170">
        <f>IF(N159="snížená",J159,0)</f>
        <v>0</v>
      </c>
      <c r="BG159" s="170">
        <f>IF(N159="zákl. přenesená",J159,0)</f>
        <v>0</v>
      </c>
      <c r="BH159" s="170">
        <f>IF(N159="sníž. přenesená",J159,0)</f>
        <v>0</v>
      </c>
      <c r="BI159" s="170">
        <f>IF(N159="nulová",J159,0)</f>
        <v>0</v>
      </c>
      <c r="BJ159" s="15" t="s">
        <v>81</v>
      </c>
      <c r="BK159" s="170">
        <f>ROUND(I159*H159,2)</f>
        <v>0</v>
      </c>
      <c r="BL159" s="15" t="s">
        <v>128</v>
      </c>
      <c r="BM159" s="169" t="s">
        <v>356</v>
      </c>
    </row>
    <row r="160" spans="1:47" s="2" customFormat="1" ht="19.5">
      <c r="A160" s="30"/>
      <c r="B160" s="31"/>
      <c r="C160" s="30"/>
      <c r="D160" s="171" t="s">
        <v>130</v>
      </c>
      <c r="E160" s="30"/>
      <c r="F160" s="172" t="s">
        <v>355</v>
      </c>
      <c r="G160" s="30"/>
      <c r="H160" s="30"/>
      <c r="I160" s="94"/>
      <c r="J160" s="30"/>
      <c r="K160" s="30"/>
      <c r="L160" s="31"/>
      <c r="M160" s="173"/>
      <c r="N160" s="174"/>
      <c r="O160" s="56"/>
      <c r="P160" s="56"/>
      <c r="Q160" s="56"/>
      <c r="R160" s="56"/>
      <c r="S160" s="56"/>
      <c r="T160" s="56"/>
      <c r="U160" s="57"/>
      <c r="V160" s="30"/>
      <c r="W160" s="30"/>
      <c r="X160" s="30"/>
      <c r="Y160" s="30"/>
      <c r="Z160" s="30"/>
      <c r="AA160" s="30"/>
      <c r="AB160" s="30"/>
      <c r="AC160" s="30"/>
      <c r="AD160" s="30"/>
      <c r="AE160" s="30"/>
      <c r="AT160" s="15" t="s">
        <v>130</v>
      </c>
      <c r="AU160" s="15" t="s">
        <v>83</v>
      </c>
    </row>
    <row r="161" spans="1:65" s="2" customFormat="1" ht="21.75" customHeight="1">
      <c r="A161" s="30"/>
      <c r="B161" s="157"/>
      <c r="C161" s="183" t="s">
        <v>259</v>
      </c>
      <c r="D161" s="183" t="s">
        <v>244</v>
      </c>
      <c r="E161" s="184" t="s">
        <v>357</v>
      </c>
      <c r="F161" s="185" t="s">
        <v>358</v>
      </c>
      <c r="G161" s="186" t="s">
        <v>200</v>
      </c>
      <c r="H161" s="187">
        <v>1</v>
      </c>
      <c r="I161" s="188"/>
      <c r="J161" s="189">
        <f>ROUND(I161*H161,2)</f>
        <v>0</v>
      </c>
      <c r="K161" s="185" t="s">
        <v>346</v>
      </c>
      <c r="L161" s="190"/>
      <c r="M161" s="191" t="s">
        <v>1</v>
      </c>
      <c r="N161" s="192" t="s">
        <v>38</v>
      </c>
      <c r="O161" s="56"/>
      <c r="P161" s="167">
        <f>O161*H161</f>
        <v>0</v>
      </c>
      <c r="Q161" s="167">
        <v>0.027</v>
      </c>
      <c r="R161" s="167">
        <f>Q161*H161</f>
        <v>0.027</v>
      </c>
      <c r="S161" s="167">
        <v>0</v>
      </c>
      <c r="T161" s="167">
        <f>S161*H161</f>
        <v>0</v>
      </c>
      <c r="U161" s="168" t="s">
        <v>1</v>
      </c>
      <c r="V161" s="30"/>
      <c r="W161" s="30"/>
      <c r="X161" s="30"/>
      <c r="Y161" s="30"/>
      <c r="Z161" s="30"/>
      <c r="AA161" s="30"/>
      <c r="AB161" s="30"/>
      <c r="AC161" s="30"/>
      <c r="AD161" s="30"/>
      <c r="AE161" s="30"/>
      <c r="AR161" s="169" t="s">
        <v>164</v>
      </c>
      <c r="AT161" s="169" t="s">
        <v>244</v>
      </c>
      <c r="AU161" s="169" t="s">
        <v>83</v>
      </c>
      <c r="AY161" s="15" t="s">
        <v>121</v>
      </c>
      <c r="BE161" s="170">
        <f>IF(N161="základní",J161,0)</f>
        <v>0</v>
      </c>
      <c r="BF161" s="170">
        <f>IF(N161="snížená",J161,0)</f>
        <v>0</v>
      </c>
      <c r="BG161" s="170">
        <f>IF(N161="zákl. přenesená",J161,0)</f>
        <v>0</v>
      </c>
      <c r="BH161" s="170">
        <f>IF(N161="sníž. přenesená",J161,0)</f>
        <v>0</v>
      </c>
      <c r="BI161" s="170">
        <f>IF(N161="nulová",J161,0)</f>
        <v>0</v>
      </c>
      <c r="BJ161" s="15" t="s">
        <v>81</v>
      </c>
      <c r="BK161" s="170">
        <f>ROUND(I161*H161,2)</f>
        <v>0</v>
      </c>
      <c r="BL161" s="15" t="s">
        <v>128</v>
      </c>
      <c r="BM161" s="169" t="s">
        <v>359</v>
      </c>
    </row>
    <row r="162" spans="1:47" s="2" customFormat="1" ht="19.5">
      <c r="A162" s="30"/>
      <c r="B162" s="31"/>
      <c r="C162" s="30"/>
      <c r="D162" s="171" t="s">
        <v>130</v>
      </c>
      <c r="E162" s="30"/>
      <c r="F162" s="172" t="s">
        <v>358</v>
      </c>
      <c r="G162" s="30"/>
      <c r="H162" s="30"/>
      <c r="I162" s="94"/>
      <c r="J162" s="30"/>
      <c r="K162" s="30"/>
      <c r="L162" s="31"/>
      <c r="M162" s="173"/>
      <c r="N162" s="174"/>
      <c r="O162" s="56"/>
      <c r="P162" s="56"/>
      <c r="Q162" s="56"/>
      <c r="R162" s="56"/>
      <c r="S162" s="56"/>
      <c r="T162" s="56"/>
      <c r="U162" s="57"/>
      <c r="V162" s="30"/>
      <c r="W162" s="30"/>
      <c r="X162" s="30"/>
      <c r="Y162" s="30"/>
      <c r="Z162" s="30"/>
      <c r="AA162" s="30"/>
      <c r="AB162" s="30"/>
      <c r="AC162" s="30"/>
      <c r="AD162" s="30"/>
      <c r="AE162" s="30"/>
      <c r="AT162" s="15" t="s">
        <v>130</v>
      </c>
      <c r="AU162" s="15" t="s">
        <v>83</v>
      </c>
    </row>
    <row r="163" spans="1:65" s="2" customFormat="1" ht="16.5" customHeight="1">
      <c r="A163" s="30"/>
      <c r="B163" s="157"/>
      <c r="C163" s="183" t="s">
        <v>264</v>
      </c>
      <c r="D163" s="183" t="s">
        <v>244</v>
      </c>
      <c r="E163" s="184" t="s">
        <v>360</v>
      </c>
      <c r="F163" s="185" t="s">
        <v>361</v>
      </c>
      <c r="G163" s="186" t="s">
        <v>200</v>
      </c>
      <c r="H163" s="187">
        <v>1</v>
      </c>
      <c r="I163" s="188"/>
      <c r="J163" s="189">
        <f>ROUND(I163*H163,2)</f>
        <v>0</v>
      </c>
      <c r="K163" s="185" t="s">
        <v>346</v>
      </c>
      <c r="L163" s="190"/>
      <c r="M163" s="191" t="s">
        <v>1</v>
      </c>
      <c r="N163" s="192" t="s">
        <v>38</v>
      </c>
      <c r="O163" s="56"/>
      <c r="P163" s="167">
        <f>O163*H163</f>
        <v>0</v>
      </c>
      <c r="Q163" s="167">
        <v>0.004</v>
      </c>
      <c r="R163" s="167">
        <f>Q163*H163</f>
        <v>0.004</v>
      </c>
      <c r="S163" s="167">
        <v>0</v>
      </c>
      <c r="T163" s="167">
        <f>S163*H163</f>
        <v>0</v>
      </c>
      <c r="U163" s="168" t="s">
        <v>1</v>
      </c>
      <c r="V163" s="30"/>
      <c r="W163" s="30"/>
      <c r="X163" s="30"/>
      <c r="Y163" s="30"/>
      <c r="Z163" s="30"/>
      <c r="AA163" s="30"/>
      <c r="AB163" s="30"/>
      <c r="AC163" s="30"/>
      <c r="AD163" s="30"/>
      <c r="AE163" s="30"/>
      <c r="AR163" s="169" t="s">
        <v>164</v>
      </c>
      <c r="AT163" s="169" t="s">
        <v>244</v>
      </c>
      <c r="AU163" s="169" t="s">
        <v>83</v>
      </c>
      <c r="AY163" s="15" t="s">
        <v>121</v>
      </c>
      <c r="BE163" s="170">
        <f>IF(N163="základní",J163,0)</f>
        <v>0</v>
      </c>
      <c r="BF163" s="170">
        <f>IF(N163="snížená",J163,0)</f>
        <v>0</v>
      </c>
      <c r="BG163" s="170">
        <f>IF(N163="zákl. přenesená",J163,0)</f>
        <v>0</v>
      </c>
      <c r="BH163" s="170">
        <f>IF(N163="sníž. přenesená",J163,0)</f>
        <v>0</v>
      </c>
      <c r="BI163" s="170">
        <f>IF(N163="nulová",J163,0)</f>
        <v>0</v>
      </c>
      <c r="BJ163" s="15" t="s">
        <v>81</v>
      </c>
      <c r="BK163" s="170">
        <f>ROUND(I163*H163,2)</f>
        <v>0</v>
      </c>
      <c r="BL163" s="15" t="s">
        <v>128</v>
      </c>
      <c r="BM163" s="169" t="s">
        <v>362</v>
      </c>
    </row>
    <row r="164" spans="1:47" s="2" customFormat="1" ht="12">
      <c r="A164" s="30"/>
      <c r="B164" s="31"/>
      <c r="C164" s="30"/>
      <c r="D164" s="171" t="s">
        <v>130</v>
      </c>
      <c r="E164" s="30"/>
      <c r="F164" s="172" t="s">
        <v>361</v>
      </c>
      <c r="G164" s="30"/>
      <c r="H164" s="30"/>
      <c r="I164" s="94"/>
      <c r="J164" s="30"/>
      <c r="K164" s="30"/>
      <c r="L164" s="31"/>
      <c r="M164" s="173"/>
      <c r="N164" s="174"/>
      <c r="O164" s="56"/>
      <c r="P164" s="56"/>
      <c r="Q164" s="56"/>
      <c r="R164" s="56"/>
      <c r="S164" s="56"/>
      <c r="T164" s="56"/>
      <c r="U164" s="57"/>
      <c r="V164" s="30"/>
      <c r="W164" s="30"/>
      <c r="X164" s="30"/>
      <c r="Y164" s="30"/>
      <c r="Z164" s="30"/>
      <c r="AA164" s="30"/>
      <c r="AB164" s="30"/>
      <c r="AC164" s="30"/>
      <c r="AD164" s="30"/>
      <c r="AE164" s="30"/>
      <c r="AT164" s="15" t="s">
        <v>130</v>
      </c>
      <c r="AU164" s="15" t="s">
        <v>83</v>
      </c>
    </row>
    <row r="165" spans="1:65" s="2" customFormat="1" ht="16.5" customHeight="1">
      <c r="A165" s="30"/>
      <c r="B165" s="157"/>
      <c r="C165" s="183" t="s">
        <v>269</v>
      </c>
      <c r="D165" s="183" t="s">
        <v>244</v>
      </c>
      <c r="E165" s="184" t="s">
        <v>363</v>
      </c>
      <c r="F165" s="185" t="s">
        <v>364</v>
      </c>
      <c r="G165" s="186" t="s">
        <v>200</v>
      </c>
      <c r="H165" s="187">
        <v>1</v>
      </c>
      <c r="I165" s="188"/>
      <c r="J165" s="189">
        <f>ROUND(I165*H165,2)</f>
        <v>0</v>
      </c>
      <c r="K165" s="185" t="s">
        <v>346</v>
      </c>
      <c r="L165" s="190"/>
      <c r="M165" s="191" t="s">
        <v>1</v>
      </c>
      <c r="N165" s="192" t="s">
        <v>38</v>
      </c>
      <c r="O165" s="56"/>
      <c r="P165" s="167">
        <f>O165*H165</f>
        <v>0</v>
      </c>
      <c r="Q165" s="167">
        <v>0.0506</v>
      </c>
      <c r="R165" s="167">
        <f>Q165*H165</f>
        <v>0.0506</v>
      </c>
      <c r="S165" s="167">
        <v>0</v>
      </c>
      <c r="T165" s="167">
        <f>S165*H165</f>
        <v>0</v>
      </c>
      <c r="U165" s="168" t="s">
        <v>1</v>
      </c>
      <c r="V165" s="30"/>
      <c r="W165" s="30"/>
      <c r="X165" s="30"/>
      <c r="Y165" s="30"/>
      <c r="Z165" s="30"/>
      <c r="AA165" s="30"/>
      <c r="AB165" s="30"/>
      <c r="AC165" s="30"/>
      <c r="AD165" s="30"/>
      <c r="AE165" s="30"/>
      <c r="AR165" s="169" t="s">
        <v>164</v>
      </c>
      <c r="AT165" s="169" t="s">
        <v>244</v>
      </c>
      <c r="AU165" s="169" t="s">
        <v>83</v>
      </c>
      <c r="AY165" s="15" t="s">
        <v>121</v>
      </c>
      <c r="BE165" s="170">
        <f>IF(N165="základní",J165,0)</f>
        <v>0</v>
      </c>
      <c r="BF165" s="170">
        <f>IF(N165="snížená",J165,0)</f>
        <v>0</v>
      </c>
      <c r="BG165" s="170">
        <f>IF(N165="zákl. přenesená",J165,0)</f>
        <v>0</v>
      </c>
      <c r="BH165" s="170">
        <f>IF(N165="sníž. přenesená",J165,0)</f>
        <v>0</v>
      </c>
      <c r="BI165" s="170">
        <f>IF(N165="nulová",J165,0)</f>
        <v>0</v>
      </c>
      <c r="BJ165" s="15" t="s">
        <v>81</v>
      </c>
      <c r="BK165" s="170">
        <f>ROUND(I165*H165,2)</f>
        <v>0</v>
      </c>
      <c r="BL165" s="15" t="s">
        <v>128</v>
      </c>
      <c r="BM165" s="169" t="s">
        <v>365</v>
      </c>
    </row>
    <row r="166" spans="1:47" s="2" customFormat="1" ht="12">
      <c r="A166" s="30"/>
      <c r="B166" s="31"/>
      <c r="C166" s="30"/>
      <c r="D166" s="171" t="s">
        <v>130</v>
      </c>
      <c r="E166" s="30"/>
      <c r="F166" s="172" t="s">
        <v>364</v>
      </c>
      <c r="G166" s="30"/>
      <c r="H166" s="30"/>
      <c r="I166" s="94"/>
      <c r="J166" s="30"/>
      <c r="K166" s="30"/>
      <c r="L166" s="31"/>
      <c r="M166" s="173"/>
      <c r="N166" s="174"/>
      <c r="O166" s="56"/>
      <c r="P166" s="56"/>
      <c r="Q166" s="56"/>
      <c r="R166" s="56"/>
      <c r="S166" s="56"/>
      <c r="T166" s="56"/>
      <c r="U166" s="57"/>
      <c r="V166" s="30"/>
      <c r="W166" s="30"/>
      <c r="X166" s="30"/>
      <c r="Y166" s="30"/>
      <c r="Z166" s="30"/>
      <c r="AA166" s="30"/>
      <c r="AB166" s="30"/>
      <c r="AC166" s="30"/>
      <c r="AD166" s="30"/>
      <c r="AE166" s="30"/>
      <c r="AT166" s="15" t="s">
        <v>130</v>
      </c>
      <c r="AU166" s="15" t="s">
        <v>83</v>
      </c>
    </row>
    <row r="167" spans="1:65" s="2" customFormat="1" ht="21.75" customHeight="1">
      <c r="A167" s="30"/>
      <c r="B167" s="157"/>
      <c r="C167" s="158" t="s">
        <v>170</v>
      </c>
      <c r="D167" s="158" t="s">
        <v>123</v>
      </c>
      <c r="E167" s="159" t="s">
        <v>198</v>
      </c>
      <c r="F167" s="160" t="s">
        <v>366</v>
      </c>
      <c r="G167" s="161" t="s">
        <v>200</v>
      </c>
      <c r="H167" s="162">
        <v>54</v>
      </c>
      <c r="I167" s="163"/>
      <c r="J167" s="164">
        <f>ROUND(I167*H167,2)</f>
        <v>0</v>
      </c>
      <c r="K167" s="160" t="s">
        <v>1</v>
      </c>
      <c r="L167" s="31"/>
      <c r="M167" s="165" t="s">
        <v>1</v>
      </c>
      <c r="N167" s="166" t="s">
        <v>38</v>
      </c>
      <c r="O167" s="56"/>
      <c r="P167" s="167">
        <f>O167*H167</f>
        <v>0</v>
      </c>
      <c r="Q167" s="167">
        <v>0.42368</v>
      </c>
      <c r="R167" s="167">
        <f>Q167*H167</f>
        <v>22.87872</v>
      </c>
      <c r="S167" s="167">
        <v>0</v>
      </c>
      <c r="T167" s="167">
        <f>S167*H167</f>
        <v>0</v>
      </c>
      <c r="U167" s="168" t="s">
        <v>1</v>
      </c>
      <c r="V167" s="30"/>
      <c r="W167" s="30"/>
      <c r="X167" s="30"/>
      <c r="Y167" s="30"/>
      <c r="Z167" s="30"/>
      <c r="AA167" s="30"/>
      <c r="AB167" s="30"/>
      <c r="AC167" s="30"/>
      <c r="AD167" s="30"/>
      <c r="AE167" s="30"/>
      <c r="AR167" s="169" t="s">
        <v>128</v>
      </c>
      <c r="AT167" s="169" t="s">
        <v>123</v>
      </c>
      <c r="AU167" s="169" t="s">
        <v>83</v>
      </c>
      <c r="AY167" s="15" t="s">
        <v>121</v>
      </c>
      <c r="BE167" s="170">
        <f>IF(N167="základní",J167,0)</f>
        <v>0</v>
      </c>
      <c r="BF167" s="170">
        <f>IF(N167="snížená",J167,0)</f>
        <v>0</v>
      </c>
      <c r="BG167" s="170">
        <f>IF(N167="zákl. přenesená",J167,0)</f>
        <v>0</v>
      </c>
      <c r="BH167" s="170">
        <f>IF(N167="sníž. přenesená",J167,0)</f>
        <v>0</v>
      </c>
      <c r="BI167" s="170">
        <f>IF(N167="nulová",J167,0)</f>
        <v>0</v>
      </c>
      <c r="BJ167" s="15" t="s">
        <v>81</v>
      </c>
      <c r="BK167" s="170">
        <f>ROUND(I167*H167,2)</f>
        <v>0</v>
      </c>
      <c r="BL167" s="15" t="s">
        <v>128</v>
      </c>
      <c r="BM167" s="169" t="s">
        <v>367</v>
      </c>
    </row>
    <row r="168" spans="1:47" s="2" customFormat="1" ht="19.5">
      <c r="A168" s="30"/>
      <c r="B168" s="31"/>
      <c r="C168" s="30"/>
      <c r="D168" s="171" t="s">
        <v>130</v>
      </c>
      <c r="E168" s="30"/>
      <c r="F168" s="172" t="s">
        <v>202</v>
      </c>
      <c r="G168" s="30"/>
      <c r="H168" s="30"/>
      <c r="I168" s="94"/>
      <c r="J168" s="30"/>
      <c r="K168" s="30"/>
      <c r="L168" s="31"/>
      <c r="M168" s="173"/>
      <c r="N168" s="174"/>
      <c r="O168" s="56"/>
      <c r="P168" s="56"/>
      <c r="Q168" s="56"/>
      <c r="R168" s="56"/>
      <c r="S168" s="56"/>
      <c r="T168" s="56"/>
      <c r="U168" s="57"/>
      <c r="V168" s="30"/>
      <c r="W168" s="30"/>
      <c r="X168" s="30"/>
      <c r="Y168" s="30"/>
      <c r="Z168" s="30"/>
      <c r="AA168" s="30"/>
      <c r="AB168" s="30"/>
      <c r="AC168" s="30"/>
      <c r="AD168" s="30"/>
      <c r="AE168" s="30"/>
      <c r="AT168" s="15" t="s">
        <v>130</v>
      </c>
      <c r="AU168" s="15" t="s">
        <v>83</v>
      </c>
    </row>
    <row r="169" spans="1:65" s="2" customFormat="1" ht="21.75" customHeight="1">
      <c r="A169" s="30"/>
      <c r="B169" s="157"/>
      <c r="C169" s="158" t="s">
        <v>175</v>
      </c>
      <c r="D169" s="158" t="s">
        <v>123</v>
      </c>
      <c r="E169" s="159" t="s">
        <v>209</v>
      </c>
      <c r="F169" s="160" t="s">
        <v>210</v>
      </c>
      <c r="G169" s="161" t="s">
        <v>200</v>
      </c>
      <c r="H169" s="162">
        <v>40</v>
      </c>
      <c r="I169" s="163"/>
      <c r="J169" s="164">
        <f>ROUND(I169*H169,2)</f>
        <v>0</v>
      </c>
      <c r="K169" s="160" t="s">
        <v>127</v>
      </c>
      <c r="L169" s="31"/>
      <c r="M169" s="165" t="s">
        <v>1</v>
      </c>
      <c r="N169" s="166" t="s">
        <v>38</v>
      </c>
      <c r="O169" s="56"/>
      <c r="P169" s="167">
        <f>O169*H169</f>
        <v>0</v>
      </c>
      <c r="Q169" s="167">
        <v>0.31108</v>
      </c>
      <c r="R169" s="167">
        <f>Q169*H169</f>
        <v>12.443200000000001</v>
      </c>
      <c r="S169" s="167">
        <v>0</v>
      </c>
      <c r="T169" s="167">
        <f>S169*H169</f>
        <v>0</v>
      </c>
      <c r="U169" s="168" t="s">
        <v>1</v>
      </c>
      <c r="V169" s="30"/>
      <c r="W169" s="30"/>
      <c r="X169" s="30"/>
      <c r="Y169" s="30"/>
      <c r="Z169" s="30"/>
      <c r="AA169" s="30"/>
      <c r="AB169" s="30"/>
      <c r="AC169" s="30"/>
      <c r="AD169" s="30"/>
      <c r="AE169" s="30"/>
      <c r="AR169" s="169" t="s">
        <v>128</v>
      </c>
      <c r="AT169" s="169" t="s">
        <v>123</v>
      </c>
      <c r="AU169" s="169" t="s">
        <v>83</v>
      </c>
      <c r="AY169" s="15" t="s">
        <v>121</v>
      </c>
      <c r="BE169" s="170">
        <f>IF(N169="základní",J169,0)</f>
        <v>0</v>
      </c>
      <c r="BF169" s="170">
        <f>IF(N169="snížená",J169,0)</f>
        <v>0</v>
      </c>
      <c r="BG169" s="170">
        <f>IF(N169="zákl. přenesená",J169,0)</f>
        <v>0</v>
      </c>
      <c r="BH169" s="170">
        <f>IF(N169="sníž. přenesená",J169,0)</f>
        <v>0</v>
      </c>
      <c r="BI169" s="170">
        <f>IF(N169="nulová",J169,0)</f>
        <v>0</v>
      </c>
      <c r="BJ169" s="15" t="s">
        <v>81</v>
      </c>
      <c r="BK169" s="170">
        <f>ROUND(I169*H169,2)</f>
        <v>0</v>
      </c>
      <c r="BL169" s="15" t="s">
        <v>128</v>
      </c>
      <c r="BM169" s="169" t="s">
        <v>368</v>
      </c>
    </row>
    <row r="170" spans="1:47" s="2" customFormat="1" ht="19.5">
      <c r="A170" s="30"/>
      <c r="B170" s="31"/>
      <c r="C170" s="30"/>
      <c r="D170" s="171" t="s">
        <v>130</v>
      </c>
      <c r="E170" s="30"/>
      <c r="F170" s="172" t="s">
        <v>212</v>
      </c>
      <c r="G170" s="30"/>
      <c r="H170" s="30"/>
      <c r="I170" s="94"/>
      <c r="J170" s="30"/>
      <c r="K170" s="30"/>
      <c r="L170" s="31"/>
      <c r="M170" s="173"/>
      <c r="N170" s="174"/>
      <c r="O170" s="56"/>
      <c r="P170" s="56"/>
      <c r="Q170" s="56"/>
      <c r="R170" s="56"/>
      <c r="S170" s="56"/>
      <c r="T170" s="56"/>
      <c r="U170" s="57"/>
      <c r="V170" s="30"/>
      <c r="W170" s="30"/>
      <c r="X170" s="30"/>
      <c r="Y170" s="30"/>
      <c r="Z170" s="30"/>
      <c r="AA170" s="30"/>
      <c r="AB170" s="30"/>
      <c r="AC170" s="30"/>
      <c r="AD170" s="30"/>
      <c r="AE170" s="30"/>
      <c r="AT170" s="15" t="s">
        <v>130</v>
      </c>
      <c r="AU170" s="15" t="s">
        <v>83</v>
      </c>
    </row>
    <row r="171" spans="2:63" s="12" customFormat="1" ht="22.9" customHeight="1">
      <c r="B171" s="144"/>
      <c r="D171" s="145" t="s">
        <v>72</v>
      </c>
      <c r="E171" s="155" t="s">
        <v>170</v>
      </c>
      <c r="F171" s="155" t="s">
        <v>213</v>
      </c>
      <c r="I171" s="147"/>
      <c r="J171" s="156">
        <f>BK171</f>
        <v>0</v>
      </c>
      <c r="L171" s="144"/>
      <c r="M171" s="149"/>
      <c r="N171" s="150"/>
      <c r="O171" s="150"/>
      <c r="P171" s="151">
        <f>SUM(P172:P188)</f>
        <v>0</v>
      </c>
      <c r="Q171" s="150"/>
      <c r="R171" s="151">
        <f>SUM(R172:R188)</f>
        <v>0.19999999999999998</v>
      </c>
      <c r="S171" s="150"/>
      <c r="T171" s="151">
        <f>SUM(T172:T188)</f>
        <v>201</v>
      </c>
      <c r="U171" s="152"/>
      <c r="AR171" s="145" t="s">
        <v>81</v>
      </c>
      <c r="AT171" s="153" t="s">
        <v>72</v>
      </c>
      <c r="AU171" s="153" t="s">
        <v>81</v>
      </c>
      <c r="AY171" s="145" t="s">
        <v>121</v>
      </c>
      <c r="BK171" s="154">
        <f>SUM(BK172:BK188)</f>
        <v>0</v>
      </c>
    </row>
    <row r="172" spans="1:65" s="2" customFormat="1" ht="21.75" customHeight="1">
      <c r="A172" s="30"/>
      <c r="B172" s="157"/>
      <c r="C172" s="158" t="s">
        <v>177</v>
      </c>
      <c r="D172" s="158" t="s">
        <v>123</v>
      </c>
      <c r="E172" s="159" t="s">
        <v>369</v>
      </c>
      <c r="F172" s="160" t="s">
        <v>428</v>
      </c>
      <c r="G172" s="161" t="s">
        <v>126</v>
      </c>
      <c r="H172" s="162">
        <v>300</v>
      </c>
      <c r="I172" s="163"/>
      <c r="J172" s="164">
        <f>ROUND(I172*H172,2)</f>
        <v>0</v>
      </c>
      <c r="K172" s="160" t="s">
        <v>1</v>
      </c>
      <c r="L172" s="31"/>
      <c r="M172" s="165" t="s">
        <v>1</v>
      </c>
      <c r="N172" s="166" t="s">
        <v>38</v>
      </c>
      <c r="O172" s="56"/>
      <c r="P172" s="167">
        <f>O172*H172</f>
        <v>0</v>
      </c>
      <c r="Q172" s="167">
        <v>0.00065</v>
      </c>
      <c r="R172" s="167">
        <f>Q172*H172</f>
        <v>0.19499999999999998</v>
      </c>
      <c r="S172" s="167">
        <v>0</v>
      </c>
      <c r="T172" s="167">
        <f>S172*H172</f>
        <v>0</v>
      </c>
      <c r="U172" s="168" t="s">
        <v>1</v>
      </c>
      <c r="V172" s="30"/>
      <c r="W172" s="30"/>
      <c r="X172" s="30"/>
      <c r="Y172" s="30"/>
      <c r="Z172" s="30"/>
      <c r="AA172" s="30"/>
      <c r="AB172" s="30"/>
      <c r="AC172" s="30"/>
      <c r="AD172" s="30"/>
      <c r="AE172" s="30"/>
      <c r="AR172" s="169" t="s">
        <v>128</v>
      </c>
      <c r="AT172" s="169" t="s">
        <v>123</v>
      </c>
      <c r="AU172" s="169" t="s">
        <v>83</v>
      </c>
      <c r="AY172" s="15" t="s">
        <v>121</v>
      </c>
      <c r="BE172" s="170">
        <f>IF(N172="základní",J172,0)</f>
        <v>0</v>
      </c>
      <c r="BF172" s="170">
        <f>IF(N172="snížená",J172,0)</f>
        <v>0</v>
      </c>
      <c r="BG172" s="170">
        <f>IF(N172="zákl. přenesená",J172,0)</f>
        <v>0</v>
      </c>
      <c r="BH172" s="170">
        <f>IF(N172="sníž. přenesená",J172,0)</f>
        <v>0</v>
      </c>
      <c r="BI172" s="170">
        <f>IF(N172="nulová",J172,0)</f>
        <v>0</v>
      </c>
      <c r="BJ172" s="15" t="s">
        <v>81</v>
      </c>
      <c r="BK172" s="170">
        <f>ROUND(I172*H172,2)</f>
        <v>0</v>
      </c>
      <c r="BL172" s="15" t="s">
        <v>128</v>
      </c>
      <c r="BM172" s="169" t="s">
        <v>370</v>
      </c>
    </row>
    <row r="173" spans="1:47" s="2" customFormat="1" ht="12">
      <c r="A173" s="30"/>
      <c r="B173" s="31"/>
      <c r="C173" s="30"/>
      <c r="D173" s="171" t="s">
        <v>130</v>
      </c>
      <c r="E173" s="30"/>
      <c r="F173" s="172"/>
      <c r="G173" s="30"/>
      <c r="H173" s="30"/>
      <c r="I173" s="94"/>
      <c r="J173" s="30"/>
      <c r="K173" s="30"/>
      <c r="L173" s="31"/>
      <c r="M173" s="173"/>
      <c r="N173" s="174"/>
      <c r="O173" s="56"/>
      <c r="P173" s="56"/>
      <c r="Q173" s="56"/>
      <c r="R173" s="56"/>
      <c r="S173" s="56"/>
      <c r="T173" s="56"/>
      <c r="U173" s="57"/>
      <c r="V173" s="30"/>
      <c r="W173" s="30"/>
      <c r="X173" s="30"/>
      <c r="Y173" s="30"/>
      <c r="Z173" s="30"/>
      <c r="AA173" s="30"/>
      <c r="AB173" s="30"/>
      <c r="AC173" s="30"/>
      <c r="AD173" s="30"/>
      <c r="AE173" s="30"/>
      <c r="AT173" s="15" t="s">
        <v>130</v>
      </c>
      <c r="AU173" s="15" t="s">
        <v>83</v>
      </c>
    </row>
    <row r="174" spans="1:65" s="2" customFormat="1" ht="33" customHeight="1">
      <c r="A174" s="30"/>
      <c r="B174" s="157"/>
      <c r="C174" s="158" t="s">
        <v>182</v>
      </c>
      <c r="D174" s="158" t="s">
        <v>123</v>
      </c>
      <c r="E174" s="159" t="s">
        <v>250</v>
      </c>
      <c r="F174" s="160" t="s">
        <v>251</v>
      </c>
      <c r="G174" s="161" t="s">
        <v>143</v>
      </c>
      <c r="H174" s="162">
        <v>100</v>
      </c>
      <c r="I174" s="163"/>
      <c r="J174" s="164">
        <f>ROUND(I174*H174,2)</f>
        <v>0</v>
      </c>
      <c r="K174" s="160" t="s">
        <v>127</v>
      </c>
      <c r="L174" s="31"/>
      <c r="M174" s="165" t="s">
        <v>1</v>
      </c>
      <c r="N174" s="166" t="s">
        <v>38</v>
      </c>
      <c r="O174" s="56"/>
      <c r="P174" s="167">
        <f>O174*H174</f>
        <v>0</v>
      </c>
      <c r="Q174" s="167">
        <v>0</v>
      </c>
      <c r="R174" s="167">
        <f>Q174*H174</f>
        <v>0</v>
      </c>
      <c r="S174" s="167">
        <v>0</v>
      </c>
      <c r="T174" s="167">
        <f>S174*H174</f>
        <v>0</v>
      </c>
      <c r="U174" s="168" t="s">
        <v>1</v>
      </c>
      <c r="V174" s="30"/>
      <c r="W174" s="30"/>
      <c r="X174" s="30"/>
      <c r="Y174" s="30"/>
      <c r="Z174" s="30"/>
      <c r="AA174" s="30"/>
      <c r="AB174" s="30"/>
      <c r="AC174" s="30"/>
      <c r="AD174" s="30"/>
      <c r="AE174" s="30"/>
      <c r="AR174" s="169" t="s">
        <v>128</v>
      </c>
      <c r="AT174" s="169" t="s">
        <v>123</v>
      </c>
      <c r="AU174" s="169" t="s">
        <v>83</v>
      </c>
      <c r="AY174" s="15" t="s">
        <v>121</v>
      </c>
      <c r="BE174" s="170">
        <f>IF(N174="základní",J174,0)</f>
        <v>0</v>
      </c>
      <c r="BF174" s="170">
        <f>IF(N174="snížená",J174,0)</f>
        <v>0</v>
      </c>
      <c r="BG174" s="170">
        <f>IF(N174="zákl. přenesená",J174,0)</f>
        <v>0</v>
      </c>
      <c r="BH174" s="170">
        <f>IF(N174="sníž. přenesená",J174,0)</f>
        <v>0</v>
      </c>
      <c r="BI174" s="170">
        <f>IF(N174="nulová",J174,0)</f>
        <v>0</v>
      </c>
      <c r="BJ174" s="15" t="s">
        <v>81</v>
      </c>
      <c r="BK174" s="170">
        <f>ROUND(I174*H174,2)</f>
        <v>0</v>
      </c>
      <c r="BL174" s="15" t="s">
        <v>128</v>
      </c>
      <c r="BM174" s="169" t="s">
        <v>371</v>
      </c>
    </row>
    <row r="175" spans="1:47" s="2" customFormat="1" ht="19.5">
      <c r="A175" s="30"/>
      <c r="B175" s="31"/>
      <c r="C175" s="30"/>
      <c r="D175" s="171" t="s">
        <v>130</v>
      </c>
      <c r="E175" s="30"/>
      <c r="F175" s="172" t="s">
        <v>253</v>
      </c>
      <c r="G175" s="30"/>
      <c r="H175" s="30"/>
      <c r="I175" s="94"/>
      <c r="J175" s="30"/>
      <c r="K175" s="30"/>
      <c r="L175" s="31"/>
      <c r="M175" s="173"/>
      <c r="N175" s="174"/>
      <c r="O175" s="56"/>
      <c r="P175" s="56"/>
      <c r="Q175" s="56"/>
      <c r="R175" s="56"/>
      <c r="S175" s="56"/>
      <c r="T175" s="56"/>
      <c r="U175" s="57"/>
      <c r="V175" s="30"/>
      <c r="W175" s="30"/>
      <c r="X175" s="30"/>
      <c r="Y175" s="30"/>
      <c r="Z175" s="30"/>
      <c r="AA175" s="30"/>
      <c r="AB175" s="30"/>
      <c r="AC175" s="30"/>
      <c r="AD175" s="30"/>
      <c r="AE175" s="30"/>
      <c r="AT175" s="15" t="s">
        <v>130</v>
      </c>
      <c r="AU175" s="15" t="s">
        <v>83</v>
      </c>
    </row>
    <row r="176" spans="2:51" s="13" customFormat="1" ht="12">
      <c r="B176" s="175"/>
      <c r="D176" s="171" t="s">
        <v>157</v>
      </c>
      <c r="E176" s="176" t="s">
        <v>1</v>
      </c>
      <c r="F176" s="177" t="s">
        <v>372</v>
      </c>
      <c r="H176" s="178">
        <v>100</v>
      </c>
      <c r="I176" s="179"/>
      <c r="L176" s="175"/>
      <c r="M176" s="180"/>
      <c r="N176" s="181"/>
      <c r="O176" s="181"/>
      <c r="P176" s="181"/>
      <c r="Q176" s="181"/>
      <c r="R176" s="181"/>
      <c r="S176" s="181"/>
      <c r="T176" s="181"/>
      <c r="U176" s="182"/>
      <c r="AT176" s="176" t="s">
        <v>157</v>
      </c>
      <c r="AU176" s="176" t="s">
        <v>83</v>
      </c>
      <c r="AV176" s="13" t="s">
        <v>83</v>
      </c>
      <c r="AW176" s="13" t="s">
        <v>30</v>
      </c>
      <c r="AX176" s="13" t="s">
        <v>81</v>
      </c>
      <c r="AY176" s="176" t="s">
        <v>121</v>
      </c>
    </row>
    <row r="177" spans="1:65" s="2" customFormat="1" ht="33" customHeight="1">
      <c r="A177" s="30"/>
      <c r="B177" s="157"/>
      <c r="C177" s="158" t="s">
        <v>187</v>
      </c>
      <c r="D177" s="158" t="s">
        <v>123</v>
      </c>
      <c r="E177" s="159" t="s">
        <v>255</v>
      </c>
      <c r="F177" s="160" t="s">
        <v>256</v>
      </c>
      <c r="G177" s="161" t="s">
        <v>143</v>
      </c>
      <c r="H177" s="162">
        <v>100</v>
      </c>
      <c r="I177" s="163"/>
      <c r="J177" s="164">
        <f>ROUND(I177*H177,2)</f>
        <v>0</v>
      </c>
      <c r="K177" s="160" t="s">
        <v>127</v>
      </c>
      <c r="L177" s="31"/>
      <c r="M177" s="165" t="s">
        <v>1</v>
      </c>
      <c r="N177" s="166" t="s">
        <v>38</v>
      </c>
      <c r="O177" s="56"/>
      <c r="P177" s="167">
        <f>O177*H177</f>
        <v>0</v>
      </c>
      <c r="Q177" s="167">
        <v>5E-05</v>
      </c>
      <c r="R177" s="167">
        <f>Q177*H177</f>
        <v>0.005</v>
      </c>
      <c r="S177" s="167">
        <v>0</v>
      </c>
      <c r="T177" s="167">
        <f>S177*H177</f>
        <v>0</v>
      </c>
      <c r="U177" s="168" t="s">
        <v>1</v>
      </c>
      <c r="V177" s="30"/>
      <c r="W177" s="30"/>
      <c r="X177" s="30"/>
      <c r="Y177" s="30"/>
      <c r="Z177" s="30"/>
      <c r="AA177" s="30"/>
      <c r="AB177" s="30"/>
      <c r="AC177" s="30"/>
      <c r="AD177" s="30"/>
      <c r="AE177" s="30"/>
      <c r="AR177" s="169" t="s">
        <v>128</v>
      </c>
      <c r="AT177" s="169" t="s">
        <v>123</v>
      </c>
      <c r="AU177" s="169" t="s">
        <v>83</v>
      </c>
      <c r="AY177" s="15" t="s">
        <v>121</v>
      </c>
      <c r="BE177" s="170">
        <f>IF(N177="základní",J177,0)</f>
        <v>0</v>
      </c>
      <c r="BF177" s="170">
        <f>IF(N177="snížená",J177,0)</f>
        <v>0</v>
      </c>
      <c r="BG177" s="170">
        <f>IF(N177="zákl. přenesená",J177,0)</f>
        <v>0</v>
      </c>
      <c r="BH177" s="170">
        <f>IF(N177="sníž. přenesená",J177,0)</f>
        <v>0</v>
      </c>
      <c r="BI177" s="170">
        <f>IF(N177="nulová",J177,0)</f>
        <v>0</v>
      </c>
      <c r="BJ177" s="15" t="s">
        <v>81</v>
      </c>
      <c r="BK177" s="170">
        <f>ROUND(I177*H177,2)</f>
        <v>0</v>
      </c>
      <c r="BL177" s="15" t="s">
        <v>128</v>
      </c>
      <c r="BM177" s="169" t="s">
        <v>373</v>
      </c>
    </row>
    <row r="178" spans="1:47" s="2" customFormat="1" ht="29.25">
      <c r="A178" s="30"/>
      <c r="B178" s="31"/>
      <c r="C178" s="30"/>
      <c r="D178" s="171" t="s">
        <v>130</v>
      </c>
      <c r="E178" s="30"/>
      <c r="F178" s="172" t="s">
        <v>258</v>
      </c>
      <c r="G178" s="30"/>
      <c r="H178" s="30"/>
      <c r="I178" s="94"/>
      <c r="J178" s="30"/>
      <c r="K178" s="30"/>
      <c r="L178" s="31"/>
      <c r="M178" s="173"/>
      <c r="N178" s="174"/>
      <c r="O178" s="56"/>
      <c r="P178" s="56"/>
      <c r="Q178" s="56"/>
      <c r="R178" s="56"/>
      <c r="S178" s="56"/>
      <c r="T178" s="56"/>
      <c r="U178" s="57"/>
      <c r="V178" s="30"/>
      <c r="W178" s="30"/>
      <c r="X178" s="30"/>
      <c r="Y178" s="30"/>
      <c r="Z178" s="30"/>
      <c r="AA178" s="30"/>
      <c r="AB178" s="30"/>
      <c r="AC178" s="30"/>
      <c r="AD178" s="30"/>
      <c r="AE178" s="30"/>
      <c r="AT178" s="15" t="s">
        <v>130</v>
      </c>
      <c r="AU178" s="15" t="s">
        <v>83</v>
      </c>
    </row>
    <row r="179" spans="2:51" s="13" customFormat="1" ht="12">
      <c r="B179" s="175"/>
      <c r="D179" s="171" t="s">
        <v>157</v>
      </c>
      <c r="E179" s="176" t="s">
        <v>1</v>
      </c>
      <c r="F179" s="177" t="s">
        <v>372</v>
      </c>
      <c r="H179" s="178">
        <v>100</v>
      </c>
      <c r="I179" s="179"/>
      <c r="L179" s="175"/>
      <c r="M179" s="180"/>
      <c r="N179" s="181"/>
      <c r="O179" s="181"/>
      <c r="P179" s="181"/>
      <c r="Q179" s="181"/>
      <c r="R179" s="181"/>
      <c r="S179" s="181"/>
      <c r="T179" s="181"/>
      <c r="U179" s="182"/>
      <c r="AT179" s="176" t="s">
        <v>157</v>
      </c>
      <c r="AU179" s="176" t="s">
        <v>83</v>
      </c>
      <c r="AV179" s="13" t="s">
        <v>83</v>
      </c>
      <c r="AW179" s="13" t="s">
        <v>30</v>
      </c>
      <c r="AX179" s="13" t="s">
        <v>81</v>
      </c>
      <c r="AY179" s="176" t="s">
        <v>121</v>
      </c>
    </row>
    <row r="180" spans="1:65" s="2" customFormat="1" ht="16.5" customHeight="1">
      <c r="A180" s="30"/>
      <c r="B180" s="157"/>
      <c r="C180" s="158" t="s">
        <v>192</v>
      </c>
      <c r="D180" s="158" t="s">
        <v>123</v>
      </c>
      <c r="E180" s="159" t="s">
        <v>260</v>
      </c>
      <c r="F180" s="160" t="s">
        <v>261</v>
      </c>
      <c r="G180" s="161" t="s">
        <v>143</v>
      </c>
      <c r="H180" s="162">
        <v>100</v>
      </c>
      <c r="I180" s="163"/>
      <c r="J180" s="164">
        <f>ROUND(I180*H180,2)</f>
        <v>0</v>
      </c>
      <c r="K180" s="160" t="s">
        <v>127</v>
      </c>
      <c r="L180" s="31"/>
      <c r="M180" s="165" t="s">
        <v>1</v>
      </c>
      <c r="N180" s="166" t="s">
        <v>38</v>
      </c>
      <c r="O180" s="56"/>
      <c r="P180" s="167">
        <f>O180*H180</f>
        <v>0</v>
      </c>
      <c r="Q180" s="167">
        <v>0</v>
      </c>
      <c r="R180" s="167">
        <f>Q180*H180</f>
        <v>0</v>
      </c>
      <c r="S180" s="167">
        <v>0</v>
      </c>
      <c r="T180" s="167">
        <f>S180*H180</f>
        <v>0</v>
      </c>
      <c r="U180" s="168" t="s">
        <v>1</v>
      </c>
      <c r="V180" s="30"/>
      <c r="W180" s="30"/>
      <c r="X180" s="30"/>
      <c r="Y180" s="30"/>
      <c r="Z180" s="30"/>
      <c r="AA180" s="30"/>
      <c r="AB180" s="30"/>
      <c r="AC180" s="30"/>
      <c r="AD180" s="30"/>
      <c r="AE180" s="30"/>
      <c r="AR180" s="169" t="s">
        <v>128</v>
      </c>
      <c r="AT180" s="169" t="s">
        <v>123</v>
      </c>
      <c r="AU180" s="169" t="s">
        <v>83</v>
      </c>
      <c r="AY180" s="15" t="s">
        <v>121</v>
      </c>
      <c r="BE180" s="170">
        <f>IF(N180="základní",J180,0)</f>
        <v>0</v>
      </c>
      <c r="BF180" s="170">
        <f>IF(N180="snížená",J180,0)</f>
        <v>0</v>
      </c>
      <c r="BG180" s="170">
        <f>IF(N180="zákl. přenesená",J180,0)</f>
        <v>0</v>
      </c>
      <c r="BH180" s="170">
        <f>IF(N180="sníž. přenesená",J180,0)</f>
        <v>0</v>
      </c>
      <c r="BI180" s="170">
        <f>IF(N180="nulová",J180,0)</f>
        <v>0</v>
      </c>
      <c r="BJ180" s="15" t="s">
        <v>81</v>
      </c>
      <c r="BK180" s="170">
        <f>ROUND(I180*H180,2)</f>
        <v>0</v>
      </c>
      <c r="BL180" s="15" t="s">
        <v>128</v>
      </c>
      <c r="BM180" s="169" t="s">
        <v>374</v>
      </c>
    </row>
    <row r="181" spans="1:47" s="2" customFormat="1" ht="19.5">
      <c r="A181" s="30"/>
      <c r="B181" s="31"/>
      <c r="C181" s="30"/>
      <c r="D181" s="171" t="s">
        <v>130</v>
      </c>
      <c r="E181" s="30"/>
      <c r="F181" s="172" t="s">
        <v>263</v>
      </c>
      <c r="G181" s="30"/>
      <c r="H181" s="30"/>
      <c r="I181" s="94"/>
      <c r="J181" s="30"/>
      <c r="K181" s="30"/>
      <c r="L181" s="31"/>
      <c r="M181" s="173"/>
      <c r="N181" s="174"/>
      <c r="O181" s="56"/>
      <c r="P181" s="56"/>
      <c r="Q181" s="56"/>
      <c r="R181" s="56"/>
      <c r="S181" s="56"/>
      <c r="T181" s="56"/>
      <c r="U181" s="57"/>
      <c r="V181" s="30"/>
      <c r="W181" s="30"/>
      <c r="X181" s="30"/>
      <c r="Y181" s="30"/>
      <c r="Z181" s="30"/>
      <c r="AA181" s="30"/>
      <c r="AB181" s="30"/>
      <c r="AC181" s="30"/>
      <c r="AD181" s="30"/>
      <c r="AE181" s="30"/>
      <c r="AT181" s="15" t="s">
        <v>130</v>
      </c>
      <c r="AU181" s="15" t="s">
        <v>83</v>
      </c>
    </row>
    <row r="182" spans="2:51" s="13" customFormat="1" ht="12">
      <c r="B182" s="175"/>
      <c r="D182" s="171" t="s">
        <v>157</v>
      </c>
      <c r="E182" s="176" t="s">
        <v>1</v>
      </c>
      <c r="F182" s="177" t="s">
        <v>372</v>
      </c>
      <c r="H182" s="178">
        <v>100</v>
      </c>
      <c r="I182" s="179"/>
      <c r="L182" s="175"/>
      <c r="M182" s="180"/>
      <c r="N182" s="181"/>
      <c r="O182" s="181"/>
      <c r="P182" s="181"/>
      <c r="Q182" s="181"/>
      <c r="R182" s="181"/>
      <c r="S182" s="181"/>
      <c r="T182" s="181"/>
      <c r="U182" s="182"/>
      <c r="AT182" s="176" t="s">
        <v>157</v>
      </c>
      <c r="AU182" s="176" t="s">
        <v>83</v>
      </c>
      <c r="AV182" s="13" t="s">
        <v>83</v>
      </c>
      <c r="AW182" s="13" t="s">
        <v>30</v>
      </c>
      <c r="AX182" s="13" t="s">
        <v>81</v>
      </c>
      <c r="AY182" s="176" t="s">
        <v>121</v>
      </c>
    </row>
    <row r="183" spans="1:65" s="2" customFormat="1" ht="21.75" customHeight="1">
      <c r="A183" s="30"/>
      <c r="B183" s="157"/>
      <c r="C183" s="158" t="s">
        <v>8</v>
      </c>
      <c r="D183" s="158" t="s">
        <v>123</v>
      </c>
      <c r="E183" s="159" t="s">
        <v>265</v>
      </c>
      <c r="F183" s="160" t="s">
        <v>266</v>
      </c>
      <c r="G183" s="161" t="s">
        <v>143</v>
      </c>
      <c r="H183" s="162">
        <v>100</v>
      </c>
      <c r="I183" s="163"/>
      <c r="J183" s="164">
        <f>ROUND(I183*H183,2)</f>
        <v>0</v>
      </c>
      <c r="K183" s="160" t="s">
        <v>1</v>
      </c>
      <c r="L183" s="31"/>
      <c r="M183" s="165" t="s">
        <v>1</v>
      </c>
      <c r="N183" s="166" t="s">
        <v>38</v>
      </c>
      <c r="O183" s="56"/>
      <c r="P183" s="167">
        <f>O183*H183</f>
        <v>0</v>
      </c>
      <c r="Q183" s="167">
        <v>0</v>
      </c>
      <c r="R183" s="167">
        <f>Q183*H183</f>
        <v>0</v>
      </c>
      <c r="S183" s="167">
        <v>0</v>
      </c>
      <c r="T183" s="167">
        <f>S183*H183</f>
        <v>0</v>
      </c>
      <c r="U183" s="168" t="s">
        <v>1</v>
      </c>
      <c r="V183" s="30"/>
      <c r="W183" s="30"/>
      <c r="X183" s="30"/>
      <c r="Y183" s="30"/>
      <c r="Z183" s="30"/>
      <c r="AA183" s="30"/>
      <c r="AB183" s="30"/>
      <c r="AC183" s="30"/>
      <c r="AD183" s="30"/>
      <c r="AE183" s="30"/>
      <c r="AR183" s="169" t="s">
        <v>128</v>
      </c>
      <c r="AT183" s="169" t="s">
        <v>123</v>
      </c>
      <c r="AU183" s="169" t="s">
        <v>83</v>
      </c>
      <c r="AY183" s="15" t="s">
        <v>121</v>
      </c>
      <c r="BE183" s="170">
        <f>IF(N183="základní",J183,0)</f>
        <v>0</v>
      </c>
      <c r="BF183" s="170">
        <f>IF(N183="snížená",J183,0)</f>
        <v>0</v>
      </c>
      <c r="BG183" s="170">
        <f>IF(N183="zákl. přenesená",J183,0)</f>
        <v>0</v>
      </c>
      <c r="BH183" s="170">
        <f>IF(N183="sníž. přenesená",J183,0)</f>
        <v>0</v>
      </c>
      <c r="BI183" s="170">
        <f>IF(N183="nulová",J183,0)</f>
        <v>0</v>
      </c>
      <c r="BJ183" s="15" t="s">
        <v>81</v>
      </c>
      <c r="BK183" s="170">
        <f>ROUND(I183*H183,2)</f>
        <v>0</v>
      </c>
      <c r="BL183" s="15" t="s">
        <v>128</v>
      </c>
      <c r="BM183" s="169" t="s">
        <v>375</v>
      </c>
    </row>
    <row r="184" spans="1:47" s="2" customFormat="1" ht="12">
      <c r="A184" s="30"/>
      <c r="B184" s="31"/>
      <c r="C184" s="30"/>
      <c r="D184" s="171" t="s">
        <v>130</v>
      </c>
      <c r="E184" s="30"/>
      <c r="F184" s="172" t="s">
        <v>268</v>
      </c>
      <c r="G184" s="30"/>
      <c r="H184" s="30"/>
      <c r="I184" s="94"/>
      <c r="J184" s="30"/>
      <c r="K184" s="30"/>
      <c r="L184" s="31"/>
      <c r="M184" s="173"/>
      <c r="N184" s="174"/>
      <c r="O184" s="56"/>
      <c r="P184" s="56"/>
      <c r="Q184" s="56"/>
      <c r="R184" s="56"/>
      <c r="S184" s="56"/>
      <c r="T184" s="56"/>
      <c r="U184" s="57"/>
      <c r="V184" s="30"/>
      <c r="W184" s="30"/>
      <c r="X184" s="30"/>
      <c r="Y184" s="30"/>
      <c r="Z184" s="30"/>
      <c r="AA184" s="30"/>
      <c r="AB184" s="30"/>
      <c r="AC184" s="30"/>
      <c r="AD184" s="30"/>
      <c r="AE184" s="30"/>
      <c r="AT184" s="15" t="s">
        <v>130</v>
      </c>
      <c r="AU184" s="15" t="s">
        <v>83</v>
      </c>
    </row>
    <row r="185" spans="2:51" s="13" customFormat="1" ht="12">
      <c r="B185" s="175"/>
      <c r="D185" s="171" t="s">
        <v>157</v>
      </c>
      <c r="E185" s="176" t="s">
        <v>1</v>
      </c>
      <c r="F185" s="177" t="s">
        <v>372</v>
      </c>
      <c r="H185" s="178">
        <v>100</v>
      </c>
      <c r="I185" s="179"/>
      <c r="L185" s="175"/>
      <c r="M185" s="180"/>
      <c r="N185" s="181"/>
      <c r="O185" s="181"/>
      <c r="P185" s="181"/>
      <c r="Q185" s="181"/>
      <c r="R185" s="181"/>
      <c r="S185" s="181"/>
      <c r="T185" s="181"/>
      <c r="U185" s="182"/>
      <c r="AT185" s="176" t="s">
        <v>157</v>
      </c>
      <c r="AU185" s="176" t="s">
        <v>83</v>
      </c>
      <c r="AV185" s="13" t="s">
        <v>83</v>
      </c>
      <c r="AW185" s="13" t="s">
        <v>30</v>
      </c>
      <c r="AX185" s="13" t="s">
        <v>81</v>
      </c>
      <c r="AY185" s="176" t="s">
        <v>121</v>
      </c>
    </row>
    <row r="186" spans="1:65" s="2" customFormat="1" ht="21.75" customHeight="1">
      <c r="A186" s="30"/>
      <c r="B186" s="157"/>
      <c r="C186" s="158" t="s">
        <v>203</v>
      </c>
      <c r="D186" s="158" t="s">
        <v>123</v>
      </c>
      <c r="E186" s="159" t="s">
        <v>270</v>
      </c>
      <c r="F186" s="160" t="s">
        <v>271</v>
      </c>
      <c r="G186" s="161" t="s">
        <v>126</v>
      </c>
      <c r="H186" s="162">
        <v>10050</v>
      </c>
      <c r="I186" s="163"/>
      <c r="J186" s="164">
        <f>ROUND(I186*H186,2)</f>
        <v>0</v>
      </c>
      <c r="K186" s="160" t="s">
        <v>127</v>
      </c>
      <c r="L186" s="31"/>
      <c r="M186" s="165" t="s">
        <v>1</v>
      </c>
      <c r="N186" s="166" t="s">
        <v>38</v>
      </c>
      <c r="O186" s="56"/>
      <c r="P186" s="167">
        <f>O186*H186</f>
        <v>0</v>
      </c>
      <c r="Q186" s="167">
        <v>0</v>
      </c>
      <c r="R186" s="167">
        <f>Q186*H186</f>
        <v>0</v>
      </c>
      <c r="S186" s="167">
        <v>0.02</v>
      </c>
      <c r="T186" s="167">
        <f>S186*H186</f>
        <v>201</v>
      </c>
      <c r="U186" s="168" t="s">
        <v>1</v>
      </c>
      <c r="V186" s="30"/>
      <c r="W186" s="30"/>
      <c r="X186" s="30"/>
      <c r="Y186" s="30"/>
      <c r="Z186" s="30"/>
      <c r="AA186" s="30"/>
      <c r="AB186" s="30"/>
      <c r="AC186" s="30"/>
      <c r="AD186" s="30"/>
      <c r="AE186" s="30"/>
      <c r="AR186" s="169" t="s">
        <v>128</v>
      </c>
      <c r="AT186" s="169" t="s">
        <v>123</v>
      </c>
      <c r="AU186" s="169" t="s">
        <v>83</v>
      </c>
      <c r="AY186" s="15" t="s">
        <v>121</v>
      </c>
      <c r="BE186" s="170">
        <f>IF(N186="základní",J186,0)</f>
        <v>0</v>
      </c>
      <c r="BF186" s="170">
        <f>IF(N186="snížená",J186,0)</f>
        <v>0</v>
      </c>
      <c r="BG186" s="170">
        <f>IF(N186="zákl. přenesená",J186,0)</f>
        <v>0</v>
      </c>
      <c r="BH186" s="170">
        <f>IF(N186="sníž. přenesená",J186,0)</f>
        <v>0</v>
      </c>
      <c r="BI186" s="170">
        <f>IF(N186="nulová",J186,0)</f>
        <v>0</v>
      </c>
      <c r="BJ186" s="15" t="s">
        <v>81</v>
      </c>
      <c r="BK186" s="170">
        <f>ROUND(I186*H186,2)</f>
        <v>0</v>
      </c>
      <c r="BL186" s="15" t="s">
        <v>128</v>
      </c>
      <c r="BM186" s="169" t="s">
        <v>376</v>
      </c>
    </row>
    <row r="187" spans="1:47" s="2" customFormat="1" ht="19.5">
      <c r="A187" s="30"/>
      <c r="B187" s="31"/>
      <c r="C187" s="30"/>
      <c r="D187" s="171" t="s">
        <v>130</v>
      </c>
      <c r="E187" s="30"/>
      <c r="F187" s="172" t="s">
        <v>271</v>
      </c>
      <c r="G187" s="30"/>
      <c r="H187" s="30"/>
      <c r="I187" s="94"/>
      <c r="J187" s="30"/>
      <c r="K187" s="30"/>
      <c r="L187" s="31"/>
      <c r="M187" s="173"/>
      <c r="N187" s="174"/>
      <c r="O187" s="56"/>
      <c r="P187" s="56"/>
      <c r="Q187" s="56"/>
      <c r="R187" s="56"/>
      <c r="S187" s="56"/>
      <c r="T187" s="56"/>
      <c r="U187" s="57"/>
      <c r="V187" s="30"/>
      <c r="W187" s="30"/>
      <c r="X187" s="30"/>
      <c r="Y187" s="30"/>
      <c r="Z187" s="30"/>
      <c r="AA187" s="30"/>
      <c r="AB187" s="30"/>
      <c r="AC187" s="30"/>
      <c r="AD187" s="30"/>
      <c r="AE187" s="30"/>
      <c r="AT187" s="15" t="s">
        <v>130</v>
      </c>
      <c r="AU187" s="15" t="s">
        <v>83</v>
      </c>
    </row>
    <row r="188" spans="2:51" s="13" customFormat="1" ht="12">
      <c r="B188" s="175"/>
      <c r="D188" s="171" t="s">
        <v>157</v>
      </c>
      <c r="E188" s="176" t="s">
        <v>1</v>
      </c>
      <c r="F188" s="177" t="s">
        <v>318</v>
      </c>
      <c r="H188" s="178">
        <v>10050</v>
      </c>
      <c r="I188" s="179"/>
      <c r="L188" s="175"/>
      <c r="M188" s="180"/>
      <c r="N188" s="181"/>
      <c r="O188" s="181"/>
      <c r="P188" s="181"/>
      <c r="Q188" s="181"/>
      <c r="R188" s="181"/>
      <c r="S188" s="181"/>
      <c r="T188" s="181"/>
      <c r="U188" s="182"/>
      <c r="AT188" s="176" t="s">
        <v>157</v>
      </c>
      <c r="AU188" s="176" t="s">
        <v>83</v>
      </c>
      <c r="AV188" s="13" t="s">
        <v>83</v>
      </c>
      <c r="AW188" s="13" t="s">
        <v>30</v>
      </c>
      <c r="AX188" s="13" t="s">
        <v>81</v>
      </c>
      <c r="AY188" s="176" t="s">
        <v>121</v>
      </c>
    </row>
    <row r="189" spans="2:63" s="12" customFormat="1" ht="22.9" customHeight="1">
      <c r="B189" s="144"/>
      <c r="D189" s="145" t="s">
        <v>72</v>
      </c>
      <c r="E189" s="155" t="s">
        <v>280</v>
      </c>
      <c r="F189" s="155" t="s">
        <v>281</v>
      </c>
      <c r="I189" s="147"/>
      <c r="J189" s="156">
        <f>BK189</f>
        <v>0</v>
      </c>
      <c r="L189" s="144"/>
      <c r="M189" s="149"/>
      <c r="N189" s="150"/>
      <c r="O189" s="150"/>
      <c r="P189" s="151">
        <f>SUM(P190:P194)</f>
        <v>0</v>
      </c>
      <c r="Q189" s="150"/>
      <c r="R189" s="151">
        <f>SUM(R190:R194)</f>
        <v>0</v>
      </c>
      <c r="S189" s="150"/>
      <c r="T189" s="151">
        <f>SUM(T190:T194)</f>
        <v>0</v>
      </c>
      <c r="U189" s="152"/>
      <c r="AR189" s="145" t="s">
        <v>81</v>
      </c>
      <c r="AT189" s="153" t="s">
        <v>72</v>
      </c>
      <c r="AU189" s="153" t="s">
        <v>81</v>
      </c>
      <c r="AY189" s="145" t="s">
        <v>121</v>
      </c>
      <c r="BK189" s="154">
        <f>SUM(BK190:BK194)</f>
        <v>0</v>
      </c>
    </row>
    <row r="190" spans="1:65" s="2" customFormat="1" ht="21.75" customHeight="1">
      <c r="A190" s="30"/>
      <c r="B190" s="157"/>
      <c r="C190" s="158" t="s">
        <v>214</v>
      </c>
      <c r="D190" s="158" t="s">
        <v>123</v>
      </c>
      <c r="E190" s="159" t="s">
        <v>283</v>
      </c>
      <c r="F190" s="160" t="s">
        <v>284</v>
      </c>
      <c r="G190" s="161" t="s">
        <v>279</v>
      </c>
      <c r="H190" s="162">
        <v>2773.8</v>
      </c>
      <c r="I190" s="163"/>
      <c r="J190" s="164">
        <f>ROUND(I190*H190,2)</f>
        <v>0</v>
      </c>
      <c r="K190" s="160" t="s">
        <v>127</v>
      </c>
      <c r="L190" s="31"/>
      <c r="M190" s="165" t="s">
        <v>1</v>
      </c>
      <c r="N190" s="166" t="s">
        <v>38</v>
      </c>
      <c r="O190" s="56"/>
      <c r="P190" s="167">
        <f>O190*H190</f>
        <v>0</v>
      </c>
      <c r="Q190" s="167">
        <v>0</v>
      </c>
      <c r="R190" s="167">
        <f>Q190*H190</f>
        <v>0</v>
      </c>
      <c r="S190" s="167">
        <v>0</v>
      </c>
      <c r="T190" s="167">
        <f>S190*H190</f>
        <v>0</v>
      </c>
      <c r="U190" s="168" t="s">
        <v>1</v>
      </c>
      <c r="V190" s="30"/>
      <c r="W190" s="30"/>
      <c r="X190" s="30"/>
      <c r="Y190" s="30"/>
      <c r="Z190" s="30"/>
      <c r="AA190" s="30"/>
      <c r="AB190" s="30"/>
      <c r="AC190" s="30"/>
      <c r="AD190" s="30"/>
      <c r="AE190" s="30"/>
      <c r="AR190" s="169" t="s">
        <v>128</v>
      </c>
      <c r="AT190" s="169" t="s">
        <v>123</v>
      </c>
      <c r="AU190" s="169" t="s">
        <v>83</v>
      </c>
      <c r="AY190" s="15" t="s">
        <v>121</v>
      </c>
      <c r="BE190" s="170">
        <f>IF(N190="základní",J190,0)</f>
        <v>0</v>
      </c>
      <c r="BF190" s="170">
        <f>IF(N190="snížená",J190,0)</f>
        <v>0</v>
      </c>
      <c r="BG190" s="170">
        <f>IF(N190="zákl. přenesená",J190,0)</f>
        <v>0</v>
      </c>
      <c r="BH190" s="170">
        <f>IF(N190="sníž. přenesená",J190,0)</f>
        <v>0</v>
      </c>
      <c r="BI190" s="170">
        <f>IF(N190="nulová",J190,0)</f>
        <v>0</v>
      </c>
      <c r="BJ190" s="15" t="s">
        <v>81</v>
      </c>
      <c r="BK190" s="170">
        <f>ROUND(I190*H190,2)</f>
        <v>0</v>
      </c>
      <c r="BL190" s="15" t="s">
        <v>128</v>
      </c>
      <c r="BM190" s="169" t="s">
        <v>377</v>
      </c>
    </row>
    <row r="191" spans="1:47" s="2" customFormat="1" ht="19.5">
      <c r="A191" s="30"/>
      <c r="B191" s="31"/>
      <c r="C191" s="30"/>
      <c r="D191" s="171" t="s">
        <v>130</v>
      </c>
      <c r="E191" s="30"/>
      <c r="F191" s="172" t="s">
        <v>286</v>
      </c>
      <c r="G191" s="30"/>
      <c r="H191" s="30"/>
      <c r="I191" s="94"/>
      <c r="J191" s="30"/>
      <c r="K191" s="30"/>
      <c r="L191" s="31"/>
      <c r="M191" s="173"/>
      <c r="N191" s="174"/>
      <c r="O191" s="56"/>
      <c r="P191" s="56"/>
      <c r="Q191" s="56"/>
      <c r="R191" s="56"/>
      <c r="S191" s="56"/>
      <c r="T191" s="56"/>
      <c r="U191" s="57"/>
      <c r="V191" s="30"/>
      <c r="W191" s="30"/>
      <c r="X191" s="30"/>
      <c r="Y191" s="30"/>
      <c r="Z191" s="30"/>
      <c r="AA191" s="30"/>
      <c r="AB191" s="30"/>
      <c r="AC191" s="30"/>
      <c r="AD191" s="30"/>
      <c r="AE191" s="30"/>
      <c r="AT191" s="15" t="s">
        <v>130</v>
      </c>
      <c r="AU191" s="15" t="s">
        <v>83</v>
      </c>
    </row>
    <row r="192" spans="1:65" s="2" customFormat="1" ht="16.5" customHeight="1">
      <c r="A192" s="30"/>
      <c r="B192" s="157"/>
      <c r="C192" s="158" t="s">
        <v>219</v>
      </c>
      <c r="D192" s="158" t="s">
        <v>123</v>
      </c>
      <c r="E192" s="159" t="s">
        <v>287</v>
      </c>
      <c r="F192" s="160" t="s">
        <v>378</v>
      </c>
      <c r="G192" s="161" t="s">
        <v>279</v>
      </c>
      <c r="H192" s="162">
        <v>52702.2</v>
      </c>
      <c r="I192" s="163"/>
      <c r="J192" s="164">
        <f>ROUND(I192*H192,2)</f>
        <v>0</v>
      </c>
      <c r="K192" s="160" t="s">
        <v>127</v>
      </c>
      <c r="L192" s="31"/>
      <c r="M192" s="165" t="s">
        <v>1</v>
      </c>
      <c r="N192" s="166" t="s">
        <v>38</v>
      </c>
      <c r="O192" s="56"/>
      <c r="P192" s="167">
        <f>O192*H192</f>
        <v>0</v>
      </c>
      <c r="Q192" s="167">
        <v>0</v>
      </c>
      <c r="R192" s="167">
        <f>Q192*H192</f>
        <v>0</v>
      </c>
      <c r="S192" s="167">
        <v>0</v>
      </c>
      <c r="T192" s="167">
        <f>S192*H192</f>
        <v>0</v>
      </c>
      <c r="U192" s="168" t="s">
        <v>1</v>
      </c>
      <c r="V192" s="30"/>
      <c r="W192" s="30"/>
      <c r="X192" s="30"/>
      <c r="Y192" s="30"/>
      <c r="Z192" s="30"/>
      <c r="AA192" s="30"/>
      <c r="AB192" s="30"/>
      <c r="AC192" s="30"/>
      <c r="AD192" s="30"/>
      <c r="AE192" s="30"/>
      <c r="AR192" s="169" t="s">
        <v>128</v>
      </c>
      <c r="AT192" s="169" t="s">
        <v>123</v>
      </c>
      <c r="AU192" s="169" t="s">
        <v>83</v>
      </c>
      <c r="AY192" s="15" t="s">
        <v>121</v>
      </c>
      <c r="BE192" s="170">
        <f>IF(N192="základní",J192,0)</f>
        <v>0</v>
      </c>
      <c r="BF192" s="170">
        <f>IF(N192="snížená",J192,0)</f>
        <v>0</v>
      </c>
      <c r="BG192" s="170">
        <f>IF(N192="zákl. přenesená",J192,0)</f>
        <v>0</v>
      </c>
      <c r="BH192" s="170">
        <f>IF(N192="sníž. přenesená",J192,0)</f>
        <v>0</v>
      </c>
      <c r="BI192" s="170">
        <f>IF(N192="nulová",J192,0)</f>
        <v>0</v>
      </c>
      <c r="BJ192" s="15" t="s">
        <v>81</v>
      </c>
      <c r="BK192" s="170">
        <f>ROUND(I192*H192,2)</f>
        <v>0</v>
      </c>
      <c r="BL192" s="15" t="s">
        <v>128</v>
      </c>
      <c r="BM192" s="169" t="s">
        <v>379</v>
      </c>
    </row>
    <row r="193" spans="1:47" s="2" customFormat="1" ht="29.25">
      <c r="A193" s="30"/>
      <c r="B193" s="31"/>
      <c r="C193" s="30"/>
      <c r="D193" s="171" t="s">
        <v>130</v>
      </c>
      <c r="E193" s="30"/>
      <c r="F193" s="172" t="s">
        <v>290</v>
      </c>
      <c r="G193" s="30"/>
      <c r="H193" s="30"/>
      <c r="I193" s="94"/>
      <c r="J193" s="30"/>
      <c r="K193" s="30"/>
      <c r="L193" s="31"/>
      <c r="M193" s="173"/>
      <c r="N193" s="174"/>
      <c r="O193" s="56"/>
      <c r="P193" s="56"/>
      <c r="Q193" s="56"/>
      <c r="R193" s="56"/>
      <c r="S193" s="56"/>
      <c r="T193" s="56"/>
      <c r="U193" s="57"/>
      <c r="V193" s="30"/>
      <c r="W193" s="30"/>
      <c r="X193" s="30"/>
      <c r="Y193" s="30"/>
      <c r="Z193" s="30"/>
      <c r="AA193" s="30"/>
      <c r="AB193" s="30"/>
      <c r="AC193" s="30"/>
      <c r="AD193" s="30"/>
      <c r="AE193" s="30"/>
      <c r="AT193" s="15" t="s">
        <v>130</v>
      </c>
      <c r="AU193" s="15" t="s">
        <v>83</v>
      </c>
    </row>
    <row r="194" spans="2:51" s="13" customFormat="1" ht="12">
      <c r="B194" s="175"/>
      <c r="D194" s="171" t="s">
        <v>157</v>
      </c>
      <c r="F194" s="177" t="s">
        <v>380</v>
      </c>
      <c r="H194" s="178">
        <v>52702.2</v>
      </c>
      <c r="I194" s="179"/>
      <c r="L194" s="175"/>
      <c r="M194" s="180"/>
      <c r="N194" s="181"/>
      <c r="O194" s="181"/>
      <c r="P194" s="181"/>
      <c r="Q194" s="181"/>
      <c r="R194" s="181"/>
      <c r="S194" s="181"/>
      <c r="T194" s="181"/>
      <c r="U194" s="182"/>
      <c r="AT194" s="176" t="s">
        <v>157</v>
      </c>
      <c r="AU194" s="176" t="s">
        <v>83</v>
      </c>
      <c r="AV194" s="13" t="s">
        <v>83</v>
      </c>
      <c r="AW194" s="13" t="s">
        <v>3</v>
      </c>
      <c r="AX194" s="13" t="s">
        <v>81</v>
      </c>
      <c r="AY194" s="176" t="s">
        <v>121</v>
      </c>
    </row>
    <row r="195" spans="2:63" s="12" customFormat="1" ht="22.9" customHeight="1">
      <c r="B195" s="144"/>
      <c r="D195" s="145" t="s">
        <v>72</v>
      </c>
      <c r="E195" s="155" t="s">
        <v>300</v>
      </c>
      <c r="F195" s="155" t="s">
        <v>301</v>
      </c>
      <c r="I195" s="147"/>
      <c r="J195" s="156">
        <f>BK195</f>
        <v>0</v>
      </c>
      <c r="L195" s="144"/>
      <c r="M195" s="149"/>
      <c r="N195" s="150"/>
      <c r="O195" s="150"/>
      <c r="P195" s="151">
        <f>SUM(P196:P199)</f>
        <v>0</v>
      </c>
      <c r="Q195" s="150"/>
      <c r="R195" s="151">
        <f>SUM(R196:R199)</f>
        <v>0</v>
      </c>
      <c r="S195" s="150"/>
      <c r="T195" s="151">
        <f>SUM(T196:T199)</f>
        <v>0</v>
      </c>
      <c r="U195" s="152"/>
      <c r="AR195" s="145" t="s">
        <v>81</v>
      </c>
      <c r="AT195" s="153" t="s">
        <v>72</v>
      </c>
      <c r="AU195" s="153" t="s">
        <v>81</v>
      </c>
      <c r="AY195" s="145" t="s">
        <v>121</v>
      </c>
      <c r="BK195" s="154">
        <f>SUM(BK196:BK199)</f>
        <v>0</v>
      </c>
    </row>
    <row r="196" spans="1:65" s="2" customFormat="1" ht="21.75" customHeight="1">
      <c r="A196" s="30"/>
      <c r="B196" s="157"/>
      <c r="C196" s="158" t="s">
        <v>224</v>
      </c>
      <c r="D196" s="158" t="s">
        <v>123</v>
      </c>
      <c r="E196" s="159" t="s">
        <v>302</v>
      </c>
      <c r="F196" s="160" t="s">
        <v>303</v>
      </c>
      <c r="G196" s="161" t="s">
        <v>279</v>
      </c>
      <c r="H196" s="162">
        <v>73.527</v>
      </c>
      <c r="I196" s="163"/>
      <c r="J196" s="164">
        <f>ROUND(I196*H196,2)</f>
        <v>0</v>
      </c>
      <c r="K196" s="160" t="s">
        <v>127</v>
      </c>
      <c r="L196" s="31"/>
      <c r="M196" s="165" t="s">
        <v>1</v>
      </c>
      <c r="N196" s="166" t="s">
        <v>38</v>
      </c>
      <c r="O196" s="56"/>
      <c r="P196" s="167">
        <f>O196*H196</f>
        <v>0</v>
      </c>
      <c r="Q196" s="167">
        <v>0</v>
      </c>
      <c r="R196" s="167">
        <f>Q196*H196</f>
        <v>0</v>
      </c>
      <c r="S196" s="167">
        <v>0</v>
      </c>
      <c r="T196" s="167">
        <f>S196*H196</f>
        <v>0</v>
      </c>
      <c r="U196" s="168" t="s">
        <v>1</v>
      </c>
      <c r="V196" s="30"/>
      <c r="W196" s="30"/>
      <c r="X196" s="30"/>
      <c r="Y196" s="30"/>
      <c r="Z196" s="30"/>
      <c r="AA196" s="30"/>
      <c r="AB196" s="30"/>
      <c r="AC196" s="30"/>
      <c r="AD196" s="30"/>
      <c r="AE196" s="30"/>
      <c r="AR196" s="169" t="s">
        <v>128</v>
      </c>
      <c r="AT196" s="169" t="s">
        <v>123</v>
      </c>
      <c r="AU196" s="169" t="s">
        <v>83</v>
      </c>
      <c r="AY196" s="15" t="s">
        <v>121</v>
      </c>
      <c r="BE196" s="170">
        <f>IF(N196="základní",J196,0)</f>
        <v>0</v>
      </c>
      <c r="BF196" s="170">
        <f>IF(N196="snížená",J196,0)</f>
        <v>0</v>
      </c>
      <c r="BG196" s="170">
        <f>IF(N196="zákl. přenesená",J196,0)</f>
        <v>0</v>
      </c>
      <c r="BH196" s="170">
        <f>IF(N196="sníž. přenesená",J196,0)</f>
        <v>0</v>
      </c>
      <c r="BI196" s="170">
        <f>IF(N196="nulová",J196,0)</f>
        <v>0</v>
      </c>
      <c r="BJ196" s="15" t="s">
        <v>81</v>
      </c>
      <c r="BK196" s="170">
        <f>ROUND(I196*H196,2)</f>
        <v>0</v>
      </c>
      <c r="BL196" s="15" t="s">
        <v>128</v>
      </c>
      <c r="BM196" s="169" t="s">
        <v>381</v>
      </c>
    </row>
    <row r="197" spans="1:47" s="2" customFormat="1" ht="29.25">
      <c r="A197" s="30"/>
      <c r="B197" s="31"/>
      <c r="C197" s="30"/>
      <c r="D197" s="171" t="s">
        <v>130</v>
      </c>
      <c r="E197" s="30"/>
      <c r="F197" s="172" t="s">
        <v>305</v>
      </c>
      <c r="G197" s="30"/>
      <c r="H197" s="30"/>
      <c r="I197" s="94"/>
      <c r="J197" s="30"/>
      <c r="K197" s="30"/>
      <c r="L197" s="31"/>
      <c r="M197" s="173"/>
      <c r="N197" s="174"/>
      <c r="O197" s="56"/>
      <c r="P197" s="56"/>
      <c r="Q197" s="56"/>
      <c r="R197" s="56"/>
      <c r="S197" s="56"/>
      <c r="T197" s="56"/>
      <c r="U197" s="57"/>
      <c r="V197" s="30"/>
      <c r="W197" s="30"/>
      <c r="X197" s="30"/>
      <c r="Y197" s="30"/>
      <c r="Z197" s="30"/>
      <c r="AA197" s="30"/>
      <c r="AB197" s="30"/>
      <c r="AC197" s="30"/>
      <c r="AD197" s="30"/>
      <c r="AE197" s="30"/>
      <c r="AT197" s="15" t="s">
        <v>130</v>
      </c>
      <c r="AU197" s="15" t="s">
        <v>83</v>
      </c>
    </row>
    <row r="198" spans="1:65" s="2" customFormat="1" ht="21.75" customHeight="1">
      <c r="A198" s="30"/>
      <c r="B198" s="157"/>
      <c r="C198" s="158" t="s">
        <v>7</v>
      </c>
      <c r="D198" s="158" t="s">
        <v>123</v>
      </c>
      <c r="E198" s="159" t="s">
        <v>306</v>
      </c>
      <c r="F198" s="160" t="s">
        <v>307</v>
      </c>
      <c r="G198" s="161" t="s">
        <v>279</v>
      </c>
      <c r="H198" s="162">
        <v>73.527</v>
      </c>
      <c r="I198" s="163"/>
      <c r="J198" s="164">
        <f>ROUND(I198*H198,2)</f>
        <v>0</v>
      </c>
      <c r="K198" s="160" t="s">
        <v>127</v>
      </c>
      <c r="L198" s="31"/>
      <c r="M198" s="165" t="s">
        <v>1</v>
      </c>
      <c r="N198" s="166" t="s">
        <v>38</v>
      </c>
      <c r="O198" s="56"/>
      <c r="P198" s="167">
        <f>O198*H198</f>
        <v>0</v>
      </c>
      <c r="Q198" s="167">
        <v>0</v>
      </c>
      <c r="R198" s="167">
        <f>Q198*H198</f>
        <v>0</v>
      </c>
      <c r="S198" s="167">
        <v>0</v>
      </c>
      <c r="T198" s="167">
        <f>S198*H198</f>
        <v>0</v>
      </c>
      <c r="U198" s="168" t="s">
        <v>1</v>
      </c>
      <c r="V198" s="30"/>
      <c r="W198" s="30"/>
      <c r="X198" s="30"/>
      <c r="Y198" s="30"/>
      <c r="Z198" s="30"/>
      <c r="AA198" s="30"/>
      <c r="AB198" s="30"/>
      <c r="AC198" s="30"/>
      <c r="AD198" s="30"/>
      <c r="AE198" s="30"/>
      <c r="AR198" s="169" t="s">
        <v>128</v>
      </c>
      <c r="AT198" s="169" t="s">
        <v>123</v>
      </c>
      <c r="AU198" s="169" t="s">
        <v>83</v>
      </c>
      <c r="AY198" s="15" t="s">
        <v>121</v>
      </c>
      <c r="BE198" s="170">
        <f>IF(N198="základní",J198,0)</f>
        <v>0</v>
      </c>
      <c r="BF198" s="170">
        <f>IF(N198="snížená",J198,0)</f>
        <v>0</v>
      </c>
      <c r="BG198" s="170">
        <f>IF(N198="zákl. přenesená",J198,0)</f>
        <v>0</v>
      </c>
      <c r="BH198" s="170">
        <f>IF(N198="sníž. přenesená",J198,0)</f>
        <v>0</v>
      </c>
      <c r="BI198" s="170">
        <f>IF(N198="nulová",J198,0)</f>
        <v>0</v>
      </c>
      <c r="BJ198" s="15" t="s">
        <v>81</v>
      </c>
      <c r="BK198" s="170">
        <f>ROUND(I198*H198,2)</f>
        <v>0</v>
      </c>
      <c r="BL198" s="15" t="s">
        <v>128</v>
      </c>
      <c r="BM198" s="169" t="s">
        <v>382</v>
      </c>
    </row>
    <row r="199" spans="1:47" s="2" customFormat="1" ht="29.25">
      <c r="A199" s="30"/>
      <c r="B199" s="31"/>
      <c r="C199" s="30"/>
      <c r="D199" s="171" t="s">
        <v>130</v>
      </c>
      <c r="E199" s="30"/>
      <c r="F199" s="172" t="s">
        <v>309</v>
      </c>
      <c r="G199" s="30"/>
      <c r="H199" s="30"/>
      <c r="I199" s="94"/>
      <c r="J199" s="30"/>
      <c r="K199" s="30"/>
      <c r="L199" s="31"/>
      <c r="M199" s="193"/>
      <c r="N199" s="194"/>
      <c r="O199" s="195"/>
      <c r="P199" s="195"/>
      <c r="Q199" s="195"/>
      <c r="R199" s="195"/>
      <c r="S199" s="195"/>
      <c r="T199" s="195"/>
      <c r="U199" s="196"/>
      <c r="V199" s="30"/>
      <c r="W199" s="30"/>
      <c r="X199" s="30"/>
      <c r="Y199" s="30"/>
      <c r="Z199" s="30"/>
      <c r="AA199" s="30"/>
      <c r="AB199" s="30"/>
      <c r="AC199" s="30"/>
      <c r="AD199" s="30"/>
      <c r="AE199" s="30"/>
      <c r="AT199" s="15" t="s">
        <v>130</v>
      </c>
      <c r="AU199" s="15" t="s">
        <v>83</v>
      </c>
    </row>
    <row r="200" spans="1:31" s="2" customFormat="1" ht="6.95" customHeight="1">
      <c r="A200" s="30"/>
      <c r="B200" s="45"/>
      <c r="C200" s="46"/>
      <c r="D200" s="46"/>
      <c r="E200" s="46"/>
      <c r="F200" s="46"/>
      <c r="G200" s="46"/>
      <c r="H200" s="46"/>
      <c r="I200" s="118"/>
      <c r="J200" s="46"/>
      <c r="K200" s="46"/>
      <c r="L200" s="31"/>
      <c r="M200" s="30"/>
      <c r="O200" s="30"/>
      <c r="P200" s="30"/>
      <c r="Q200" s="30"/>
      <c r="R200" s="30"/>
      <c r="S200" s="30"/>
      <c r="T200" s="30"/>
      <c r="U200" s="30"/>
      <c r="V200" s="30"/>
      <c r="W200" s="30"/>
      <c r="X200" s="30"/>
      <c r="Y200" s="30"/>
      <c r="Z200" s="30"/>
      <c r="AA200" s="30"/>
      <c r="AB200" s="30"/>
      <c r="AC200" s="30"/>
      <c r="AD200" s="30"/>
      <c r="AE200" s="30"/>
    </row>
    <row r="201" spans="4:11" ht="15">
      <c r="D201" s="241" t="s">
        <v>429</v>
      </c>
      <c r="E201" s="242"/>
      <c r="F201" s="242"/>
      <c r="G201" s="242"/>
      <c r="H201" s="242"/>
      <c r="I201" s="243"/>
      <c r="J201" s="242"/>
      <c r="K201" s="242"/>
    </row>
  </sheetData>
  <autoFilter ref="C122:K199"/>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9"/>
  <sheetViews>
    <sheetView showGridLines="0" workbookViewId="0" topLeftCell="A68">
      <selection activeCell="G138" sqref="G13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1"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L2" s="198" t="s">
        <v>5</v>
      </c>
      <c r="M2" s="199"/>
      <c r="N2" s="199"/>
      <c r="O2" s="199"/>
      <c r="P2" s="199"/>
      <c r="Q2" s="199"/>
      <c r="R2" s="199"/>
      <c r="S2" s="199"/>
      <c r="T2" s="199"/>
      <c r="U2" s="199"/>
      <c r="V2" s="199"/>
      <c r="AT2" s="15" t="s">
        <v>89</v>
      </c>
    </row>
    <row r="3" spans="2:46" s="1" customFormat="1" ht="6.95" customHeight="1">
      <c r="B3" s="16"/>
      <c r="C3" s="17"/>
      <c r="D3" s="17"/>
      <c r="E3" s="17"/>
      <c r="F3" s="17"/>
      <c r="G3" s="17"/>
      <c r="H3" s="17"/>
      <c r="I3" s="92"/>
      <c r="J3" s="17"/>
      <c r="K3" s="17"/>
      <c r="L3" s="18"/>
      <c r="AT3" s="15" t="s">
        <v>83</v>
      </c>
    </row>
    <row r="4" spans="2:46" s="1" customFormat="1" ht="24.95" customHeight="1">
      <c r="B4" s="18"/>
      <c r="D4" s="19" t="s">
        <v>90</v>
      </c>
      <c r="I4" s="91"/>
      <c r="L4" s="18"/>
      <c r="M4" s="93" t="s">
        <v>10</v>
      </c>
      <c r="AT4" s="15" t="s">
        <v>3</v>
      </c>
    </row>
    <row r="5" spans="2:12" s="1" customFormat="1" ht="6.95" customHeight="1">
      <c r="B5" s="18"/>
      <c r="I5" s="91"/>
      <c r="L5" s="18"/>
    </row>
    <row r="6" spans="2:12" s="1" customFormat="1" ht="12" customHeight="1">
      <c r="B6" s="18"/>
      <c r="D6" s="25" t="s">
        <v>16</v>
      </c>
      <c r="I6" s="91"/>
      <c r="L6" s="18"/>
    </row>
    <row r="7" spans="2:12" s="1" customFormat="1" ht="16.5" customHeight="1">
      <c r="B7" s="18"/>
      <c r="E7" s="238" t="str">
        <f>'Rekapitulace stavby'!K6</f>
        <v>II/118 Slaný</v>
      </c>
      <c r="F7" s="239"/>
      <c r="G7" s="239"/>
      <c r="H7" s="239"/>
      <c r="I7" s="91"/>
      <c r="L7" s="18"/>
    </row>
    <row r="8" spans="1:31" s="2" customFormat="1" ht="12" customHeight="1">
      <c r="A8" s="30"/>
      <c r="B8" s="31"/>
      <c r="C8" s="30"/>
      <c r="D8" s="25" t="s">
        <v>91</v>
      </c>
      <c r="E8" s="30"/>
      <c r="F8" s="30"/>
      <c r="G8" s="30"/>
      <c r="H8" s="30"/>
      <c r="I8" s="94"/>
      <c r="J8" s="30"/>
      <c r="K8" s="30"/>
      <c r="L8" s="40"/>
      <c r="S8" s="30"/>
      <c r="T8" s="30"/>
      <c r="U8" s="30"/>
      <c r="V8" s="30"/>
      <c r="W8" s="30"/>
      <c r="X8" s="30"/>
      <c r="Y8" s="30"/>
      <c r="Z8" s="30"/>
      <c r="AA8" s="30"/>
      <c r="AB8" s="30"/>
      <c r="AC8" s="30"/>
      <c r="AD8" s="30"/>
      <c r="AE8" s="30"/>
    </row>
    <row r="9" spans="1:31" s="2" customFormat="1" ht="16.5" customHeight="1">
      <c r="A9" s="30"/>
      <c r="B9" s="31"/>
      <c r="C9" s="30"/>
      <c r="D9" s="30"/>
      <c r="E9" s="210" t="s">
        <v>383</v>
      </c>
      <c r="F9" s="237"/>
      <c r="G9" s="237"/>
      <c r="H9" s="237"/>
      <c r="I9" s="94"/>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94"/>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9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9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94"/>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9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9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94"/>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9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40" t="str">
        <f>'Rekapitulace stavby'!E14</f>
        <v>Vyplň údaj</v>
      </c>
      <c r="F18" s="229"/>
      <c r="G18" s="229"/>
      <c r="H18" s="229"/>
      <c r="I18" s="9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94"/>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9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9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94"/>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9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9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94"/>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94"/>
      <c r="J26" s="30"/>
      <c r="K26" s="30"/>
      <c r="L26" s="40"/>
      <c r="S26" s="30"/>
      <c r="T26" s="30"/>
      <c r="U26" s="30"/>
      <c r="V26" s="30"/>
      <c r="W26" s="30"/>
      <c r="X26" s="30"/>
      <c r="Y26" s="30"/>
      <c r="Z26" s="30"/>
      <c r="AA26" s="30"/>
      <c r="AB26" s="30"/>
      <c r="AC26" s="30"/>
      <c r="AD26" s="30"/>
      <c r="AE26" s="30"/>
    </row>
    <row r="27" spans="1:31" s="8" customFormat="1" ht="16.5" customHeight="1">
      <c r="A27" s="96"/>
      <c r="B27" s="97"/>
      <c r="C27" s="96"/>
      <c r="D27" s="96"/>
      <c r="E27" s="233" t="s">
        <v>1</v>
      </c>
      <c r="F27" s="233"/>
      <c r="G27" s="233"/>
      <c r="H27" s="233"/>
      <c r="I27" s="98"/>
      <c r="J27" s="96"/>
      <c r="K27" s="96"/>
      <c r="L27" s="99"/>
      <c r="S27" s="96"/>
      <c r="T27" s="96"/>
      <c r="U27" s="96"/>
      <c r="V27" s="96"/>
      <c r="W27" s="96"/>
      <c r="X27" s="96"/>
      <c r="Y27" s="96"/>
      <c r="Z27" s="96"/>
      <c r="AA27" s="96"/>
      <c r="AB27" s="96"/>
      <c r="AC27" s="96"/>
      <c r="AD27" s="96"/>
      <c r="AE27" s="96"/>
    </row>
    <row r="28" spans="1:31" s="2" customFormat="1" ht="6.95" customHeight="1">
      <c r="A28" s="30"/>
      <c r="B28" s="31"/>
      <c r="C28" s="30"/>
      <c r="D28" s="30"/>
      <c r="E28" s="30"/>
      <c r="F28" s="30"/>
      <c r="G28" s="30"/>
      <c r="H28" s="30"/>
      <c r="I28" s="94"/>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100"/>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101" t="s">
        <v>33</v>
      </c>
      <c r="E30" s="30"/>
      <c r="F30" s="30"/>
      <c r="G30" s="30"/>
      <c r="H30" s="30"/>
      <c r="I30" s="94"/>
      <c r="J30" s="69">
        <f>ROUND(J120,2)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100"/>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102"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103" t="s">
        <v>37</v>
      </c>
      <c r="E33" s="25" t="s">
        <v>38</v>
      </c>
      <c r="F33" s="104">
        <f>ROUND((SUM(BE120:BE138)),2)</f>
        <v>0</v>
      </c>
      <c r="G33" s="30"/>
      <c r="H33" s="30"/>
      <c r="I33" s="105">
        <v>0.21</v>
      </c>
      <c r="J33" s="104">
        <f>ROUND(((SUM(BE120:BE138))*I33),2)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104">
        <f>ROUND((SUM(BF120:BF138)),2)</f>
        <v>0</v>
      </c>
      <c r="G34" s="30"/>
      <c r="H34" s="30"/>
      <c r="I34" s="105">
        <v>0.15</v>
      </c>
      <c r="J34" s="104">
        <f>ROUND(((SUM(BF120:BF138))*I34),2)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104">
        <f>ROUND((SUM(BG120:BG138)),2)</f>
        <v>0</v>
      </c>
      <c r="G35" s="30"/>
      <c r="H35" s="30"/>
      <c r="I35" s="105">
        <v>0.21</v>
      </c>
      <c r="J35" s="104">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104">
        <f>ROUND((SUM(BH120:BH138)),2)</f>
        <v>0</v>
      </c>
      <c r="G36" s="30"/>
      <c r="H36" s="30"/>
      <c r="I36" s="105">
        <v>0.15</v>
      </c>
      <c r="J36" s="104">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104">
        <f>ROUND((SUM(BI120:BI138)),2)</f>
        <v>0</v>
      </c>
      <c r="G37" s="30"/>
      <c r="H37" s="30"/>
      <c r="I37" s="105">
        <v>0</v>
      </c>
      <c r="J37" s="104">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94"/>
      <c r="J38" s="30"/>
      <c r="K38" s="30"/>
      <c r="L38" s="40"/>
      <c r="S38" s="30"/>
      <c r="T38" s="30"/>
      <c r="U38" s="30"/>
      <c r="V38" s="30"/>
      <c r="W38" s="30"/>
      <c r="X38" s="30"/>
      <c r="Y38" s="30"/>
      <c r="Z38" s="30"/>
      <c r="AA38" s="30"/>
      <c r="AB38" s="30"/>
      <c r="AC38" s="30"/>
      <c r="AD38" s="30"/>
      <c r="AE38" s="30"/>
    </row>
    <row r="39" spans="1:31" s="2" customFormat="1" ht="25.35" customHeight="1">
      <c r="A39" s="30"/>
      <c r="B39" s="31"/>
      <c r="C39" s="106"/>
      <c r="D39" s="107" t="s">
        <v>43</v>
      </c>
      <c r="E39" s="58"/>
      <c r="F39" s="58"/>
      <c r="G39" s="108" t="s">
        <v>44</v>
      </c>
      <c r="H39" s="109" t="s">
        <v>45</v>
      </c>
      <c r="I39" s="110"/>
      <c r="J39" s="111">
        <f>SUM(J30:J37)</f>
        <v>0</v>
      </c>
      <c r="K39" s="112"/>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94"/>
      <c r="J40" s="30"/>
      <c r="K40" s="30"/>
      <c r="L40" s="40"/>
      <c r="S40" s="30"/>
      <c r="T40" s="30"/>
      <c r="U40" s="30"/>
      <c r="V40" s="30"/>
      <c r="W40" s="30"/>
      <c r="X40" s="30"/>
      <c r="Y40" s="30"/>
      <c r="Z40" s="30"/>
      <c r="AA40" s="30"/>
      <c r="AB40" s="30"/>
      <c r="AC40" s="30"/>
      <c r="AD40" s="30"/>
      <c r="AE40" s="30"/>
    </row>
    <row r="41" spans="2:12" s="1" customFormat="1" ht="14.45" customHeight="1">
      <c r="B41" s="18"/>
      <c r="I41" s="91"/>
      <c r="L41" s="18"/>
    </row>
    <row r="42" spans="2:12" s="1" customFormat="1" ht="14.45" customHeight="1">
      <c r="B42" s="18"/>
      <c r="I42" s="91"/>
      <c r="L42" s="18"/>
    </row>
    <row r="43" spans="2:12" s="1" customFormat="1" ht="14.45" customHeight="1">
      <c r="B43" s="18"/>
      <c r="I43" s="91"/>
      <c r="L43" s="18"/>
    </row>
    <row r="44" spans="2:12" s="1" customFormat="1" ht="14.45" customHeight="1">
      <c r="B44" s="18"/>
      <c r="I44" s="91"/>
      <c r="L44" s="18"/>
    </row>
    <row r="45" spans="2:12" s="1" customFormat="1" ht="14.45" customHeight="1">
      <c r="B45" s="18"/>
      <c r="I45" s="91"/>
      <c r="L45" s="18"/>
    </row>
    <row r="46" spans="2:12" s="1" customFormat="1" ht="14.45" customHeight="1">
      <c r="B46" s="18"/>
      <c r="I46" s="91"/>
      <c r="L46" s="18"/>
    </row>
    <row r="47" spans="2:12" s="1" customFormat="1" ht="14.45" customHeight="1">
      <c r="B47" s="18"/>
      <c r="I47" s="91"/>
      <c r="L47" s="18"/>
    </row>
    <row r="48" spans="2:12" s="1" customFormat="1" ht="14.45" customHeight="1">
      <c r="B48" s="18"/>
      <c r="I48" s="91"/>
      <c r="L48" s="18"/>
    </row>
    <row r="49" spans="2:12" s="1" customFormat="1" ht="14.45" customHeight="1">
      <c r="B49" s="18"/>
      <c r="I49" s="91"/>
      <c r="L49" s="18"/>
    </row>
    <row r="50" spans="2:12" s="2" customFormat="1" ht="14.45" customHeight="1">
      <c r="B50" s="40"/>
      <c r="D50" s="41" t="s">
        <v>46</v>
      </c>
      <c r="E50" s="42"/>
      <c r="F50" s="42"/>
      <c r="G50" s="41" t="s">
        <v>47</v>
      </c>
      <c r="H50" s="42"/>
      <c r="I50" s="113"/>
      <c r="J50" s="42"/>
      <c r="K50" s="42"/>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0"/>
      <c r="B61" s="31"/>
      <c r="C61" s="30"/>
      <c r="D61" s="43" t="s">
        <v>48</v>
      </c>
      <c r="E61" s="33"/>
      <c r="F61" s="114" t="s">
        <v>49</v>
      </c>
      <c r="G61" s="43" t="s">
        <v>48</v>
      </c>
      <c r="H61" s="33"/>
      <c r="I61" s="115"/>
      <c r="J61" s="116" t="s">
        <v>49</v>
      </c>
      <c r="K61" s="33"/>
      <c r="L61" s="40"/>
      <c r="S61" s="30"/>
      <c r="T61" s="30"/>
      <c r="U61" s="30"/>
      <c r="V61" s="30"/>
      <c r="W61" s="30"/>
      <c r="X61" s="30"/>
      <c r="Y61" s="30"/>
      <c r="Z61" s="30"/>
      <c r="AA61" s="30"/>
      <c r="AB61" s="30"/>
      <c r="AC61" s="30"/>
      <c r="AD61" s="30"/>
      <c r="AE61" s="30"/>
    </row>
    <row r="62" spans="2:12" ht="12">
      <c r="B62" s="18"/>
      <c r="L62" s="18"/>
    </row>
    <row r="63" spans="2:12" ht="12">
      <c r="B63" s="18"/>
      <c r="L63" s="18"/>
    </row>
    <row r="64" spans="2:12" ht="12">
      <c r="B64" s="18"/>
      <c r="L64" s="18"/>
    </row>
    <row r="65" spans="1:31" s="2" customFormat="1" ht="12.75">
      <c r="A65" s="30"/>
      <c r="B65" s="31"/>
      <c r="C65" s="30"/>
      <c r="D65" s="41" t="s">
        <v>50</v>
      </c>
      <c r="E65" s="44"/>
      <c r="F65" s="44"/>
      <c r="G65" s="41" t="s">
        <v>51</v>
      </c>
      <c r="H65" s="44"/>
      <c r="I65" s="117"/>
      <c r="J65" s="44"/>
      <c r="K65" s="44"/>
      <c r="L65" s="40"/>
      <c r="S65" s="30"/>
      <c r="T65" s="30"/>
      <c r="U65" s="30"/>
      <c r="V65" s="30"/>
      <c r="W65" s="30"/>
      <c r="X65" s="30"/>
      <c r="Y65" s="30"/>
      <c r="Z65" s="30"/>
      <c r="AA65" s="30"/>
      <c r="AB65" s="30"/>
      <c r="AC65" s="30"/>
      <c r="AD65" s="30"/>
      <c r="AE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0"/>
      <c r="B76" s="31"/>
      <c r="C76" s="30"/>
      <c r="D76" s="43" t="s">
        <v>48</v>
      </c>
      <c r="E76" s="33"/>
      <c r="F76" s="114" t="s">
        <v>49</v>
      </c>
      <c r="G76" s="43" t="s">
        <v>48</v>
      </c>
      <c r="H76" s="33"/>
      <c r="I76" s="115"/>
      <c r="J76" s="11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118"/>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119"/>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94"/>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94"/>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94"/>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8" t="str">
        <f>E7</f>
        <v>II/118 Slaný</v>
      </c>
      <c r="F85" s="239"/>
      <c r="G85" s="239"/>
      <c r="H85" s="239"/>
      <c r="I85" s="94"/>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94"/>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10" t="str">
        <f>E9</f>
        <v>03 - Ostatní</v>
      </c>
      <c r="F87" s="237"/>
      <c r="G87" s="237"/>
      <c r="H87" s="237"/>
      <c r="I87" s="94"/>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94"/>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9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94"/>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9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9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94"/>
      <c r="J93" s="30"/>
      <c r="K93" s="30"/>
      <c r="L93" s="40"/>
      <c r="S93" s="30"/>
      <c r="T93" s="30"/>
      <c r="U93" s="30"/>
      <c r="V93" s="30"/>
      <c r="W93" s="30"/>
      <c r="X93" s="30"/>
      <c r="Y93" s="30"/>
      <c r="Z93" s="30"/>
      <c r="AA93" s="30"/>
      <c r="AB93" s="30"/>
      <c r="AC93" s="30"/>
      <c r="AD93" s="30"/>
      <c r="AE93" s="30"/>
    </row>
    <row r="94" spans="1:31" s="2" customFormat="1" ht="29.25" customHeight="1">
      <c r="A94" s="30"/>
      <c r="B94" s="31"/>
      <c r="C94" s="120" t="s">
        <v>94</v>
      </c>
      <c r="D94" s="106"/>
      <c r="E94" s="106"/>
      <c r="F94" s="106"/>
      <c r="G94" s="106"/>
      <c r="H94" s="106"/>
      <c r="I94" s="121"/>
      <c r="J94" s="122" t="s">
        <v>95</v>
      </c>
      <c r="K94" s="106"/>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94"/>
      <c r="J95" s="30"/>
      <c r="K95" s="30"/>
      <c r="L95" s="40"/>
      <c r="S95" s="30"/>
      <c r="T95" s="30"/>
      <c r="U95" s="30"/>
      <c r="V95" s="30"/>
      <c r="W95" s="30"/>
      <c r="X95" s="30"/>
      <c r="Y95" s="30"/>
      <c r="Z95" s="30"/>
      <c r="AA95" s="30"/>
      <c r="AB95" s="30"/>
      <c r="AC95" s="30"/>
      <c r="AD95" s="30"/>
      <c r="AE95" s="30"/>
    </row>
    <row r="96" spans="1:47" s="2" customFormat="1" ht="22.9" customHeight="1">
      <c r="A96" s="30"/>
      <c r="B96" s="31"/>
      <c r="C96" s="123" t="s">
        <v>96</v>
      </c>
      <c r="D96" s="30"/>
      <c r="E96" s="30"/>
      <c r="F96" s="30"/>
      <c r="G96" s="30"/>
      <c r="H96" s="30"/>
      <c r="I96" s="94"/>
      <c r="J96" s="69">
        <f>J120</f>
        <v>0</v>
      </c>
      <c r="K96" s="30"/>
      <c r="L96" s="40"/>
      <c r="S96" s="30"/>
      <c r="T96" s="30"/>
      <c r="U96" s="30"/>
      <c r="V96" s="30"/>
      <c r="W96" s="30"/>
      <c r="X96" s="30"/>
      <c r="Y96" s="30"/>
      <c r="Z96" s="30"/>
      <c r="AA96" s="30"/>
      <c r="AB96" s="30"/>
      <c r="AC96" s="30"/>
      <c r="AD96" s="30"/>
      <c r="AE96" s="30"/>
      <c r="AU96" s="15" t="s">
        <v>97</v>
      </c>
    </row>
    <row r="97" spans="2:12" s="9" customFormat="1" ht="24.95" customHeight="1">
      <c r="B97" s="124"/>
      <c r="D97" s="125" t="s">
        <v>384</v>
      </c>
      <c r="E97" s="126"/>
      <c r="F97" s="126"/>
      <c r="G97" s="126"/>
      <c r="H97" s="126"/>
      <c r="I97" s="127"/>
      <c r="J97" s="128">
        <f>J121</f>
        <v>0</v>
      </c>
      <c r="L97" s="124"/>
    </row>
    <row r="98" spans="2:12" s="10" customFormat="1" ht="19.9" customHeight="1">
      <c r="B98" s="129"/>
      <c r="D98" s="130" t="s">
        <v>385</v>
      </c>
      <c r="E98" s="131"/>
      <c r="F98" s="131"/>
      <c r="G98" s="131"/>
      <c r="H98" s="131"/>
      <c r="I98" s="132"/>
      <c r="J98" s="133">
        <f>J122</f>
        <v>0</v>
      </c>
      <c r="L98" s="129"/>
    </row>
    <row r="99" spans="2:12" s="10" customFormat="1" ht="19.9" customHeight="1">
      <c r="B99" s="129"/>
      <c r="D99" s="130" t="s">
        <v>386</v>
      </c>
      <c r="E99" s="131"/>
      <c r="F99" s="131"/>
      <c r="G99" s="131"/>
      <c r="H99" s="131"/>
      <c r="I99" s="132"/>
      <c r="J99" s="133">
        <f>J125</f>
        <v>0</v>
      </c>
      <c r="L99" s="129"/>
    </row>
    <row r="100" spans="2:12" s="10" customFormat="1" ht="19.9" customHeight="1">
      <c r="B100" s="129"/>
      <c r="D100" s="130" t="s">
        <v>387</v>
      </c>
      <c r="E100" s="131"/>
      <c r="F100" s="131"/>
      <c r="G100" s="131"/>
      <c r="H100" s="131"/>
      <c r="I100" s="132"/>
      <c r="J100" s="133">
        <f>J128</f>
        <v>0</v>
      </c>
      <c r="L100" s="129"/>
    </row>
    <row r="101" spans="1:31" s="2" customFormat="1" ht="21.75" customHeight="1">
      <c r="A101" s="30"/>
      <c r="B101" s="31"/>
      <c r="C101" s="30"/>
      <c r="D101" s="30"/>
      <c r="E101" s="30"/>
      <c r="F101" s="30"/>
      <c r="G101" s="30"/>
      <c r="H101" s="30"/>
      <c r="I101" s="94"/>
      <c r="J101" s="30"/>
      <c r="K101" s="30"/>
      <c r="L101" s="40"/>
      <c r="S101" s="30"/>
      <c r="T101" s="30"/>
      <c r="U101" s="30"/>
      <c r="V101" s="30"/>
      <c r="W101" s="30"/>
      <c r="X101" s="30"/>
      <c r="Y101" s="30"/>
      <c r="Z101" s="30"/>
      <c r="AA101" s="30"/>
      <c r="AB101" s="30"/>
      <c r="AC101" s="30"/>
      <c r="AD101" s="30"/>
      <c r="AE101" s="30"/>
    </row>
    <row r="102" spans="1:31" s="2" customFormat="1" ht="6.95" customHeight="1">
      <c r="A102" s="30"/>
      <c r="B102" s="45"/>
      <c r="C102" s="46"/>
      <c r="D102" s="46"/>
      <c r="E102" s="46"/>
      <c r="F102" s="46"/>
      <c r="G102" s="46"/>
      <c r="H102" s="46"/>
      <c r="I102" s="118"/>
      <c r="J102" s="46"/>
      <c r="K102" s="46"/>
      <c r="L102" s="40"/>
      <c r="S102" s="30"/>
      <c r="T102" s="30"/>
      <c r="U102" s="30"/>
      <c r="V102" s="30"/>
      <c r="W102" s="30"/>
      <c r="X102" s="30"/>
      <c r="Y102" s="30"/>
      <c r="Z102" s="30"/>
      <c r="AA102" s="30"/>
      <c r="AB102" s="30"/>
      <c r="AC102" s="30"/>
      <c r="AD102" s="30"/>
      <c r="AE102" s="30"/>
    </row>
    <row r="106" spans="1:31" s="2" customFormat="1" ht="6.95" customHeight="1">
      <c r="A106" s="30"/>
      <c r="B106" s="47"/>
      <c r="C106" s="48"/>
      <c r="D106" s="48"/>
      <c r="E106" s="48"/>
      <c r="F106" s="48"/>
      <c r="G106" s="48"/>
      <c r="H106" s="48"/>
      <c r="I106" s="119"/>
      <c r="J106" s="48"/>
      <c r="K106" s="48"/>
      <c r="L106" s="40"/>
      <c r="S106" s="30"/>
      <c r="T106" s="30"/>
      <c r="U106" s="30"/>
      <c r="V106" s="30"/>
      <c r="W106" s="30"/>
      <c r="X106" s="30"/>
      <c r="Y106" s="30"/>
      <c r="Z106" s="30"/>
      <c r="AA106" s="30"/>
      <c r="AB106" s="30"/>
      <c r="AC106" s="30"/>
      <c r="AD106" s="30"/>
      <c r="AE106" s="30"/>
    </row>
    <row r="107" spans="1:31" s="2" customFormat="1" ht="24.95" customHeight="1">
      <c r="A107" s="30"/>
      <c r="B107" s="31"/>
      <c r="C107" s="19" t="s">
        <v>105</v>
      </c>
      <c r="D107" s="30"/>
      <c r="E107" s="30"/>
      <c r="F107" s="30"/>
      <c r="G107" s="30"/>
      <c r="H107" s="30"/>
      <c r="I107" s="94"/>
      <c r="J107" s="30"/>
      <c r="K107" s="30"/>
      <c r="L107" s="40"/>
      <c r="S107" s="30"/>
      <c r="T107" s="30"/>
      <c r="U107" s="30"/>
      <c r="V107" s="30"/>
      <c r="W107" s="30"/>
      <c r="X107" s="30"/>
      <c r="Y107" s="30"/>
      <c r="Z107" s="30"/>
      <c r="AA107" s="30"/>
      <c r="AB107" s="30"/>
      <c r="AC107" s="30"/>
      <c r="AD107" s="30"/>
      <c r="AE107" s="30"/>
    </row>
    <row r="108" spans="1:31" s="2" customFormat="1" ht="6.95" customHeight="1">
      <c r="A108" s="30"/>
      <c r="B108" s="31"/>
      <c r="C108" s="30"/>
      <c r="D108" s="30"/>
      <c r="E108" s="30"/>
      <c r="F108" s="30"/>
      <c r="G108" s="30"/>
      <c r="H108" s="30"/>
      <c r="I108" s="94"/>
      <c r="J108" s="30"/>
      <c r="K108" s="30"/>
      <c r="L108" s="40"/>
      <c r="S108" s="30"/>
      <c r="T108" s="30"/>
      <c r="U108" s="30"/>
      <c r="V108" s="30"/>
      <c r="W108" s="30"/>
      <c r="X108" s="30"/>
      <c r="Y108" s="30"/>
      <c r="Z108" s="30"/>
      <c r="AA108" s="30"/>
      <c r="AB108" s="30"/>
      <c r="AC108" s="30"/>
      <c r="AD108" s="30"/>
      <c r="AE108" s="30"/>
    </row>
    <row r="109" spans="1:31" s="2" customFormat="1" ht="12" customHeight="1">
      <c r="A109" s="30"/>
      <c r="B109" s="31"/>
      <c r="C109" s="25" t="s">
        <v>16</v>
      </c>
      <c r="D109" s="30"/>
      <c r="E109" s="30"/>
      <c r="F109" s="30"/>
      <c r="G109" s="30"/>
      <c r="H109" s="30"/>
      <c r="I109" s="94"/>
      <c r="J109" s="30"/>
      <c r="K109" s="30"/>
      <c r="L109" s="40"/>
      <c r="S109" s="30"/>
      <c r="T109" s="30"/>
      <c r="U109" s="30"/>
      <c r="V109" s="30"/>
      <c r="W109" s="30"/>
      <c r="X109" s="30"/>
      <c r="Y109" s="30"/>
      <c r="Z109" s="30"/>
      <c r="AA109" s="30"/>
      <c r="AB109" s="30"/>
      <c r="AC109" s="30"/>
      <c r="AD109" s="30"/>
      <c r="AE109" s="30"/>
    </row>
    <row r="110" spans="1:31" s="2" customFormat="1" ht="16.5" customHeight="1">
      <c r="A110" s="30"/>
      <c r="B110" s="31"/>
      <c r="C110" s="30"/>
      <c r="D110" s="30"/>
      <c r="E110" s="238" t="str">
        <f>E7</f>
        <v>II/118 Slaný</v>
      </c>
      <c r="F110" s="239"/>
      <c r="G110" s="239"/>
      <c r="H110" s="239"/>
      <c r="I110" s="94"/>
      <c r="J110" s="30"/>
      <c r="K110" s="30"/>
      <c r="L110" s="40"/>
      <c r="S110" s="30"/>
      <c r="T110" s="30"/>
      <c r="U110" s="30"/>
      <c r="V110" s="30"/>
      <c r="W110" s="30"/>
      <c r="X110" s="30"/>
      <c r="Y110" s="30"/>
      <c r="Z110" s="30"/>
      <c r="AA110" s="30"/>
      <c r="AB110" s="30"/>
      <c r="AC110" s="30"/>
      <c r="AD110" s="30"/>
      <c r="AE110" s="30"/>
    </row>
    <row r="111" spans="1:31" s="2" customFormat="1" ht="12" customHeight="1">
      <c r="A111" s="30"/>
      <c r="B111" s="31"/>
      <c r="C111" s="25" t="s">
        <v>91</v>
      </c>
      <c r="D111" s="30"/>
      <c r="E111" s="30"/>
      <c r="F111" s="30"/>
      <c r="G111" s="30"/>
      <c r="H111" s="30"/>
      <c r="I111" s="94"/>
      <c r="J111" s="30"/>
      <c r="K111" s="30"/>
      <c r="L111" s="40"/>
      <c r="S111" s="30"/>
      <c r="T111" s="30"/>
      <c r="U111" s="30"/>
      <c r="V111" s="30"/>
      <c r="W111" s="30"/>
      <c r="X111" s="30"/>
      <c r="Y111" s="30"/>
      <c r="Z111" s="30"/>
      <c r="AA111" s="30"/>
      <c r="AB111" s="30"/>
      <c r="AC111" s="30"/>
      <c r="AD111" s="30"/>
      <c r="AE111" s="30"/>
    </row>
    <row r="112" spans="1:31" s="2" customFormat="1" ht="16.5" customHeight="1">
      <c r="A112" s="30"/>
      <c r="B112" s="31"/>
      <c r="C112" s="30"/>
      <c r="D112" s="30"/>
      <c r="E112" s="210" t="str">
        <f>E9</f>
        <v>03 - Ostatní</v>
      </c>
      <c r="F112" s="237"/>
      <c r="G112" s="237"/>
      <c r="H112" s="237"/>
      <c r="I112" s="94"/>
      <c r="J112" s="30"/>
      <c r="K112" s="30"/>
      <c r="L112" s="40"/>
      <c r="S112" s="30"/>
      <c r="T112" s="30"/>
      <c r="U112" s="30"/>
      <c r="V112" s="30"/>
      <c r="W112" s="30"/>
      <c r="X112" s="30"/>
      <c r="Y112" s="30"/>
      <c r="Z112" s="30"/>
      <c r="AA112" s="30"/>
      <c r="AB112" s="30"/>
      <c r="AC112" s="30"/>
      <c r="AD112" s="30"/>
      <c r="AE112" s="30"/>
    </row>
    <row r="113" spans="1:31" s="2" customFormat="1" ht="6.95" customHeight="1">
      <c r="A113" s="30"/>
      <c r="B113" s="31"/>
      <c r="C113" s="30"/>
      <c r="D113" s="30"/>
      <c r="E113" s="30"/>
      <c r="F113" s="30"/>
      <c r="G113" s="30"/>
      <c r="H113" s="30"/>
      <c r="I113" s="94"/>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20</v>
      </c>
      <c r="D114" s="30"/>
      <c r="E114" s="30"/>
      <c r="F114" s="23" t="str">
        <f>F12</f>
        <v xml:space="preserve"> </v>
      </c>
      <c r="G114" s="30"/>
      <c r="H114" s="30"/>
      <c r="I114" s="95" t="s">
        <v>22</v>
      </c>
      <c r="J114" s="53" t="str">
        <f>IF(J12="","",J12)</f>
        <v>19. 5. 2020</v>
      </c>
      <c r="K114" s="30"/>
      <c r="L114" s="40"/>
      <c r="S114" s="30"/>
      <c r="T114" s="30"/>
      <c r="U114" s="30"/>
      <c r="V114" s="30"/>
      <c r="W114" s="30"/>
      <c r="X114" s="30"/>
      <c r="Y114" s="30"/>
      <c r="Z114" s="30"/>
      <c r="AA114" s="30"/>
      <c r="AB114" s="30"/>
      <c r="AC114" s="30"/>
      <c r="AD114" s="30"/>
      <c r="AE114" s="30"/>
    </row>
    <row r="115" spans="1:31" s="2" customFormat="1" ht="6.95" customHeight="1">
      <c r="A115" s="30"/>
      <c r="B115" s="31"/>
      <c r="C115" s="30"/>
      <c r="D115" s="30"/>
      <c r="E115" s="30"/>
      <c r="F115" s="30"/>
      <c r="G115" s="30"/>
      <c r="H115" s="30"/>
      <c r="I115" s="94"/>
      <c r="J115" s="30"/>
      <c r="K115" s="30"/>
      <c r="L115" s="40"/>
      <c r="S115" s="30"/>
      <c r="T115" s="30"/>
      <c r="U115" s="30"/>
      <c r="V115" s="30"/>
      <c r="W115" s="30"/>
      <c r="X115" s="30"/>
      <c r="Y115" s="30"/>
      <c r="Z115" s="30"/>
      <c r="AA115" s="30"/>
      <c r="AB115" s="30"/>
      <c r="AC115" s="30"/>
      <c r="AD115" s="30"/>
      <c r="AE115" s="30"/>
    </row>
    <row r="116" spans="1:31" s="2" customFormat="1" ht="15.2" customHeight="1">
      <c r="A116" s="30"/>
      <c r="B116" s="31"/>
      <c r="C116" s="25" t="s">
        <v>24</v>
      </c>
      <c r="D116" s="30"/>
      <c r="E116" s="30"/>
      <c r="F116" s="23" t="str">
        <f>E15</f>
        <v xml:space="preserve"> </v>
      </c>
      <c r="G116" s="30"/>
      <c r="H116" s="30"/>
      <c r="I116" s="95" t="s">
        <v>29</v>
      </c>
      <c r="J116" s="28" t="str">
        <f>E21</f>
        <v xml:space="preserve"> </v>
      </c>
      <c r="K116" s="30"/>
      <c r="L116" s="40"/>
      <c r="S116" s="30"/>
      <c r="T116" s="30"/>
      <c r="U116" s="30"/>
      <c r="V116" s="30"/>
      <c r="W116" s="30"/>
      <c r="X116" s="30"/>
      <c r="Y116" s="30"/>
      <c r="Z116" s="30"/>
      <c r="AA116" s="30"/>
      <c r="AB116" s="30"/>
      <c r="AC116" s="30"/>
      <c r="AD116" s="30"/>
      <c r="AE116" s="30"/>
    </row>
    <row r="117" spans="1:31" s="2" customFormat="1" ht="15.2" customHeight="1">
      <c r="A117" s="30"/>
      <c r="B117" s="31"/>
      <c r="C117" s="25" t="s">
        <v>27</v>
      </c>
      <c r="D117" s="30"/>
      <c r="E117" s="30"/>
      <c r="F117" s="23" t="str">
        <f>IF(E18="","",E18)</f>
        <v>Vyplň údaj</v>
      </c>
      <c r="G117" s="30"/>
      <c r="H117" s="30"/>
      <c r="I117" s="95" t="s">
        <v>31</v>
      </c>
      <c r="J117" s="28" t="str">
        <f>E24</f>
        <v xml:space="preserve"> </v>
      </c>
      <c r="K117" s="30"/>
      <c r="L117" s="40"/>
      <c r="S117" s="30"/>
      <c r="T117" s="30"/>
      <c r="U117" s="30"/>
      <c r="V117" s="30"/>
      <c r="W117" s="30"/>
      <c r="X117" s="30"/>
      <c r="Y117" s="30"/>
      <c r="Z117" s="30"/>
      <c r="AA117" s="30"/>
      <c r="AB117" s="30"/>
      <c r="AC117" s="30"/>
      <c r="AD117" s="30"/>
      <c r="AE117" s="30"/>
    </row>
    <row r="118" spans="1:31" s="2" customFormat="1" ht="10.35" customHeight="1">
      <c r="A118" s="30"/>
      <c r="B118" s="31"/>
      <c r="C118" s="30"/>
      <c r="D118" s="30"/>
      <c r="E118" s="30"/>
      <c r="F118" s="30"/>
      <c r="G118" s="30"/>
      <c r="H118" s="30"/>
      <c r="I118" s="94"/>
      <c r="J118" s="30"/>
      <c r="K118" s="30"/>
      <c r="L118" s="40"/>
      <c r="S118" s="30"/>
      <c r="T118" s="30"/>
      <c r="U118" s="30"/>
      <c r="V118" s="30"/>
      <c r="W118" s="30"/>
      <c r="X118" s="30"/>
      <c r="Y118" s="30"/>
      <c r="Z118" s="30"/>
      <c r="AA118" s="30"/>
      <c r="AB118" s="30"/>
      <c r="AC118" s="30"/>
      <c r="AD118" s="30"/>
      <c r="AE118" s="30"/>
    </row>
    <row r="119" spans="1:31" s="11" customFormat="1" ht="29.25" customHeight="1">
      <c r="A119" s="134"/>
      <c r="B119" s="135"/>
      <c r="C119" s="136" t="s">
        <v>106</v>
      </c>
      <c r="D119" s="137" t="s">
        <v>58</v>
      </c>
      <c r="E119" s="137" t="s">
        <v>54</v>
      </c>
      <c r="F119" s="137" t="s">
        <v>55</v>
      </c>
      <c r="G119" s="137" t="s">
        <v>107</v>
      </c>
      <c r="H119" s="137" t="s">
        <v>108</v>
      </c>
      <c r="I119" s="138" t="s">
        <v>109</v>
      </c>
      <c r="J119" s="137" t="s">
        <v>95</v>
      </c>
      <c r="K119" s="139" t="s">
        <v>110</v>
      </c>
      <c r="L119" s="140"/>
      <c r="M119" s="60" t="s">
        <v>1</v>
      </c>
      <c r="N119" s="61" t="s">
        <v>37</v>
      </c>
      <c r="O119" s="61" t="s">
        <v>111</v>
      </c>
      <c r="P119" s="61" t="s">
        <v>112</v>
      </c>
      <c r="Q119" s="61" t="s">
        <v>113</v>
      </c>
      <c r="R119" s="61" t="s">
        <v>114</v>
      </c>
      <c r="S119" s="61" t="s">
        <v>115</v>
      </c>
      <c r="T119" s="61" t="s">
        <v>116</v>
      </c>
      <c r="U119" s="62" t="s">
        <v>117</v>
      </c>
      <c r="V119" s="134"/>
      <c r="W119" s="134"/>
      <c r="X119" s="134"/>
      <c r="Y119" s="134"/>
      <c r="Z119" s="134"/>
      <c r="AA119" s="134"/>
      <c r="AB119" s="134"/>
      <c r="AC119" s="134"/>
      <c r="AD119" s="134"/>
      <c r="AE119" s="134"/>
    </row>
    <row r="120" spans="1:63" s="2" customFormat="1" ht="22.9" customHeight="1">
      <c r="A120" s="30"/>
      <c r="B120" s="31"/>
      <c r="C120" s="67" t="s">
        <v>118</v>
      </c>
      <c r="D120" s="30"/>
      <c r="E120" s="30"/>
      <c r="F120" s="30"/>
      <c r="G120" s="30"/>
      <c r="H120" s="30"/>
      <c r="I120" s="94"/>
      <c r="J120" s="141">
        <f>BK120</f>
        <v>0</v>
      </c>
      <c r="K120" s="30"/>
      <c r="L120" s="31"/>
      <c r="M120" s="63"/>
      <c r="N120" s="54"/>
      <c r="O120" s="64"/>
      <c r="P120" s="142">
        <f>P121</f>
        <v>0</v>
      </c>
      <c r="Q120" s="64"/>
      <c r="R120" s="142">
        <f>R121</f>
        <v>0.11087999999999999</v>
      </c>
      <c r="S120" s="64"/>
      <c r="T120" s="142">
        <f>T121</f>
        <v>0</v>
      </c>
      <c r="U120" s="65"/>
      <c r="V120" s="30"/>
      <c r="W120" s="30"/>
      <c r="X120" s="30"/>
      <c r="Y120" s="30"/>
      <c r="Z120" s="30"/>
      <c r="AA120" s="30"/>
      <c r="AB120" s="30"/>
      <c r="AC120" s="30"/>
      <c r="AD120" s="30"/>
      <c r="AE120" s="30"/>
      <c r="AT120" s="15" t="s">
        <v>72</v>
      </c>
      <c r="AU120" s="15" t="s">
        <v>97</v>
      </c>
      <c r="BK120" s="143">
        <f>BK121</f>
        <v>0</v>
      </c>
    </row>
    <row r="121" spans="2:63" s="12" customFormat="1" ht="25.9" customHeight="1">
      <c r="B121" s="144"/>
      <c r="D121" s="145" t="s">
        <v>72</v>
      </c>
      <c r="E121" s="146" t="s">
        <v>388</v>
      </c>
      <c r="F121" s="146" t="s">
        <v>389</v>
      </c>
      <c r="I121" s="147"/>
      <c r="J121" s="148">
        <f>BK121</f>
        <v>0</v>
      </c>
      <c r="L121" s="144"/>
      <c r="M121" s="149"/>
      <c r="N121" s="150"/>
      <c r="O121" s="150"/>
      <c r="P121" s="151">
        <f>P122+P125+P128</f>
        <v>0</v>
      </c>
      <c r="Q121" s="150"/>
      <c r="R121" s="151">
        <f>R122+R125+R128</f>
        <v>0.11087999999999999</v>
      </c>
      <c r="S121" s="150"/>
      <c r="T121" s="151">
        <f>T122+T125+T128</f>
        <v>0</v>
      </c>
      <c r="U121" s="152"/>
      <c r="AR121" s="145" t="s">
        <v>146</v>
      </c>
      <c r="AT121" s="153" t="s">
        <v>72</v>
      </c>
      <c r="AU121" s="153" t="s">
        <v>73</v>
      </c>
      <c r="AY121" s="145" t="s">
        <v>121</v>
      </c>
      <c r="BK121" s="154">
        <f>BK122+BK125+BK128</f>
        <v>0</v>
      </c>
    </row>
    <row r="122" spans="2:63" s="12" customFormat="1" ht="22.9" customHeight="1">
      <c r="B122" s="144"/>
      <c r="D122" s="145" t="s">
        <v>72</v>
      </c>
      <c r="E122" s="155" t="s">
        <v>390</v>
      </c>
      <c r="F122" s="155" t="s">
        <v>391</v>
      </c>
      <c r="I122" s="147"/>
      <c r="J122" s="156">
        <f>BK122</f>
        <v>0</v>
      </c>
      <c r="L122" s="144"/>
      <c r="M122" s="149"/>
      <c r="N122" s="150"/>
      <c r="O122" s="150"/>
      <c r="P122" s="151">
        <f>SUM(P123:P124)</f>
        <v>0</v>
      </c>
      <c r="Q122" s="150"/>
      <c r="R122" s="151">
        <f>SUM(R123:R124)</f>
        <v>0</v>
      </c>
      <c r="S122" s="150"/>
      <c r="T122" s="151">
        <f>SUM(T123:T124)</f>
        <v>0</v>
      </c>
      <c r="U122" s="152"/>
      <c r="AR122" s="145" t="s">
        <v>146</v>
      </c>
      <c r="AT122" s="153" t="s">
        <v>72</v>
      </c>
      <c r="AU122" s="153" t="s">
        <v>81</v>
      </c>
      <c r="AY122" s="145" t="s">
        <v>121</v>
      </c>
      <c r="BK122" s="154">
        <f>SUM(BK123:BK124)</f>
        <v>0</v>
      </c>
    </row>
    <row r="123" spans="1:65" s="2" customFormat="1" ht="16.5" customHeight="1">
      <c r="A123" s="30"/>
      <c r="B123" s="157"/>
      <c r="C123" s="158" t="s">
        <v>81</v>
      </c>
      <c r="D123" s="158" t="s">
        <v>123</v>
      </c>
      <c r="E123" s="159" t="s">
        <v>392</v>
      </c>
      <c r="F123" s="160" t="s">
        <v>391</v>
      </c>
      <c r="G123" s="161" t="s">
        <v>393</v>
      </c>
      <c r="H123" s="162">
        <v>1</v>
      </c>
      <c r="I123" s="163"/>
      <c r="J123" s="164">
        <f>ROUND(I123*H123,2)</f>
        <v>0</v>
      </c>
      <c r="K123" s="160" t="s">
        <v>127</v>
      </c>
      <c r="L123" s="31"/>
      <c r="M123" s="165" t="s">
        <v>1</v>
      </c>
      <c r="N123" s="166" t="s">
        <v>38</v>
      </c>
      <c r="O123" s="56"/>
      <c r="P123" s="167">
        <f>O123*H123</f>
        <v>0</v>
      </c>
      <c r="Q123" s="167">
        <v>0</v>
      </c>
      <c r="R123" s="167">
        <f>Q123*H123</f>
        <v>0</v>
      </c>
      <c r="S123" s="167">
        <v>0</v>
      </c>
      <c r="T123" s="167">
        <f>S123*H123</f>
        <v>0</v>
      </c>
      <c r="U123" s="168" t="s">
        <v>1</v>
      </c>
      <c r="V123" s="30"/>
      <c r="W123" s="30"/>
      <c r="X123" s="30"/>
      <c r="Y123" s="30"/>
      <c r="Z123" s="30"/>
      <c r="AA123" s="30"/>
      <c r="AB123" s="30"/>
      <c r="AC123" s="30"/>
      <c r="AD123" s="30"/>
      <c r="AE123" s="30"/>
      <c r="AR123" s="169" t="s">
        <v>394</v>
      </c>
      <c r="AT123" s="169" t="s">
        <v>123</v>
      </c>
      <c r="AU123" s="169" t="s">
        <v>83</v>
      </c>
      <c r="AY123" s="15" t="s">
        <v>121</v>
      </c>
      <c r="BE123" s="170">
        <f>IF(N123="základní",J123,0)</f>
        <v>0</v>
      </c>
      <c r="BF123" s="170">
        <f>IF(N123="snížená",J123,0)</f>
        <v>0</v>
      </c>
      <c r="BG123" s="170">
        <f>IF(N123="zákl. přenesená",J123,0)</f>
        <v>0</v>
      </c>
      <c r="BH123" s="170">
        <f>IF(N123="sníž. přenesená",J123,0)</f>
        <v>0</v>
      </c>
      <c r="BI123" s="170">
        <f>IF(N123="nulová",J123,0)</f>
        <v>0</v>
      </c>
      <c r="BJ123" s="15" t="s">
        <v>81</v>
      </c>
      <c r="BK123" s="170">
        <f>ROUND(I123*H123,2)</f>
        <v>0</v>
      </c>
      <c r="BL123" s="15" t="s">
        <v>394</v>
      </c>
      <c r="BM123" s="169" t="s">
        <v>395</v>
      </c>
    </row>
    <row r="124" spans="1:47" s="2" customFormat="1" ht="12">
      <c r="A124" s="30"/>
      <c r="B124" s="31"/>
      <c r="C124" s="30"/>
      <c r="D124" s="171" t="s">
        <v>130</v>
      </c>
      <c r="E124" s="30"/>
      <c r="F124" s="172" t="s">
        <v>396</v>
      </c>
      <c r="G124" s="30"/>
      <c r="H124" s="30"/>
      <c r="I124" s="94"/>
      <c r="J124" s="30"/>
      <c r="K124" s="30"/>
      <c r="L124" s="31"/>
      <c r="M124" s="173"/>
      <c r="N124" s="174"/>
      <c r="O124" s="56"/>
      <c r="P124" s="56"/>
      <c r="Q124" s="56"/>
      <c r="R124" s="56"/>
      <c r="S124" s="56"/>
      <c r="T124" s="56"/>
      <c r="U124" s="57"/>
      <c r="V124" s="30"/>
      <c r="W124" s="30"/>
      <c r="X124" s="30"/>
      <c r="Y124" s="30"/>
      <c r="Z124" s="30"/>
      <c r="AA124" s="30"/>
      <c r="AB124" s="30"/>
      <c r="AC124" s="30"/>
      <c r="AD124" s="30"/>
      <c r="AE124" s="30"/>
      <c r="AT124" s="15" t="s">
        <v>130</v>
      </c>
      <c r="AU124" s="15" t="s">
        <v>83</v>
      </c>
    </row>
    <row r="125" spans="2:63" s="12" customFormat="1" ht="22.9" customHeight="1">
      <c r="B125" s="144"/>
      <c r="D125" s="145" t="s">
        <v>72</v>
      </c>
      <c r="E125" s="155" t="s">
        <v>397</v>
      </c>
      <c r="F125" s="155" t="s">
        <v>398</v>
      </c>
      <c r="I125" s="147"/>
      <c r="J125" s="156">
        <f>BK125</f>
        <v>0</v>
      </c>
      <c r="L125" s="144"/>
      <c r="M125" s="149"/>
      <c r="N125" s="150"/>
      <c r="O125" s="150"/>
      <c r="P125" s="151">
        <f>SUM(P126:P127)</f>
        <v>0</v>
      </c>
      <c r="Q125" s="150"/>
      <c r="R125" s="151">
        <f>SUM(R126:R127)</f>
        <v>0</v>
      </c>
      <c r="S125" s="150"/>
      <c r="T125" s="151">
        <f>SUM(T126:T127)</f>
        <v>0</v>
      </c>
      <c r="U125" s="152"/>
      <c r="AR125" s="145" t="s">
        <v>146</v>
      </c>
      <c r="AT125" s="153" t="s">
        <v>72</v>
      </c>
      <c r="AU125" s="153" t="s">
        <v>81</v>
      </c>
      <c r="AY125" s="145" t="s">
        <v>121</v>
      </c>
      <c r="BK125" s="154">
        <f>SUM(BK126:BK127)</f>
        <v>0</v>
      </c>
    </row>
    <row r="126" spans="1:65" s="2" customFormat="1" ht="16.5" customHeight="1">
      <c r="A126" s="30"/>
      <c r="B126" s="157"/>
      <c r="C126" s="158" t="s">
        <v>83</v>
      </c>
      <c r="D126" s="158" t="s">
        <v>123</v>
      </c>
      <c r="E126" s="159" t="s">
        <v>399</v>
      </c>
      <c r="F126" s="160" t="s">
        <v>400</v>
      </c>
      <c r="G126" s="161" t="s">
        <v>393</v>
      </c>
      <c r="H126" s="162">
        <v>1</v>
      </c>
      <c r="I126" s="163"/>
      <c r="J126" s="164">
        <f>ROUND(I126*H126,2)</f>
        <v>0</v>
      </c>
      <c r="K126" s="160" t="s">
        <v>127</v>
      </c>
      <c r="L126" s="31"/>
      <c r="M126" s="165" t="s">
        <v>1</v>
      </c>
      <c r="N126" s="166" t="s">
        <v>38</v>
      </c>
      <c r="O126" s="56"/>
      <c r="P126" s="167">
        <f>O126*H126</f>
        <v>0</v>
      </c>
      <c r="Q126" s="167">
        <v>0</v>
      </c>
      <c r="R126" s="167">
        <f>Q126*H126</f>
        <v>0</v>
      </c>
      <c r="S126" s="167">
        <v>0</v>
      </c>
      <c r="T126" s="167">
        <f>S126*H126</f>
        <v>0</v>
      </c>
      <c r="U126" s="168" t="s">
        <v>1</v>
      </c>
      <c r="V126" s="30"/>
      <c r="W126" s="30"/>
      <c r="X126" s="30"/>
      <c r="Y126" s="30"/>
      <c r="Z126" s="30"/>
      <c r="AA126" s="30"/>
      <c r="AB126" s="30"/>
      <c r="AC126" s="30"/>
      <c r="AD126" s="30"/>
      <c r="AE126" s="30"/>
      <c r="AR126" s="169" t="s">
        <v>394</v>
      </c>
      <c r="AT126" s="169" t="s">
        <v>123</v>
      </c>
      <c r="AU126" s="169" t="s">
        <v>83</v>
      </c>
      <c r="AY126" s="15" t="s">
        <v>121</v>
      </c>
      <c r="BE126" s="170">
        <f>IF(N126="základní",J126,0)</f>
        <v>0</v>
      </c>
      <c r="BF126" s="170">
        <f>IF(N126="snížená",J126,0)</f>
        <v>0</v>
      </c>
      <c r="BG126" s="170">
        <f>IF(N126="zákl. přenesená",J126,0)</f>
        <v>0</v>
      </c>
      <c r="BH126" s="170">
        <f>IF(N126="sníž. přenesená",J126,0)</f>
        <v>0</v>
      </c>
      <c r="BI126" s="170">
        <f>IF(N126="nulová",J126,0)</f>
        <v>0</v>
      </c>
      <c r="BJ126" s="15" t="s">
        <v>81</v>
      </c>
      <c r="BK126" s="170">
        <f>ROUND(I126*H126,2)</f>
        <v>0</v>
      </c>
      <c r="BL126" s="15" t="s">
        <v>394</v>
      </c>
      <c r="BM126" s="169" t="s">
        <v>401</v>
      </c>
    </row>
    <row r="127" spans="1:47" s="2" customFormat="1" ht="19.5">
      <c r="A127" s="30"/>
      <c r="B127" s="31"/>
      <c r="C127" s="30"/>
      <c r="D127" s="171" t="s">
        <v>130</v>
      </c>
      <c r="E127" s="30"/>
      <c r="F127" s="172" t="s">
        <v>402</v>
      </c>
      <c r="G127" s="30"/>
      <c r="H127" s="30"/>
      <c r="I127" s="94"/>
      <c r="J127" s="30"/>
      <c r="K127" s="30"/>
      <c r="L127" s="31"/>
      <c r="M127" s="173"/>
      <c r="N127" s="174"/>
      <c r="O127" s="56"/>
      <c r="P127" s="56"/>
      <c r="Q127" s="56"/>
      <c r="R127" s="56"/>
      <c r="S127" s="56"/>
      <c r="T127" s="56"/>
      <c r="U127" s="57"/>
      <c r="V127" s="30"/>
      <c r="W127" s="30"/>
      <c r="X127" s="30"/>
      <c r="Y127" s="30"/>
      <c r="Z127" s="30"/>
      <c r="AA127" s="30"/>
      <c r="AB127" s="30"/>
      <c r="AC127" s="30"/>
      <c r="AD127" s="30"/>
      <c r="AE127" s="30"/>
      <c r="AT127" s="15" t="s">
        <v>130</v>
      </c>
      <c r="AU127" s="15" t="s">
        <v>83</v>
      </c>
    </row>
    <row r="128" spans="2:63" s="12" customFormat="1" ht="22.9" customHeight="1">
      <c r="B128" s="144"/>
      <c r="D128" s="145" t="s">
        <v>72</v>
      </c>
      <c r="E128" s="155" t="s">
        <v>403</v>
      </c>
      <c r="F128" s="155" t="s">
        <v>404</v>
      </c>
      <c r="I128" s="147"/>
      <c r="J128" s="156">
        <f>BK128</f>
        <v>0</v>
      </c>
      <c r="L128" s="144"/>
      <c r="M128" s="149"/>
      <c r="N128" s="150"/>
      <c r="O128" s="150"/>
      <c r="P128" s="151">
        <f>SUM(P129:P138)</f>
        <v>0</v>
      </c>
      <c r="Q128" s="150"/>
      <c r="R128" s="151">
        <f>SUM(R129:R138)</f>
        <v>0.11087999999999999</v>
      </c>
      <c r="S128" s="150"/>
      <c r="T128" s="151">
        <f>SUM(T129:T138)</f>
        <v>0</v>
      </c>
      <c r="U128" s="152"/>
      <c r="AR128" s="145" t="s">
        <v>146</v>
      </c>
      <c r="AT128" s="153" t="s">
        <v>72</v>
      </c>
      <c r="AU128" s="153" t="s">
        <v>81</v>
      </c>
      <c r="AY128" s="145" t="s">
        <v>121</v>
      </c>
      <c r="BK128" s="154">
        <f>SUM(BK129:BK138)</f>
        <v>0</v>
      </c>
    </row>
    <row r="129" spans="1:65" s="2" customFormat="1" ht="16.5" customHeight="1">
      <c r="A129" s="30"/>
      <c r="B129" s="157"/>
      <c r="C129" s="158" t="s">
        <v>136</v>
      </c>
      <c r="D129" s="158" t="s">
        <v>123</v>
      </c>
      <c r="E129" s="159" t="s">
        <v>405</v>
      </c>
      <c r="F129" s="160" t="s">
        <v>406</v>
      </c>
      <c r="G129" s="161" t="s">
        <v>410</v>
      </c>
      <c r="H129" s="162">
        <v>5</v>
      </c>
      <c r="I129" s="163"/>
      <c r="J129" s="164">
        <f>ROUND(I129*H129,2)</f>
        <v>0</v>
      </c>
      <c r="K129" s="160" t="s">
        <v>1</v>
      </c>
      <c r="L129" s="31"/>
      <c r="M129" s="165" t="s">
        <v>1</v>
      </c>
      <c r="N129" s="166" t="s">
        <v>38</v>
      </c>
      <c r="O129" s="56"/>
      <c r="P129" s="167">
        <f>O129*H129</f>
        <v>0</v>
      </c>
      <c r="Q129" s="167">
        <v>0.01386</v>
      </c>
      <c r="R129" s="167">
        <f>Q129*H129</f>
        <v>0.0693</v>
      </c>
      <c r="S129" s="167">
        <v>0</v>
      </c>
      <c r="T129" s="167">
        <f>S129*H129</f>
        <v>0</v>
      </c>
      <c r="U129" s="168" t="s">
        <v>1</v>
      </c>
      <c r="V129" s="30"/>
      <c r="W129" s="30"/>
      <c r="X129" s="30"/>
      <c r="Y129" s="30"/>
      <c r="Z129" s="30"/>
      <c r="AA129" s="30"/>
      <c r="AB129" s="30"/>
      <c r="AC129" s="30"/>
      <c r="AD129" s="30"/>
      <c r="AE129" s="30"/>
      <c r="AR129" s="169" t="s">
        <v>128</v>
      </c>
      <c r="AT129" s="169" t="s">
        <v>123</v>
      </c>
      <c r="AU129" s="169" t="s">
        <v>83</v>
      </c>
      <c r="AY129" s="15" t="s">
        <v>121</v>
      </c>
      <c r="BE129" s="170">
        <f>IF(N129="základní",J129,0)</f>
        <v>0</v>
      </c>
      <c r="BF129" s="170">
        <f>IF(N129="snížená",J129,0)</f>
        <v>0</v>
      </c>
      <c r="BG129" s="170">
        <f>IF(N129="zákl. přenesená",J129,0)</f>
        <v>0</v>
      </c>
      <c r="BH129" s="170">
        <f>IF(N129="sníž. přenesená",J129,0)</f>
        <v>0</v>
      </c>
      <c r="BI129" s="170">
        <f>IF(N129="nulová",J129,0)</f>
        <v>0</v>
      </c>
      <c r="BJ129" s="15" t="s">
        <v>81</v>
      </c>
      <c r="BK129" s="170">
        <f>ROUND(I129*H129,2)</f>
        <v>0</v>
      </c>
      <c r="BL129" s="15" t="s">
        <v>128</v>
      </c>
      <c r="BM129" s="169" t="s">
        <v>407</v>
      </c>
    </row>
    <row r="130" spans="1:47" s="2" customFormat="1" ht="12">
      <c r="A130" s="30"/>
      <c r="B130" s="31"/>
      <c r="C130" s="30"/>
      <c r="D130" s="171" t="s">
        <v>130</v>
      </c>
      <c r="E130" s="30"/>
      <c r="F130" s="172" t="s">
        <v>421</v>
      </c>
      <c r="G130" s="30"/>
      <c r="H130" s="30"/>
      <c r="I130" s="94"/>
      <c r="J130" s="30"/>
      <c r="K130" s="30"/>
      <c r="L130" s="31"/>
      <c r="M130" s="173"/>
      <c r="N130" s="174"/>
      <c r="O130" s="56"/>
      <c r="P130" s="56"/>
      <c r="Q130" s="56"/>
      <c r="R130" s="56"/>
      <c r="S130" s="56"/>
      <c r="T130" s="56"/>
      <c r="U130" s="57"/>
      <c r="V130" s="30"/>
      <c r="W130" s="30"/>
      <c r="X130" s="30"/>
      <c r="Y130" s="30"/>
      <c r="Z130" s="30"/>
      <c r="AA130" s="30"/>
      <c r="AB130" s="30"/>
      <c r="AC130" s="30"/>
      <c r="AD130" s="30"/>
      <c r="AE130" s="30"/>
      <c r="AT130" s="15" t="s">
        <v>130</v>
      </c>
      <c r="AU130" s="15" t="s">
        <v>83</v>
      </c>
    </row>
    <row r="131" spans="1:65" s="2" customFormat="1" ht="16.5" customHeight="1">
      <c r="A131" s="30"/>
      <c r="B131" s="157"/>
      <c r="C131" s="158" t="s">
        <v>128</v>
      </c>
      <c r="D131" s="158" t="s">
        <v>123</v>
      </c>
      <c r="E131" s="159" t="s">
        <v>408</v>
      </c>
      <c r="F131" s="160" t="s">
        <v>409</v>
      </c>
      <c r="G131" s="161" t="s">
        <v>410</v>
      </c>
      <c r="H131" s="162">
        <v>1</v>
      </c>
      <c r="I131" s="163"/>
      <c r="J131" s="164">
        <f>ROUND(I131*H131,2)</f>
        <v>0</v>
      </c>
      <c r="K131" s="160" t="s">
        <v>1</v>
      </c>
      <c r="L131" s="31"/>
      <c r="M131" s="165" t="s">
        <v>1</v>
      </c>
      <c r="N131" s="166" t="s">
        <v>38</v>
      </c>
      <c r="O131" s="56"/>
      <c r="P131" s="167">
        <f>O131*H131</f>
        <v>0</v>
      </c>
      <c r="Q131" s="167">
        <v>0.01386</v>
      </c>
      <c r="R131" s="167">
        <f>Q131*H131</f>
        <v>0.01386</v>
      </c>
      <c r="S131" s="167">
        <v>0</v>
      </c>
      <c r="T131" s="167">
        <f>S131*H131</f>
        <v>0</v>
      </c>
      <c r="U131" s="168" t="s">
        <v>1</v>
      </c>
      <c r="V131" s="30"/>
      <c r="W131" s="30"/>
      <c r="X131" s="30"/>
      <c r="Y131" s="30"/>
      <c r="Z131" s="30"/>
      <c r="AA131" s="30"/>
      <c r="AB131" s="30"/>
      <c r="AC131" s="30"/>
      <c r="AD131" s="30"/>
      <c r="AE131" s="30"/>
      <c r="AR131" s="169" t="s">
        <v>128</v>
      </c>
      <c r="AT131" s="169" t="s">
        <v>123</v>
      </c>
      <c r="AU131" s="169" t="s">
        <v>83</v>
      </c>
      <c r="AY131" s="15" t="s">
        <v>121</v>
      </c>
      <c r="BE131" s="170">
        <f>IF(N131="základní",J131,0)</f>
        <v>0</v>
      </c>
      <c r="BF131" s="170">
        <f>IF(N131="snížená",J131,0)</f>
        <v>0</v>
      </c>
      <c r="BG131" s="170">
        <f>IF(N131="zákl. přenesená",J131,0)</f>
        <v>0</v>
      </c>
      <c r="BH131" s="170">
        <f>IF(N131="sníž. přenesená",J131,0)</f>
        <v>0</v>
      </c>
      <c r="BI131" s="170">
        <f>IF(N131="nulová",J131,0)</f>
        <v>0</v>
      </c>
      <c r="BJ131" s="15" t="s">
        <v>81</v>
      </c>
      <c r="BK131" s="170">
        <f>ROUND(I131*H131,2)</f>
        <v>0</v>
      </c>
      <c r="BL131" s="15" t="s">
        <v>128</v>
      </c>
      <c r="BM131" s="169" t="s">
        <v>411</v>
      </c>
    </row>
    <row r="132" spans="1:47" s="2" customFormat="1" ht="19.5">
      <c r="A132" s="30"/>
      <c r="B132" s="31"/>
      <c r="C132" s="30"/>
      <c r="D132" s="171" t="s">
        <v>130</v>
      </c>
      <c r="E132" s="30"/>
      <c r="F132" s="172" t="s">
        <v>422</v>
      </c>
      <c r="G132" s="30"/>
      <c r="H132" s="30"/>
      <c r="I132" s="94"/>
      <c r="J132" s="30"/>
      <c r="K132" s="30"/>
      <c r="L132" s="31"/>
      <c r="M132" s="173"/>
      <c r="N132" s="174"/>
      <c r="O132" s="56"/>
      <c r="P132" s="56"/>
      <c r="Q132" s="56"/>
      <c r="R132" s="56"/>
      <c r="S132" s="56"/>
      <c r="T132" s="56"/>
      <c r="U132" s="57"/>
      <c r="V132" s="30"/>
      <c r="W132" s="30"/>
      <c r="X132" s="30"/>
      <c r="Y132" s="30"/>
      <c r="Z132" s="30"/>
      <c r="AA132" s="30"/>
      <c r="AB132" s="30"/>
      <c r="AC132" s="30"/>
      <c r="AD132" s="30"/>
      <c r="AE132" s="30"/>
      <c r="AT132" s="15" t="s">
        <v>130</v>
      </c>
      <c r="AU132" s="15" t="s">
        <v>83</v>
      </c>
    </row>
    <row r="133" spans="1:65" s="2" customFormat="1" ht="16.5" customHeight="1">
      <c r="A133" s="30"/>
      <c r="B133" s="157"/>
      <c r="C133" s="158" t="s">
        <v>146</v>
      </c>
      <c r="D133" s="158" t="s">
        <v>123</v>
      </c>
      <c r="E133" s="159" t="s">
        <v>412</v>
      </c>
      <c r="F133" s="160" t="s">
        <v>413</v>
      </c>
      <c r="G133" s="161" t="s">
        <v>410</v>
      </c>
      <c r="H133" s="162">
        <v>1</v>
      </c>
      <c r="I133" s="163"/>
      <c r="J133" s="164">
        <f>ROUND(I133*H133,2)</f>
        <v>0</v>
      </c>
      <c r="K133" s="160" t="s">
        <v>1</v>
      </c>
      <c r="L133" s="31"/>
      <c r="M133" s="165" t="s">
        <v>1</v>
      </c>
      <c r="N133" s="166" t="s">
        <v>38</v>
      </c>
      <c r="O133" s="56"/>
      <c r="P133" s="167">
        <f>O133*H133</f>
        <v>0</v>
      </c>
      <c r="Q133" s="167">
        <v>0.01386</v>
      </c>
      <c r="R133" s="167">
        <f>Q133*H133</f>
        <v>0.01386</v>
      </c>
      <c r="S133" s="167">
        <v>0</v>
      </c>
      <c r="T133" s="167">
        <f>S133*H133</f>
        <v>0</v>
      </c>
      <c r="U133" s="168" t="s">
        <v>1</v>
      </c>
      <c r="V133" s="30"/>
      <c r="W133" s="30"/>
      <c r="X133" s="30"/>
      <c r="Y133" s="30"/>
      <c r="Z133" s="30"/>
      <c r="AA133" s="30"/>
      <c r="AB133" s="30"/>
      <c r="AC133" s="30"/>
      <c r="AD133" s="30"/>
      <c r="AE133" s="30"/>
      <c r="AR133" s="169" t="s">
        <v>128</v>
      </c>
      <c r="AT133" s="169" t="s">
        <v>123</v>
      </c>
      <c r="AU133" s="169" t="s">
        <v>83</v>
      </c>
      <c r="AY133" s="15" t="s">
        <v>121</v>
      </c>
      <c r="BE133" s="170">
        <f>IF(N133="základní",J133,0)</f>
        <v>0</v>
      </c>
      <c r="BF133" s="170">
        <f>IF(N133="snížená",J133,0)</f>
        <v>0</v>
      </c>
      <c r="BG133" s="170">
        <f>IF(N133="zákl. přenesená",J133,0)</f>
        <v>0</v>
      </c>
      <c r="BH133" s="170">
        <f>IF(N133="sníž. přenesená",J133,0)</f>
        <v>0</v>
      </c>
      <c r="BI133" s="170">
        <f>IF(N133="nulová",J133,0)</f>
        <v>0</v>
      </c>
      <c r="BJ133" s="15" t="s">
        <v>81</v>
      </c>
      <c r="BK133" s="170">
        <f>ROUND(I133*H133,2)</f>
        <v>0</v>
      </c>
      <c r="BL133" s="15" t="s">
        <v>128</v>
      </c>
      <c r="BM133" s="169" t="s">
        <v>414</v>
      </c>
    </row>
    <row r="134" spans="1:47" s="2" customFormat="1" ht="12">
      <c r="A134" s="30"/>
      <c r="B134" s="31"/>
      <c r="C134" s="30"/>
      <c r="D134" s="171" t="s">
        <v>130</v>
      </c>
      <c r="E134" s="30"/>
      <c r="F134" s="172" t="s">
        <v>413</v>
      </c>
      <c r="G134" s="30"/>
      <c r="H134" s="30"/>
      <c r="I134" s="94"/>
      <c r="J134" s="30"/>
      <c r="K134" s="30"/>
      <c r="L134" s="31"/>
      <c r="M134" s="173"/>
      <c r="N134" s="174"/>
      <c r="O134" s="56"/>
      <c r="P134" s="56"/>
      <c r="Q134" s="56"/>
      <c r="R134" s="56"/>
      <c r="S134" s="56"/>
      <c r="T134" s="56"/>
      <c r="U134" s="57"/>
      <c r="V134" s="30"/>
      <c r="W134" s="30"/>
      <c r="X134" s="30"/>
      <c r="Y134" s="30"/>
      <c r="Z134" s="30"/>
      <c r="AA134" s="30"/>
      <c r="AB134" s="30"/>
      <c r="AC134" s="30"/>
      <c r="AD134" s="30"/>
      <c r="AE134" s="30"/>
      <c r="AT134" s="15" t="s">
        <v>130</v>
      </c>
      <c r="AU134" s="15" t="s">
        <v>83</v>
      </c>
    </row>
    <row r="135" spans="1:65" s="2" customFormat="1" ht="16.5" customHeight="1">
      <c r="A135" s="30"/>
      <c r="B135" s="157"/>
      <c r="C135" s="158" t="s">
        <v>152</v>
      </c>
      <c r="D135" s="158" t="s">
        <v>123</v>
      </c>
      <c r="E135" s="159" t="s">
        <v>415</v>
      </c>
      <c r="F135" s="160" t="s">
        <v>416</v>
      </c>
      <c r="G135" s="161" t="s">
        <v>410</v>
      </c>
      <c r="H135" s="162">
        <v>1</v>
      </c>
      <c r="I135" s="163"/>
      <c r="J135" s="164">
        <f>ROUND(I135*H135,2)</f>
        <v>0</v>
      </c>
      <c r="K135" s="160" t="s">
        <v>1</v>
      </c>
      <c r="L135" s="31"/>
      <c r="M135" s="165" t="s">
        <v>1</v>
      </c>
      <c r="N135" s="166" t="s">
        <v>38</v>
      </c>
      <c r="O135" s="56"/>
      <c r="P135" s="167">
        <f>O135*H135</f>
        <v>0</v>
      </c>
      <c r="Q135" s="167">
        <v>0</v>
      </c>
      <c r="R135" s="167">
        <f>Q135*H135</f>
        <v>0</v>
      </c>
      <c r="S135" s="167">
        <v>0</v>
      </c>
      <c r="T135" s="167">
        <f>S135*H135</f>
        <v>0</v>
      </c>
      <c r="U135" s="168" t="s">
        <v>1</v>
      </c>
      <c r="V135" s="30"/>
      <c r="W135" s="30"/>
      <c r="X135" s="30"/>
      <c r="Y135" s="30"/>
      <c r="Z135" s="30"/>
      <c r="AA135" s="30"/>
      <c r="AB135" s="30"/>
      <c r="AC135" s="30"/>
      <c r="AD135" s="30"/>
      <c r="AE135" s="30"/>
      <c r="AR135" s="169" t="s">
        <v>128</v>
      </c>
      <c r="AT135" s="169" t="s">
        <v>123</v>
      </c>
      <c r="AU135" s="169" t="s">
        <v>83</v>
      </c>
      <c r="AY135" s="15" t="s">
        <v>121</v>
      </c>
      <c r="BE135" s="170">
        <f>IF(N135="základní",J135,0)</f>
        <v>0</v>
      </c>
      <c r="BF135" s="170">
        <f>IF(N135="snížená",J135,0)</f>
        <v>0</v>
      </c>
      <c r="BG135" s="170">
        <f>IF(N135="zákl. přenesená",J135,0)</f>
        <v>0</v>
      </c>
      <c r="BH135" s="170">
        <f>IF(N135="sníž. přenesená",J135,0)</f>
        <v>0</v>
      </c>
      <c r="BI135" s="170">
        <f>IF(N135="nulová",J135,0)</f>
        <v>0</v>
      </c>
      <c r="BJ135" s="15" t="s">
        <v>81</v>
      </c>
      <c r="BK135" s="170">
        <f>ROUND(I135*H135,2)</f>
        <v>0</v>
      </c>
      <c r="BL135" s="15" t="s">
        <v>128</v>
      </c>
      <c r="BM135" s="169" t="s">
        <v>417</v>
      </c>
    </row>
    <row r="136" spans="1:47" s="2" customFormat="1" ht="12">
      <c r="A136" s="30"/>
      <c r="B136" s="31"/>
      <c r="C136" s="30"/>
      <c r="D136" s="171" t="s">
        <v>130</v>
      </c>
      <c r="E136" s="30"/>
      <c r="F136" s="172" t="s">
        <v>416</v>
      </c>
      <c r="G136" s="30"/>
      <c r="H136" s="30"/>
      <c r="I136" s="94"/>
      <c r="J136" s="30"/>
      <c r="K136" s="30"/>
      <c r="L136" s="31"/>
      <c r="M136" s="173"/>
      <c r="N136" s="174"/>
      <c r="O136" s="56"/>
      <c r="P136" s="56"/>
      <c r="Q136" s="56"/>
      <c r="R136" s="56"/>
      <c r="S136" s="56"/>
      <c r="T136" s="56"/>
      <c r="U136" s="57"/>
      <c r="V136" s="30"/>
      <c r="W136" s="30"/>
      <c r="X136" s="30"/>
      <c r="Y136" s="30"/>
      <c r="Z136" s="30"/>
      <c r="AA136" s="30"/>
      <c r="AB136" s="30"/>
      <c r="AC136" s="30"/>
      <c r="AD136" s="30"/>
      <c r="AE136" s="30"/>
      <c r="AT136" s="15" t="s">
        <v>130</v>
      </c>
      <c r="AU136" s="15" t="s">
        <v>83</v>
      </c>
    </row>
    <row r="137" spans="1:65" s="2" customFormat="1" ht="16.5" customHeight="1">
      <c r="A137" s="30"/>
      <c r="B137" s="157"/>
      <c r="C137" s="158" t="s">
        <v>159</v>
      </c>
      <c r="D137" s="158" t="s">
        <v>123</v>
      </c>
      <c r="E137" s="159" t="s">
        <v>418</v>
      </c>
      <c r="F137" s="160" t="s">
        <v>419</v>
      </c>
      <c r="G137" s="161" t="s">
        <v>424</v>
      </c>
      <c r="H137" s="162">
        <v>1</v>
      </c>
      <c r="I137" s="163"/>
      <c r="J137" s="164">
        <f>ROUND(I137*H137,2)</f>
        <v>0</v>
      </c>
      <c r="K137" s="160" t="s">
        <v>1</v>
      </c>
      <c r="L137" s="31"/>
      <c r="M137" s="165" t="s">
        <v>1</v>
      </c>
      <c r="N137" s="166" t="s">
        <v>38</v>
      </c>
      <c r="O137" s="56"/>
      <c r="P137" s="167">
        <f>O137*H137</f>
        <v>0</v>
      </c>
      <c r="Q137" s="167">
        <v>0.01386</v>
      </c>
      <c r="R137" s="167">
        <f>Q137*H137</f>
        <v>0.01386</v>
      </c>
      <c r="S137" s="167">
        <v>0</v>
      </c>
      <c r="T137" s="167">
        <f>S137*H137</f>
        <v>0</v>
      </c>
      <c r="U137" s="168" t="s">
        <v>1</v>
      </c>
      <c r="V137" s="30"/>
      <c r="W137" s="30"/>
      <c r="X137" s="30"/>
      <c r="Y137" s="30"/>
      <c r="Z137" s="30"/>
      <c r="AA137" s="30"/>
      <c r="AB137" s="30"/>
      <c r="AC137" s="30"/>
      <c r="AD137" s="30"/>
      <c r="AE137" s="30"/>
      <c r="AR137" s="169" t="s">
        <v>128</v>
      </c>
      <c r="AT137" s="169" t="s">
        <v>123</v>
      </c>
      <c r="AU137" s="169" t="s">
        <v>83</v>
      </c>
      <c r="AY137" s="15" t="s">
        <v>121</v>
      </c>
      <c r="BE137" s="170">
        <f>IF(N137="základní",J137,0)</f>
        <v>0</v>
      </c>
      <c r="BF137" s="170">
        <f>IF(N137="snížená",J137,0)</f>
        <v>0</v>
      </c>
      <c r="BG137" s="170">
        <f>IF(N137="zákl. přenesená",J137,0)</f>
        <v>0</v>
      </c>
      <c r="BH137" s="170">
        <f>IF(N137="sníž. přenesená",J137,0)</f>
        <v>0</v>
      </c>
      <c r="BI137" s="170">
        <f>IF(N137="nulová",J137,0)</f>
        <v>0</v>
      </c>
      <c r="BJ137" s="15" t="s">
        <v>81</v>
      </c>
      <c r="BK137" s="170">
        <f>ROUND(I137*H137,2)</f>
        <v>0</v>
      </c>
      <c r="BL137" s="15" t="s">
        <v>128</v>
      </c>
      <c r="BM137" s="169" t="s">
        <v>420</v>
      </c>
    </row>
    <row r="138" spans="1:47" s="2" customFormat="1" ht="12">
      <c r="A138" s="30"/>
      <c r="B138" s="31"/>
      <c r="C138" s="30"/>
      <c r="D138" s="171" t="s">
        <v>130</v>
      </c>
      <c r="E138" s="30"/>
      <c r="F138" s="172" t="s">
        <v>423</v>
      </c>
      <c r="G138" s="30"/>
      <c r="H138" s="30"/>
      <c r="I138" s="94"/>
      <c r="J138" s="30"/>
      <c r="K138" s="30"/>
      <c r="L138" s="31"/>
      <c r="M138" s="193"/>
      <c r="N138" s="194"/>
      <c r="O138" s="195"/>
      <c r="P138" s="195"/>
      <c r="Q138" s="195"/>
      <c r="R138" s="195"/>
      <c r="S138" s="195"/>
      <c r="T138" s="195"/>
      <c r="U138" s="196"/>
      <c r="V138" s="30"/>
      <c r="W138" s="30"/>
      <c r="X138" s="30"/>
      <c r="Y138" s="30"/>
      <c r="Z138" s="30"/>
      <c r="AA138" s="30"/>
      <c r="AB138" s="30"/>
      <c r="AC138" s="30"/>
      <c r="AD138" s="30"/>
      <c r="AE138" s="30"/>
      <c r="AT138" s="15" t="s">
        <v>130</v>
      </c>
      <c r="AU138" s="15" t="s">
        <v>83</v>
      </c>
    </row>
    <row r="139" spans="1:31" s="2" customFormat="1" ht="6.95" customHeight="1">
      <c r="A139" s="30"/>
      <c r="B139" s="45"/>
      <c r="C139" s="46"/>
      <c r="D139" s="46"/>
      <c r="E139" s="46"/>
      <c r="F139" s="46"/>
      <c r="G139" s="46"/>
      <c r="H139" s="46"/>
      <c r="I139" s="118"/>
      <c r="J139" s="46"/>
      <c r="K139" s="46"/>
      <c r="L139" s="31"/>
      <c r="M139" s="30"/>
      <c r="O139" s="30"/>
      <c r="P139" s="30"/>
      <c r="Q139" s="30"/>
      <c r="R139" s="30"/>
      <c r="S139" s="30"/>
      <c r="T139" s="30"/>
      <c r="U139" s="30"/>
      <c r="V139" s="30"/>
      <c r="W139" s="30"/>
      <c r="X139" s="30"/>
      <c r="Y139" s="30"/>
      <c r="Z139" s="30"/>
      <c r="AA139" s="30"/>
      <c r="AB139" s="30"/>
      <c r="AC139" s="30"/>
      <c r="AD139" s="30"/>
      <c r="AE139" s="30"/>
    </row>
  </sheetData>
  <autoFilter ref="C119:K138"/>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Sobol</dc:creator>
  <cp:keywords/>
  <dc:description/>
  <cp:lastModifiedBy>Sobol</cp:lastModifiedBy>
  <dcterms:created xsi:type="dcterms:W3CDTF">2020-06-19T13:18:32Z</dcterms:created>
  <dcterms:modified xsi:type="dcterms:W3CDTF">2020-07-24T07:27:41Z</dcterms:modified>
  <cp:category/>
  <cp:version/>
  <cp:contentType/>
  <cp:contentStatus/>
</cp:coreProperties>
</file>