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000_SO000" sheetId="2" r:id="rId2"/>
    <sheet name="SO107_SO107" sheetId="3" r:id="rId3"/>
    <sheet name="SO108_SO108" sheetId="4" r:id="rId4"/>
    <sheet name="SO117_SO117" sheetId="5" r:id="rId5"/>
    <sheet name="SO127_SO127a" sheetId="6" r:id="rId6"/>
    <sheet name="SO127_SO127b" sheetId="7" r:id="rId7"/>
    <sheet name="SO187_SO187" sheetId="8" r:id="rId8"/>
    <sheet name="SO197_SO197a" sheetId="9" r:id="rId9"/>
    <sheet name="SO197_SO197b" sheetId="10" r:id="rId10"/>
    <sheet name="SO204_SO204" sheetId="11" r:id="rId11"/>
    <sheet name="SO401_SO401b" sheetId="12" r:id="rId12"/>
  </sheets>
  <definedNames/>
  <calcPr fullCalcOnLoad="1"/>
</workbook>
</file>

<file path=xl/sharedStrings.xml><?xml version="1.0" encoding="utf-8"?>
<sst xmlns="http://schemas.openxmlformats.org/spreadsheetml/2006/main" count="4733" uniqueCount="1002">
  <si>
    <t>Firma: Pontex, spol. s r.o.</t>
  </si>
  <si>
    <t>Soupis objektů s DPH</t>
  </si>
  <si>
    <t>Stavba: 0701200 - II/331 Brandýs nad Labem - I/9, rekonstrukce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</si>
  <si>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</si>
  <si>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</si>
  <si>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</si>
  <si>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</si>
  <si>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</si>
  <si>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</si>
  <si>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</si>
  <si>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</si>
  <si>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</si>
  <si>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</si>
  <si>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</si>
  <si>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</si>
  <si>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0701200</t>
  </si>
  <si>
    <t>II/331 Brandýs nad Labem - I/9, rekonstrukce</t>
  </si>
  <si>
    <t>O</t>
  </si>
  <si>
    <t>Objekt:</t>
  </si>
  <si>
    <t>SO000</t>
  </si>
  <si>
    <t>Vedlejší a ostatní náklady</t>
  </si>
  <si>
    <t>O1</t>
  </si>
  <si>
    <t>Rozpočet:</t>
  </si>
  <si>
    <t>0.00</t>
  </si>
  <si>
    <t>15.00</t>
  </si>
  <si>
    <t>21.00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</si>
  <si>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</si>
  <si>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</si>
  <si>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</si>
  <si>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</si>
  <si>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</si>
  <si>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</si>
  <si>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</si>
  <si>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</si>
  <si>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</si>
  <si>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</si>
  <si>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</si>
  <si>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</si>
  <si>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</si>
  <si>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</si>
  <si>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</si>
  <si>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</si>
  <si>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</si>
  <si>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</si>
  <si>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</si>
  <si>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</si>
  <si>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</si>
  <si>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</si>
  <si>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</si>
  <si>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</si>
  <si>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</si>
  <si>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</si>
  <si>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</si>
  <si>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 
- ztížené výrobní podmínky související s umístěním stavby, provozními nebo  
dopravními omezeními  
- uvedení stavbou dotčených ploch a staveništní dopravou dotčených komunikací  
do původního nebo projektovaného stavu  
- zajištění bezpečnosti při provádění stavby ve smyslu bezpečnosti práce a  
ochrany životního prostředí  
- likvidace přebytečného stavebního materiálu odpovídajícím způsobem  
- péče o nepředané objekty a konstrukce stavby, jejich ošetřování  
- nutný rozsah stavebního pojištění budovaného díla na předmětné stavbě a  
pojištění odpovědnosti za škodu způsobenou dodavatelem třetí osobě  
- zajištění bankovních garancí  
- všechny další nutné náklady k řádnému a úplnému zhotovení předmětu díla  
zřejmé ze zadávací dokumentace nebo místních podmínek</t>
  </si>
  <si>
    <t>VV</t>
  </si>
  <si>
    <t>TS</t>
  </si>
  <si>
    <t>00420R</t>
  </si>
  <si>
    <t>OSTATNÍ NÁKLADY</t>
  </si>
  <si>
    <t>obsahují zejména náklady na:  
- úpravu příslušné dokumentace dle technologických postupů zhotovitele a dle při  
provádění díla zjištěných skutečností  
- zpracování Plánu havarijních opatření zařízení staveniště a mechanizace  
- zpracování Plánu bezpečnosti a ochrany zdraví při práci na staveništi (dle § 15,  
odst. 2 zákona č. 309/2006 Sb., kterým se upravují další požadavky BOZP)  
- zpracování technologických postupů a plánů kontrol  
- všechny další nutné činnosti k řádnému a úplnému zhotovení předmětu díla  
zřejmé ze zadávací dokumentace nebo místních podmínek</t>
  </si>
  <si>
    <t>02520</t>
  </si>
  <si>
    <t>ZKOUŠENÍ MATERIÁLŮ NEZÁVISLOU ZKUŠEBNOU</t>
  </si>
  <si>
    <t>dle TKP, KZP, veškeré zkoušky nutné pro provedení a předání díla</t>
  </si>
  <si>
    <t>1=1,000 [A]</t>
  </si>
  <si>
    <t>zahrnuje veškeré náklady spojené s objednatelem požadovanými zkouškami</t>
  </si>
  <si>
    <t>02620</t>
  </si>
  <si>
    <t>ZKOUŠENÍ KONSTRUKCÍ A PRACÍ NEZÁVISLOU ZKUŠEBNOU</t>
  </si>
  <si>
    <t>02730</t>
  </si>
  <si>
    <t>POMOC PRÁCE ZŘÍZ NEBO ZAJIŠŤ OCHRANU INŽENÝRSKÝCH SÍTÍ</t>
  </si>
  <si>
    <t>Vytýčení veškerých inženýrských sítí a jejich ochrana během výstavby : 
Náklady správců sítí včetně zemních prací a ostatních přípomocí zhotovitele.</t>
  </si>
  <si>
    <t>zahrnuje veškeré náklady spojené s objednatelem požadovanými zařízeními</t>
  </si>
  <si>
    <t>02902R</t>
  </si>
  <si>
    <t>OSTATNÍ POŽADAVKY - PASPORTIZACE OBJEKTŮ</t>
  </si>
  <si>
    <t>Před a po stavbě</t>
  </si>
  <si>
    <t>2*39=78,000 [A]</t>
  </si>
  <si>
    <t>7</t>
  </si>
  <si>
    <t>02910</t>
  </si>
  <si>
    <t>OSTATNÍ POŽADAVKY - ZEMĚMĚŘIČSKÁ MĚŘENÍ</t>
  </si>
  <si>
    <t>vytyčení hranice staveniště, vč.vyhotovení vytyčovacího protokolu stavby</t>
  </si>
  <si>
    <t>zahrnuje veškeré náklady spojené s objednatelem požadovanými pracemi,   
- pro stanovení orientační investorské ceny určete jednotkovou cenu jako 1% odhadované ceny stavby</t>
  </si>
  <si>
    <t>8</t>
  </si>
  <si>
    <t>029113</t>
  </si>
  <si>
    <t>A</t>
  </si>
  <si>
    <t>OSTATNÍ POŽADAVKY - GEODETICKÉ ZAMĚŘENÍ - CELKY</t>
  </si>
  <si>
    <t>KUS</t>
  </si>
  <si>
    <t>Zaměření skutečného stavu po dokončení stavby vč. zákresu do katastrální mapy a její digitalizace</t>
  </si>
  <si>
    <t>zahrnuje veškeré náklady spojené s objednatelem požadovanými pracemi</t>
  </si>
  <si>
    <t>B</t>
  </si>
  <si>
    <t>- geodetické sledování v průběhu stavby 
- ohlášení odstranění nivelační značky</t>
  </si>
  <si>
    <t>02943</t>
  </si>
  <si>
    <t>OSTATNÍ POŽADAVKY - VYPRACOVÁNÍ RDS</t>
  </si>
  <si>
    <t>RDS-z-PDPS</t>
  </si>
  <si>
    <t>11</t>
  </si>
  <si>
    <t>02944</t>
  </si>
  <si>
    <t>OSTAT POŽADAVKY - DOKUMENTACE SKUTEČ PROVEDENÍ V DIGIT FORMĚ</t>
  </si>
  <si>
    <t>Skutečné provedení stavby</t>
  </si>
  <si>
    <t>12</t>
  </si>
  <si>
    <t>02945R</t>
  </si>
  <si>
    <t>OSTAT POŽADAVKY - GEOMETRICKÝ PLÁN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</si>
  <si>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</si>
  <si>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13</t>
  </si>
  <si>
    <t>02946</t>
  </si>
  <si>
    <t>OSTAT POŽADAVKY - FOTODOKUMENTACE</t>
  </si>
  <si>
    <t>Včetně zdokumentování stávajícího stavu během demolice a pasportizace přilehlých nemovitostí, ploch, okolí a konstrukcí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</si>
  <si>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</si>
  <si>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14</t>
  </si>
  <si>
    <t>02991</t>
  </si>
  <si>
    <t>OSTATNÍ POŽADAVKY - INFORMAČNÍ TABULE</t>
  </si>
  <si>
    <t>Označení stavby dle směrnic investora</t>
  </si>
  <si>
    <t>2=2,000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</si>
  <si>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</si>
  <si>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15</t>
  </si>
  <si>
    <t>03100</t>
  </si>
  <si>
    <t>ZAŘÍZENÍ STAVENIŠTĚ - ZŘÍZENÍ, PROVOZ, DEMONTÁŽ</t>
  </si>
  <si>
    <t>- Vč. případného nájmu pozemku, vč. provizorních komunikací a případných záborů 
- Vč. buňkoviště, toalet a dalšího zařízení nezbytného pro provoz a řízení stavby po celou dobu její výstavby</t>
  </si>
  <si>
    <t>zahrnuje objednatelem povolené náklady na pořízení (event. pronájem), provozování, udržování a likvidaci zhotovitelova zařízení</t>
  </si>
  <si>
    <t>16</t>
  </si>
  <si>
    <t>03720</t>
  </si>
  <si>
    <t>POMOC PRÁCE ZAJIŠŤ NEBO ZŘÍZ REGULACI A OCHRANU DOPRAVY</t>
  </si>
  <si>
    <t>Inženýrská činnost pro DIO</t>
  </si>
  <si>
    <t>zahrnuje objednatelem povolené náklady na požadovaná zařízení zhotovitele</t>
  </si>
  <si>
    <t>SO107</t>
  </si>
  <si>
    <t>Silnice II/331, úsek km 13,9 - 17,52</t>
  </si>
  <si>
    <t>014102</t>
  </si>
  <si>
    <t>a</t>
  </si>
  <si>
    <t>POPLATKY ZA SKLÁDKU</t>
  </si>
  <si>
    <t>T</t>
  </si>
  <si>
    <t>zemina, kamenivo, kameny</t>
  </si>
  <si>
    <t>podkladní vrstvy (pol. č. 113328)  2,0*2679,999=5 359,998 [A] 
odkopávky (pol. č. 123738)   2,0*6736,313=13 472,626 [B] 
trativody (pol. č. 21263)   2,0*0,6*0,5*105,0=63,000 [C] 
čištění krajnic (pol. č. 12924)   2,0*3063,0*0,2=1 225,200 [D] 
Celkem: A+B+C+D=20 120,824 [E]</t>
  </si>
  <si>
    <t>zahrnuje veškeré poplatky provozovateli skládky související s uložením odpadu na skládce.</t>
  </si>
  <si>
    <t>c</t>
  </si>
  <si>
    <t>železobeton</t>
  </si>
  <si>
    <t>uliční vpusť - odhad 400kg (pol. č. 96687)   1*0,4=0,400 [A]</t>
  </si>
  <si>
    <t>d</t>
  </si>
  <si>
    <t>živice</t>
  </si>
  <si>
    <t>podkladní vrstvy (pol. č. 113338) 2,3*1849,267=4 253,314 [A]</t>
  </si>
  <si>
    <t>Zemní práce</t>
  </si>
  <si>
    <t>113188</t>
  </si>
  <si>
    <t>ODSTRANĚNÍ KRYTU ZPEVNĚNÝCH PLOCH Z DLAŽDIC, ODVOZ DO 20KM</t>
  </si>
  <si>
    <t>M3</t>
  </si>
  <si>
    <t>vč. poplatku za skládku</t>
  </si>
  <si>
    <t>výměna 10% chodníku   0,06*2,0=0,120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</si>
  <si>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</si>
  <si>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</si>
  <si>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</t>
  </si>
  <si>
    <t>0.21*10581,72+3254*2*(0.07+0.16+0.21/2)*0.21=2 679,999 [A]</t>
  </si>
  <si>
    <t>113338</t>
  </si>
  <si>
    <t>ODSTRAN PODKL ZPEVNĚNÝCH PLOCH S ASFALT POJIVEM, ODVOZ DO 20KM</t>
  </si>
  <si>
    <t>0.16*10581,72+3254*2*(0.07+0.16/2)*0.16=1 849,267 [A]</t>
  </si>
  <si>
    <t>113728</t>
  </si>
  <si>
    <t>FRÉZOVÁNÍ ZPEVNĚNÝCH PLOCH ASFALTOVÝCH, ODVOZ DO 20KM</t>
  </si>
  <si>
    <t>povinný odkup zhotovitelem</t>
  </si>
  <si>
    <t>21220,77*0,07=1 485,454 [A]</t>
  </si>
  <si>
    <t>113764</t>
  </si>
  <si>
    <t>FRÉZOVÁNÍ DRÁŽKY PRŮŘEZU DO 400MM2 V ASFALTOVÉ VOZOVCE</t>
  </si>
  <si>
    <t>M</t>
  </si>
  <si>
    <t>6.33+4.58+7.05+5.27+6.15+6.39+6.24+5.94+15.41+6.85+9.94+6.5*2+159,99+8,09=261,230 [A]</t>
  </si>
  <si>
    <t>Položka zahrnuje veškerou manipulaci s vybouranou sutí a s vybouranými hmotami vč. uložení na skládku.</t>
  </si>
  <si>
    <t>123738</t>
  </si>
  <si>
    <t>ODKOP PRO SPOD STAVBU SILNIC A ŽELEZNIC TŘ. I, ODVOZ DO 20KM</t>
  </si>
  <si>
    <t>6728,832+1.5*1.5*2+19,87*0,15=6 736,313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</si>
  <si>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</si>
  <si>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12924</t>
  </si>
  <si>
    <t>ČIŠTĚNÍ KRAJNIC OD NÁNOSU TL. DO 200MM</t>
  </si>
  <si>
    <t>M2</t>
  </si>
  <si>
    <t>0,5*6126=3 063,000 [A]</t>
  </si>
  <si>
    <t>- vodorovná a svislá doprava, přemístění, přeložení, manipulace s výkopkem a uložení na skládku (bez poplatku)</t>
  </si>
  <si>
    <t>17120</t>
  </si>
  <si>
    <t>ULOŽENÍ SYPANINY DO NÁSYPŮ A NA SKLÁDKY BEZ ZHUTNĚNÍ</t>
  </si>
  <si>
    <t>odkopávky (pol. č. 123738)   6736,313=6 736,313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</si>
  <si>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</si>
  <si>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</si>
  <si>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</si>
  <si>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aktivní zóna   (10801.29+629.64+6126,0*(0.04+0.05+0.06+0.05+0.05+0.17+0.1+0.2*1.5)+103*1.35)*0.4=6 637,320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</si>
  <si>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</si>
  <si>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</si>
  <si>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</si>
  <si>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(2*3254,0-126,0-140,0-103,0-60,0-56,0)*0.045+(126+140)*0.265+103*0.31=373,455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</si>
  <si>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</si>
  <si>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</si>
  <si>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</si>
  <si>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zásyp UV   (2,0-0.2-0.52)*1.5*1.5-(2,0-0,2-0.52)*3.14*0.5*0.5=1,875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</si>
  <si>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</si>
  <si>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18110</t>
  </si>
  <si>
    <t>ÚPRAVA PLÁNĚ SE ZHUTNĚNÍM V HORNINĚ TŘ. I</t>
  </si>
  <si>
    <t>2*(10801.29+629.64+6126,0*(0.04+0.05+0.06+0.05+0.05+0.17+0.1+0.2*1.5)+103*1.35)+19,87=33 206,470 [A]</t>
  </si>
  <si>
    <t>položka zahrnuje úpravu pláně včetně vyrovnání výškových rozdílů. Míru zhutnění určuje projekt.</t>
  </si>
  <si>
    <t>Základy</t>
  </si>
  <si>
    <t>21197</t>
  </si>
  <si>
    <t>OPLÁŠTĚNÍ ODVODŇOVACÍCH ŽEBER Z GEOTEXTILIE</t>
  </si>
  <si>
    <t>trativody (pol. č. 21263)   105,0*(0,6+0,5+0,6+0,5+0,5)=283,500 [A]</t>
  </si>
  <si>
    <t>položka zahrnuje dodávku předepsané geotextilie, mimostaveništní a vnitrostaveništní dopravu a její uložení včetně potřebných přesahů (nezapočítávají se do výměry)</t>
  </si>
  <si>
    <t>17</t>
  </si>
  <si>
    <t>21263</t>
  </si>
  <si>
    <t>TRATIVODY KOMPLET Z TRUB Z PLAST HMOT DN DO 150MM</t>
  </si>
  <si>
    <t>105,0=105,000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</si>
  <si>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</si>
  <si>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18</t>
  </si>
  <si>
    <t>21461</t>
  </si>
  <si>
    <t>SEPARAČNÍ GEOTEXTILIE</t>
  </si>
  <si>
    <t>(10801.29+629.64+6126,0*(0.04+0.05+0.06+0.05+0.05+0.17+0.1+0.2*1.5)+103*1.35)=16 593,300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</si>
  <si>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není-li v zadávací dokumentaci uvedeno jinak, jedná se o nakupovaný materiál</t>
  </si>
  <si>
    <t>Vodorovné konstrukce</t>
  </si>
  <si>
    <t>19</t>
  </si>
  <si>
    <t>451314</t>
  </si>
  <si>
    <t>PODKLADNÍ A VÝPLŇOVÉ VRSTVY Z PROSTÉHO BETONU C25/30</t>
  </si>
  <si>
    <t>podkladní beton pod rigol z drobné kostky (pol. č. 935812)   103,0*0,5*0,2=10,300 [A] 
podkladní beton pod skluzy z LK (pol. č. 935832)   2*(3*0.5+1)*0.10=0,500 [B] 
Celkem: A+B=10,800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</si>
  <si>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</si>
  <si>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20</t>
  </si>
  <si>
    <t>45152</t>
  </si>
  <si>
    <t>PODKLADNÍ A VÝPLŇOVÉ VRSTVY Z KAMENIVA DRCENÉHO</t>
  </si>
  <si>
    <t>lože pod skluz z LK 2*(3*0.5+1)*0.15=0,750 [A]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</si>
  <si>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</si>
  <si>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</si>
  <si>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21</t>
  </si>
  <si>
    <t>561441</t>
  </si>
  <si>
    <t>KAMENIVO ZPEVNĚNÉ CEMENTEM TŘ. I TL. DO 200MM</t>
  </si>
  <si>
    <t>SC c8/10 tl. 170mm 
vč. opatření proti prokopírování trvalých deformací do krytu</t>
  </si>
  <si>
    <t>629,64+171,68*(0,04+0,05+0,06+0,05+0,05+0,17)=701,746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</si>
  <si>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</si>
  <si>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22</t>
  </si>
  <si>
    <t>56334</t>
  </si>
  <si>
    <t>VOZOVKOVÉ VRSTVY ZE ŠTĚRKODRTI TL. DO 200MM</t>
  </si>
  <si>
    <t>ŠD tl. min. 150mm</t>
  </si>
  <si>
    <t>chodník   19,87=19,870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</si>
  <si>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</si>
  <si>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23</t>
  </si>
  <si>
    <t>56335</t>
  </si>
  <si>
    <t>VOZOVKOVÉ VRSTVY ZE ŠTĚRKODRTI TL. DO 250MM</t>
  </si>
  <si>
    <t>tl. min. 200mm</t>
  </si>
  <si>
    <t>10801.29+629.64+6126,0*(0.04+0.05+0.06+0.05+0.05+0.17+0.1+0.2*1.5/2+0.20/2)+103*1.2+266,0*1,0=16 537,550 [A]</t>
  </si>
  <si>
    <t>24</t>
  </si>
  <si>
    <t>567544</t>
  </si>
  <si>
    <t>VRST PRO OBNOVU A OPR RECYK ZA STUD CEM A ASF EM TL DO 200MM</t>
  </si>
  <si>
    <t>RS CA tl. 170mm</t>
  </si>
  <si>
    <t>10597.52+10801.29+6126,0*(0.04+0.05+0.06+0.05+0.05+0.17)=23 971,730 [A]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</si>
  <si>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</si>
  <si>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25</t>
  </si>
  <si>
    <t>56933</t>
  </si>
  <si>
    <t>ZPEVNĚNÍ KRAJNIC ZE ŠTĚRKODRTI TL. DO 150MM</t>
  </si>
  <si>
    <t>(6126,0-126-140)*0.5+(126+140)*1.5=3 329,000 [A]</t>
  </si>
  <si>
    <t>- dodání kameniva předepsané kvality a zrnitosti 
- rozprostření a zhutnění vrstvy v předepsané tloušťce 
- zřízení vrstvy bez rozlišení šířky, pokládání vrstvy po etapách</t>
  </si>
  <si>
    <t>26</t>
  </si>
  <si>
    <t>572123</t>
  </si>
  <si>
    <t>INFILTRAČNÍ POSTŘIK Z EMULZE DO 1,0KG/M2</t>
  </si>
  <si>
    <t>PI-CP modif. 0,6kg/m2</t>
  </si>
  <si>
    <t>10597.52+10801.29+46.08+629.64+6126,0*(0.04+0.05+0.06+0.05+0.05+0.17)=24 647,450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</si>
  <si>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</si>
  <si>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27</t>
  </si>
  <si>
    <t>572214</t>
  </si>
  <si>
    <t>SPOJOVACÍ POSTŘIK Z MODIFIK EMULZE DO 0,5KG/M2</t>
  </si>
  <si>
    <t>PS-CP modif. 0,35kg/m2</t>
  </si>
  <si>
    <t>10597.52+10801.29+46.08+629.64+6126,0*(0.04+0.05)+10597.52+10801.29+43.08+629.64+6126,0*(0.04+0.05+0.06+0.05)=45 922,600 [A]</t>
  </si>
  <si>
    <t>28</t>
  </si>
  <si>
    <t>574B34</t>
  </si>
  <si>
    <t>ASFALTOVÝ BETON PRO OBRUSNÉ VRSTVY MODIFIK ACO 11+, 11S TL. 40MM</t>
  </si>
  <si>
    <t>10597.52+10801.29+46.08+629.64+6126,0*0.04/2=22 197,050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</si>
  <si>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</si>
  <si>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29</t>
  </si>
  <si>
    <t>574D56</t>
  </si>
  <si>
    <t>ASFALTOVÝ BETON PRO LOŽNÍ VRSTVY MODIFIK ACL 16+, 16S TL. 60MM</t>
  </si>
  <si>
    <t>10597.52+10801.29+46.08+629.64+6126,0*(0.04+0.05+0.06/2)=22 809,650 [A]</t>
  </si>
  <si>
    <t>30</t>
  </si>
  <si>
    <t>574E46</t>
  </si>
  <si>
    <t>ASFALTOVÝ BETON PRO PODKLADNÍ VRSTVY ACP 16+, 16S TL. 50MM</t>
  </si>
  <si>
    <t>10597.52+10801.29+46.08+629.64+6126,0*(0.04+0.05+0.06+0.05+0.05/2)=23 452,880 [A]</t>
  </si>
  <si>
    <t>31</t>
  </si>
  <si>
    <t>582611</t>
  </si>
  <si>
    <t>KRYTY Z BETON DLAŽDIC SE ZÁMKEM ŠEDÝCH TL 60MM DO LOŽE Z KAM</t>
  </si>
  <si>
    <t>lože tl. 40mm</t>
  </si>
  <si>
    <t>výměna 10% chodníku   2,0=2,000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</si>
  <si>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</si>
  <si>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32</t>
  </si>
  <si>
    <t>587206</t>
  </si>
  <si>
    <t>PŘEDLÁŽDĚNÍ KRYTU Z BETONOVÝCH DLAŽDIC SE ZÁMKEM</t>
  </si>
  <si>
    <t>0,9*19,87=17,883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</si>
  <si>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</si>
  <si>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Potrubí</t>
  </si>
  <si>
    <t>33</t>
  </si>
  <si>
    <t>894846</t>
  </si>
  <si>
    <t>ŠACHTY KANALIZAČNÍ PLASTOVÉ D 400MM</t>
  </si>
  <si>
    <t>Drenážní kontrolní šachta DN400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</si>
  <si>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</si>
  <si>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34</t>
  </si>
  <si>
    <t>89712</t>
  </si>
  <si>
    <t>VPUSŤ KANALIZAČNÍ ULIČNÍ KOMPLETNÍ Z BETONOVÝCH DÍLCŮ</t>
  </si>
  <si>
    <t>vč. napojení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</si>
  <si>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</si>
  <si>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Ostatní konstrukce a práce</t>
  </si>
  <si>
    <t>35</t>
  </si>
  <si>
    <t>9113A1</t>
  </si>
  <si>
    <t>SVODIDLO OCEL SILNIČ JEDNOSTR, ÚROVEŇ ZADRŽ N1, N2 - DODÁVKA A MONTÁŽ</t>
  </si>
  <si>
    <t>úroveň zadrž. N2</t>
  </si>
  <si>
    <t>126,0+140,0=266,000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</si>
  <si>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</si>
  <si>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36</t>
  </si>
  <si>
    <t>91228</t>
  </si>
  <si>
    <t>SMĚROVÉ SLOUPKY Z PLAST HMOT VČETNĚ ODRAZNÉHO PÁSKU</t>
  </si>
  <si>
    <t>Z11a,b bílé</t>
  </si>
  <si>
    <t>2*111=222,000 [A]</t>
  </si>
  <si>
    <t>položka zahrnuje: 
- dodání a osazení sloupku včetně nutných zemních prací 
- vnitrostaveništní a mimostaveništní doprava 
- odrazky plastové nebo z retroreflexní fólie</t>
  </si>
  <si>
    <t>37</t>
  </si>
  <si>
    <t>b</t>
  </si>
  <si>
    <t>Z11g červené</t>
  </si>
  <si>
    <t>46=46,000 [A]</t>
  </si>
  <si>
    <t>38</t>
  </si>
  <si>
    <t>91238</t>
  </si>
  <si>
    <t>SMĚROVÉ SLOUPKY Z PLAST HMOT - NÁSTAVCE NA SVODIDLA VČETNĚ ODRAZNÉHO PÁSKU</t>
  </si>
  <si>
    <t>bílé</t>
  </si>
  <si>
    <t>8=8,000 [A]</t>
  </si>
  <si>
    <t>39</t>
  </si>
  <si>
    <t>917212</t>
  </si>
  <si>
    <t>ZÁHONOVÉ OBRUBY Z BETONOVÝCH OBRUBNÍKŮ ŠÍŘ 80MM</t>
  </si>
  <si>
    <t>2,43+1,46=3,890 [A]</t>
  </si>
  <si>
    <t>Položka zahrnuje: 
dodání a pokládku betonových obrubníků o rozměrech předepsaných zadávací dokumentací 
betonové lože i boční betonovou opěrku.</t>
  </si>
  <si>
    <t>40</t>
  </si>
  <si>
    <t>917224</t>
  </si>
  <si>
    <t>SILNIČNÍ A CHODNÍKOVÉ OBRUBY Z BETONOVÝCH OBRUBNÍKŮ ŠÍŘ 150MM</t>
  </si>
  <si>
    <t>9.67+8.33+7.24+6.16+8.81+103+10,26+6,52+8,09=168,080 [A]</t>
  </si>
  <si>
    <t>41</t>
  </si>
  <si>
    <t>919112</t>
  </si>
  <si>
    <t>ŘEZÁNÍ ASFALTOVÉHO KRYTU VOZOVEK TL DO 100MM</t>
  </si>
  <si>
    <t>0,07m</t>
  </si>
  <si>
    <t>6.33+4.58+7.05+5.27+6.15+6.39+6.24+5.94+15.41+6.85+9.94+6.5*4=106,150 [A]</t>
  </si>
  <si>
    <t>položka zahrnuje řezání vozovkové vrstvy v předepsané tloušťce, včetně spotřeby vody</t>
  </si>
  <si>
    <t>42</t>
  </si>
  <si>
    <t>931324</t>
  </si>
  <si>
    <t>TĚSNĚNÍ DILATAČ SPAR ASF ZÁLIVKOU MODIFIK PRŮŘ DO 400MM2</t>
  </si>
  <si>
    <t>položka zahrnuje dodávku a osazení předepsaného materiálu, očištění ploch spáry před úpravou, očištění okolí spáry po úpravě 
nezahrnuje těsnící profil</t>
  </si>
  <si>
    <t>43</t>
  </si>
  <si>
    <t>935812</t>
  </si>
  <si>
    <t>ŽLABY A RIGOLY DLÁŽDĚNÉ Z KOSTEK DROBNÝCH DO BETONU TL 100MM</t>
  </si>
  <si>
    <t>vč vyspárování</t>
  </si>
  <si>
    <t>103,0*0,5=51,500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</si>
  <si>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</si>
  <si>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44</t>
  </si>
  <si>
    <t>935832</t>
  </si>
  <si>
    <t>ŽLABY A RIGOLY DLÁŽDĚNÉ Z LOMOVÉHO KAMENE TL DO 250MMM DO BETONU TL 100MM</t>
  </si>
  <si>
    <t>2*(3*0.5+1)=5,000 [A]</t>
  </si>
  <si>
    <t>45</t>
  </si>
  <si>
    <t>96687</t>
  </si>
  <si>
    <t>VYBOURÁNÍ ULIČNÍCH VPUSTÍ KOMPLETNÍCH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</si>
  <si>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</si>
  <si>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SO108</t>
  </si>
  <si>
    <t>Silnice II/331, úsek km 17,52 - KÚ</t>
  </si>
  <si>
    <t>odstranění nestmel. podkladu (pol. č. 11332)   2,0*2341,597=4 683,194 [A] 
odkopávky (pol. č. 123738)   2,0*4635,259=9 270,518 [B] 
sejmutí drnu (pol. č. 11130)   1,8*740,590*0,2=266,612 [C] 
čištění krajnic (pol. č. 12924)   2,0*296,0*0,2=118,400 [D] 
trativod (pol. č. 21263)   2,0*1090,50*0,5*0,6=654,300 [E] 
Celkem: A+B+C+D+E=14 993,024 [F]</t>
  </si>
  <si>
    <t>prostý beton</t>
  </si>
  <si>
    <t>odstranění beton. dlažby (pol. č. 113188)   2,3*18,015=41,435 [A] 
odstranění silničních obrub (pol. č. 113524)   2,3*138,060*0,15*0,25=11,908 [B] 
odstranění záhonových obrub (pol. č. 113514)   2,3*110,72*0,08*0,20=4,074 [C] 
odstranění podkladů (pol. č. 113348)   2,3*1067,755=2 455,837 [D] 
odstranění beton. ploch (pol. č. 113148)   2,3*12,094=27,816 [E] 
Celkem: A+B+C+D+E=2 541,070 [F]</t>
  </si>
  <si>
    <t>uliční vpusť - odhad 400kg (pol. č. 96687)   25*0,4=10,000 [A]</t>
  </si>
  <si>
    <t>f</t>
  </si>
  <si>
    <t>dřevo</t>
  </si>
  <si>
    <t>kácení (pol. č. 112018, 112048)   0,9*(4*0,25*0,25*3,14*5,0+9*0,15*0,15*3,14*4,0)=5,822 [A] 
mýcení (pol. č. 111208)   0,03*80,0=2,400 [B] 
Celkem: A+B=8,222 [C]</t>
  </si>
  <si>
    <t>odstranění chodníků (pol. č. 113138)   2,65*14,801=39,223 [A]</t>
  </si>
  <si>
    <t>014211</t>
  </si>
  <si>
    <t>POPLATKY ZA ZEMNÍK - ORNICE</t>
  </si>
  <si>
    <t>nákup ornice</t>
  </si>
  <si>
    <t>(593+9.79+3.07+96.59)*0,15=105,368 [A]</t>
  </si>
  <si>
    <t>zahrnuje veškeré poplatky majiteli zemníku související s nákupem zeminy (nikoliv s otvírkou zemníku)</t>
  </si>
  <si>
    <t>65</t>
  </si>
  <si>
    <t>014132</t>
  </si>
  <si>
    <t>POPLATKY ZA SKLÁDKU TYP S-NO (NEBEZPEČNÝ ODPAD)</t>
  </si>
  <si>
    <t>frézování podkladní vrstvy stávající vozovky s předpokladem PAU   2,65*553,4=1 466,510 [A] 
odstranění podkladů silnice( pol. č. 113338)    2,65*154,681=409,905 [B] 
Celkem: A+B=1 876,415 [C]</t>
  </si>
  <si>
    <t>111208</t>
  </si>
  <si>
    <t>ODSTRANĚNÍ KŘOVIN S ODVOZEM DO 20KM</t>
  </si>
  <si>
    <t>odhad 80,0=80,000 [A]</t>
  </si>
  <si>
    <t>odstranění křovin a stromů do průměru 100 mm 
doprava dřevin na předepsanou vzdálenost 
spálení na hromadách nebo štěpkování</t>
  </si>
  <si>
    <t>11130</t>
  </si>
  <si>
    <t>SEJMUTÍ DRNU</t>
  </si>
  <si>
    <t>tl. 0,20m</t>
  </si>
  <si>
    <t>702,45+38,14=740,590 [A]</t>
  </si>
  <si>
    <t>včetně vodorovné dopravy  a uložení na skládku</t>
  </si>
  <si>
    <t>112018</t>
  </si>
  <si>
    <t>KÁCENÍ STROMŮ D KMENE DO 0,5M S ODSTRANĚNÍM PAŘEZŮ, ODVOZ DO 20KM</t>
  </si>
  <si>
    <t>4=4,000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</si>
  <si>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</si>
  <si>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112048</t>
  </si>
  <si>
    <t>KÁCENÍ STROMŮ D KMENE DO 0,3M S ODSTRANĚNÍM PAŘEZŮ, ODVOZ DO 20KM</t>
  </si>
  <si>
    <t>9=9,000 [A]</t>
  </si>
  <si>
    <t>113138</t>
  </si>
  <si>
    <t>ODSTRANĚNÍ KRYTU ZPEVNĚNÝCH PLOCH S ASFALT POJIVEM, ODVOZ DO 20KM</t>
  </si>
  <si>
    <t>chodníky   370.02*0.04=14,801 [A]</t>
  </si>
  <si>
    <t>113148</t>
  </si>
  <si>
    <t>ODSTRANĚNÍ KRYTU ZPEVNĚNÝCH PLOCH S CEMENT POJIVEM, ODVOZ DO 20KM</t>
  </si>
  <si>
    <t>odstranění betonových ploch   0.2*60.47=12,094 [A]</t>
  </si>
  <si>
    <t>odstranění dlažby betonové tl. 60mm   0,06*218,75=13,125 [A] 
odstranění dlažby betonové tl. 80mm   0,08*(59,7+0,1*14,19)=4,890 [B] 
Celkem: A+B=18,015 [C]</t>
  </si>
  <si>
    <t>11332</t>
  </si>
  <si>
    <t>ODSTRANĚNÍ PODKLADŮ ZPEVNĚNÝCH PLOCH Z KAMENIVA NESTMELENÉHO</t>
  </si>
  <si>
    <t>1546.81*(0.55-0.1-0.1-0.05)+8404.60*(0.55-0.17-0.12-0.05)+370.02*0.1+14.19*0.29+59.65*0.29+218.75*0.22+60.47*0.1=2 341,597 [A]</t>
  </si>
  <si>
    <t>1546.81*0.1=154,681 [A]</t>
  </si>
  <si>
    <t>113348</t>
  </si>
  <si>
    <t>ODSTRAN PODKL ZPEVNĚNÝCH PLOCH S CEM POJIVEM, ODVOZ DO 20KM</t>
  </si>
  <si>
    <t>8404.60*0.12=1 008,552 [A] 
370,02*0,16=59,203 [B] 
Celkem: A+B=1 067,755 [C]</t>
  </si>
  <si>
    <t>113514</t>
  </si>
  <si>
    <t>ODSTRANĚNÍ ZÁHONOVÝCH OBRUBNÍKŮ, ODVOZ DO 5KM</t>
  </si>
  <si>
    <t>71.59+39.13=110,720 [A]</t>
  </si>
  <si>
    <t>113524</t>
  </si>
  <si>
    <t>ODSTRANĚNÍ CHODNÍKOVÝCH A SILNIČNÍCH OBRUBNÍKŮ BETONOVÝCH, ODVOZ DO 5KM</t>
  </si>
  <si>
    <t>136.43+1,63=138,060 [A]</t>
  </si>
  <si>
    <t>113544</t>
  </si>
  <si>
    <t>ODSTRANĚNÍ OBRUB Z KRAJNÍKŮ, ODVOZ DO 5KM</t>
  </si>
  <si>
    <t>15.98+67.78+72.79+13.18+22.47+49.6+14.89+11.29+12.39+22.8+16,38+15.76+11.2+17.21+15.81+3.4+18.23+3.58+15.89+101.11+109.19+62.14+133.9+1.43+33.88+1.45+2.54+40.11+13.75+80.38+77.77+1,47+0,72+0,81=1 081,280 [A]</t>
  </si>
  <si>
    <t>11372</t>
  </si>
  <si>
    <t>FRÉZOVÁNÍ ZPEVNĚNÝCH PLOCH ASFALTOVÝCH</t>
  </si>
  <si>
    <t>tl.100mm   1546.81*0.1=154,681 [A] 
tl.prům.170mm   8404.60*0.17=1 428,782 [B] 
odečet PAU   -553,4=- 553,400 [C] 
Celkem: A+B+C=1 030,063 [D]</t>
  </si>
  <si>
    <t>(164,58+40,18)+(1081,28+138,060)+78.47+133.81+110,76=1 747,140 [A]</t>
  </si>
  <si>
    <t>4292,218+30*(1.5*1.5*(2-0.55))+112.72*1.5*(2-0.55)=4 635,259 [A]</t>
  </si>
  <si>
    <t>125738</t>
  </si>
  <si>
    <t>VYKOPÁVKY ZE ZEMNÍKŮ A SKLÁDEK TŘ. I, ODVOZ DO 20KM</t>
  </si>
  <si>
    <t>dovoz ornice (nákup v pol. č. 014211)   (593+9.79+3.07+96.59)*0,15=105,368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</si>
  <si>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</si>
  <si>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0.5*(220*2+152)=296,000 [A]</t>
  </si>
  <si>
    <t>odkopávky (pol. č. 123738)   4635,259=4 635,259 [A]</t>
  </si>
  <si>
    <t>aktivní zóna   0.4*(10730,545+(296,0/0,5)*(0,04+0,05+0,06+0,05+0,05+0,17))=4 391,674 [A]</t>
  </si>
  <si>
    <t>(296,0/0,5)*0.04+110.72*0.1+714.85*0.1=106,237 [A]</t>
  </si>
  <si>
    <t>17481</t>
  </si>
  <si>
    <t>ZÁSYP JAM A RÝH Z NAKUPOVANÝCH MATERIÁLŮ</t>
  </si>
  <si>
    <t>30*(1.5*1.5*(2-0.2-0.55)-3.14*0.5*0.5*(2-0.2-0.55))+112.72*(2-0.6-0.55)=150,750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</si>
  <si>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</si>
  <si>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obsyp přípojek (pol. č. 87433)  112.72*1.5*0.6=101,448 [A]</t>
  </si>
  <si>
    <t>370.02+14.19+59.65+218.75+2*(10730,545+0.15*138,060+0.13*1081.28)=22 446,251 [A]</t>
  </si>
  <si>
    <t>18222</t>
  </si>
  <si>
    <t>ROZPROSTŘENÍ ORNICE VE SVAHU V TL DO 0,15M</t>
  </si>
  <si>
    <t>nákup v pol. č. 014211, odvoz v pol. č. 125738   593+9.79+3.07+96.59=702,450 [A]</t>
  </si>
  <si>
    <t>položka zahrnuje: 
nutné přemístění ornice z dočasných skládek vzdálených do 50m 
rozprostření ornice v předepsané tloušťce ve svahu přes 1:5</t>
  </si>
  <si>
    <t>18242</t>
  </si>
  <si>
    <t>ZALOŽENÍ TRÁVNÍKU HYDROOSEVEM NA ORNICI</t>
  </si>
  <si>
    <t>593+9.79+3.07+96.59=702,450 [A]</t>
  </si>
  <si>
    <t>Zahrnuje dodání předepsané travní směsi, hydroosev na ornici, zalévání, první pokosení, to vše bez ohledu na sklon terénu</t>
  </si>
  <si>
    <t>64</t>
  </si>
  <si>
    <t>frézování podkladní vrstvy stávající vozovky s předpokladem PAU</t>
  </si>
  <si>
    <t>553,4=553,400 [A]</t>
  </si>
  <si>
    <t>trativody (pol. č. 21263)   1090,50*(0,5+0,6+0,5+0,6+0,5)=2 944,350 [A]</t>
  </si>
  <si>
    <t>165.56+5.53+5.45+152.89+242.06+253.96+265.05=1 090,500 [A]</t>
  </si>
  <si>
    <t>10730,545+(296,0/0,5)*(0,04+0,05+0,06+0,05+0,05+0,17)=10 979,185 [A]</t>
  </si>
  <si>
    <t>561421</t>
  </si>
  <si>
    <t>KAMENIVO ZPEVNĚNÉ CEMENTEM TŘ. I TL. DO 100MM</t>
  </si>
  <si>
    <t>SC c8/10 tl. 100mm 
vč. opatření proti prokopírování trvalých deformací do krytu</t>
  </si>
  <si>
    <t>370,020=370,020 [A]</t>
  </si>
  <si>
    <t>10058.67+0.25*(138.06+1081.28)+(296/0.5)*(0.04+0.05+0.06+0.05+0.05+0.17)=10 612,145 [A]</t>
  </si>
  <si>
    <t>tl. min. 160mm</t>
  </si>
  <si>
    <t>10058.67+0.25*(138.06+1081.28)+(296/0.5)*(0.04+0.05+0.06+0.05+0.05+0.17+0,1+0,1)=10 730,545 [A] 
218,750=218,750 [B] 
Celkem: A+B=10 949,295 [C]</t>
  </si>
  <si>
    <t>56336</t>
  </si>
  <si>
    <t>VOZOVKOVÉ VRSTVY ZE ŠTĚRKODRTI TL. DO 300MM</t>
  </si>
  <si>
    <t>tl.min.250mm</t>
  </si>
  <si>
    <t>14.19+59.65=73,840 [A]</t>
  </si>
  <si>
    <t>10058.67+(296/0.5)*(0.04+0.05+0.06+0.05+0.05+0.17)=10 307,310 [A]</t>
  </si>
  <si>
    <t>10058.67+(296/0.5)*(0.04+0.05)+10058.67+(296/0.5)*(0.04+0.05+0.06+0.05)=20 289,020 [A]</t>
  </si>
  <si>
    <t>10058.67+(296/0.5)*0.04/2=10 070,510 [A]</t>
  </si>
  <si>
    <t>10058.67+(296/0.5)*(0.04+0.05+0.06/2)=10 129,710 [A]</t>
  </si>
  <si>
    <t>46</t>
  </si>
  <si>
    <t>10058.67+(296/0.5)*(0.04+0.05+0.06+0.05+0.05/2)=10 191,870 [A]</t>
  </si>
  <si>
    <t>47</t>
  </si>
  <si>
    <t>575D53</t>
  </si>
  <si>
    <t>LITÝ ASFALT MA I (SILNICE, DÁLNICE) 11 TL. 40MM MODIFIK</t>
  </si>
  <si>
    <t>vč. papírové lepenky ev. polyesterové textíie</t>
  </si>
  <si>
    <t>48</t>
  </si>
  <si>
    <t>218,750-11*0,4*0,8=215,230 [A]</t>
  </si>
  <si>
    <t>49</t>
  </si>
  <si>
    <t>582615</t>
  </si>
  <si>
    <t>KRYTY Z BETON DLAŽDIC SE ZÁMKEM BAREV TL 80MM DO LOŽE Z KAM</t>
  </si>
  <si>
    <t>59.65+0.1*14.19-(3.6+2.91+8.02+6.44+6.12+2.87)*0,4=49,085 [A]</t>
  </si>
  <si>
    <t>50</t>
  </si>
  <si>
    <t>582618</t>
  </si>
  <si>
    <t>KRYTY Z BETON DLAŽDIC SE ZÁMKEM ŠEDÝCH RELIÉF TL 80MM DO LOŽE Z KAM</t>
  </si>
  <si>
    <t>11*0,4*0,8+(3,6+2,91+8,02+6,44+6,12+2,87)*0,4=15,504 [A]</t>
  </si>
  <si>
    <t>51</t>
  </si>
  <si>
    <t>0.9*14.19=12,771 [A]</t>
  </si>
  <si>
    <t>52</t>
  </si>
  <si>
    <t>87433</t>
  </si>
  <si>
    <t>POTRUBÍ Z TRUB PLASTOVÝCH ODPADNÍCH DN DO 150MM</t>
  </si>
  <si>
    <t>přípojky   3.91+3.67+1+3.58+1+3.3+1+1+1+1+1.1+1.34+9.59+1.22+1.24+1.44+1.79+2.03+8.85+7.76+9.1+8.74+1+9.06+1+1+20.79+5.21=112,720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</si>
  <si>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</si>
  <si>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53</t>
  </si>
  <si>
    <t>30=30,000 [A]</t>
  </si>
  <si>
    <t>54</t>
  </si>
  <si>
    <t>89921</t>
  </si>
  <si>
    <t>VÝŠKOVÁ ÚPRAVA POKLOPŮ</t>
  </si>
  <si>
    <t>20=20,000 [A]</t>
  </si>
  <si>
    <t>- položka výškové úpravy zahrnuje všechny nutné práce a materiály pro zvýšení nebo snížení zařízení (včetně nutné úpravy stávajícího povrchu vozovky nebo chodníku).</t>
  </si>
  <si>
    <t>55</t>
  </si>
  <si>
    <t>89923</t>
  </si>
  <si>
    <t>VÝŠKOVÁ ÚPRAVA KRYCÍCH HRNCŮ</t>
  </si>
  <si>
    <t>23=23,000 [A]</t>
  </si>
  <si>
    <t>56</t>
  </si>
  <si>
    <t>Z11a,b   bílé</t>
  </si>
  <si>
    <t>6*2=12,000 [A]</t>
  </si>
  <si>
    <t>57</t>
  </si>
  <si>
    <t>58</t>
  </si>
  <si>
    <t>136.43+1.63=138,060 [A]</t>
  </si>
  <si>
    <t>59</t>
  </si>
  <si>
    <t>91743</t>
  </si>
  <si>
    <t>CHODNÍKOVÉ OBRUBY Z KAMENNÝCH KRAJNÍKŮ</t>
  </si>
  <si>
    <t>Položka zahrnuje: 
dodání a pokládku kamenných krajníků o rozměrech předepsaných zadávací dokumentací 
betonové lože i boční betonovou opěrku.</t>
  </si>
  <si>
    <t>60</t>
  </si>
  <si>
    <t>tl. 0,07m</t>
  </si>
  <si>
    <t>5.89+17.49+9.54+5.84+8.49+7.33+2.59+3.36+3.12+3.23+4.12+3.18+3.45+4.85+3.81+3.14+3.25+2,07+2.55+6.99+21.55+13.28+4.37+9.23+11.86+5,97+6,5+5,74+7,47+7,58=197,840 [A]</t>
  </si>
  <si>
    <t>61</t>
  </si>
  <si>
    <t>919124</t>
  </si>
  <si>
    <t>ŘEZÁNÍ BETONOVÉHO KRYTU VOZOVEK TL DO 200MM</t>
  </si>
  <si>
    <t>5,97+6,5+2,55+4,37+5,74+7,47+7,58=40,180 [A]</t>
  </si>
  <si>
    <t>62</t>
  </si>
  <si>
    <t>63</t>
  </si>
  <si>
    <t>25=25,000 [A]</t>
  </si>
  <si>
    <t>SO117</t>
  </si>
  <si>
    <t>Obnova odvodnění, úsek km 13,9 - 17,74</t>
  </si>
  <si>
    <t>odkopávky (pol. č. 123738)   2,0*1919,042=3 838,084 [A] 
čištění příkopů (pol. č. 12932)   1,8*0,5*4848,92=4 364,028 [B] 
sejmutí drnu (pol. č. 11130)   1,8*18915,4*0,2=6 809,544 [C] 
Celkem: A+B+C=15 011,656 [D]</t>
  </si>
  <si>
    <t>odstraněnní betonové dlažby (pol. č. 113178)   2,3*0,314=0,722 [A]</t>
  </si>
  <si>
    <t>odstranění panelů (pol. č. 113168)   2,5*1,6=4,000 [A] 
bourání čel propustků (pol. č. 966168)   2,5*28,0=70,000 [B] 
bourání propustku (pol. č. 966346, 96636)   2,5*((0,5*0,5*3,14-0,2*0,2*3,14)*14,54+(0,7*0,7*3,14-0,4*0,4*3,14)*20,46)=76,971 [C] 
Celkem: A+B+C=150,971 [D]</t>
  </si>
  <si>
    <t>kácení (pol. č. 112048, 112028, 112018)   0,9*(20*0,45*0,45*3,14*8,0+45*0,25*0,25*3,14*6,0+35*0,15*0,15*3,14*5,0)=150,379 [A] 
odstranění křovin (pol. č. 111208)   0,03*1974,0=59,220 [B] 
odstranění pařezů (pol. č. 112228)   0,9*30*2,5=67,500 [C] 
Celkem: A+B+C=277,099 [D]</t>
  </si>
  <si>
    <t>0,15*(1.15*(11541,18+4800.85))=2 819,000 [A]</t>
  </si>
  <si>
    <t>1974,0=1 974,000 [A]</t>
  </si>
  <si>
    <t>21978.4-3063,0=18 915,400 [A]</t>
  </si>
  <si>
    <t>45=45,000 [A]</t>
  </si>
  <si>
    <t>112028</t>
  </si>
  <si>
    <t>KÁCENÍ STROMŮ D KMENE DO 0,9M S ODSTRANĚNÍM PAŘEZŮ, ODVOZ DO 20KM</t>
  </si>
  <si>
    <t>35=35,000 [A]</t>
  </si>
  <si>
    <t>112228</t>
  </si>
  <si>
    <t>ODSTRANĚNÍ PAŘEZŮ D DO 0,9M, ODVOZ DO 20KM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</si>
  <si>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</si>
  <si>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113168</t>
  </si>
  <si>
    <t>ODSTRANĚNÍ KRYTU ZPEVNĚNÝCH PLOCH ZE SILNIČNÍCH DÍLCŮ, ODVOZ DO 20KM</t>
  </si>
  <si>
    <t>2*4*0,2=1,600 [A]</t>
  </si>
  <si>
    <t>113178</t>
  </si>
  <si>
    <t>ODSTRAN KRYTU ZPEVNĚNÝCH PLOCH Z DLAŽEB KOSTEK, ODVOZ DO 20KM</t>
  </si>
  <si>
    <t>0,1*39,22*0,08=0,314 [A]</t>
  </si>
  <si>
    <t>vsakovací žebra   1*1,2*1080,0=1 296,000 [A] 
výkop pro HV   (1.5*2.1+2.5*3.1)*2/2=10,900 [B] 
výkop pro přípojky   5.01*1.5*2=15,030 [C] 
výkop pro propustky   2.4*14.63=35,112 [D] 
zazzubení   562,0=562,000 [E] 
Celkem: A+B+C+D+E=1 919,042 [F]</t>
  </si>
  <si>
    <t>dovoz ornice (nákup v pol. 014211)   0,15*(1.15*(11541,18+4800.85))=2 819,000 [A]</t>
  </si>
  <si>
    <t>12932</t>
  </si>
  <si>
    <t>ČIŠTĚNÍ PŘÍKOPŮ OD NÁNOSU DO 0,5M3/M</t>
  </si>
  <si>
    <t>203.76+211.98+353.87+190.87+142.74+100.85+25.02+30.2+157.12+16.41+9.34+33.99+12.9+117.37+82.12+13.79+54.45+87.78+158.78+54.07+167.72+236.61+39.72+49.91+36.7+176.51+172.07+139.37+522.02+96.73+69.69+201.5+194.08+218.94+70.96+194.71+204.27=4 848,920 [A]</t>
  </si>
  <si>
    <t>odkopávky (pol. č. 123738)   1919,042=1 919,042 [A]</t>
  </si>
  <si>
    <t>zemní těleso   1879,334=1 879,334 [A] 
zazubení   923,0=923,000 [B] 
Celkem: A+B=2 802,334 [C]</t>
  </si>
  <si>
    <t>zásyp přípojky, HV a propustků   5.01*1.5*(2-0.6)+(1.5*2.1+2.5*3.1)*2/2-0,9*1,5*2+14.63*(2.4-1-1.6*0.2)=34,521 [A]</t>
  </si>
  <si>
    <t>obsyp přípojky   5.01*1.5*0.6=4,509 [A]</t>
  </si>
  <si>
    <t>39,22+343,87=383,090 [A]</t>
  </si>
  <si>
    <t>1.15*(11541,18+4800.85)=18 793,335 [A]</t>
  </si>
  <si>
    <t>18481</t>
  </si>
  <si>
    <t>OCHRANA STROMŮ BEDNĚNÍM</t>
  </si>
  <si>
    <t>ochrana památného stromu 2*2*3=12,000 [A]</t>
  </si>
  <si>
    <t>položka zahrnuje veškerý materiál, výrobky a polotovary, včetně mimostaveništní a vnitrostaveništní dopravy (rovněž přesuny), včetně naložení a složení, případně s uložením</t>
  </si>
  <si>
    <t>21152</t>
  </si>
  <si>
    <t>SANAČNÍ ŽEBRA Z KAMENIVA DRCENÉHO</t>
  </si>
  <si>
    <t>zásyp vsakovacího žebra DK 16/32   1080,0*1,2*1,0=1 296,000 [A]</t>
  </si>
  <si>
    <t>vsakovací žebro  1080,0*(2*1,2+3*1,0)=5 832,000 [A]</t>
  </si>
  <si>
    <t>451313</t>
  </si>
  <si>
    <t>PODKLADNÍ A VÝPLŇOVÉ VRSTVY Z PROSTÉHO BETONU C16/20</t>
  </si>
  <si>
    <t>podklad pod HV   0.15*1.5*2.1=0,473 [A]</t>
  </si>
  <si>
    <t>odláždění čel propustku    1.5*2.5*1.12*0.15*4=2,520 [A]</t>
  </si>
  <si>
    <t>lože pod propustky   0,2*1,6*14,63=4,682 [A] 
podsyp pod dlažbu z LK   1.5*2.5*1.12*0.15*4=2,520 [B] 
Celkem: A+B=7,202 [C]</t>
  </si>
  <si>
    <t>461313</t>
  </si>
  <si>
    <t>PATKY Z PROSTÉHO BETONU C16/20</t>
  </si>
  <si>
    <t>propustky   4*0.4*0.4*0.8=0,512 [A]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</si>
  <si>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</t>
  </si>
  <si>
    <t>465512</t>
  </si>
  <si>
    <t>DLAŽBY Z LOMOVÉHO KAMENE NA MC</t>
  </si>
  <si>
    <t>odláždění čel propustku   1.5*2.5*1.12*0.3*4=5,040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</si>
  <si>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</si>
  <si>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ŠD tl. min.  150mm</t>
  </si>
  <si>
    <t>343,87=343,870 [A]</t>
  </si>
  <si>
    <t>ŠD tl. min. 250mm</t>
  </si>
  <si>
    <t>39,22=39,220 [A]</t>
  </si>
  <si>
    <t>obnova stávající dlažby   0,1*39,22=3,922 [A]</t>
  </si>
  <si>
    <t>0,9*39,22=35,298 [A]</t>
  </si>
  <si>
    <t>82446</t>
  </si>
  <si>
    <t>POTRUBÍ Z TRUB ŽELEZOBETONOVÝCH DN DO 400MM</t>
  </si>
  <si>
    <t>propustky   6,47+8,16=14,630 [A]</t>
  </si>
  <si>
    <t>5,0=5,000 [A]</t>
  </si>
  <si>
    <t>875342</t>
  </si>
  <si>
    <t>POTRUBÍ DREN Z TRUB PLAST DN DO 200MM DĚROVANÝCH</t>
  </si>
  <si>
    <t>vsakovací žebro  1080,0=1 080,000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</si>
  <si>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</si>
  <si>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89722</t>
  </si>
  <si>
    <t>VPUSŤ KANALIZAČNÍ HORSKÁ KOMPLETNÍ Z BETON DÍLCŮ</t>
  </si>
  <si>
    <t>prefabrikovaná z betonu XF4 s mříží o únosnosti D400</t>
  </si>
  <si>
    <t>899524</t>
  </si>
  <si>
    <t>OBETONOVÁNÍ POTRUBÍ Z PROSTÉHO BETONU DO C25/30</t>
  </si>
  <si>
    <t>propustky   0,7*14,63=10,241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</si>
  <si>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</si>
  <si>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9111A3</t>
  </si>
  <si>
    <t>ZÁBRADLÍ SILNIČNÍ S VODOR MADLY - DEMONTÁŽ S PŘESUNEM</t>
  </si>
  <si>
    <t>2*3,0=6,000 [A]</t>
  </si>
  <si>
    <t>položka zahrnuje: 
- demontáž a odstranění zařízení 
- jeho odvoz na předepsané místo</t>
  </si>
  <si>
    <t>966168</t>
  </si>
  <si>
    <t>BOURÁNÍ KONSTRUKCÍ ZE ŽELEZOBETONU S ODVOZEM DO 20KM</t>
  </si>
  <si>
    <t>čelo propustku DN800 odhad 2*8,0=16,000 [A] 
čela propustků DN400 odhad 4*3,0=12,000 [B] 
Celkem: A+B=28,000 [C]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</si>
  <si>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</si>
  <si>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966346</t>
  </si>
  <si>
    <t>BOURÁNÍ PROPUSTŮ Z TRUB DN DO 400MM</t>
  </si>
  <si>
    <t>5.21+9.33=14,540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</si>
  <si>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</si>
  <si>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96636</t>
  </si>
  <si>
    <t>BOURÁNÍ PROPUSTŮ Z TRUB DN DO 800MM</t>
  </si>
  <si>
    <t>20.46=20,460 [A]</t>
  </si>
  <si>
    <t>SO127</t>
  </si>
  <si>
    <t>Autobusové zastávky</t>
  </si>
  <si>
    <t>SO127a</t>
  </si>
  <si>
    <t>Autobusové zastávky - kraj</t>
  </si>
  <si>
    <t>odkopávky (pol. č. 123738)   2,0*129,38=258,760 [A] 
trativody (pol. č. 21263)   2,0*120,0*0,5*0,6=72,000 [B] 
Celkem: A+B=330,760 [C]</t>
  </si>
  <si>
    <t>keře, křoví (pol. č. 111208)   0,03*30,0=0,900 [A] 
stromy (pol. č. 112048)    0,9*(10*0,1*0,1*3,14*5,0+10*1,0)=10,413 [B] 
pařezy (pol. č. 112218)   0,9*1,0*5=4,500 [C] 
Celkem: A+B+C=15,813 [D]</t>
  </si>
  <si>
    <t>10=10,000 [A]</t>
  </si>
  <si>
    <t>112218</t>
  </si>
  <si>
    <t>ODSTRANĚNÍ PAŘEZŮ D DO 0,5M, ODVOZ DO 20KM</t>
  </si>
  <si>
    <t>5=5,000 [A]</t>
  </si>
  <si>
    <t>40,0+57,0=97,000 [A]</t>
  </si>
  <si>
    <t>1*2*1.5*1.5+3,0*2*1.5+3.8*2*2+251.7*0.4=129,380 [A]</t>
  </si>
  <si>
    <t>odkopávky (pol. č. 123738)   129,38=129,380 [A]</t>
  </si>
  <si>
    <t>aktivní zóna   251.7*0.4+251.7*0.1+27,0*(0.04+0.05+0.06+0.05+0.05+0.17+0.1+0.2*1.5/2)*0,4=133,086 [A]</t>
  </si>
  <si>
    <t>násyp 166,0=166,000 [A]</t>
  </si>
  <si>
    <t>dosypávky   48*1,08=51,840 [A]</t>
  </si>
  <si>
    <t>zásyp přípojky a vsak. jímky   3.8*2*2-3*1.2*0.5+3,0*1.5*(2-0.52-0.6-0.4)=15,560 [A]</t>
  </si>
  <si>
    <t>obsyp přípojky   3,0*1.5*0.6=2,700 [A]</t>
  </si>
  <si>
    <t>468,50=468,500 [A]</t>
  </si>
  <si>
    <t>trativody (pol. č. 21263)   120,0*(0,6+0,6+0,5+0,5+0,5)=324,000 [A] 
obalení zasakovacích bloků (pol. č. 81111R )   3*1,2*2+2*(3+1,2)*0,5+3*0,5=12,900 [B] 
Celkem: A+B=336,900 [C]</t>
  </si>
  <si>
    <t>59,0+20,0+41,0=120,000 [A]</t>
  </si>
  <si>
    <t>251.7+27,0*(0.04+0.05+0.06+0.05+0.05+0.17+0.1+0.2*1.5/2)=269,790 [A]</t>
  </si>
  <si>
    <t>451312</t>
  </si>
  <si>
    <t>PODKLADNÍ A VÝPLŇOVÉ VRSTVY Z PROSTÉHO BETONU C12/15</t>
  </si>
  <si>
    <t>obetonování UV 2*1.5*1.5-0.52*1.5*1.5-(1.55-0.52)*3.14*0.5*0.5=2,521 [A]</t>
  </si>
  <si>
    <t>lože pod skluzy z LK (/pol. č. 935832)   (3*0,5+1)*0,1=0,250 [A]</t>
  </si>
  <si>
    <t>lože pod skluzy z LK (/pol. č. 935832)   (3*0,5+1)*0,15=0,375 [A]</t>
  </si>
  <si>
    <t>130.44+121.26+27,0*(0.04+0.05+0.06+0.05+0.05+0.17)=263,040 [A]</t>
  </si>
  <si>
    <t>56333</t>
  </si>
  <si>
    <t>VOZOVKOVÉ VRSTVY ZE ŠTĚRKODRTI TL. DO 150MM</t>
  </si>
  <si>
    <t>tl. 150mm</t>
  </si>
  <si>
    <t>3.25*48,0=156,000 [A]</t>
  </si>
  <si>
    <t>(130.44+121.26)+0.75*(40+54)+27,0*(0.04+0.05+0.06+0.05+0.05+0.17+0.1+0.2*1.5/2)=340,290 [A]</t>
  </si>
  <si>
    <t>0.4*27,0=10,800 [A]</t>
  </si>
  <si>
    <t>PS-CP modif. 0,35 kg/m2</t>
  </si>
  <si>
    <t>2*251,7+27,0*(0.04+0.05)+27,0*(0.04+0.05+0.06+0.05)=511,230 [A]</t>
  </si>
  <si>
    <t>130.44+121.26+27,0*0,04/2=252,240 [A]</t>
  </si>
  <si>
    <t>130.44+121.26+27,0*(0.04+0.05+0.06/2)=254,940 [A]</t>
  </si>
  <si>
    <t>130.44+121.26+27,0*(0.04+0.05+0.06+0.05+0.05/2)=257,775 [A]</t>
  </si>
  <si>
    <t>81111R</t>
  </si>
  <si>
    <t>ZASAKOVACÍ PREFABRIKOVANÉ BLOKY</t>
  </si>
  <si>
    <t>dodávka, osazení, montáž, vč. podkladní vrstvy šd tl.200mm,, vč. revizní šachty a otvoru 
objem 1,8m3</t>
  </si>
  <si>
    <t>přípojka 3,0=3,000 [A]</t>
  </si>
  <si>
    <t>931314</t>
  </si>
  <si>
    <t>TĚSNĚNÍ DILATAČ SPAR ASF ZÁLIVKOU PRŮŘ DO 400MM2</t>
  </si>
  <si>
    <t>zálivka N2   40,0+57,0=97,000 [A]</t>
  </si>
  <si>
    <t>skluz z lomového kameně   3*0.5+1=2,500 [A]</t>
  </si>
  <si>
    <t>SO127b</t>
  </si>
  <si>
    <t>Autobusové zastávky - obec</t>
  </si>
  <si>
    <t>227,08=227,080 [A]</t>
  </si>
  <si>
    <t>tl. min. 150mm</t>
  </si>
  <si>
    <t>204.43+14+8.65=227,080 [A]</t>
  </si>
  <si>
    <t>204,43=204,430 [A]</t>
  </si>
  <si>
    <t>582614</t>
  </si>
  <si>
    <t>KRYTY Z BETON DLAŽDIC SE ZÁMKEM BAREV TL 60MM DO LOŽE Z KAM</t>
  </si>
  <si>
    <t>14=14,000 [A]</t>
  </si>
  <si>
    <t>58261A</t>
  </si>
  <si>
    <t>KRYTY Z BETON DLAŽDIC SE ZÁMKEM BAREV RELIÉF TL 60MM DO LOŽE Z KAM</t>
  </si>
  <si>
    <t>8,65=8,650 [A]</t>
  </si>
  <si>
    <t>35,0+81,0+53,0=169,000 [A]</t>
  </si>
  <si>
    <t>28,0+25,0+4,0=57,000 [A]</t>
  </si>
  <si>
    <t>91725</t>
  </si>
  <si>
    <t>NÁSTUPIŠTNÍ OBRUBNÍKY BETONOVÉ</t>
  </si>
  <si>
    <t>20,0+20,0=40,000 [A]</t>
  </si>
  <si>
    <t>SO187</t>
  </si>
  <si>
    <t>Přechodné dopravní značení</t>
  </si>
  <si>
    <t>91400</t>
  </si>
  <si>
    <t>DOČASNÉ ZAKRYTÍ NEBO OTOČENÍ STÁVAJÍCÍCH DOPRAVNÍCH ZNAČEK</t>
  </si>
  <si>
    <t>DIO</t>
  </si>
  <si>
    <t>první rok 
3+3=6,000 [A] 
druhý rok 
3+3=6,000 [B] 
Celkem: A+B=12,000 [C]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</si>
  <si>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</si>
  <si>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914122</t>
  </si>
  <si>
    <t>DOPRAVNÍ ZNAČKY ZÁKLADNÍ VELIKOSTI OCELOVÉ FÓLIE TŘ 1 - MONTÁŽ S PŘEMÍSTĚNÍM</t>
  </si>
  <si>
    <t>DIO, kompletní, vč. sloupků a podkladních desek</t>
  </si>
  <si>
    <t>první rok 
IS11c 24+3+3+1+2=33,000 [A] 
IS11b 14+4+2+4+2+1+2+4+1=34,000 [B] 
B1   4*4=16,000 [C] 
E13   4*4=16,000 [D] 
IP10a   2*4=8,000 [E] 
druhý rok 
IS11c 24+3+3+1+2=33,000 [F] 
IS11b 14+4+2+4+2+1+2+4+1=34,000 [G] 
B1   4*1=4,000 [H] 
E13   4*1=4,000 [I] 
IP10a   2*1=2,000 [J] 
Celkem: A+B+C+D+E+F+G+H+I+J=184,000 [K]</t>
  </si>
  <si>
    <t>položka zahrnuje: 
- dopravu demontované značky z dočasné skládky 
- osazení a montáž značky na místě určeném projektem 
- nutnou opravu poškozených částí 
nezahrnuje dodávku značky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</si>
  <si>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</si>
  <si>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</si>
  <si>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</si>
  <si>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914129</t>
  </si>
  <si>
    <t>DOPRAV ZNAČKY ZÁKLAD VEL OCEL FÓLIE TŘ 1 - NÁJEMNÉ</t>
  </si>
  <si>
    <t>KSDEN</t>
  </si>
  <si>
    <t>první rok - 33 týdnů 
IS11c 33*7*(24+3+3+1+2)=7 623,000 [A] 
IS11b 33*7*(14+4+2+4+2+1+2+4+1)=7 854,000 [B] 
B1   33*7*4=924,000 [C] 
E13   33*7*4=924,000 [D] 
IP10a   33*7*2=462,000 [E] 
druhý rok - 14 týdnů 
IS11c 14*7*(24+3+3+1+2)=3 234,000 [F] 
IS11b 14*7*(14+4+2+4+2+1+2+4+1)=3 332,000 [G] 
B1   14*7*4=392,000 [H] 
E13   14*7*4=392,000 [I] 
IP10a   14*7*2=196,000 [J] 
Celkem: A+B+C+D+E+F+G+H+I+J=25 333,000 [K]</t>
  </si>
  <si>
    <t>položka zahrnuje sazbu za pronájem dopravních značek a zařízení, počet jednotek je určen jako součin počtu značek a počtu dní použití</t>
  </si>
  <si>
    <t>914222</t>
  </si>
  <si>
    <t>DOPRAVNÍ ZNAČKY ZVĚTŠENÉ VELIKOSTI OCELOVÉ FÓLIE TŘ 1 - MONTÁŽ S PŘEMÍSTĚNÍM</t>
  </si>
  <si>
    <t>první rok 
IS11b 8=8,000 [A] 
druhý rok 
IS11b 8=8,000 [B] 
Celkem: A+B=16,000 [C]</t>
  </si>
  <si>
    <t>914223</t>
  </si>
  <si>
    <t>DOPRAVNÍ ZNAČKY ZVĚTŠENÉ VELIKOSTI OCELOVÉ FÓLIE TŘ 1 - DEMONTÁŽ</t>
  </si>
  <si>
    <t>914229</t>
  </si>
  <si>
    <t>DOPRAV ZNAČKY ZVĚTŠ VEL OCEL FÓLIE TŘ 1 - NÁJEMNÉ</t>
  </si>
  <si>
    <t>první rok - 33 týdnů 
IS11b 33*7*8=1 848,000 [A] 
druhý rok - 14 týdnů 
IS11b 14*7*8=784,000 [B] 
Celkem: A+B=2 632,000 [C]</t>
  </si>
  <si>
    <t>914462</t>
  </si>
  <si>
    <t>DOPRAVNÍ ZNAČKY 100X150CM HLINÍKOVÉ FÓLIE TŘ 1 - MONTÁŽ S PŘEMÍSTĚNÍM</t>
  </si>
  <si>
    <t>první rok 
IP22   7+2+2+2+2=15,000 [A] 
IS11a   2+1=3,000 [B] 
druhý rok 
IP22   7+2+2+2+2=15,000 [C] 
IS11a   2+1=3,000 [D] 
Celkem: A+B+C+D=36,000 [E]</t>
  </si>
  <si>
    <t>914463</t>
  </si>
  <si>
    <t>DOPRAVNÍ ZNAČKY 100X150CM HLINÍKOVÉ FÓLIE TŘ 1 - DEMONTÁŽ</t>
  </si>
  <si>
    <t>914469</t>
  </si>
  <si>
    <t>DOPRAV ZNAČ 100X150CM HLINÍK FÓLIE TŘ 1 - NÁJEMNÉ</t>
  </si>
  <si>
    <t>první rok - 33 týdnů 
IP22   33*7*(7+2+2+2+2)=3 465,000 [A] 
IS11a   33*7*(2+1)=693,000 [B] 
druhý rok - 14 týdnů 
IP22   14*7*(7+2+2+2+2)=1 470,000 [C] 
IS11a   14*7*(2+1)=294,000 [D] 
Celkem: A+B+C+D=5 922,000 [E]</t>
  </si>
  <si>
    <t>916122</t>
  </si>
  <si>
    <t>DOPRAV SVĚTLO VÝSTRAŽ SOUPRAVA 3KS - MONTÁŽ S PŘESUNEM</t>
  </si>
  <si>
    <t>první rok 
2*4=8,000 [A] 
druhý rok 
2*1=2,000 [B] 
Celkem: A+B=10,000 [C]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</si>
  <si>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</si>
  <si>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</si>
  <si>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</si>
  <si>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</si>
  <si>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916129</t>
  </si>
  <si>
    <t>DOPRAV SVĚTLO VÝSTRAŽ SOUPRAVA 3KS - NÁJEMNÉ</t>
  </si>
  <si>
    <t>první rok - 33 týdnů 
33*7*2=462,000 [A] 
druhý rok - 14 týdnů 
14*7*2=196,000 [B] 
Celkem: A+B=658,000 [C]</t>
  </si>
  <si>
    <t>položka zahrnuje sazbu za pronájem zařízení. Počet měrných jednotek se určí jako součin počtu zařízení a počtu dní použití.</t>
  </si>
  <si>
    <t>916312</t>
  </si>
  <si>
    <t>DOPRAVNÍ ZÁBRANY Z2 S FÓLIÍ TŘ 1 - MONTÁŽ S PŘESUNEM</t>
  </si>
  <si>
    <t>první rok 
2*4=8,000 [A] 
druhý rok 
2*1=2,000 [B] 
Celkem: A+B=10,000 [C]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</si>
  <si>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</si>
  <si>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916313</t>
  </si>
  <si>
    <t>DOPRAVNÍ ZÁBRANY Z2 S FÓLIÍ TŘ 1 - DEMONTÁŽ</t>
  </si>
  <si>
    <t>916319</t>
  </si>
  <si>
    <t>DOPRAVNÍ ZÁBRANY Z2 - NÁJEMNÉ</t>
  </si>
  <si>
    <t>SO197</t>
  </si>
  <si>
    <t>Trvalé dopravní značení</t>
  </si>
  <si>
    <t>SO197a</t>
  </si>
  <si>
    <t>Trvalé dopravní značení - kraj</t>
  </si>
  <si>
    <t>91297</t>
  </si>
  <si>
    <t>DOPRAVNÍ ZRCADLO</t>
  </si>
  <si>
    <t>položka zahrnuje: 
- dodání a osazení zrcadla včetně nutných zemních prací 
- předepsaná povrchová úprava 
- vnitrostaveništní a mimostaveništní doprava 
- odrazky plastové nebo z retroreflexní fólie.</t>
  </si>
  <si>
    <t>9129R</t>
  </si>
  <si>
    <t>DOPRAVNÍ ZRCADLO - DEMONTÁŽ</t>
  </si>
  <si>
    <t>914131</t>
  </si>
  <si>
    <t>DOPRAVNÍ ZNAČKY ZÁKLADNÍ VELIKOSTI OCELOVÉ FÓLIE TŘ 2 - DODÁVKA A MONTÁŽ</t>
  </si>
  <si>
    <t>kompletní vč. sloupků</t>
  </si>
  <si>
    <t>54=54,000 [A]</t>
  </si>
  <si>
    <t>položka zahrnuje: 
- dodávku a montáž značek v požadovaném provedení</t>
  </si>
  <si>
    <t>914133</t>
  </si>
  <si>
    <t>DOPRAVNÍ ZNAČKY ZÁKLADNÍ VELIKOSTI OCELOVÉ FÓLIE TŘ 2 - DEMONTÁŽ</t>
  </si>
  <si>
    <t>50=50,000 [A]</t>
  </si>
  <si>
    <t>914141</t>
  </si>
  <si>
    <t>DOPRAV ZNAČ ZÁKL VEL OCEL FÓLIE TŘ 3 - DODÁVKA A MONT</t>
  </si>
  <si>
    <t>reflexní IP6   2=2,000 [A]</t>
  </si>
  <si>
    <t>914143</t>
  </si>
  <si>
    <t>DOPRAV ZNAČ ZÁKL VEL OCEL FÓLIE TŘ 3 - DEMONTÁŽ</t>
  </si>
  <si>
    <t>reflexní   2=2,000 [A]</t>
  </si>
  <si>
    <t>915111</t>
  </si>
  <si>
    <t>VODOROVNÉ DOPRAVNÍ ZNAČENÍ BARVOU HLADKÉ - DODÁVKA A POKLÁDKA</t>
  </si>
  <si>
    <t>V4 0,25   0.25*(857+802+21+21+1250+21+313+815+552+1352+761+122+118+194+294+95+214+118+20)=1 985,000 [A] 
V4 0,5/0,5/0,25   0.25*0.5*(15+24+14+21+23+41)=17,250 [B] 
V1a 0,125    0.125*(98+98+120+112+59+92+118+84+38)=102,375 [C] 
V2b 3/1,5/0,125   0.125*(761+850+185+1377+47+146+30+21+24)*2/3=286,750 [D] 
V2b 1,5/1,5/0,25   0.25*0.5*(20+32+44+23+17+34+40+19+33+27+22+22+35)=46,000 [E] 
V7a š.4m   6*4*0,5=12,000 [F] 
V11a   3*11=33,000 [G] 
V12a    0,125*(13+11+20+20)=8,000 [H] 
V13    11/3=3,667 [I] 
V18 3x0,1   2*7*3*0,1*3,25=13,650 [J] 
Celkem: A+B+C+D+E+F+G+H+I+J=2 507,692 [K]</t>
  </si>
  <si>
    <t>položka zahrnuje: 
- dodání a pokládku nátěrového materiálu (měří se pouze natíraná plocha) 
- předznačení a reflexní úpravu</t>
  </si>
  <si>
    <t>915211</t>
  </si>
  <si>
    <t>VODOROVNÉ DOPRAVNÍ ZNAČENÍ PLASTEM HLADKÉ - DODÁVKA A POKLÁDKA</t>
  </si>
  <si>
    <t>V7a š.4m   6*4*0,5=12,000 [A] 
V11a    3*11=33,000 [B] 
V12a    0,125*(13+11+20+20)=8,000 [C] 
V13    11/3=3,667 [D] 
V18 3x0,1    2*7*3*0,1*3,25=13,650 [E] 
Celkem: A+B+C+D+E=70,317 [F]</t>
  </si>
  <si>
    <t>915231</t>
  </si>
  <si>
    <t>VODOR DOPRAV ZNAČ PLASTEM PROFIL ZVUČÍCÍ - DOD A POKLÁDKA</t>
  </si>
  <si>
    <t>V4 0,25    0.25*(857+802+21+21+1250+21+313+815+552+1352+761+122+118+194+294+95+214+118+20-43-39)=1 964,500 [A] 
V4 0,5/0,5/0,25   0.25*0.5*(15+24+14+21+23+41)=17,250 [B] 
V1a 0,125   0.125*(98+98+120+112+59+92+118+84+38-40)=97,375 [C] 
V2b 3/1,5/0,125  0.125*(761+850+185+1377+47+146+30+21+24-30)*2/3=284,250 [D] 
V2b 1,5/1,5/0,25   0.25*0.5*(20+32+44+23+17+34+40+19+33+27+22+22+35-33-27)=38,500 [E] 
Celkem: A+B+C+D+E=2 401,875 [F]</t>
  </si>
  <si>
    <t>SO197b</t>
  </si>
  <si>
    <t>Trvalé dopravní značení - obec</t>
  </si>
  <si>
    <t>SO204</t>
  </si>
  <si>
    <t>Borek, přestavba mostu ev.č. 331-006 na propustek</t>
  </si>
  <si>
    <t>015111</t>
  </si>
  <si>
    <t>POPLATKY ZA LIKVIDACI ODPADŮ NEKONTAMINOVANÝCH - 17 05 04 VYTĚŽENÉ ZEMINY A HORNINY - I. TŘÍDA TĚŽITELNOSTI</t>
  </si>
  <si>
    <t>11130+124738.A+124738.B+12960+131738 
(5,093+21,284+8,070+12,771+4,878)*2,000=104,192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</si>
  <si>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</si>
  <si>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015112</t>
  </si>
  <si>
    <t>POPLATKY ZA LIKVIDACI ODPADŮ NEKONTAMINOVANÝCH - 17 05 04 VYTĚŽENÉ ZEMINY A HORNINY - II. TŘÍDA TĚŽITELNOSTI</t>
  </si>
  <si>
    <t>123838 
2,875*2,000=5,750 [A]</t>
  </si>
  <si>
    <t>015130</t>
  </si>
  <si>
    <t>POPLATKY ZA LIKVIDACI ODPADŮ NEKONTAMINOVANÝCH - 17 03 02 VYBOURANÝ ASFALTOVÝ BETON BEZ DEHTU</t>
  </si>
  <si>
    <t>113138+97817 
0,402*2,4+3,680*0,010=1,002 [A]</t>
  </si>
  <si>
    <t>015140</t>
  </si>
  <si>
    <t>POPLATKY ZA LIKVIDACI ODPADŮ NEKONTAMINOVANÝCH - 17 01 01 BETON Z DEMOLIC OBJEKTŮ, ZÁKLADŮ TV</t>
  </si>
  <si>
    <t>967118 
1,920*2,3=4,416 [A]</t>
  </si>
  <si>
    <t>015141R</t>
  </si>
  <si>
    <t>POPLATKY ZA LIKVIDACI ODPADŮ NEKONTAMINOVANÝCH - 17 01 01 ARMOVANÉHO BETON Z DEMOLIC</t>
  </si>
  <si>
    <t>967168.A+967168.B 
(1,609+1,104)*2,5=6,783 [A]</t>
  </si>
  <si>
    <t>015330</t>
  </si>
  <si>
    <t>POPLATKY ZA LIKVIDACI ODPADŮ NEKONTAMINOVANÝCH - 17 05 04 KAMENNÁ SUŤ</t>
  </si>
  <si>
    <t>967138.A+967138.B 
(3,009+0,240)*2,6=8,447 [A]</t>
  </si>
  <si>
    <t>029412</t>
  </si>
  <si>
    <t>OSTATNÍ POŽADAVKY - VYPRACOVÁNÍ MOSTNÍHO LISTU</t>
  </si>
  <si>
    <t>List propustku</t>
  </si>
  <si>
    <t>02953</t>
  </si>
  <si>
    <t>OSTATNÍ POŽADAVKY - HLAVNÍ MOSTNÍ PROHLÍDKA</t>
  </si>
  <si>
    <t>1. HMP</t>
  </si>
  <si>
    <t>položka zahrnuje : 
- úkony dle ČSN 73 6221 
- provedení hlavní mostní prohlídky oprávněnou fyzickou nebo právnickou osobou 
- vyhotovení záznamu (protokolu), který jednoznačně definuje stav mostu</t>
  </si>
  <si>
    <t>Tl. do 100 mm 
- Podél vozovky - krajnice 
- Svahy 
- Koryto 
- veškerý vytěžený materiál je v majetku objednatele</t>
  </si>
  <si>
    <t>Krajnice 
0,450*5,368=2,416 [A] 
0,840*3,681=3,092 [B] 
Svahy 
(4,700*1,2+4,800*1,2+2,500*1,2+9,100*1,2)=25,320 [C] 
(2,250*1,2+4,300*1,2)=7,860 [D] 
Koryto 
(1,200*1,2+3,150*1,2)=5,220 [E] 
(3,600*1,2+2,250*1,2)=7,020 [F] 
Celkem 
A+B+C+D+E+F=50,928 [G]</t>
  </si>
  <si>
    <t>Odstranění pruhu asfaltu podél železobetonové zídky 
- veškerý vytěžený materiál je v majetku objednatele 
- odhad</t>
  </si>
  <si>
    <t>1,070*5,368*0,07=0,402 [A]</t>
  </si>
  <si>
    <t>11511</t>
  </si>
  <si>
    <t>ČERPÁNÍ VODY DO 500 L/MIN</t>
  </si>
  <si>
    <t>HOD</t>
  </si>
  <si>
    <t>Přečerpávání v době výstavby kynety 
- odhad 
- položka bude čerpána pouze v případě nutnosti a v rozsahu odsouhlaseném TDI</t>
  </si>
  <si>
    <t>5*8*8=320,000 [A]</t>
  </si>
  <si>
    <t>Položka čerpání vody na povrchu zahrnuje i potrubí, pohotovost záložní čerpací soupravy a zřízení čerpací jímky. Součástí položky je také následná demontáž a likvidace těchto zařízení</t>
  </si>
  <si>
    <t>11522</t>
  </si>
  <si>
    <t>PŘEVEDENÍ VODY POTRUBÍM DN 200 NEBO ŽLABY R.O. DO 0,7M</t>
  </si>
  <si>
    <t>Podél líce stávající opěry (v době montáže flexibilní ocelové konstrukce) 
V průtočném profilu flexibilní ocelové konstrukce - tubusu (po dokončení flexibilní ocelové konstrukce)</t>
  </si>
  <si>
    <t>Podél líce stávající opěry 
(3,000+2,000+17,975+3,000)=25,975 [A] 
V tubusu 
(3,000+2,000+17,975+3,000)=25,975 [B] 
Celkem 
A+B=51,950 [C]</t>
  </si>
  <si>
    <t>Položka převedení vody na povrchu zahrnuje zřízení, udržování a odstranění příslušného zařízení. Převedení vody se uvádí buď průměrem potrubí (DN) nebo délkou rozvinutého obvodu žlabu (r.o.).</t>
  </si>
  <si>
    <t>121101</t>
  </si>
  <si>
    <t>SEJMUTÍ ORNICE NEBO LESNÍ PŮDY S ODVOZEM DO 1KM</t>
  </si>
  <si>
    <t>Tl. do 150 mm 
- vč. uložení pro další použití</t>
  </si>
  <si>
    <t>Krajnice 
0,450*5,368*0,150=0,362 [A] 
0,840*3,681*0,150=0,464 [B] 
Svahy 
(4,700*1,2+4,800*1,2+2,500*1,2+9,100*1,2)*0,150=3,798 [C] 
(2,250*1,2+4,300*1,2)*0,150=1,179 [D] 
Koryto 
(1,200*1,2+3,150*1,2)*0,150=0,783 [E] 
(3,600*1,2+2,250*1,2)*0,150=1,053 [F] 
Celkem 
A+B+C+D+E+F=7,639 [G]</t>
  </si>
  <si>
    <t>položka zahrnuje sejmutí ornice bez ohledu na tloušťku vrstvy a její vodorovnou dopravu 
nezahrnuje uložení na trvalou skládku</t>
  </si>
  <si>
    <t>123838</t>
  </si>
  <si>
    <t>ODKOP PRO SPOD STAVBU SILNIC A ŽELEZNIC TŘ. II, ODVOZ DO 20KM</t>
  </si>
  <si>
    <t>Odkopávky nadnásypů u demolovaných čelních zdí 
- odhad 
- veškerý vytěžený materiál je v majetku objednatele</t>
  </si>
  <si>
    <t>0,441*5,368+0,138*3,681=2,875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</si>
  <si>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</si>
  <si>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124738</t>
  </si>
  <si>
    <t>VYKOPÁVKY PRO KORYTA VODOTEČÍ TŘ. I, ODVOZ DO 20KM</t>
  </si>
  <si>
    <t>Pro osazení nové flexibilní ocelové konstrukce a vyrovnání navazujícího dna koryta do tl. 500 mm 
- veškerý vytěžený materiál je v majetku objednatele</t>
  </si>
  <si>
    <t>(2,000+17,975-2*0,400)*2,220*0,500=21,284 [A]</t>
  </si>
  <si>
    <t>Zemních hrázek 
- veškerý vytěžený materiál je v majetku objednatele</t>
  </si>
  <si>
    <t>(2,670+2,710)*(0,500*1,000+1,000*1,000/2*2)=8,070 [A]</t>
  </si>
  <si>
    <t>125731</t>
  </si>
  <si>
    <t>VYKOPÁVKY ZE ZEMNÍKŮ A SKLÁDEK TŘ. I, ODVOZ DO 1KM</t>
  </si>
  <si>
    <t>Ornice z dočasné skládky</t>
  </si>
  <si>
    <t>0,450*5,368*0,150=0,362 [A] 
0,840*3,681*0,150=0,464 [B] 
(4,700*1,2+4,800*1,2+2,500*1,2+9,100*1,2)*0,150=3,798 [C] 
(2,250*1,2+4,300*1,2)*0,150=1,179 [D] 
(1,200*1,2+3,150*1,2)*0,150=0,783 [E] 
(3,600*1,2+2,250*1,2)*0,150=1,053 [F] 
A+B+C+D+E+F=7,639 [G]</t>
  </si>
  <si>
    <t>Pro zemní hrázky</t>
  </si>
  <si>
    <t>12960</t>
  </si>
  <si>
    <t>ČIŠTĚNÍ VODOTEČÍ A MELIORAČ KANÁLŮ OD NÁNOSŮ</t>
  </si>
  <si>
    <t>V úseku dotčeném stavební činností do tl. 300 mm 
- včetně odvozu do 20 km a uložení na skládce 
- veškerý vytěžený materiál je v majetku objednatele</t>
  </si>
  <si>
    <t>(2,000+17,975-2*0,400)*2,220*0,300=12,771 [A]</t>
  </si>
  <si>
    <t>131738</t>
  </si>
  <si>
    <t>HLOUBENÍ JAM ZAPAŽ I NEPAŽ TŘ. I, ODVOZ DO 20KM</t>
  </si>
  <si>
    <t>Výkopy pro betonové prahy</t>
  </si>
  <si>
    <t>2,652*0,800*0,800+2,652*0,475*0,800/2+2,652*0,475*0,800/2=2,705 [A] 
2,130*0,800*0,800+2,130*0,475*0,800/2+2,130*0,475*0,800/2=2,173 [B] 
A+B=4,878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</si>
  <si>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</si>
  <si>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Uložení zeminy na skládku</t>
  </si>
  <si>
    <t>123838+124738.A+124738.B+131738 
2,875+21,284+8,070+4,878=37,107 [A]</t>
  </si>
  <si>
    <t>17780</t>
  </si>
  <si>
    <t>ZEMNÍ HRÁZKY Z NAKUPOVANÝCH MATERIÁLŮ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</si>
  <si>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</si>
  <si>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18090</t>
  </si>
  <si>
    <t>VŠEOBECNÉ ÚPRAVY OSTATNÍCH PLOCH</t>
  </si>
  <si>
    <t>Uvedení okolního terénu do původního stavu</t>
  </si>
  <si>
    <t>19,800+6,800+26,900+23,400+28,900=105,800 [A]</t>
  </si>
  <si>
    <t>Všeobecné úpravy musí zahrnovat úpravu území po uskutečnění stavby, tak jak je požadováno v zadávací dokumentaci s výjimkou těch prací, pro které jsou uvedeny samostatné položky.</t>
  </si>
  <si>
    <t>0,450*5,368=2,416 [A] 
0,840*3,681=3,092 [B] 
(4,700*1,2+4,800*1,2+2,500*1,2+9,100*1,2)=25,320 [C] 
(2,250*1,2+4,300*1,2)=7,860 [D] 
(1,200*1,2+3,150*1,2)=5,220 [E] 
(3,600*1,2+2,250*1,2)=7,020 [F] 
A+B+C+D+E+F=50,928 [G]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</si>
  <si>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</si>
  <si>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</si>
  <si>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</si>
  <si>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18710</t>
  </si>
  <si>
    <t>OŠETŘENÍ ORNICE NA SKLÁDCE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</si>
  <si>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</si>
  <si>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27157</t>
  </si>
  <si>
    <t>POLŠTÁŘE POD ZÁKLADY Z KAMENIVA TĚŽENÉHO</t>
  </si>
  <si>
    <t>Hutněný štěrkopískový podsyp min tl. 200 mm 
- uvažováno průměrně 400 mm pro případ nekvalitní základové spáry 
- položka bude čerpána pouze v rozsahu odsouhlaseném TDI</t>
  </si>
  <si>
    <t>2,220*0,400*16,890=14,998 [A]</t>
  </si>
  <si>
    <t>272314</t>
  </si>
  <si>
    <t>ZÁKLADY Z PROSTÉHO BETONU DO C25/30</t>
  </si>
  <si>
    <t>C 25/30 - XF3 
- betonový blok pro atypické kotvení  sloupků svodidel nad nosnou konstrukcí 
- včetně zemních prací</t>
  </si>
  <si>
    <t>0,450*0,450*0,775+0,450*0,450*1,100=0,380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</si>
  <si>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</si>
  <si>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281611</t>
  </si>
  <si>
    <t>INJEKTOVÁNÍ NÍZKOTLAKÉ Z CEMENTOVÝCH POJIV NA POVRCHU</t>
  </si>
  <si>
    <t>Prostor mezi flexibilní ocelovou konstrukcí a stávající klenbou a opěrami 
- C 12/15 - X0 
- včetně utěsnění v čelech konstrukce</t>
  </si>
  <si>
    <t>1,075 m2 * 6,897=7,414 [A]</t>
  </si>
  <si>
    <t>Položka injektážních prací obsahuje kompletní práce, mimo zřízení vrtů (vykazují se položkami 261, 262), které jsou nutné pro předepsanou funkci injektáže (statickou, těsnící a pod.).Položka obsahuje vodní tlakové zkoušky před a po injektáži.  
Položka zahrnuje veškerý materiál, výrobky a polotovary, včetně mimostaveništní a vnitrostaveništní dopravy (rovněž přesuny), včetně naložení a složení, případně s uložením.</t>
  </si>
  <si>
    <t>Betonové lože C 12/15 pod kamennou dlažbu koryta vč. zesílení u betonových prahů</t>
  </si>
  <si>
    <t>0,176*19,292=3,395 [A] 
0,193*2,634=0,508 [B] 
0,185*2,118=0,392 [C] 
A+B+C=4,295 [D]</t>
  </si>
  <si>
    <t>Betonové lože C 12/15 pod kamennou dlažbu svahů tl. min. 150 mm</t>
  </si>
  <si>
    <t>(6,547+1,258+2,146+7,599) m2 * 1,2*0,150=3,159 [A] 
(9,255+5,248) m2 * 1,2*0,150=2,611 [B] 
A+B=5,770 [C]</t>
  </si>
  <si>
    <t>45157</t>
  </si>
  <si>
    <t>PODKLADNÍ A VÝPLŇOVÉ VRSTVY Z KAMENIVA TĚŽENÉHO</t>
  </si>
  <si>
    <t>Vrstva nehutněného písku min. tl. 100 mm</t>
  </si>
  <si>
    <t>0,325 m2 * 17,140=5,571 [A]</t>
  </si>
  <si>
    <t>Zhutněný násyp 
- zhutněno na min 98 % PS po vrstvách max. 300 mm</t>
  </si>
  <si>
    <t>0,590*((2,340+3,040)/2)*5,800=9,205 [A] 
0,590*((0,770+1,650)/2)*5,800=4,141 [B] 
A+B=13,346 [C]</t>
  </si>
  <si>
    <t>46457</t>
  </si>
  <si>
    <t>POHOZ DNA A SVAHŮ Z KAMENIVA TĚŽENÉHO</t>
  </si>
  <si>
    <t>Modelace koryta - hlinitopísčitá zemina 
- odhad</t>
  </si>
  <si>
    <t>0,570 m2 * 2,13=1,214 [A] 
0,561 m2 * 2,652=1,488 [B]</t>
  </si>
  <si>
    <t>Kamenná dlažba koryta tl. 150 mm</t>
  </si>
  <si>
    <t>Koryto 
0,280 m2 * 19,292=5,402 [A]</t>
  </si>
  <si>
    <t>Kamenná dlažba svahů tl. 150 mm</t>
  </si>
  <si>
    <t>467314</t>
  </si>
  <si>
    <t>STUPNĚ A PRAHY VODNÍCH KORYT Z PROSTÉHO BETONU C25/30</t>
  </si>
  <si>
    <t>C 25/30 - XF3</t>
  </si>
  <si>
    <t>Prahy v profilu koryta 
0,400*0,800*2,652+0,400*0,800*2,130=1,530 [A] 
Prahy na ukončení dlažby svahů 
4*2*(0,400*0,800)=2,560 [B] 
Celkem 
A+B=4,090 [C]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</si>
  <si>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</si>
  <si>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9112A1</t>
  </si>
  <si>
    <t>ZÁBRADLÍ MOSTNÍ S VODOR MADLY - DODÁVKA A MONTÁŽ</t>
  </si>
  <si>
    <t>Ocelové dvoumadlové trubkové zábradlí</t>
  </si>
  <si>
    <t>4,500*2=9,000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</si>
  <si>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</si>
  <si>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9112A3</t>
  </si>
  <si>
    <t>ZÁBRADLÍ MOSTNÍ S VODOR MADLY - DEMONTÁŽ S PŘESUNEM</t>
  </si>
  <si>
    <t>Ocelového mostního zábradlí 
- včetně odvozu a uložení na skládku (kovošrot) - výzisk náleží objednateli 
- veškerý vybouraný materiál je v majetku objednatele</t>
  </si>
  <si>
    <t>3,006=3,006 [A]</t>
  </si>
  <si>
    <t>9183J5</t>
  </si>
  <si>
    <t>PROPUSTY Z TRUB PŘES DN 1600MM Z VLNITÉHO PLECHU</t>
  </si>
  <si>
    <t>DN 1830 mm - kompletní provedení 
- flexibilní ocelová konstrukce kruhového profilu 
- seříznuta ve sklonu silničního tělesa 
- ze segmentů z profilovaného plechu 
- opatřena povrchovou úpravou (PKO pozinkováním v kombinaci s nátěrovým systémem, včetně ručního nátěru šroubů) 
- konstrukce s výškou vlny cca 55mm 
- tl. plechu dle certifikovaného typu (orientačně 2,75mm) 
- spojení segmentů šroubovými spoji 
- jedná se o návrh projektanta ... konkrétní provedení je věcí zhotovitele</t>
  </si>
  <si>
    <t>16,1=16,100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</si>
  <si>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</si>
  <si>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967118</t>
  </si>
  <si>
    <t>VYBOURÁNÍ ČÁSTÍ KONSTRUKCÍ Z BETON DÍLCŮ S ODVOZEM DO 20KM</t>
  </si>
  <si>
    <t>Patníky přiléhající ke stávající konstrukci 
- odhad</t>
  </si>
  <si>
    <t>0,400*0,400*1,500*6=1,440 [A]</t>
  </si>
  <si>
    <t>967138</t>
  </si>
  <si>
    <t>VYBOURÁNÍ ČÁSTÍ KONSTRUKCÍ KAMENNÝCH NA MC S ODVOZEM DO 20KM</t>
  </si>
  <si>
    <t>Ubourání poprsních zdí a křídel 
- vpravo výtoková strana 
- veškerý vytěžený materiál je v majetku objednatele 
- odhad</t>
  </si>
  <si>
    <t>Křídlo směr Mělník 
0,398*2,250*0,840+0,900*1,500*0,800=1,832 [A] 
Poprsní zeď 
0,359*3,681*0,840=1,110 [B] 
Křídlo směr Brandýs 
0,394*2,339*0,840+0,800*1,500*0,800=1,734 [C] 
Celkem 
A+B+C=4,676 [D]</t>
  </si>
  <si>
    <t>Odbourání zdi navazující na ŽB poprsní zeď 
- vlevo vtoková strana 
- veškerý vybouraný materiál je v majetku objednatele 
- odhad</t>
  </si>
  <si>
    <t>0,343 m2 * 0,700=0,240 [A]</t>
  </si>
  <si>
    <t>967168</t>
  </si>
  <si>
    <t>VYBOURÁNÍ ČÁSTÍ KONSTRUKCÍ ŽELEZOBET S ODVOZEM DO 20KM</t>
  </si>
  <si>
    <t>Odbourání poprsní zdi 
- veškerý vybouraný materiál je v majetku objednatele 
- odhad</t>
  </si>
  <si>
    <t>Zeď 
0,110*5,368*(1,481-0,160)=0,780 [A] 
Římsička 
0,189*5,368*0,160=0,162 [B] 
Celkem 
A+B=0,942 [C]</t>
  </si>
  <si>
    <t>Železobetonové rozšíření 
- veškerý vybouraný materiál je v majetku objednatele 
- odhad</t>
  </si>
  <si>
    <t>3,680 m2 * 0,300=1,104 [A]</t>
  </si>
  <si>
    <t>97817</t>
  </si>
  <si>
    <t>ODSTRANĚNÍ MOSTNÍ IZOLACE</t>
  </si>
  <si>
    <t>Na železobetonovém rozšíření 
- včetně odvozu do 20 km a uložení na skládce 
- veškerý vybouraný materiál je v majetku objednatele 
- odhad</t>
  </si>
  <si>
    <t>3,680=3,680 [A]</t>
  </si>
  <si>
    <t>SO401</t>
  </si>
  <si>
    <t>Veřejné osvětlení</t>
  </si>
  <si>
    <t>SO401b</t>
  </si>
  <si>
    <t>Veřejné osvětlení - obec</t>
  </si>
  <si>
    <t>014101</t>
  </si>
  <si>
    <t>přebytečná zemina z výkopu</t>
  </si>
  <si>
    <t>1,0*1,0*1,5*6=9,000 [A] 
0,6*0,6*1,1=0,396 [B] 
0,8*0,8*1,2*2=1,536 [C] 
0,35*0,2*210=14,700 [D] 
0,6*0,25*(7,0)=1,050 [E] 
Celkem: A+B+C+D+E=26,682 [F]</t>
  </si>
  <si>
    <t>vytyčení nového VO 
zaměření skutečného provedení</t>
  </si>
  <si>
    <t>v digitální i tištěné formě</t>
  </si>
  <si>
    <t>029522</t>
  </si>
  <si>
    <t>OSTATNÍ POŽADAVKY - REVIZNÍ ZPRÁVY</t>
  </si>
  <si>
    <t>výchozí revize elektrického zařízení</t>
  </si>
  <si>
    <t>přebytečná zemina</t>
  </si>
  <si>
    <t>13173</t>
  </si>
  <si>
    <t>HLOUBENÍ JAM ZAPAŽ I NEPAŽ TŘ. I</t>
  </si>
  <si>
    <t>základy stožárů</t>
  </si>
  <si>
    <t>1,0*1,0*1,5*6=9,000 [A] 
0,6*0,6*1,1=0,396 [B] 
0,8*0,8*1,2*2=1,536 [C] 
Celkem: A+B+C=10,932 [D]</t>
  </si>
  <si>
    <t>13273</t>
  </si>
  <si>
    <t>HLOUBENÍ RÝH ŠÍŘ DO 2M PAŽ I NEPAŽ TŘ. I</t>
  </si>
  <si>
    <t>kabelové trasy</t>
  </si>
  <si>
    <t>0,35*0,7*210=51,450 [B] 
0,6*1,2*(7,0)=5,040 [A] 
Celkem: B+A=56,490 [C]</t>
  </si>
  <si>
    <t>141733</t>
  </si>
  <si>
    <t>PROTLAČOVÁNÍ POTRUBÍ Z PLAST HMOT DN DO 150MM</t>
  </si>
  <si>
    <t>protlak PE110 
včetně zemních prací</t>
  </si>
  <si>
    <t>položka zahrnuje dodávku protlačovaného potrubí a veškeré pomocné práce (startovací zařízení, startovací a cílová jáma, opěrné a vodící bloky a pod.)</t>
  </si>
  <si>
    <t>přebytečná zemina, složení na skládce</t>
  </si>
  <si>
    <t>17411</t>
  </si>
  <si>
    <t>ZÁSYP JAM A RÝH ZEMINOU SE ZHUTNĚNÍM</t>
  </si>
  <si>
    <t>0,35*(0,7-0,2)*210=36,750 [D] 
0,6*(1,2-0,25)*(7,0)=3,990 [E] 
Celkem: D+E=40,740 [F]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</si>
  <si>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</si>
  <si>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pískové lože</t>
  </si>
  <si>
    <t>0,35*0,2*210=14,700 [A]</t>
  </si>
  <si>
    <t>betonové základy pro stožáry 
včetně pouzdra a chráničky na kabel 3ks</t>
  </si>
  <si>
    <t>Přidružená stavební výroba</t>
  </si>
  <si>
    <t>702332</t>
  </si>
  <si>
    <t>ZAKRYTÍ KABELŮ PLASTOVOU DESKOU/PÁSEM ŠÍŘKY PŘES 20 DO 40 CM</t>
  </si>
  <si>
    <t>1. Položka obsahuje: 
– přípravu podkladu pro osazení 
2. Položka neobsahuje: 
 X 
3. Způsob měření: 
Měří se metr délkový.</t>
  </si>
  <si>
    <t>742G11</t>
  </si>
  <si>
    <t>KABEL NN DVOU- A TŘÍŽÍLOVÝ CU S PLASTOVOU IZOLACÍ DO 2,5 MM2</t>
  </si>
  <si>
    <t>kabel CYKY 3-Jx1,5 do stožáru 
včetně ukončení na svorkách 
dodávka a montáž</t>
  </si>
  <si>
    <t>(6+2)*2*1,1=17,600 [A] 
6*1,1=6,600 [B] 
10*2*1,1=22,000 [C] 
(10+3)*2*1,1=28,600 [D] 
(10+1,5+10+2,0)*1,1=25,850 [E] 
Celkem: A+B+C+D+E=100,650 [F]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</si>
  <si>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</si>
  <si>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742H12</t>
  </si>
  <si>
    <t>KABEL NN ČTYŘ- A PĚTIŽÍLOVÝ CU S PLASTOVOU IZOLACÍ OD 4 DO 16 MM2</t>
  </si>
  <si>
    <t>CYKY 4-Jx16, dodávka a montáž 
včetně  ukčení na svorkách</t>
  </si>
  <si>
    <t>(210+8+7+17*3+10)*1,05=300,300 [A]</t>
  </si>
  <si>
    <t>742L22</t>
  </si>
  <si>
    <t>UKONČENÍ DVOU AŽ PĚTIŽÍLOVÉHO KABELU KABELOVOU SPOJKOU OD 4 DO 16 MM2</t>
  </si>
  <si>
    <t>spojka, teplem smrštitelná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</si>
  <si>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</si>
  <si>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743312a</t>
  </si>
  <si>
    <t>VÝLOŽNÍK PRO MONTÁŽ SVÍTIDLA NA STOŽÁR JEDNORAMENNÝ DÉLKA VYLOŽENÍ PŘES 1 DO 2 M</t>
  </si>
  <si>
    <t>výložník J1-1500 
žárově zinkovaný 
dodávka a montáž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</si>
  <si>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</si>
  <si>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743312b</t>
  </si>
  <si>
    <t>výložník J1-2000 
žárově zinkovaný 
dodávka a montáž</t>
  </si>
  <si>
    <t>743313</t>
  </si>
  <si>
    <t>VÝLOŽNÍK PRO MONTÁŽ SVÍTIDLA NA STOŽÁR JEDNORAMENNÝ DÉLKA VYLOŽENÍ PŘES 2 M</t>
  </si>
  <si>
    <t>výložník J1-3000 
žárově zinkovaný 
dodávka a montáž</t>
  </si>
  <si>
    <t>743552</t>
  </si>
  <si>
    <t>SVÍTIDLO VENKOVNÍ VŠEOBECNÉ LED, MIN. IP 44, PŘES 10 DO 25 W</t>
  </si>
  <si>
    <t>svítidlo s LED zdrojem světla, pro chodník, typ B1 
dodávka a montáž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</si>
  <si>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</si>
  <si>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743553a</t>
  </si>
  <si>
    <t>SVÍTIDLO VENKOVNÍ VŠEOBECNÉ LED, MIN. IP 44, PŘES 25 DO 45 W</t>
  </si>
  <si>
    <t>svítidlo s LED zdrojem světla, pro silnici, typ A 
dodávka a montáž</t>
  </si>
  <si>
    <t>743553b</t>
  </si>
  <si>
    <t>svítidlo s LED zdrojem světla, pro přechody, typ Z 
dodávka a montáž</t>
  </si>
  <si>
    <t>75H141a</t>
  </si>
  <si>
    <t>STOŽÁR (SLOUP) OCELOVÝ DO 10 M</t>
  </si>
  <si>
    <t>stožár osvětlovací silniční, typ A 
pozinkovaný, bezpaticový, vetknutý 
včetně stožárové svorkovnice 
dodávka a montáž</t>
  </si>
  <si>
    <t>1. Položka obsahuje: 
 – veškeré práce a materiál obsažený v názvu položky 
2. Položka neobsahuje: 
 X 
3. Způsob měření: 
Udává se počet kusů kompletní konstrukce nebo práce.</t>
  </si>
  <si>
    <t>75H141b</t>
  </si>
  <si>
    <t>stožár osvětlovací přechodový, typ Z 
pozinkovaný, bezpaticový, vetknutý 
včetně výložníku a stožárové svorkovnice 
dodávka a montáž</t>
  </si>
  <si>
    <t>75H141c</t>
  </si>
  <si>
    <t>stožár osvětlovací na chodník, typ B1 
pozinkovaný, bezpaticový, vetknutý 
včetně stožárové svorkovnice 
dodávka a montáž</t>
  </si>
  <si>
    <t>75IG51</t>
  </si>
  <si>
    <t>VEDENÍ UZEMŇOVACÍ NA POVRCHU Z FEZN DRÁTU DO 120 MM2</t>
  </si>
  <si>
    <t>propojení stožáru a strojeného zemniče, drát FeZn pr. 10 mm, včetně svorek</t>
  </si>
  <si>
    <t>(6+2+1)*1,5=13,500 [A]</t>
  </si>
  <si>
    <t>1. Položka obsahuje:  
 – dodávku specifikované kabelizace včetně potřebného drobného montážního materiálu  
 – dopravu a skladování  
 – práce spojené s montáží specifikované kabelizace specifikovaným způsobem  
 – veškeré potřebné mechanizmy, včetně obsluhy, náklady na mzdy a přibližné (průměrné) náklady na pořízení potřebných materiálů  
2. Položka neobsahuje:  
 X  
3. Způsob měření:  
Dodávka a montáž specifikované kabelizace se měří v délce udané v metrech.</t>
  </si>
  <si>
    <t>75IG71</t>
  </si>
  <si>
    <t>VEDENÍ UZEMŇOVACÍ V ZEMI Z FEZN DRÁTU PRŮMĚRU DO 10 MM</t>
  </si>
  <si>
    <t>FeZn pr. 10, včetně svorek 
dodávka a montáž</t>
  </si>
  <si>
    <t>(7,0+210)*1,05=227,850 [A]</t>
  </si>
  <si>
    <t>87627</t>
  </si>
  <si>
    <t>CHRÁNIČKY Z TRUB PLASTOVÝCH DN DO 100MM</t>
  </si>
  <si>
    <t>dvouplášťové, HDPE/LDPE, 110/94 
včetně utěsněnní a protahovacího drátu</t>
  </si>
  <si>
    <t>(8,0)*2*1,1=17,600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</si>
  <si>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</si>
  <si>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89952</t>
  </si>
  <si>
    <t>OBETONOVÁNÍ POTRUBÍ Z PROSTÉHO BETONU</t>
  </si>
  <si>
    <t>podkladní beton pod chráničky prostupu, C8/10-X0</t>
  </si>
  <si>
    <t>0,6*0,05*(7,0)=0,210 [A]</t>
  </si>
  <si>
    <t>obetonování chrániček, C25/30-XA1</t>
  </si>
  <si>
    <t>0,6*0,2*(7,0)=0,840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</si>
</sst>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SUM(C10:C20)</f>
      </c>
      <c r="D6" s="1"/>
      <c r="E6" s="1"/>
    </row>
    <row r="7" spans="1:5" ht="12.75" customHeight="1">
      <c r="A7" s="1"/>
      <c r="B7" s="4" t="s">
        <v>5</v>
      </c>
      <c r="C7" s="7">
        <f>SUM(E10:E20)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SO000_SO000!I3</f>
      </c>
      <c r="D10" s="20">
        <f>SO000_SO000!O2</f>
      </c>
      <c r="E10" s="20">
        <f>C10+D10</f>
      </c>
    </row>
    <row r="11" spans="1:5" ht="12.75" customHeight="1">
      <c r="A11" s="19" t="s">
        <v>120</v>
      </c>
      <c r="B11" s="19" t="s">
        <v>121</v>
      </c>
      <c r="C11" s="20">
        <f>SO107_SO107!I3</f>
      </c>
      <c r="D11" s="20">
        <f>SO107_SO107!O2</f>
      </c>
      <c r="E11" s="20">
        <f>C11+D11</f>
      </c>
    </row>
    <row r="12" spans="1:5" ht="12.75" customHeight="1">
      <c r="A12" s="19" t="s">
        <v>342</v>
      </c>
      <c r="B12" s="19" t="s">
        <v>343</v>
      </c>
      <c r="C12" s="20">
        <f>SO108_SO108!I3</f>
      </c>
      <c r="D12" s="20">
        <f>SO108_SO108!O2</f>
      </c>
      <c r="E12" s="20">
        <f>C12+D12</f>
      </c>
    </row>
    <row r="13" spans="1:5" ht="12.75" customHeight="1">
      <c r="A13" s="19" t="s">
        <v>502</v>
      </c>
      <c r="B13" s="19" t="s">
        <v>503</v>
      </c>
      <c r="C13" s="20">
        <f>SO117_SO117!I3</f>
      </c>
      <c r="D13" s="20">
        <f>SO117_SO117!O2</f>
      </c>
      <c r="E13" s="20">
        <f>C13+D13</f>
      </c>
    </row>
    <row r="14" spans="1:5" ht="12.75" customHeight="1">
      <c r="A14" s="19" t="s">
        <v>594</v>
      </c>
      <c r="B14" s="19" t="s">
        <v>595</v>
      </c>
      <c r="C14" s="20">
        <f>SO127_SO127a!I3</f>
      </c>
      <c r="D14" s="20">
        <f>SO127_SO127a!O2</f>
      </c>
      <c r="E14" s="20">
        <f>C14+D14</f>
      </c>
    </row>
    <row r="15" spans="1:5" ht="12.75" customHeight="1">
      <c r="A15" s="19" t="s">
        <v>639</v>
      </c>
      <c r="B15" s="19" t="s">
        <v>640</v>
      </c>
      <c r="C15" s="20">
        <f>SO127_SO127b!I3</f>
      </c>
      <c r="D15" s="20">
        <f>SO127_SO127b!O2</f>
      </c>
      <c r="E15" s="20">
        <f>C15+D15</f>
      </c>
    </row>
    <row r="16" spans="1:5" ht="12.75" customHeight="1">
      <c r="A16" s="19" t="s">
        <v>656</v>
      </c>
      <c r="B16" s="19" t="s">
        <v>657</v>
      </c>
      <c r="C16" s="20">
        <f>SO187_SO187!I3</f>
      </c>
      <c r="D16" s="20">
        <f>SO187_SO187!O2</f>
      </c>
      <c r="E16" s="20">
        <f>C16+D16</f>
      </c>
    </row>
    <row r="17" spans="1:5" ht="12.75" customHeight="1">
      <c r="A17" s="19" t="s">
        <v>713</v>
      </c>
      <c r="B17" s="19" t="s">
        <v>714</v>
      </c>
      <c r="C17" s="20">
        <f>SO197_SO197a!I3</f>
      </c>
      <c r="D17" s="20">
        <f>SO197_SO197a!O2</f>
      </c>
      <c r="E17" s="20">
        <f>C17+D17</f>
      </c>
    </row>
    <row r="18" spans="1:5" ht="12.75" customHeight="1">
      <c r="A18" s="19" t="s">
        <v>744</v>
      </c>
      <c r="B18" s="19" t="s">
        <v>745</v>
      </c>
      <c r="C18" s="20">
        <f>SO197_SO197b!I3</f>
      </c>
      <c r="D18" s="20">
        <f>SO197_SO197b!O2</f>
      </c>
      <c r="E18" s="20">
        <f>C18+D18</f>
      </c>
    </row>
    <row r="19" spans="1:5" ht="12.75" customHeight="1">
      <c r="A19" s="19" t="s">
        <v>746</v>
      </c>
      <c r="B19" s="19" t="s">
        <v>747</v>
      </c>
      <c r="C19" s="20">
        <f>SO204_SO204!I3</f>
      </c>
      <c r="D19" s="20">
        <f>SO204_SO204!O2</f>
      </c>
      <c r="E19" s="20">
        <f>C19+D19</f>
      </c>
    </row>
    <row r="20" spans="1:5" ht="12.75" customHeight="1">
      <c r="A20" s="19" t="s">
        <v>908</v>
      </c>
      <c r="B20" s="19" t="s">
        <v>909</v>
      </c>
      <c r="C20" s="20">
        <f>SO401_SO401b!I3</f>
      </c>
      <c r="D20" s="20">
        <f>SO401_SO401b!O2</f>
      </c>
      <c r="E20" s="20">
        <f>C20+D20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744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711</v>
      </c>
      <c r="D4" s="1"/>
      <c r="E4" s="14" t="s">
        <v>712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744</v>
      </c>
      <c r="D5" s="6"/>
      <c r="E5" s="18" t="s">
        <v>745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42</v>
      </c>
      <c r="D9" s="25"/>
      <c r="E9" s="27" t="s">
        <v>287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25.5">
      <c r="A10" s="24" t="s">
        <v>47</v>
      </c>
      <c r="B10" s="29" t="s">
        <v>31</v>
      </c>
      <c r="C10" s="29" t="s">
        <v>720</v>
      </c>
      <c r="D10" s="24" t="s">
        <v>49</v>
      </c>
      <c r="E10" s="30" t="s">
        <v>721</v>
      </c>
      <c r="F10" s="31" t="s">
        <v>83</v>
      </c>
      <c r="G10" s="32">
        <v>2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2.75">
      <c r="A11" s="35" t="s">
        <v>52</v>
      </c>
      <c r="E11" s="36" t="s">
        <v>722</v>
      </c>
    </row>
    <row r="12" spans="1:5" ht="12.75">
      <c r="A12" s="37" t="s">
        <v>54</v>
      </c>
      <c r="E12" s="38" t="s">
        <v>108</v>
      </c>
    </row>
    <row r="13" spans="1:5" ht="25.5">
      <c r="A13" t="s">
        <v>55</v>
      </c>
      <c r="E13" s="36" t="s">
        <v>724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0+O9+O42+O115+O128+O161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746</v>
      </c>
      <c r="I3" s="39">
        <f>0+I9+I42+I115+I128+I161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746</v>
      </c>
      <c r="D4" s="1"/>
      <c r="E4" s="14" t="s">
        <v>747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746</v>
      </c>
      <c r="D5" s="6"/>
      <c r="E5" s="18" t="s">
        <v>747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0+I10+I14+I18+I22+I26+I30+I34+I38</f>
      </c>
      <c r="R9">
        <f>0+O10+O14+O18+O22+O26+O30+O34+O38</f>
      </c>
    </row>
    <row r="10" spans="1:16" ht="25.5">
      <c r="A10" s="24" t="s">
        <v>47</v>
      </c>
      <c r="B10" s="29" t="s">
        <v>31</v>
      </c>
      <c r="C10" s="29" t="s">
        <v>748</v>
      </c>
      <c r="D10" s="24" t="s">
        <v>49</v>
      </c>
      <c r="E10" s="30" t="s">
        <v>749</v>
      </c>
      <c r="F10" s="31" t="s">
        <v>125</v>
      </c>
      <c r="G10" s="32">
        <v>104.192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2.75">
      <c r="A11" s="35" t="s">
        <v>52</v>
      </c>
      <c r="E11" s="36" t="s">
        <v>49</v>
      </c>
    </row>
    <row r="12" spans="1:5" ht="25.5">
      <c r="A12" s="37" t="s">
        <v>54</v>
      </c>
      <c r="E12" s="38" t="s">
        <v>750</v>
      </c>
    </row>
    <row r="13" spans="1:5" ht="140.25">
      <c r="A13" t="s">
        <v>55</v>
      </c>
      <c r="E13" s="36" t="s">
        <v>751</v>
      </c>
    </row>
    <row r="14" spans="1:16" ht="25.5">
      <c r="A14" s="24" t="s">
        <v>47</v>
      </c>
      <c r="B14" s="29" t="s">
        <v>27</v>
      </c>
      <c r="C14" s="29" t="s">
        <v>752</v>
      </c>
      <c r="D14" s="24" t="s">
        <v>49</v>
      </c>
      <c r="E14" s="30" t="s">
        <v>753</v>
      </c>
      <c r="F14" s="31" t="s">
        <v>125</v>
      </c>
      <c r="G14" s="32">
        <v>5.75</v>
      </c>
      <c r="H14" s="33">
        <v>0</v>
      </c>
      <c r="I14" s="34">
        <f>ROUND(ROUND(H14,2)*ROUND(G14,3),2)</f>
      </c>
      <c r="O14">
        <f>(I14*21)/100</f>
      </c>
      <c r="P14" t="s">
        <v>27</v>
      </c>
    </row>
    <row r="15" spans="1:5" ht="12.75">
      <c r="A15" s="35" t="s">
        <v>52</v>
      </c>
      <c r="E15" s="36" t="s">
        <v>49</v>
      </c>
    </row>
    <row r="16" spans="1:5" ht="25.5">
      <c r="A16" s="37" t="s">
        <v>54</v>
      </c>
      <c r="E16" s="38" t="s">
        <v>754</v>
      </c>
    </row>
    <row r="17" spans="1:5" ht="140.25">
      <c r="A17" t="s">
        <v>55</v>
      </c>
      <c r="E17" s="36" t="s">
        <v>751</v>
      </c>
    </row>
    <row r="18" spans="1:16" ht="25.5">
      <c r="A18" s="24" t="s">
        <v>47</v>
      </c>
      <c r="B18" s="29" t="s">
        <v>26</v>
      </c>
      <c r="C18" s="29" t="s">
        <v>755</v>
      </c>
      <c r="D18" s="24" t="s">
        <v>49</v>
      </c>
      <c r="E18" s="30" t="s">
        <v>756</v>
      </c>
      <c r="F18" s="31" t="s">
        <v>125</v>
      </c>
      <c r="G18" s="32">
        <v>1.002</v>
      </c>
      <c r="H18" s="33">
        <v>0</v>
      </c>
      <c r="I18" s="34">
        <f>ROUND(ROUND(H18,2)*ROUND(G18,3),2)</f>
      </c>
      <c r="O18">
        <f>(I18*21)/100</f>
      </c>
      <c r="P18" t="s">
        <v>27</v>
      </c>
    </row>
    <row r="19" spans="1:5" ht="12.75">
      <c r="A19" s="35" t="s">
        <v>52</v>
      </c>
      <c r="E19" s="36" t="s">
        <v>49</v>
      </c>
    </row>
    <row r="20" spans="1:5" ht="25.5">
      <c r="A20" s="37" t="s">
        <v>54</v>
      </c>
      <c r="E20" s="38" t="s">
        <v>757</v>
      </c>
    </row>
    <row r="21" spans="1:5" ht="140.25">
      <c r="A21" t="s">
        <v>55</v>
      </c>
      <c r="E21" s="36" t="s">
        <v>751</v>
      </c>
    </row>
    <row r="22" spans="1:16" ht="25.5">
      <c r="A22" s="24" t="s">
        <v>47</v>
      </c>
      <c r="B22" s="29" t="s">
        <v>35</v>
      </c>
      <c r="C22" s="29" t="s">
        <v>758</v>
      </c>
      <c r="D22" s="24" t="s">
        <v>49</v>
      </c>
      <c r="E22" s="30" t="s">
        <v>759</v>
      </c>
      <c r="F22" s="31" t="s">
        <v>125</v>
      </c>
      <c r="G22" s="32">
        <v>4.416</v>
      </c>
      <c r="H22" s="33">
        <v>0</v>
      </c>
      <c r="I22" s="34">
        <f>ROUND(ROUND(H22,2)*ROUND(G22,3),2)</f>
      </c>
      <c r="O22">
        <f>(I22*21)/100</f>
      </c>
      <c r="P22" t="s">
        <v>27</v>
      </c>
    </row>
    <row r="23" spans="1:5" ht="12.75">
      <c r="A23" s="35" t="s">
        <v>52</v>
      </c>
      <c r="E23" s="36" t="s">
        <v>49</v>
      </c>
    </row>
    <row r="24" spans="1:5" ht="25.5">
      <c r="A24" s="37" t="s">
        <v>54</v>
      </c>
      <c r="E24" s="38" t="s">
        <v>760</v>
      </c>
    </row>
    <row r="25" spans="1:5" ht="140.25">
      <c r="A25" t="s">
        <v>55</v>
      </c>
      <c r="E25" s="36" t="s">
        <v>751</v>
      </c>
    </row>
    <row r="26" spans="1:16" ht="25.5">
      <c r="A26" s="24" t="s">
        <v>47</v>
      </c>
      <c r="B26" s="29" t="s">
        <v>37</v>
      </c>
      <c r="C26" s="29" t="s">
        <v>761</v>
      </c>
      <c r="D26" s="24" t="s">
        <v>49</v>
      </c>
      <c r="E26" s="30" t="s">
        <v>762</v>
      </c>
      <c r="F26" s="31" t="s">
        <v>125</v>
      </c>
      <c r="G26" s="32">
        <v>6.783</v>
      </c>
      <c r="H26" s="33">
        <v>0</v>
      </c>
      <c r="I26" s="34">
        <f>ROUND(ROUND(H26,2)*ROUND(G26,3),2)</f>
      </c>
      <c r="O26">
        <f>(I26*21)/100</f>
      </c>
      <c r="P26" t="s">
        <v>27</v>
      </c>
    </row>
    <row r="27" spans="1:5" ht="12.75">
      <c r="A27" s="35" t="s">
        <v>52</v>
      </c>
      <c r="E27" s="36" t="s">
        <v>49</v>
      </c>
    </row>
    <row r="28" spans="1:5" ht="25.5">
      <c r="A28" s="37" t="s">
        <v>54</v>
      </c>
      <c r="E28" s="38" t="s">
        <v>763</v>
      </c>
    </row>
    <row r="29" spans="1:5" ht="12.75">
      <c r="A29" t="s">
        <v>55</v>
      </c>
      <c r="E29" s="36" t="s">
        <v>49</v>
      </c>
    </row>
    <row r="30" spans="1:16" ht="25.5">
      <c r="A30" s="24" t="s">
        <v>47</v>
      </c>
      <c r="B30" s="29" t="s">
        <v>39</v>
      </c>
      <c r="C30" s="29" t="s">
        <v>764</v>
      </c>
      <c r="D30" s="24" t="s">
        <v>49</v>
      </c>
      <c r="E30" s="30" t="s">
        <v>765</v>
      </c>
      <c r="F30" s="31" t="s">
        <v>125</v>
      </c>
      <c r="G30" s="32">
        <v>8.447</v>
      </c>
      <c r="H30" s="33">
        <v>0</v>
      </c>
      <c r="I30" s="34">
        <f>ROUND(ROUND(H30,2)*ROUND(G30,3),2)</f>
      </c>
      <c r="O30">
        <f>(I30*21)/100</f>
      </c>
      <c r="P30" t="s">
        <v>27</v>
      </c>
    </row>
    <row r="31" spans="1:5" ht="12.75">
      <c r="A31" s="35" t="s">
        <v>52</v>
      </c>
      <c r="E31" s="36" t="s">
        <v>49</v>
      </c>
    </row>
    <row r="32" spans="1:5" ht="25.5">
      <c r="A32" s="37" t="s">
        <v>54</v>
      </c>
      <c r="E32" s="38" t="s">
        <v>766</v>
      </c>
    </row>
    <row r="33" spans="1:5" ht="140.25">
      <c r="A33" t="s">
        <v>55</v>
      </c>
      <c r="E33" s="36" t="s">
        <v>751</v>
      </c>
    </row>
    <row r="34" spans="1:16" ht="12.75">
      <c r="A34" s="24" t="s">
        <v>47</v>
      </c>
      <c r="B34" s="29" t="s">
        <v>74</v>
      </c>
      <c r="C34" s="29" t="s">
        <v>767</v>
      </c>
      <c r="D34" s="24" t="s">
        <v>49</v>
      </c>
      <c r="E34" s="30" t="s">
        <v>768</v>
      </c>
      <c r="F34" s="31" t="s">
        <v>83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27</v>
      </c>
    </row>
    <row r="35" spans="1:5" ht="12.75">
      <c r="A35" s="35" t="s">
        <v>52</v>
      </c>
      <c r="E35" s="36" t="s">
        <v>769</v>
      </c>
    </row>
    <row r="36" spans="1:5" ht="12.75">
      <c r="A36" s="37" t="s">
        <v>54</v>
      </c>
      <c r="E36" s="38" t="s">
        <v>62</v>
      </c>
    </row>
    <row r="37" spans="1:5" ht="12.75">
      <c r="A37" t="s">
        <v>55</v>
      </c>
      <c r="E37" s="36" t="s">
        <v>85</v>
      </c>
    </row>
    <row r="38" spans="1:16" ht="12.75">
      <c r="A38" s="24" t="s">
        <v>47</v>
      </c>
      <c r="B38" s="29" t="s">
        <v>79</v>
      </c>
      <c r="C38" s="29" t="s">
        <v>770</v>
      </c>
      <c r="D38" s="24" t="s">
        <v>49</v>
      </c>
      <c r="E38" s="30" t="s">
        <v>771</v>
      </c>
      <c r="F38" s="31" t="s">
        <v>83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27</v>
      </c>
    </row>
    <row r="39" spans="1:5" ht="12.75">
      <c r="A39" s="35" t="s">
        <v>52</v>
      </c>
      <c r="E39" s="36" t="s">
        <v>772</v>
      </c>
    </row>
    <row r="40" spans="1:5" ht="12.75">
      <c r="A40" s="37" t="s">
        <v>54</v>
      </c>
      <c r="E40" s="38" t="s">
        <v>62</v>
      </c>
    </row>
    <row r="41" spans="1:5" ht="51">
      <c r="A41" t="s">
        <v>55</v>
      </c>
      <c r="E41" s="36" t="s">
        <v>773</v>
      </c>
    </row>
    <row r="42" spans="1:18" ht="12.75" customHeight="1">
      <c r="A42" s="6" t="s">
        <v>45</v>
      </c>
      <c r="B42" s="6"/>
      <c r="C42" s="41" t="s">
        <v>31</v>
      </c>
      <c r="D42" s="6"/>
      <c r="E42" s="27" t="s">
        <v>135</v>
      </c>
      <c r="F42" s="6"/>
      <c r="G42" s="6"/>
      <c r="H42" s="6"/>
      <c r="I42" s="42">
        <f>0+Q42</f>
      </c>
      <c r="O42">
        <f>0+R42</f>
      </c>
      <c r="Q42">
        <f>0+I43+I47+I51+I55+I59+I63+I67+I71+I75+I79+I83+I87+I91+I95+I99+I103+I107+I111</f>
      </c>
      <c r="R42">
        <f>0+O43+O47+O51+O55+O59+O63+O67+O71+O75+O79+O83+O87+O91+O95+O99+O103+O107+O111</f>
      </c>
    </row>
    <row r="43" spans="1:16" ht="12.75">
      <c r="A43" s="24" t="s">
        <v>47</v>
      </c>
      <c r="B43" s="29" t="s">
        <v>42</v>
      </c>
      <c r="C43" s="29" t="s">
        <v>365</v>
      </c>
      <c r="D43" s="24" t="s">
        <v>49</v>
      </c>
      <c r="E43" s="30" t="s">
        <v>366</v>
      </c>
      <c r="F43" s="31" t="s">
        <v>163</v>
      </c>
      <c r="G43" s="32">
        <v>50.928</v>
      </c>
      <c r="H43" s="33">
        <v>0</v>
      </c>
      <c r="I43" s="34">
        <f>ROUND(ROUND(H43,2)*ROUND(G43,3),2)</f>
      </c>
      <c r="O43">
        <f>(I43*21)/100</f>
      </c>
      <c r="P43" t="s">
        <v>27</v>
      </c>
    </row>
    <row r="44" spans="1:5" ht="63.75">
      <c r="A44" s="35" t="s">
        <v>52</v>
      </c>
      <c r="E44" s="36" t="s">
        <v>774</v>
      </c>
    </row>
    <row r="45" spans="1:5" ht="140.25">
      <c r="A45" s="37" t="s">
        <v>54</v>
      </c>
      <c r="E45" s="38" t="s">
        <v>775</v>
      </c>
    </row>
    <row r="46" spans="1:5" ht="12.75">
      <c r="A46" t="s">
        <v>55</v>
      </c>
      <c r="E46" s="36" t="s">
        <v>369</v>
      </c>
    </row>
    <row r="47" spans="1:16" ht="25.5">
      <c r="A47" s="24" t="s">
        <v>47</v>
      </c>
      <c r="B47" s="29" t="s">
        <v>44</v>
      </c>
      <c r="C47" s="29" t="s">
        <v>377</v>
      </c>
      <c r="D47" s="24" t="s">
        <v>49</v>
      </c>
      <c r="E47" s="30" t="s">
        <v>378</v>
      </c>
      <c r="F47" s="31" t="s">
        <v>138</v>
      </c>
      <c r="G47" s="32">
        <v>0.402</v>
      </c>
      <c r="H47" s="33">
        <v>0</v>
      </c>
      <c r="I47" s="34">
        <f>ROUND(ROUND(H47,2)*ROUND(G47,3),2)</f>
      </c>
      <c r="O47">
        <f>(I47*21)/100</f>
      </c>
      <c r="P47" t="s">
        <v>27</v>
      </c>
    </row>
    <row r="48" spans="1:5" ht="38.25">
      <c r="A48" s="35" t="s">
        <v>52</v>
      </c>
      <c r="E48" s="36" t="s">
        <v>776</v>
      </c>
    </row>
    <row r="49" spans="1:5" ht="12.75">
      <c r="A49" s="37" t="s">
        <v>54</v>
      </c>
      <c r="E49" s="38" t="s">
        <v>777</v>
      </c>
    </row>
    <row r="50" spans="1:5" ht="63.75">
      <c r="A50" t="s">
        <v>55</v>
      </c>
      <c r="E50" s="36" t="s">
        <v>141</v>
      </c>
    </row>
    <row r="51" spans="1:16" ht="12.75">
      <c r="A51" s="24" t="s">
        <v>47</v>
      </c>
      <c r="B51" s="29" t="s">
        <v>91</v>
      </c>
      <c r="C51" s="29" t="s">
        <v>778</v>
      </c>
      <c r="D51" s="24" t="s">
        <v>49</v>
      </c>
      <c r="E51" s="30" t="s">
        <v>779</v>
      </c>
      <c r="F51" s="31" t="s">
        <v>780</v>
      </c>
      <c r="G51" s="32">
        <v>320</v>
      </c>
      <c r="H51" s="33">
        <v>0</v>
      </c>
      <c r="I51" s="34">
        <f>ROUND(ROUND(H51,2)*ROUND(G51,3),2)</f>
      </c>
      <c r="O51">
        <f>(I51*21)/100</f>
      </c>
      <c r="P51" t="s">
        <v>27</v>
      </c>
    </row>
    <row r="52" spans="1:5" ht="38.25">
      <c r="A52" s="35" t="s">
        <v>52</v>
      </c>
      <c r="E52" s="36" t="s">
        <v>781</v>
      </c>
    </row>
    <row r="53" spans="1:5" ht="12.75">
      <c r="A53" s="37" t="s">
        <v>54</v>
      </c>
      <c r="E53" s="38" t="s">
        <v>782</v>
      </c>
    </row>
    <row r="54" spans="1:5" ht="38.25">
      <c r="A54" t="s">
        <v>55</v>
      </c>
      <c r="E54" s="36" t="s">
        <v>783</v>
      </c>
    </row>
    <row r="55" spans="1:16" ht="12.75">
      <c r="A55" s="24" t="s">
        <v>47</v>
      </c>
      <c r="B55" s="29" t="s">
        <v>95</v>
      </c>
      <c r="C55" s="29" t="s">
        <v>784</v>
      </c>
      <c r="D55" s="24" t="s">
        <v>49</v>
      </c>
      <c r="E55" s="30" t="s">
        <v>785</v>
      </c>
      <c r="F55" s="31" t="s">
        <v>154</v>
      </c>
      <c r="G55" s="32">
        <v>51.95</v>
      </c>
      <c r="H55" s="33">
        <v>0</v>
      </c>
      <c r="I55" s="34">
        <f>ROUND(ROUND(H55,2)*ROUND(G55,3),2)</f>
      </c>
      <c r="O55">
        <f>(I55*21)/100</f>
      </c>
      <c r="P55" t="s">
        <v>27</v>
      </c>
    </row>
    <row r="56" spans="1:5" ht="38.25">
      <c r="A56" s="35" t="s">
        <v>52</v>
      </c>
      <c r="E56" s="36" t="s">
        <v>786</v>
      </c>
    </row>
    <row r="57" spans="1:5" ht="76.5">
      <c r="A57" s="37" t="s">
        <v>54</v>
      </c>
      <c r="E57" s="38" t="s">
        <v>787</v>
      </c>
    </row>
    <row r="58" spans="1:5" ht="38.25">
      <c r="A58" t="s">
        <v>55</v>
      </c>
      <c r="E58" s="36" t="s">
        <v>788</v>
      </c>
    </row>
    <row r="59" spans="1:16" ht="12.75">
      <c r="A59" s="24" t="s">
        <v>47</v>
      </c>
      <c r="B59" s="29" t="s">
        <v>99</v>
      </c>
      <c r="C59" s="29" t="s">
        <v>789</v>
      </c>
      <c r="D59" s="24" t="s">
        <v>49</v>
      </c>
      <c r="E59" s="30" t="s">
        <v>790</v>
      </c>
      <c r="F59" s="31" t="s">
        <v>138</v>
      </c>
      <c r="G59" s="32">
        <v>7.639</v>
      </c>
      <c r="H59" s="33">
        <v>0</v>
      </c>
      <c r="I59" s="34">
        <f>ROUND(ROUND(H59,2)*ROUND(G59,3),2)</f>
      </c>
      <c r="O59">
        <f>(I59*21)/100</f>
      </c>
      <c r="P59" t="s">
        <v>27</v>
      </c>
    </row>
    <row r="60" spans="1:5" ht="25.5">
      <c r="A60" s="35" t="s">
        <v>52</v>
      </c>
      <c r="E60" s="36" t="s">
        <v>791</v>
      </c>
    </row>
    <row r="61" spans="1:5" ht="140.25">
      <c r="A61" s="37" t="s">
        <v>54</v>
      </c>
      <c r="E61" s="38" t="s">
        <v>792</v>
      </c>
    </row>
    <row r="62" spans="1:5" ht="38.25">
      <c r="A62" t="s">
        <v>55</v>
      </c>
      <c r="E62" s="36" t="s">
        <v>793</v>
      </c>
    </row>
    <row r="63" spans="1:16" ht="12.75">
      <c r="A63" s="24" t="s">
        <v>47</v>
      </c>
      <c r="B63" s="29" t="s">
        <v>104</v>
      </c>
      <c r="C63" s="29" t="s">
        <v>794</v>
      </c>
      <c r="D63" s="24" t="s">
        <v>49</v>
      </c>
      <c r="E63" s="30" t="s">
        <v>795</v>
      </c>
      <c r="F63" s="31" t="s">
        <v>138</v>
      </c>
      <c r="G63" s="32">
        <v>2.875</v>
      </c>
      <c r="H63" s="33">
        <v>0</v>
      </c>
      <c r="I63" s="34">
        <f>ROUND(ROUND(H63,2)*ROUND(G63,3),2)</f>
      </c>
      <c r="O63">
        <f>(I63*21)/100</f>
      </c>
      <c r="P63" t="s">
        <v>27</v>
      </c>
    </row>
    <row r="64" spans="1:5" ht="38.25">
      <c r="A64" s="35" t="s">
        <v>52</v>
      </c>
      <c r="E64" s="36" t="s">
        <v>796</v>
      </c>
    </row>
    <row r="65" spans="1:5" ht="12.75">
      <c r="A65" s="37" t="s">
        <v>54</v>
      </c>
      <c r="E65" s="38" t="s">
        <v>797</v>
      </c>
    </row>
    <row r="66" spans="1:5" ht="369.75">
      <c r="A66" t="s">
        <v>55</v>
      </c>
      <c r="E66" s="36" t="s">
        <v>798</v>
      </c>
    </row>
    <row r="67" spans="1:16" ht="12.75">
      <c r="A67" s="24" t="s">
        <v>47</v>
      </c>
      <c r="B67" s="29" t="s">
        <v>110</v>
      </c>
      <c r="C67" s="29" t="s">
        <v>799</v>
      </c>
      <c r="D67" s="24" t="s">
        <v>81</v>
      </c>
      <c r="E67" s="30" t="s">
        <v>800</v>
      </c>
      <c r="F67" s="31" t="s">
        <v>138</v>
      </c>
      <c r="G67" s="32">
        <v>21.284</v>
      </c>
      <c r="H67" s="33">
        <v>0</v>
      </c>
      <c r="I67" s="34">
        <f>ROUND(ROUND(H67,2)*ROUND(G67,3),2)</f>
      </c>
      <c r="O67">
        <f>(I67*21)/100</f>
      </c>
      <c r="P67" t="s">
        <v>27</v>
      </c>
    </row>
    <row r="68" spans="1:5" ht="38.25">
      <c r="A68" s="35" t="s">
        <v>52</v>
      </c>
      <c r="E68" s="36" t="s">
        <v>801</v>
      </c>
    </row>
    <row r="69" spans="1:5" ht="12.75">
      <c r="A69" s="37" t="s">
        <v>54</v>
      </c>
      <c r="E69" s="38" t="s">
        <v>802</v>
      </c>
    </row>
    <row r="70" spans="1:5" ht="369.75">
      <c r="A70" t="s">
        <v>55</v>
      </c>
      <c r="E70" s="36" t="s">
        <v>160</v>
      </c>
    </row>
    <row r="71" spans="1:16" ht="12.75">
      <c r="A71" s="24" t="s">
        <v>47</v>
      </c>
      <c r="B71" s="29" t="s">
        <v>115</v>
      </c>
      <c r="C71" s="29" t="s">
        <v>799</v>
      </c>
      <c r="D71" s="24" t="s">
        <v>86</v>
      </c>
      <c r="E71" s="30" t="s">
        <v>800</v>
      </c>
      <c r="F71" s="31" t="s">
        <v>138</v>
      </c>
      <c r="G71" s="32">
        <v>8.07</v>
      </c>
      <c r="H71" s="33">
        <v>0</v>
      </c>
      <c r="I71" s="34">
        <f>ROUND(ROUND(H71,2)*ROUND(G71,3),2)</f>
      </c>
      <c r="O71">
        <f>(I71*21)/100</f>
      </c>
      <c r="P71" t="s">
        <v>27</v>
      </c>
    </row>
    <row r="72" spans="1:5" ht="25.5">
      <c r="A72" s="35" t="s">
        <v>52</v>
      </c>
      <c r="E72" s="36" t="s">
        <v>803</v>
      </c>
    </row>
    <row r="73" spans="1:5" ht="12.75">
      <c r="A73" s="37" t="s">
        <v>54</v>
      </c>
      <c r="E73" s="38" t="s">
        <v>804</v>
      </c>
    </row>
    <row r="74" spans="1:5" ht="369.75">
      <c r="A74" t="s">
        <v>55</v>
      </c>
      <c r="E74" s="36" t="s">
        <v>160</v>
      </c>
    </row>
    <row r="75" spans="1:16" ht="12.75">
      <c r="A75" s="24" t="s">
        <v>47</v>
      </c>
      <c r="B75" s="29" t="s">
        <v>191</v>
      </c>
      <c r="C75" s="29" t="s">
        <v>805</v>
      </c>
      <c r="D75" s="24" t="s">
        <v>49</v>
      </c>
      <c r="E75" s="30" t="s">
        <v>806</v>
      </c>
      <c r="F75" s="31" t="s">
        <v>138</v>
      </c>
      <c r="G75" s="32">
        <v>7.639</v>
      </c>
      <c r="H75" s="33">
        <v>0</v>
      </c>
      <c r="I75" s="34">
        <f>ROUND(ROUND(H75,2)*ROUND(G75,3),2)</f>
      </c>
      <c r="O75">
        <f>(I75*21)/100</f>
      </c>
      <c r="P75" t="s">
        <v>27</v>
      </c>
    </row>
    <row r="76" spans="1:5" ht="12.75">
      <c r="A76" s="35" t="s">
        <v>52</v>
      </c>
      <c r="E76" s="36" t="s">
        <v>807</v>
      </c>
    </row>
    <row r="77" spans="1:5" ht="89.25">
      <c r="A77" s="37" t="s">
        <v>54</v>
      </c>
      <c r="E77" s="38" t="s">
        <v>808</v>
      </c>
    </row>
    <row r="78" spans="1:5" ht="306">
      <c r="A78" t="s">
        <v>55</v>
      </c>
      <c r="E78" s="36" t="s">
        <v>408</v>
      </c>
    </row>
    <row r="79" spans="1:16" ht="12.75">
      <c r="A79" s="24" t="s">
        <v>47</v>
      </c>
      <c r="B79" s="29" t="s">
        <v>196</v>
      </c>
      <c r="C79" s="29" t="s">
        <v>405</v>
      </c>
      <c r="D79" s="24" t="s">
        <v>49</v>
      </c>
      <c r="E79" s="30" t="s">
        <v>406</v>
      </c>
      <c r="F79" s="31" t="s">
        <v>138</v>
      </c>
      <c r="G79" s="32">
        <v>8.07</v>
      </c>
      <c r="H79" s="33">
        <v>0</v>
      </c>
      <c r="I79" s="34">
        <f>ROUND(ROUND(H79,2)*ROUND(G79,3),2)</f>
      </c>
      <c r="O79">
        <f>(I79*21)/100</f>
      </c>
      <c r="P79" t="s">
        <v>27</v>
      </c>
    </row>
    <row r="80" spans="1:5" ht="12.75">
      <c r="A80" s="35" t="s">
        <v>52</v>
      </c>
      <c r="E80" s="36" t="s">
        <v>809</v>
      </c>
    </row>
    <row r="81" spans="1:5" ht="12.75">
      <c r="A81" s="37" t="s">
        <v>54</v>
      </c>
      <c r="E81" s="38" t="s">
        <v>804</v>
      </c>
    </row>
    <row r="82" spans="1:5" ht="306">
      <c r="A82" t="s">
        <v>55</v>
      </c>
      <c r="E82" s="36" t="s">
        <v>408</v>
      </c>
    </row>
    <row r="83" spans="1:16" ht="12.75">
      <c r="A83" s="24" t="s">
        <v>47</v>
      </c>
      <c r="B83" s="29" t="s">
        <v>202</v>
      </c>
      <c r="C83" s="29" t="s">
        <v>810</v>
      </c>
      <c r="D83" s="24" t="s">
        <v>49</v>
      </c>
      <c r="E83" s="30" t="s">
        <v>811</v>
      </c>
      <c r="F83" s="31" t="s">
        <v>138</v>
      </c>
      <c r="G83" s="32">
        <v>12.771</v>
      </c>
      <c r="H83" s="33">
        <v>0</v>
      </c>
      <c r="I83" s="34">
        <f>ROUND(ROUND(H83,2)*ROUND(G83,3),2)</f>
      </c>
      <c r="O83">
        <f>(I83*21)/100</f>
      </c>
      <c r="P83" t="s">
        <v>27</v>
      </c>
    </row>
    <row r="84" spans="1:5" ht="38.25">
      <c r="A84" s="35" t="s">
        <v>52</v>
      </c>
      <c r="E84" s="36" t="s">
        <v>812</v>
      </c>
    </row>
    <row r="85" spans="1:5" ht="12.75">
      <c r="A85" s="37" t="s">
        <v>54</v>
      </c>
      <c r="E85" s="38" t="s">
        <v>813</v>
      </c>
    </row>
    <row r="86" spans="1:5" ht="25.5">
      <c r="A86" t="s">
        <v>55</v>
      </c>
      <c r="E86" s="36" t="s">
        <v>165</v>
      </c>
    </row>
    <row r="87" spans="1:16" ht="12.75">
      <c r="A87" s="24" t="s">
        <v>47</v>
      </c>
      <c r="B87" s="29" t="s">
        <v>207</v>
      </c>
      <c r="C87" s="29" t="s">
        <v>814</v>
      </c>
      <c r="D87" s="24" t="s">
        <v>49</v>
      </c>
      <c r="E87" s="30" t="s">
        <v>815</v>
      </c>
      <c r="F87" s="31" t="s">
        <v>138</v>
      </c>
      <c r="G87" s="32">
        <v>4.878</v>
      </c>
      <c r="H87" s="33">
        <v>0</v>
      </c>
      <c r="I87" s="34">
        <f>ROUND(ROUND(H87,2)*ROUND(G87,3),2)</f>
      </c>
      <c r="O87">
        <f>(I87*21)/100</f>
      </c>
      <c r="P87" t="s">
        <v>27</v>
      </c>
    </row>
    <row r="88" spans="1:5" ht="12.75">
      <c r="A88" s="35" t="s">
        <v>52</v>
      </c>
      <c r="E88" s="36" t="s">
        <v>816</v>
      </c>
    </row>
    <row r="89" spans="1:5" ht="38.25">
      <c r="A89" s="37" t="s">
        <v>54</v>
      </c>
      <c r="E89" s="38" t="s">
        <v>817</v>
      </c>
    </row>
    <row r="90" spans="1:5" ht="318.75">
      <c r="A90" t="s">
        <v>55</v>
      </c>
      <c r="E90" s="36" t="s">
        <v>818</v>
      </c>
    </row>
    <row r="91" spans="1:16" ht="12.75">
      <c r="A91" s="24" t="s">
        <v>47</v>
      </c>
      <c r="B91" s="29" t="s">
        <v>213</v>
      </c>
      <c r="C91" s="29" t="s">
        <v>166</v>
      </c>
      <c r="D91" s="24" t="s">
        <v>49</v>
      </c>
      <c r="E91" s="30" t="s">
        <v>167</v>
      </c>
      <c r="F91" s="31" t="s">
        <v>138</v>
      </c>
      <c r="G91" s="32">
        <v>37.107</v>
      </c>
      <c r="H91" s="33">
        <v>0</v>
      </c>
      <c r="I91" s="34">
        <f>ROUND(ROUND(H91,2)*ROUND(G91,3),2)</f>
      </c>
      <c r="O91">
        <f>(I91*21)/100</f>
      </c>
      <c r="P91" t="s">
        <v>27</v>
      </c>
    </row>
    <row r="92" spans="1:5" ht="12.75">
      <c r="A92" s="35" t="s">
        <v>52</v>
      </c>
      <c r="E92" s="36" t="s">
        <v>819</v>
      </c>
    </row>
    <row r="93" spans="1:5" ht="25.5">
      <c r="A93" s="37" t="s">
        <v>54</v>
      </c>
      <c r="E93" s="38" t="s">
        <v>820</v>
      </c>
    </row>
    <row r="94" spans="1:5" ht="191.25">
      <c r="A94" t="s">
        <v>55</v>
      </c>
      <c r="E94" s="36" t="s">
        <v>169</v>
      </c>
    </row>
    <row r="95" spans="1:16" ht="12.75">
      <c r="A95" s="24" t="s">
        <v>47</v>
      </c>
      <c r="B95" s="29" t="s">
        <v>219</v>
      </c>
      <c r="C95" s="29" t="s">
        <v>821</v>
      </c>
      <c r="D95" s="24" t="s">
        <v>49</v>
      </c>
      <c r="E95" s="30" t="s">
        <v>822</v>
      </c>
      <c r="F95" s="31" t="s">
        <v>138</v>
      </c>
      <c r="G95" s="32">
        <v>8.07</v>
      </c>
      <c r="H95" s="33">
        <v>0</v>
      </c>
      <c r="I95" s="34">
        <f>ROUND(ROUND(H95,2)*ROUND(G95,3),2)</f>
      </c>
      <c r="O95">
        <f>(I95*21)/100</f>
      </c>
      <c r="P95" t="s">
        <v>27</v>
      </c>
    </row>
    <row r="96" spans="1:5" ht="12.75">
      <c r="A96" s="35" t="s">
        <v>52</v>
      </c>
      <c r="E96" s="36" t="s">
        <v>49</v>
      </c>
    </row>
    <row r="97" spans="1:5" ht="12.75">
      <c r="A97" s="37" t="s">
        <v>54</v>
      </c>
      <c r="E97" s="38" t="s">
        <v>804</v>
      </c>
    </row>
    <row r="98" spans="1:5" ht="280.5">
      <c r="A98" t="s">
        <v>55</v>
      </c>
      <c r="E98" s="36" t="s">
        <v>823</v>
      </c>
    </row>
    <row r="99" spans="1:16" ht="12.75">
      <c r="A99" s="24" t="s">
        <v>47</v>
      </c>
      <c r="B99" s="29" t="s">
        <v>225</v>
      </c>
      <c r="C99" s="29" t="s">
        <v>824</v>
      </c>
      <c r="D99" s="24" t="s">
        <v>49</v>
      </c>
      <c r="E99" s="30" t="s">
        <v>825</v>
      </c>
      <c r="F99" s="31" t="s">
        <v>163</v>
      </c>
      <c r="G99" s="32">
        <v>105.8</v>
      </c>
      <c r="H99" s="33">
        <v>0</v>
      </c>
      <c r="I99" s="34">
        <f>ROUND(ROUND(H99,2)*ROUND(G99,3),2)</f>
      </c>
      <c r="O99">
        <f>(I99*21)/100</f>
      </c>
      <c r="P99" t="s">
        <v>27</v>
      </c>
    </row>
    <row r="100" spans="1:5" ht="12.75">
      <c r="A100" s="35" t="s">
        <v>52</v>
      </c>
      <c r="E100" s="36" t="s">
        <v>826</v>
      </c>
    </row>
    <row r="101" spans="1:5" ht="12.75">
      <c r="A101" s="37" t="s">
        <v>54</v>
      </c>
      <c r="E101" s="38" t="s">
        <v>827</v>
      </c>
    </row>
    <row r="102" spans="1:5" ht="38.25">
      <c r="A102" t="s">
        <v>55</v>
      </c>
      <c r="E102" s="36" t="s">
        <v>828</v>
      </c>
    </row>
    <row r="103" spans="1:16" ht="12.75">
      <c r="A103" s="24" t="s">
        <v>47</v>
      </c>
      <c r="B103" s="29" t="s">
        <v>230</v>
      </c>
      <c r="C103" s="29" t="s">
        <v>419</v>
      </c>
      <c r="D103" s="24" t="s">
        <v>49</v>
      </c>
      <c r="E103" s="30" t="s">
        <v>420</v>
      </c>
      <c r="F103" s="31" t="s">
        <v>163</v>
      </c>
      <c r="G103" s="32">
        <v>50.928</v>
      </c>
      <c r="H103" s="33">
        <v>0</v>
      </c>
      <c r="I103" s="34">
        <f>ROUND(ROUND(H103,2)*ROUND(G103,3),2)</f>
      </c>
      <c r="O103">
        <f>(I103*21)/100</f>
      </c>
      <c r="P103" t="s">
        <v>27</v>
      </c>
    </row>
    <row r="104" spans="1:5" ht="12.75">
      <c r="A104" s="35" t="s">
        <v>52</v>
      </c>
      <c r="E104" s="36" t="s">
        <v>49</v>
      </c>
    </row>
    <row r="105" spans="1:5" ht="89.25">
      <c r="A105" s="37" t="s">
        <v>54</v>
      </c>
      <c r="E105" s="38" t="s">
        <v>829</v>
      </c>
    </row>
    <row r="106" spans="1:5" ht="38.25">
      <c r="A106" t="s">
        <v>55</v>
      </c>
      <c r="E106" s="36" t="s">
        <v>422</v>
      </c>
    </row>
    <row r="107" spans="1:16" ht="12.75">
      <c r="A107" s="24" t="s">
        <v>47</v>
      </c>
      <c r="B107" s="29" t="s">
        <v>236</v>
      </c>
      <c r="C107" s="29" t="s">
        <v>830</v>
      </c>
      <c r="D107" s="24" t="s">
        <v>49</v>
      </c>
      <c r="E107" s="30" t="s">
        <v>831</v>
      </c>
      <c r="F107" s="31" t="s">
        <v>163</v>
      </c>
      <c r="G107" s="32">
        <v>50.928</v>
      </c>
      <c r="H107" s="33">
        <v>0</v>
      </c>
      <c r="I107" s="34">
        <f>ROUND(ROUND(H107,2)*ROUND(G107,3),2)</f>
      </c>
      <c r="O107">
        <f>(I107*21)/100</f>
      </c>
      <c r="P107" t="s">
        <v>27</v>
      </c>
    </row>
    <row r="108" spans="1:5" ht="12.75">
      <c r="A108" s="35" t="s">
        <v>52</v>
      </c>
      <c r="E108" s="36" t="s">
        <v>49</v>
      </c>
    </row>
    <row r="109" spans="1:5" ht="89.25">
      <c r="A109" s="37" t="s">
        <v>54</v>
      </c>
      <c r="E109" s="38" t="s">
        <v>829</v>
      </c>
    </row>
    <row r="110" spans="1:5" ht="25.5">
      <c r="A110" t="s">
        <v>55</v>
      </c>
      <c r="E110" s="36" t="s">
        <v>832</v>
      </c>
    </row>
    <row r="111" spans="1:16" ht="12.75">
      <c r="A111" s="24" t="s">
        <v>47</v>
      </c>
      <c r="B111" s="29" t="s">
        <v>241</v>
      </c>
      <c r="C111" s="29" t="s">
        <v>833</v>
      </c>
      <c r="D111" s="24" t="s">
        <v>49</v>
      </c>
      <c r="E111" s="30" t="s">
        <v>834</v>
      </c>
      <c r="F111" s="31" t="s">
        <v>138</v>
      </c>
      <c r="G111" s="32">
        <v>7.639</v>
      </c>
      <c r="H111" s="33">
        <v>0</v>
      </c>
      <c r="I111" s="34">
        <f>ROUND(ROUND(H111,2)*ROUND(G111,3),2)</f>
      </c>
      <c r="O111">
        <f>(I111*21)/100</f>
      </c>
      <c r="P111" t="s">
        <v>27</v>
      </c>
    </row>
    <row r="112" spans="1:5" ht="12.75">
      <c r="A112" s="35" t="s">
        <v>52</v>
      </c>
      <c r="E112" s="36" t="s">
        <v>49</v>
      </c>
    </row>
    <row r="113" spans="1:5" ht="89.25">
      <c r="A113" s="37" t="s">
        <v>54</v>
      </c>
      <c r="E113" s="38" t="s">
        <v>808</v>
      </c>
    </row>
    <row r="114" spans="1:5" ht="51">
      <c r="A114" t="s">
        <v>55</v>
      </c>
      <c r="E114" s="36" t="s">
        <v>835</v>
      </c>
    </row>
    <row r="115" spans="1:18" ht="12.75" customHeight="1">
      <c r="A115" s="6" t="s">
        <v>45</v>
      </c>
      <c r="B115" s="6"/>
      <c r="C115" s="41" t="s">
        <v>27</v>
      </c>
      <c r="D115" s="6"/>
      <c r="E115" s="27" t="s">
        <v>186</v>
      </c>
      <c r="F115" s="6"/>
      <c r="G115" s="6"/>
      <c r="H115" s="6"/>
      <c r="I115" s="42">
        <f>0+Q115</f>
      </c>
      <c r="O115">
        <f>0+R115</f>
      </c>
      <c r="Q115">
        <f>0+I116+I120+I124</f>
      </c>
      <c r="R115">
        <f>0+O116+O120+O124</f>
      </c>
    </row>
    <row r="116" spans="1:16" ht="12.75">
      <c r="A116" s="24" t="s">
        <v>47</v>
      </c>
      <c r="B116" s="29" t="s">
        <v>247</v>
      </c>
      <c r="C116" s="29" t="s">
        <v>836</v>
      </c>
      <c r="D116" s="24" t="s">
        <v>49</v>
      </c>
      <c r="E116" s="30" t="s">
        <v>837</v>
      </c>
      <c r="F116" s="31" t="s">
        <v>138</v>
      </c>
      <c r="G116" s="32">
        <v>14.998</v>
      </c>
      <c r="H116" s="33">
        <v>0</v>
      </c>
      <c r="I116" s="34">
        <f>ROUND(ROUND(H116,2)*ROUND(G116,3),2)</f>
      </c>
      <c r="O116">
        <f>(I116*21)/100</f>
      </c>
      <c r="P116" t="s">
        <v>27</v>
      </c>
    </row>
    <row r="117" spans="1:5" ht="38.25">
      <c r="A117" s="35" t="s">
        <v>52</v>
      </c>
      <c r="E117" s="36" t="s">
        <v>838</v>
      </c>
    </row>
    <row r="118" spans="1:5" ht="12.75">
      <c r="A118" s="37" t="s">
        <v>54</v>
      </c>
      <c r="E118" s="38" t="s">
        <v>839</v>
      </c>
    </row>
    <row r="119" spans="1:5" ht="38.25">
      <c r="A119" t="s">
        <v>55</v>
      </c>
      <c r="E119" s="36" t="s">
        <v>211</v>
      </c>
    </row>
    <row r="120" spans="1:16" ht="12.75">
      <c r="A120" s="24" t="s">
        <v>47</v>
      </c>
      <c r="B120" s="29" t="s">
        <v>252</v>
      </c>
      <c r="C120" s="29" t="s">
        <v>840</v>
      </c>
      <c r="D120" s="24" t="s">
        <v>49</v>
      </c>
      <c r="E120" s="30" t="s">
        <v>841</v>
      </c>
      <c r="F120" s="31" t="s">
        <v>138</v>
      </c>
      <c r="G120" s="32">
        <v>0.38</v>
      </c>
      <c r="H120" s="33">
        <v>0</v>
      </c>
      <c r="I120" s="34">
        <f>ROUND(ROUND(H120,2)*ROUND(G120,3),2)</f>
      </c>
      <c r="O120">
        <f>(I120*21)/100</f>
      </c>
      <c r="P120" t="s">
        <v>27</v>
      </c>
    </row>
    <row r="121" spans="1:5" ht="38.25">
      <c r="A121" s="35" t="s">
        <v>52</v>
      </c>
      <c r="E121" s="36" t="s">
        <v>842</v>
      </c>
    </row>
    <row r="122" spans="1:5" ht="12.75">
      <c r="A122" s="37" t="s">
        <v>54</v>
      </c>
      <c r="E122" s="38" t="s">
        <v>843</v>
      </c>
    </row>
    <row r="123" spans="1:5" ht="369.75">
      <c r="A123" t="s">
        <v>55</v>
      </c>
      <c r="E123" s="36" t="s">
        <v>844</v>
      </c>
    </row>
    <row r="124" spans="1:16" ht="12.75">
      <c r="A124" s="24" t="s">
        <v>47</v>
      </c>
      <c r="B124" s="29" t="s">
        <v>257</v>
      </c>
      <c r="C124" s="29" t="s">
        <v>845</v>
      </c>
      <c r="D124" s="24" t="s">
        <v>49</v>
      </c>
      <c r="E124" s="30" t="s">
        <v>846</v>
      </c>
      <c r="F124" s="31" t="s">
        <v>138</v>
      </c>
      <c r="G124" s="32">
        <v>7.414</v>
      </c>
      <c r="H124" s="33">
        <v>0</v>
      </c>
      <c r="I124" s="34">
        <f>ROUND(ROUND(H124,2)*ROUND(G124,3),2)</f>
      </c>
      <c r="O124">
        <f>(I124*21)/100</f>
      </c>
      <c r="P124" t="s">
        <v>27</v>
      </c>
    </row>
    <row r="125" spans="1:5" ht="38.25">
      <c r="A125" s="35" t="s">
        <v>52</v>
      </c>
      <c r="E125" s="36" t="s">
        <v>847</v>
      </c>
    </row>
    <row r="126" spans="1:5" ht="12.75">
      <c r="A126" s="37" t="s">
        <v>54</v>
      </c>
      <c r="E126" s="38" t="s">
        <v>848</v>
      </c>
    </row>
    <row r="127" spans="1:5" ht="76.5">
      <c r="A127" t="s">
        <v>55</v>
      </c>
      <c r="E127" s="36" t="s">
        <v>849</v>
      </c>
    </row>
    <row r="128" spans="1:18" ht="12.75" customHeight="1">
      <c r="A128" s="6" t="s">
        <v>45</v>
      </c>
      <c r="B128" s="6"/>
      <c r="C128" s="41" t="s">
        <v>35</v>
      </c>
      <c r="D128" s="6"/>
      <c r="E128" s="27" t="s">
        <v>201</v>
      </c>
      <c r="F128" s="6"/>
      <c r="G128" s="6"/>
      <c r="H128" s="6"/>
      <c r="I128" s="42">
        <f>0+Q128</f>
      </c>
      <c r="O128">
        <f>0+R128</f>
      </c>
      <c r="Q128">
        <f>0+I129+I133+I137+I141+I145+I149+I153+I157</f>
      </c>
      <c r="R128">
        <f>0+O129+O133+O137+O141+O145+O149+O153+O157</f>
      </c>
    </row>
    <row r="129" spans="1:16" ht="12.75">
      <c r="A129" s="24" t="s">
        <v>47</v>
      </c>
      <c r="B129" s="29" t="s">
        <v>261</v>
      </c>
      <c r="C129" s="29" t="s">
        <v>614</v>
      </c>
      <c r="D129" s="24" t="s">
        <v>81</v>
      </c>
      <c r="E129" s="30" t="s">
        <v>615</v>
      </c>
      <c r="F129" s="31" t="s">
        <v>138</v>
      </c>
      <c r="G129" s="32">
        <v>4.295</v>
      </c>
      <c r="H129" s="33">
        <v>0</v>
      </c>
      <c r="I129" s="34">
        <f>ROUND(ROUND(H129,2)*ROUND(G129,3),2)</f>
      </c>
      <c r="O129">
        <f>(I129*21)/100</f>
      </c>
      <c r="P129" t="s">
        <v>27</v>
      </c>
    </row>
    <row r="130" spans="1:5" ht="12.75">
      <c r="A130" s="35" t="s">
        <v>52</v>
      </c>
      <c r="E130" s="36" t="s">
        <v>850</v>
      </c>
    </row>
    <row r="131" spans="1:5" ht="51">
      <c r="A131" s="37" t="s">
        <v>54</v>
      </c>
      <c r="E131" s="38" t="s">
        <v>851</v>
      </c>
    </row>
    <row r="132" spans="1:5" ht="369.75">
      <c r="A132" t="s">
        <v>55</v>
      </c>
      <c r="E132" s="36" t="s">
        <v>206</v>
      </c>
    </row>
    <row r="133" spans="1:16" ht="12.75">
      <c r="A133" s="24" t="s">
        <v>47</v>
      </c>
      <c r="B133" s="29" t="s">
        <v>265</v>
      </c>
      <c r="C133" s="29" t="s">
        <v>614</v>
      </c>
      <c r="D133" s="24" t="s">
        <v>86</v>
      </c>
      <c r="E133" s="30" t="s">
        <v>615</v>
      </c>
      <c r="F133" s="31" t="s">
        <v>138</v>
      </c>
      <c r="G133" s="32">
        <v>5.77</v>
      </c>
      <c r="H133" s="33">
        <v>0</v>
      </c>
      <c r="I133" s="34">
        <f>ROUND(ROUND(H133,2)*ROUND(G133,3),2)</f>
      </c>
      <c r="O133">
        <f>(I133*21)/100</f>
      </c>
      <c r="P133" t="s">
        <v>27</v>
      </c>
    </row>
    <row r="134" spans="1:5" ht="12.75">
      <c r="A134" s="35" t="s">
        <v>52</v>
      </c>
      <c r="E134" s="36" t="s">
        <v>852</v>
      </c>
    </row>
    <row r="135" spans="1:5" ht="38.25">
      <c r="A135" s="37" t="s">
        <v>54</v>
      </c>
      <c r="E135" s="38" t="s">
        <v>853</v>
      </c>
    </row>
    <row r="136" spans="1:5" ht="369.75">
      <c r="A136" t="s">
        <v>55</v>
      </c>
      <c r="E136" s="36" t="s">
        <v>206</v>
      </c>
    </row>
    <row r="137" spans="1:16" ht="12.75">
      <c r="A137" s="24" t="s">
        <v>47</v>
      </c>
      <c r="B137" s="29" t="s">
        <v>271</v>
      </c>
      <c r="C137" s="29" t="s">
        <v>854</v>
      </c>
      <c r="D137" s="24" t="s">
        <v>81</v>
      </c>
      <c r="E137" s="30" t="s">
        <v>855</v>
      </c>
      <c r="F137" s="31" t="s">
        <v>138</v>
      </c>
      <c r="G137" s="32">
        <v>5.571</v>
      </c>
      <c r="H137" s="33">
        <v>0</v>
      </c>
      <c r="I137" s="34">
        <f>ROUND(ROUND(H137,2)*ROUND(G137,3),2)</f>
      </c>
      <c r="O137">
        <f>(I137*21)/100</f>
      </c>
      <c r="P137" t="s">
        <v>27</v>
      </c>
    </row>
    <row r="138" spans="1:5" ht="12.75">
      <c r="A138" s="35" t="s">
        <v>52</v>
      </c>
      <c r="E138" s="36" t="s">
        <v>856</v>
      </c>
    </row>
    <row r="139" spans="1:5" ht="12.75">
      <c r="A139" s="37" t="s">
        <v>54</v>
      </c>
      <c r="E139" s="38" t="s">
        <v>857</v>
      </c>
    </row>
    <row r="140" spans="1:5" ht="38.25">
      <c r="A140" t="s">
        <v>55</v>
      </c>
      <c r="E140" s="36" t="s">
        <v>211</v>
      </c>
    </row>
    <row r="141" spans="1:16" ht="12.75">
      <c r="A141" s="24" t="s">
        <v>47</v>
      </c>
      <c r="B141" s="29" t="s">
        <v>277</v>
      </c>
      <c r="C141" s="29" t="s">
        <v>854</v>
      </c>
      <c r="D141" s="24" t="s">
        <v>86</v>
      </c>
      <c r="E141" s="30" t="s">
        <v>855</v>
      </c>
      <c r="F141" s="31" t="s">
        <v>138</v>
      </c>
      <c r="G141" s="32">
        <v>13.346</v>
      </c>
      <c r="H141" s="33">
        <v>0</v>
      </c>
      <c r="I141" s="34">
        <f>ROUND(ROUND(H141,2)*ROUND(G141,3),2)</f>
      </c>
      <c r="O141">
        <f>(I141*21)/100</f>
      </c>
      <c r="P141" t="s">
        <v>27</v>
      </c>
    </row>
    <row r="142" spans="1:5" ht="25.5">
      <c r="A142" s="35" t="s">
        <v>52</v>
      </c>
      <c r="E142" s="36" t="s">
        <v>858</v>
      </c>
    </row>
    <row r="143" spans="1:5" ht="38.25">
      <c r="A143" s="37" t="s">
        <v>54</v>
      </c>
      <c r="E143" s="38" t="s">
        <v>859</v>
      </c>
    </row>
    <row r="144" spans="1:5" ht="38.25">
      <c r="A144" t="s">
        <v>55</v>
      </c>
      <c r="E144" s="36" t="s">
        <v>211</v>
      </c>
    </row>
    <row r="145" spans="1:16" ht="12.75">
      <c r="A145" s="24" t="s">
        <v>47</v>
      </c>
      <c r="B145" s="29" t="s">
        <v>282</v>
      </c>
      <c r="C145" s="29" t="s">
        <v>860</v>
      </c>
      <c r="D145" s="24" t="s">
        <v>49</v>
      </c>
      <c r="E145" s="30" t="s">
        <v>861</v>
      </c>
      <c r="F145" s="31" t="s">
        <v>138</v>
      </c>
      <c r="G145" s="32">
        <v>1.488</v>
      </c>
      <c r="H145" s="33">
        <v>0</v>
      </c>
      <c r="I145" s="34">
        <f>ROUND(ROUND(H145,2)*ROUND(G145,3),2)</f>
      </c>
      <c r="O145">
        <f>(I145*21)/100</f>
      </c>
      <c r="P145" t="s">
        <v>27</v>
      </c>
    </row>
    <row r="146" spans="1:5" ht="25.5">
      <c r="A146" s="35" t="s">
        <v>52</v>
      </c>
      <c r="E146" s="36" t="s">
        <v>862</v>
      </c>
    </row>
    <row r="147" spans="1:5" ht="25.5">
      <c r="A147" s="37" t="s">
        <v>54</v>
      </c>
      <c r="E147" s="38" t="s">
        <v>863</v>
      </c>
    </row>
    <row r="148" spans="1:5" ht="38.25">
      <c r="A148" t="s">
        <v>55</v>
      </c>
      <c r="E148" s="36" t="s">
        <v>211</v>
      </c>
    </row>
    <row r="149" spans="1:16" ht="12.75">
      <c r="A149" s="24" t="s">
        <v>47</v>
      </c>
      <c r="B149" s="29" t="s">
        <v>288</v>
      </c>
      <c r="C149" s="29" t="s">
        <v>552</v>
      </c>
      <c r="D149" s="24" t="s">
        <v>81</v>
      </c>
      <c r="E149" s="30" t="s">
        <v>553</v>
      </c>
      <c r="F149" s="31" t="s">
        <v>138</v>
      </c>
      <c r="G149" s="32">
        <v>5.402</v>
      </c>
      <c r="H149" s="33">
        <v>0</v>
      </c>
      <c r="I149" s="34">
        <f>ROUND(ROUND(H149,2)*ROUND(G149,3),2)</f>
      </c>
      <c r="O149">
        <f>(I149*21)/100</f>
      </c>
      <c r="P149" t="s">
        <v>27</v>
      </c>
    </row>
    <row r="150" spans="1:5" ht="12.75">
      <c r="A150" s="35" t="s">
        <v>52</v>
      </c>
      <c r="E150" s="36" t="s">
        <v>864</v>
      </c>
    </row>
    <row r="151" spans="1:5" ht="25.5">
      <c r="A151" s="37" t="s">
        <v>54</v>
      </c>
      <c r="E151" s="38" t="s">
        <v>865</v>
      </c>
    </row>
    <row r="152" spans="1:5" ht="102">
      <c r="A152" t="s">
        <v>55</v>
      </c>
      <c r="E152" s="36" t="s">
        <v>555</v>
      </c>
    </row>
    <row r="153" spans="1:16" ht="12.75">
      <c r="A153" s="24" t="s">
        <v>47</v>
      </c>
      <c r="B153" s="29" t="s">
        <v>294</v>
      </c>
      <c r="C153" s="29" t="s">
        <v>552</v>
      </c>
      <c r="D153" s="24" t="s">
        <v>86</v>
      </c>
      <c r="E153" s="30" t="s">
        <v>553</v>
      </c>
      <c r="F153" s="31" t="s">
        <v>138</v>
      </c>
      <c r="G153" s="32">
        <v>5.77</v>
      </c>
      <c r="H153" s="33">
        <v>0</v>
      </c>
      <c r="I153" s="34">
        <f>ROUND(ROUND(H153,2)*ROUND(G153,3),2)</f>
      </c>
      <c r="O153">
        <f>(I153*21)/100</f>
      </c>
      <c r="P153" t="s">
        <v>27</v>
      </c>
    </row>
    <row r="154" spans="1:5" ht="12.75">
      <c r="A154" s="35" t="s">
        <v>52</v>
      </c>
      <c r="E154" s="36" t="s">
        <v>866</v>
      </c>
    </row>
    <row r="155" spans="1:5" ht="38.25">
      <c r="A155" s="37" t="s">
        <v>54</v>
      </c>
      <c r="E155" s="38" t="s">
        <v>853</v>
      </c>
    </row>
    <row r="156" spans="1:5" ht="102">
      <c r="A156" t="s">
        <v>55</v>
      </c>
      <c r="E156" s="36" t="s">
        <v>555</v>
      </c>
    </row>
    <row r="157" spans="1:16" ht="12.75">
      <c r="A157" s="24" t="s">
        <v>47</v>
      </c>
      <c r="B157" s="29" t="s">
        <v>300</v>
      </c>
      <c r="C157" s="29" t="s">
        <v>867</v>
      </c>
      <c r="D157" s="24" t="s">
        <v>49</v>
      </c>
      <c r="E157" s="30" t="s">
        <v>868</v>
      </c>
      <c r="F157" s="31" t="s">
        <v>138</v>
      </c>
      <c r="G157" s="32">
        <v>4.09</v>
      </c>
      <c r="H157" s="33">
        <v>0</v>
      </c>
      <c r="I157" s="34">
        <f>ROUND(ROUND(H157,2)*ROUND(G157,3),2)</f>
      </c>
      <c r="O157">
        <f>(I157*21)/100</f>
      </c>
      <c r="P157" t="s">
        <v>27</v>
      </c>
    </row>
    <row r="158" spans="1:5" ht="12.75">
      <c r="A158" s="35" t="s">
        <v>52</v>
      </c>
      <c r="E158" s="36" t="s">
        <v>869</v>
      </c>
    </row>
    <row r="159" spans="1:5" ht="76.5">
      <c r="A159" s="37" t="s">
        <v>54</v>
      </c>
      <c r="E159" s="38" t="s">
        <v>870</v>
      </c>
    </row>
    <row r="160" spans="1:5" ht="357">
      <c r="A160" t="s">
        <v>55</v>
      </c>
      <c r="E160" s="36" t="s">
        <v>871</v>
      </c>
    </row>
    <row r="161" spans="1:18" ht="12.75" customHeight="1">
      <c r="A161" s="6" t="s">
        <v>45</v>
      </c>
      <c r="B161" s="6"/>
      <c r="C161" s="41" t="s">
        <v>42</v>
      </c>
      <c r="D161" s="6"/>
      <c r="E161" s="27" t="s">
        <v>287</v>
      </c>
      <c r="F161" s="6"/>
      <c r="G161" s="6"/>
      <c r="H161" s="6"/>
      <c r="I161" s="42">
        <f>0+Q161</f>
      </c>
      <c r="O161">
        <f>0+R161</f>
      </c>
      <c r="Q161">
        <f>0+I162+I166+I170+I174+I178+I182+I186+I190+I194</f>
      </c>
      <c r="R161">
        <f>0+O162+O166+O170+O174+O178+O182+O186+O190+O194</f>
      </c>
    </row>
    <row r="162" spans="1:16" ht="12.75">
      <c r="A162" s="24" t="s">
        <v>47</v>
      </c>
      <c r="B162" s="29" t="s">
        <v>304</v>
      </c>
      <c r="C162" s="29" t="s">
        <v>872</v>
      </c>
      <c r="D162" s="24" t="s">
        <v>49</v>
      </c>
      <c r="E162" s="30" t="s">
        <v>873</v>
      </c>
      <c r="F162" s="31" t="s">
        <v>154</v>
      </c>
      <c r="G162" s="32">
        <v>9</v>
      </c>
      <c r="H162" s="33">
        <v>0</v>
      </c>
      <c r="I162" s="34">
        <f>ROUND(ROUND(H162,2)*ROUND(G162,3),2)</f>
      </c>
      <c r="O162">
        <f>(I162*21)/100</f>
      </c>
      <c r="P162" t="s">
        <v>27</v>
      </c>
    </row>
    <row r="163" spans="1:5" ht="12.75">
      <c r="A163" s="35" t="s">
        <v>52</v>
      </c>
      <c r="E163" s="36" t="s">
        <v>874</v>
      </c>
    </row>
    <row r="164" spans="1:5" ht="12.75">
      <c r="A164" s="37" t="s">
        <v>54</v>
      </c>
      <c r="E164" s="38" t="s">
        <v>875</v>
      </c>
    </row>
    <row r="165" spans="1:5" ht="63.75">
      <c r="A165" t="s">
        <v>55</v>
      </c>
      <c r="E165" s="36" t="s">
        <v>876</v>
      </c>
    </row>
    <row r="166" spans="1:16" ht="12.75">
      <c r="A166" s="24" t="s">
        <v>47</v>
      </c>
      <c r="B166" s="29" t="s">
        <v>309</v>
      </c>
      <c r="C166" s="29" t="s">
        <v>877</v>
      </c>
      <c r="D166" s="24" t="s">
        <v>49</v>
      </c>
      <c r="E166" s="30" t="s">
        <v>878</v>
      </c>
      <c r="F166" s="31" t="s">
        <v>154</v>
      </c>
      <c r="G166" s="32">
        <v>3.006</v>
      </c>
      <c r="H166" s="33">
        <v>0</v>
      </c>
      <c r="I166" s="34">
        <f>ROUND(ROUND(H166,2)*ROUND(G166,3),2)</f>
      </c>
      <c r="O166">
        <f>(I166*21)/100</f>
      </c>
      <c r="P166" t="s">
        <v>27</v>
      </c>
    </row>
    <row r="167" spans="1:5" ht="38.25">
      <c r="A167" s="35" t="s">
        <v>52</v>
      </c>
      <c r="E167" s="36" t="s">
        <v>879</v>
      </c>
    </row>
    <row r="168" spans="1:5" ht="12.75">
      <c r="A168" s="37" t="s">
        <v>54</v>
      </c>
      <c r="E168" s="38" t="s">
        <v>880</v>
      </c>
    </row>
    <row r="169" spans="1:5" ht="38.25">
      <c r="A169" t="s">
        <v>55</v>
      </c>
      <c r="E169" s="36" t="s">
        <v>580</v>
      </c>
    </row>
    <row r="170" spans="1:16" ht="12.75">
      <c r="A170" s="24" t="s">
        <v>47</v>
      </c>
      <c r="B170" s="29" t="s">
        <v>314</v>
      </c>
      <c r="C170" s="29" t="s">
        <v>881</v>
      </c>
      <c r="D170" s="24" t="s">
        <v>49</v>
      </c>
      <c r="E170" s="30" t="s">
        <v>882</v>
      </c>
      <c r="F170" s="31" t="s">
        <v>154</v>
      </c>
      <c r="G170" s="32">
        <v>16.1</v>
      </c>
      <c r="H170" s="33">
        <v>0</v>
      </c>
      <c r="I170" s="34">
        <f>ROUND(ROUND(H170,2)*ROUND(G170,3),2)</f>
      </c>
      <c r="O170">
        <f>(I170*21)/100</f>
      </c>
      <c r="P170" t="s">
        <v>27</v>
      </c>
    </row>
    <row r="171" spans="1:5" ht="127.5">
      <c r="A171" s="35" t="s">
        <v>52</v>
      </c>
      <c r="E171" s="36" t="s">
        <v>883</v>
      </c>
    </row>
    <row r="172" spans="1:5" ht="12.75">
      <c r="A172" s="37" t="s">
        <v>54</v>
      </c>
      <c r="E172" s="38" t="s">
        <v>884</v>
      </c>
    </row>
    <row r="173" spans="1:5" ht="63.75">
      <c r="A173" t="s">
        <v>55</v>
      </c>
      <c r="E173" s="36" t="s">
        <v>885</v>
      </c>
    </row>
    <row r="174" spans="1:16" ht="12.75">
      <c r="A174" s="24" t="s">
        <v>47</v>
      </c>
      <c r="B174" s="29" t="s">
        <v>318</v>
      </c>
      <c r="C174" s="29" t="s">
        <v>886</v>
      </c>
      <c r="D174" s="24" t="s">
        <v>49</v>
      </c>
      <c r="E174" s="30" t="s">
        <v>887</v>
      </c>
      <c r="F174" s="31" t="s">
        <v>138</v>
      </c>
      <c r="G174" s="32">
        <v>1.44</v>
      </c>
      <c r="H174" s="33">
        <v>0</v>
      </c>
      <c r="I174" s="34">
        <f>ROUND(ROUND(H174,2)*ROUND(G174,3),2)</f>
      </c>
      <c r="O174">
        <f>(I174*21)/100</f>
      </c>
      <c r="P174" t="s">
        <v>27</v>
      </c>
    </row>
    <row r="175" spans="1:5" ht="25.5">
      <c r="A175" s="35" t="s">
        <v>52</v>
      </c>
      <c r="E175" s="36" t="s">
        <v>888</v>
      </c>
    </row>
    <row r="176" spans="1:5" ht="12.75">
      <c r="A176" s="37" t="s">
        <v>54</v>
      </c>
      <c r="E176" s="38" t="s">
        <v>889</v>
      </c>
    </row>
    <row r="177" spans="1:5" ht="76.5">
      <c r="A177" t="s">
        <v>55</v>
      </c>
      <c r="E177" s="36" t="s">
        <v>341</v>
      </c>
    </row>
    <row r="178" spans="1:16" ht="12.75">
      <c r="A178" s="24" t="s">
        <v>47</v>
      </c>
      <c r="B178" s="29" t="s">
        <v>324</v>
      </c>
      <c r="C178" s="29" t="s">
        <v>890</v>
      </c>
      <c r="D178" s="24" t="s">
        <v>81</v>
      </c>
      <c r="E178" s="30" t="s">
        <v>891</v>
      </c>
      <c r="F178" s="31" t="s">
        <v>138</v>
      </c>
      <c r="G178" s="32">
        <v>4.676</v>
      </c>
      <c r="H178" s="33">
        <v>0</v>
      </c>
      <c r="I178" s="34">
        <f>ROUND(ROUND(H178,2)*ROUND(G178,3),2)</f>
      </c>
      <c r="O178">
        <f>(I178*21)/100</f>
      </c>
      <c r="P178" t="s">
        <v>27</v>
      </c>
    </row>
    <row r="179" spans="1:5" ht="51">
      <c r="A179" s="35" t="s">
        <v>52</v>
      </c>
      <c r="E179" s="36" t="s">
        <v>892</v>
      </c>
    </row>
    <row r="180" spans="1:5" ht="102">
      <c r="A180" s="37" t="s">
        <v>54</v>
      </c>
      <c r="E180" s="38" t="s">
        <v>893</v>
      </c>
    </row>
    <row r="181" spans="1:5" ht="76.5">
      <c r="A181" t="s">
        <v>55</v>
      </c>
      <c r="E181" s="36" t="s">
        <v>341</v>
      </c>
    </row>
    <row r="182" spans="1:16" ht="12.75">
      <c r="A182" s="24" t="s">
        <v>47</v>
      </c>
      <c r="B182" s="29" t="s">
        <v>328</v>
      </c>
      <c r="C182" s="29" t="s">
        <v>890</v>
      </c>
      <c r="D182" s="24" t="s">
        <v>86</v>
      </c>
      <c r="E182" s="30" t="s">
        <v>891</v>
      </c>
      <c r="F182" s="31" t="s">
        <v>138</v>
      </c>
      <c r="G182" s="32">
        <v>0.24</v>
      </c>
      <c r="H182" s="33">
        <v>0</v>
      </c>
      <c r="I182" s="34">
        <f>ROUND(ROUND(H182,2)*ROUND(G182,3),2)</f>
      </c>
      <c r="O182">
        <f>(I182*21)/100</f>
      </c>
      <c r="P182" t="s">
        <v>27</v>
      </c>
    </row>
    <row r="183" spans="1:5" ht="51">
      <c r="A183" s="35" t="s">
        <v>52</v>
      </c>
      <c r="E183" s="36" t="s">
        <v>894</v>
      </c>
    </row>
    <row r="184" spans="1:5" ht="12.75">
      <c r="A184" s="37" t="s">
        <v>54</v>
      </c>
      <c r="E184" s="38" t="s">
        <v>895</v>
      </c>
    </row>
    <row r="185" spans="1:5" ht="76.5">
      <c r="A185" t="s">
        <v>55</v>
      </c>
      <c r="E185" s="36" t="s">
        <v>341</v>
      </c>
    </row>
    <row r="186" spans="1:16" ht="12.75">
      <c r="A186" s="24" t="s">
        <v>47</v>
      </c>
      <c r="B186" s="29" t="s">
        <v>334</v>
      </c>
      <c r="C186" s="29" t="s">
        <v>896</v>
      </c>
      <c r="D186" s="24" t="s">
        <v>81</v>
      </c>
      <c r="E186" s="30" t="s">
        <v>897</v>
      </c>
      <c r="F186" s="31" t="s">
        <v>138</v>
      </c>
      <c r="G186" s="32">
        <v>0.942</v>
      </c>
      <c r="H186" s="33">
        <v>0</v>
      </c>
      <c r="I186" s="34">
        <f>ROUND(ROUND(H186,2)*ROUND(G186,3),2)</f>
      </c>
      <c r="O186">
        <f>(I186*21)/100</f>
      </c>
      <c r="P186" t="s">
        <v>27</v>
      </c>
    </row>
    <row r="187" spans="1:5" ht="38.25">
      <c r="A187" s="35" t="s">
        <v>52</v>
      </c>
      <c r="E187" s="36" t="s">
        <v>898</v>
      </c>
    </row>
    <row r="188" spans="1:5" ht="76.5">
      <c r="A188" s="37" t="s">
        <v>54</v>
      </c>
      <c r="E188" s="38" t="s">
        <v>899</v>
      </c>
    </row>
    <row r="189" spans="1:5" ht="76.5">
      <c r="A189" t="s">
        <v>55</v>
      </c>
      <c r="E189" s="36" t="s">
        <v>341</v>
      </c>
    </row>
    <row r="190" spans="1:16" ht="12.75">
      <c r="A190" s="24" t="s">
        <v>47</v>
      </c>
      <c r="B190" s="29" t="s">
        <v>338</v>
      </c>
      <c r="C190" s="29" t="s">
        <v>896</v>
      </c>
      <c r="D190" s="24" t="s">
        <v>86</v>
      </c>
      <c r="E190" s="30" t="s">
        <v>897</v>
      </c>
      <c r="F190" s="31" t="s">
        <v>138</v>
      </c>
      <c r="G190" s="32">
        <v>1.104</v>
      </c>
      <c r="H190" s="33">
        <v>0</v>
      </c>
      <c r="I190" s="34">
        <f>ROUND(ROUND(H190,2)*ROUND(G190,3),2)</f>
      </c>
      <c r="O190">
        <f>(I190*21)/100</f>
      </c>
      <c r="P190" t="s">
        <v>27</v>
      </c>
    </row>
    <row r="191" spans="1:5" ht="38.25">
      <c r="A191" s="35" t="s">
        <v>52</v>
      </c>
      <c r="E191" s="36" t="s">
        <v>900</v>
      </c>
    </row>
    <row r="192" spans="1:5" ht="12.75">
      <c r="A192" s="37" t="s">
        <v>54</v>
      </c>
      <c r="E192" s="38" t="s">
        <v>901</v>
      </c>
    </row>
    <row r="193" spans="1:5" ht="76.5">
      <c r="A193" t="s">
        <v>55</v>
      </c>
      <c r="E193" s="36" t="s">
        <v>341</v>
      </c>
    </row>
    <row r="194" spans="1:16" ht="12.75">
      <c r="A194" s="24" t="s">
        <v>47</v>
      </c>
      <c r="B194" s="29" t="s">
        <v>448</v>
      </c>
      <c r="C194" s="29" t="s">
        <v>902</v>
      </c>
      <c r="D194" s="24" t="s">
        <v>49</v>
      </c>
      <c r="E194" s="30" t="s">
        <v>903</v>
      </c>
      <c r="F194" s="31" t="s">
        <v>163</v>
      </c>
      <c r="G194" s="32">
        <v>3.68</v>
      </c>
      <c r="H194" s="33">
        <v>0</v>
      </c>
      <c r="I194" s="34">
        <f>ROUND(ROUND(H194,2)*ROUND(G194,3),2)</f>
      </c>
      <c r="O194">
        <f>(I194*21)/100</f>
      </c>
      <c r="P194" t="s">
        <v>27</v>
      </c>
    </row>
    <row r="195" spans="1:5" ht="51">
      <c r="A195" s="35" t="s">
        <v>52</v>
      </c>
      <c r="E195" s="36" t="s">
        <v>904</v>
      </c>
    </row>
    <row r="196" spans="1:5" ht="12.75">
      <c r="A196" s="37" t="s">
        <v>54</v>
      </c>
      <c r="E196" s="38" t="s">
        <v>905</v>
      </c>
    </row>
    <row r="197" spans="1:5" ht="76.5">
      <c r="A197" t="s">
        <v>55</v>
      </c>
      <c r="E197" s="36" t="s">
        <v>341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0+O9+O30+O59+O64+O125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908</v>
      </c>
      <c r="I3" s="39">
        <f>0+I9+I30+I59+I64+I125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906</v>
      </c>
      <c r="D4" s="1"/>
      <c r="E4" s="14" t="s">
        <v>907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908</v>
      </c>
      <c r="D5" s="6"/>
      <c r="E5" s="18" t="s">
        <v>909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47</v>
      </c>
      <c r="B10" s="29" t="s">
        <v>31</v>
      </c>
      <c r="C10" s="29" t="s">
        <v>910</v>
      </c>
      <c r="D10" s="24" t="s">
        <v>49</v>
      </c>
      <c r="E10" s="30" t="s">
        <v>124</v>
      </c>
      <c r="F10" s="31" t="s">
        <v>138</v>
      </c>
      <c r="G10" s="32">
        <v>26.682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2.75">
      <c r="A11" s="35" t="s">
        <v>52</v>
      </c>
      <c r="E11" s="36" t="s">
        <v>911</v>
      </c>
    </row>
    <row r="12" spans="1:5" ht="76.5">
      <c r="A12" s="37" t="s">
        <v>54</v>
      </c>
      <c r="E12" s="38" t="s">
        <v>912</v>
      </c>
    </row>
    <row r="13" spans="1:5" ht="25.5">
      <c r="A13" t="s">
        <v>55</v>
      </c>
      <c r="E13" s="36" t="s">
        <v>128</v>
      </c>
    </row>
    <row r="14" spans="1:16" ht="12.75">
      <c r="A14" s="24" t="s">
        <v>47</v>
      </c>
      <c r="B14" s="29" t="s">
        <v>27</v>
      </c>
      <c r="C14" s="29" t="s">
        <v>75</v>
      </c>
      <c r="D14" s="24" t="s">
        <v>49</v>
      </c>
      <c r="E14" s="30" t="s">
        <v>76</v>
      </c>
      <c r="F14" s="31" t="s">
        <v>51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27</v>
      </c>
    </row>
    <row r="15" spans="1:5" ht="25.5">
      <c r="A15" s="35" t="s">
        <v>52</v>
      </c>
      <c r="E15" s="36" t="s">
        <v>913</v>
      </c>
    </row>
    <row r="16" spans="1:5" ht="12.75">
      <c r="A16" s="37" t="s">
        <v>54</v>
      </c>
      <c r="E16" s="38" t="s">
        <v>49</v>
      </c>
    </row>
    <row r="17" spans="1:5" ht="38.25">
      <c r="A17" t="s">
        <v>55</v>
      </c>
      <c r="E17" s="36" t="s">
        <v>78</v>
      </c>
    </row>
    <row r="18" spans="1:16" ht="12.75">
      <c r="A18" s="24" t="s">
        <v>47</v>
      </c>
      <c r="B18" s="29" t="s">
        <v>26</v>
      </c>
      <c r="C18" s="29" t="s">
        <v>88</v>
      </c>
      <c r="D18" s="24" t="s">
        <v>49</v>
      </c>
      <c r="E18" s="30" t="s">
        <v>89</v>
      </c>
      <c r="F18" s="31" t="s">
        <v>51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27</v>
      </c>
    </row>
    <row r="19" spans="1:5" ht="12.75">
      <c r="A19" s="35" t="s">
        <v>52</v>
      </c>
      <c r="E19" s="36" t="s">
        <v>49</v>
      </c>
    </row>
    <row r="20" spans="1:5" ht="12.75">
      <c r="A20" s="37" t="s">
        <v>54</v>
      </c>
      <c r="E20" s="38" t="s">
        <v>49</v>
      </c>
    </row>
    <row r="21" spans="1:5" ht="12.75">
      <c r="A21" t="s">
        <v>55</v>
      </c>
      <c r="E21" s="36" t="s">
        <v>85</v>
      </c>
    </row>
    <row r="22" spans="1:16" ht="12.75">
      <c r="A22" s="24" t="s">
        <v>47</v>
      </c>
      <c r="B22" s="29" t="s">
        <v>35</v>
      </c>
      <c r="C22" s="29" t="s">
        <v>92</v>
      </c>
      <c r="D22" s="24" t="s">
        <v>49</v>
      </c>
      <c r="E22" s="30" t="s">
        <v>93</v>
      </c>
      <c r="F22" s="31" t="s">
        <v>51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27</v>
      </c>
    </row>
    <row r="23" spans="1:5" ht="12.75">
      <c r="A23" s="35" t="s">
        <v>52</v>
      </c>
      <c r="E23" s="36" t="s">
        <v>914</v>
      </c>
    </row>
    <row r="24" spans="1:5" ht="12.75">
      <c r="A24" s="37" t="s">
        <v>54</v>
      </c>
      <c r="E24" s="38" t="s">
        <v>49</v>
      </c>
    </row>
    <row r="25" spans="1:5" ht="12.75">
      <c r="A25" t="s">
        <v>55</v>
      </c>
      <c r="E25" s="36" t="s">
        <v>85</v>
      </c>
    </row>
    <row r="26" spans="1:16" ht="12.75">
      <c r="A26" s="24" t="s">
        <v>47</v>
      </c>
      <c r="B26" s="29" t="s">
        <v>37</v>
      </c>
      <c r="C26" s="29" t="s">
        <v>915</v>
      </c>
      <c r="D26" s="24" t="s">
        <v>49</v>
      </c>
      <c r="E26" s="30" t="s">
        <v>916</v>
      </c>
      <c r="F26" s="31" t="s">
        <v>83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27</v>
      </c>
    </row>
    <row r="27" spans="1:5" ht="12.75">
      <c r="A27" s="35" t="s">
        <v>52</v>
      </c>
      <c r="E27" s="36" t="s">
        <v>917</v>
      </c>
    </row>
    <row r="28" spans="1:5" ht="12.75">
      <c r="A28" s="37" t="s">
        <v>54</v>
      </c>
      <c r="E28" s="38" t="s">
        <v>49</v>
      </c>
    </row>
    <row r="29" spans="1:5" ht="12.75">
      <c r="A29" t="s">
        <v>55</v>
      </c>
      <c r="E29" s="36" t="s">
        <v>85</v>
      </c>
    </row>
    <row r="30" spans="1:18" ht="12.75" customHeight="1">
      <c r="A30" s="6" t="s">
        <v>45</v>
      </c>
      <c r="B30" s="6"/>
      <c r="C30" s="41" t="s">
        <v>31</v>
      </c>
      <c r="D30" s="6"/>
      <c r="E30" s="27" t="s">
        <v>135</v>
      </c>
      <c r="F30" s="6"/>
      <c r="G30" s="6"/>
      <c r="H30" s="6"/>
      <c r="I30" s="42">
        <f>0+Q30</f>
      </c>
      <c r="O30">
        <f>0+R30</f>
      </c>
      <c r="Q30">
        <f>0+I31+I35+I39+I43+I47+I51+I55</f>
      </c>
      <c r="R30">
        <f>0+O31+O35+O39+O43+O47+O51+O55</f>
      </c>
    </row>
    <row r="31" spans="1:16" ht="12.75">
      <c r="A31" s="24" t="s">
        <v>47</v>
      </c>
      <c r="B31" s="29" t="s">
        <v>39</v>
      </c>
      <c r="C31" s="29" t="s">
        <v>405</v>
      </c>
      <c r="D31" s="24" t="s">
        <v>49</v>
      </c>
      <c r="E31" s="30" t="s">
        <v>406</v>
      </c>
      <c r="F31" s="31" t="s">
        <v>138</v>
      </c>
      <c r="G31" s="32">
        <v>26.682</v>
      </c>
      <c r="H31" s="33">
        <v>0</v>
      </c>
      <c r="I31" s="34">
        <f>ROUND(ROUND(H31,2)*ROUND(G31,3),2)</f>
      </c>
      <c r="O31">
        <f>(I31*21)/100</f>
      </c>
      <c r="P31" t="s">
        <v>27</v>
      </c>
    </row>
    <row r="32" spans="1:5" ht="12.75">
      <c r="A32" s="35" t="s">
        <v>52</v>
      </c>
      <c r="E32" s="36" t="s">
        <v>918</v>
      </c>
    </row>
    <row r="33" spans="1:5" ht="76.5">
      <c r="A33" s="37" t="s">
        <v>54</v>
      </c>
      <c r="E33" s="38" t="s">
        <v>912</v>
      </c>
    </row>
    <row r="34" spans="1:5" ht="306">
      <c r="A34" t="s">
        <v>55</v>
      </c>
      <c r="E34" s="36" t="s">
        <v>408</v>
      </c>
    </row>
    <row r="35" spans="1:16" ht="12.75">
      <c r="A35" s="24" t="s">
        <v>47</v>
      </c>
      <c r="B35" s="29" t="s">
        <v>74</v>
      </c>
      <c r="C35" s="29" t="s">
        <v>919</v>
      </c>
      <c r="D35" s="24" t="s">
        <v>49</v>
      </c>
      <c r="E35" s="30" t="s">
        <v>920</v>
      </c>
      <c r="F35" s="31" t="s">
        <v>138</v>
      </c>
      <c r="G35" s="32">
        <v>10.932</v>
      </c>
      <c r="H35" s="33">
        <v>0</v>
      </c>
      <c r="I35" s="34">
        <f>ROUND(ROUND(H35,2)*ROUND(G35,3),2)</f>
      </c>
      <c r="O35">
        <f>(I35*21)/100</f>
      </c>
      <c r="P35" t="s">
        <v>27</v>
      </c>
    </row>
    <row r="36" spans="1:5" ht="12.75">
      <c r="A36" s="35" t="s">
        <v>52</v>
      </c>
      <c r="E36" s="36" t="s">
        <v>921</v>
      </c>
    </row>
    <row r="37" spans="1:5" ht="51">
      <c r="A37" s="37" t="s">
        <v>54</v>
      </c>
      <c r="E37" s="38" t="s">
        <v>922</v>
      </c>
    </row>
    <row r="38" spans="1:5" ht="318.75">
      <c r="A38" t="s">
        <v>55</v>
      </c>
      <c r="E38" s="36" t="s">
        <v>818</v>
      </c>
    </row>
    <row r="39" spans="1:16" ht="12.75">
      <c r="A39" s="24" t="s">
        <v>47</v>
      </c>
      <c r="B39" s="29" t="s">
        <v>79</v>
      </c>
      <c r="C39" s="29" t="s">
        <v>923</v>
      </c>
      <c r="D39" s="24" t="s">
        <v>49</v>
      </c>
      <c r="E39" s="30" t="s">
        <v>924</v>
      </c>
      <c r="F39" s="31" t="s">
        <v>138</v>
      </c>
      <c r="G39" s="32">
        <v>56.49</v>
      </c>
      <c r="H39" s="33">
        <v>0</v>
      </c>
      <c r="I39" s="34">
        <f>ROUND(ROUND(H39,2)*ROUND(G39,3),2)</f>
      </c>
      <c r="O39">
        <f>(I39*21)/100</f>
      </c>
      <c r="P39" t="s">
        <v>27</v>
      </c>
    </row>
    <row r="40" spans="1:5" ht="12.75">
      <c r="A40" s="35" t="s">
        <v>52</v>
      </c>
      <c r="E40" s="36" t="s">
        <v>925</v>
      </c>
    </row>
    <row r="41" spans="1:5" ht="38.25">
      <c r="A41" s="37" t="s">
        <v>54</v>
      </c>
      <c r="E41" s="38" t="s">
        <v>926</v>
      </c>
    </row>
    <row r="42" spans="1:5" ht="318.75">
      <c r="A42" t="s">
        <v>55</v>
      </c>
      <c r="E42" s="36" t="s">
        <v>818</v>
      </c>
    </row>
    <row r="43" spans="1:16" ht="12.75">
      <c r="A43" s="24" t="s">
        <v>47</v>
      </c>
      <c r="B43" s="29" t="s">
        <v>42</v>
      </c>
      <c r="C43" s="29" t="s">
        <v>927</v>
      </c>
      <c r="D43" s="24" t="s">
        <v>49</v>
      </c>
      <c r="E43" s="30" t="s">
        <v>928</v>
      </c>
      <c r="F43" s="31" t="s">
        <v>154</v>
      </c>
      <c r="G43" s="32">
        <v>8</v>
      </c>
      <c r="H43" s="33">
        <v>0</v>
      </c>
      <c r="I43" s="34">
        <f>ROUND(ROUND(H43,2)*ROUND(G43,3),2)</f>
      </c>
      <c r="O43">
        <f>(I43*21)/100</f>
      </c>
      <c r="P43" t="s">
        <v>27</v>
      </c>
    </row>
    <row r="44" spans="1:5" ht="25.5">
      <c r="A44" s="35" t="s">
        <v>52</v>
      </c>
      <c r="E44" s="36" t="s">
        <v>929</v>
      </c>
    </row>
    <row r="45" spans="1:5" ht="12.75">
      <c r="A45" s="37" t="s">
        <v>54</v>
      </c>
      <c r="E45" s="38" t="s">
        <v>49</v>
      </c>
    </row>
    <row r="46" spans="1:5" ht="25.5">
      <c r="A46" t="s">
        <v>55</v>
      </c>
      <c r="E46" s="36" t="s">
        <v>930</v>
      </c>
    </row>
    <row r="47" spans="1:16" ht="12.75">
      <c r="A47" s="24" t="s">
        <v>47</v>
      </c>
      <c r="B47" s="29" t="s">
        <v>44</v>
      </c>
      <c r="C47" s="29" t="s">
        <v>166</v>
      </c>
      <c r="D47" s="24" t="s">
        <v>49</v>
      </c>
      <c r="E47" s="30" t="s">
        <v>167</v>
      </c>
      <c r="F47" s="31" t="s">
        <v>138</v>
      </c>
      <c r="G47" s="32">
        <v>26.682</v>
      </c>
      <c r="H47" s="33">
        <v>0</v>
      </c>
      <c r="I47" s="34">
        <f>ROUND(ROUND(H47,2)*ROUND(G47,3),2)</f>
      </c>
      <c r="O47">
        <f>(I47*21)/100</f>
      </c>
      <c r="P47" t="s">
        <v>27</v>
      </c>
    </row>
    <row r="48" spans="1:5" ht="12.75">
      <c r="A48" s="35" t="s">
        <v>52</v>
      </c>
      <c r="E48" s="36" t="s">
        <v>931</v>
      </c>
    </row>
    <row r="49" spans="1:5" ht="76.5">
      <c r="A49" s="37" t="s">
        <v>54</v>
      </c>
      <c r="E49" s="38" t="s">
        <v>912</v>
      </c>
    </row>
    <row r="50" spans="1:5" ht="191.25">
      <c r="A50" t="s">
        <v>55</v>
      </c>
      <c r="E50" s="36" t="s">
        <v>169</v>
      </c>
    </row>
    <row r="51" spans="1:16" ht="12.75">
      <c r="A51" s="24" t="s">
        <v>47</v>
      </c>
      <c r="B51" s="29" t="s">
        <v>91</v>
      </c>
      <c r="C51" s="29" t="s">
        <v>932</v>
      </c>
      <c r="D51" s="24" t="s">
        <v>49</v>
      </c>
      <c r="E51" s="30" t="s">
        <v>933</v>
      </c>
      <c r="F51" s="31" t="s">
        <v>138</v>
      </c>
      <c r="G51" s="32">
        <v>40.74</v>
      </c>
      <c r="H51" s="33">
        <v>0</v>
      </c>
      <c r="I51" s="34">
        <f>ROUND(ROUND(H51,2)*ROUND(G51,3),2)</f>
      </c>
      <c r="O51">
        <f>(I51*21)/100</f>
      </c>
      <c r="P51" t="s">
        <v>27</v>
      </c>
    </row>
    <row r="52" spans="1:5" ht="12.75">
      <c r="A52" s="35" t="s">
        <v>52</v>
      </c>
      <c r="E52" s="36" t="s">
        <v>49</v>
      </c>
    </row>
    <row r="53" spans="1:5" ht="38.25">
      <c r="A53" s="37" t="s">
        <v>54</v>
      </c>
      <c r="E53" s="38" t="s">
        <v>934</v>
      </c>
    </row>
    <row r="54" spans="1:5" ht="229.5">
      <c r="A54" t="s">
        <v>55</v>
      </c>
      <c r="E54" s="36" t="s">
        <v>935</v>
      </c>
    </row>
    <row r="55" spans="1:16" ht="12.75">
      <c r="A55" s="24" t="s">
        <v>47</v>
      </c>
      <c r="B55" s="29" t="s">
        <v>95</v>
      </c>
      <c r="C55" s="29" t="s">
        <v>178</v>
      </c>
      <c r="D55" s="24" t="s">
        <v>49</v>
      </c>
      <c r="E55" s="30" t="s">
        <v>179</v>
      </c>
      <c r="F55" s="31" t="s">
        <v>138</v>
      </c>
      <c r="G55" s="32">
        <v>14.7</v>
      </c>
      <c r="H55" s="33">
        <v>0</v>
      </c>
      <c r="I55" s="34">
        <f>ROUND(ROUND(H55,2)*ROUND(G55,3),2)</f>
      </c>
      <c r="O55">
        <f>(I55*21)/100</f>
      </c>
      <c r="P55" t="s">
        <v>27</v>
      </c>
    </row>
    <row r="56" spans="1:5" ht="12.75">
      <c r="A56" s="35" t="s">
        <v>52</v>
      </c>
      <c r="E56" s="36" t="s">
        <v>936</v>
      </c>
    </row>
    <row r="57" spans="1:5" ht="12.75">
      <c r="A57" s="37" t="s">
        <v>54</v>
      </c>
      <c r="E57" s="38" t="s">
        <v>937</v>
      </c>
    </row>
    <row r="58" spans="1:5" ht="293.25">
      <c r="A58" t="s">
        <v>55</v>
      </c>
      <c r="E58" s="36" t="s">
        <v>181</v>
      </c>
    </row>
    <row r="59" spans="1:18" ht="12.75" customHeight="1">
      <c r="A59" s="6" t="s">
        <v>45</v>
      </c>
      <c r="B59" s="6"/>
      <c r="C59" s="41" t="s">
        <v>27</v>
      </c>
      <c r="D59" s="6"/>
      <c r="E59" s="27" t="s">
        <v>186</v>
      </c>
      <c r="F59" s="6"/>
      <c r="G59" s="6"/>
      <c r="H59" s="6"/>
      <c r="I59" s="42">
        <f>0+Q59</f>
      </c>
      <c r="O59">
        <f>0+R59</f>
      </c>
      <c r="Q59">
        <f>0+I60</f>
      </c>
      <c r="R59">
        <f>0+O60</f>
      </c>
    </row>
    <row r="60" spans="1:16" ht="12.75">
      <c r="A60" s="24" t="s">
        <v>47</v>
      </c>
      <c r="B60" s="29" t="s">
        <v>99</v>
      </c>
      <c r="C60" s="29" t="s">
        <v>840</v>
      </c>
      <c r="D60" s="24" t="s">
        <v>49</v>
      </c>
      <c r="E60" s="30" t="s">
        <v>841</v>
      </c>
      <c r="F60" s="31" t="s">
        <v>138</v>
      </c>
      <c r="G60" s="32">
        <v>10.932</v>
      </c>
      <c r="H60" s="33">
        <v>0</v>
      </c>
      <c r="I60" s="34">
        <f>ROUND(ROUND(H60,2)*ROUND(G60,3),2)</f>
      </c>
      <c r="O60">
        <f>(I60*21)/100</f>
      </c>
      <c r="P60" t="s">
        <v>27</v>
      </c>
    </row>
    <row r="61" spans="1:5" ht="25.5">
      <c r="A61" s="35" t="s">
        <v>52</v>
      </c>
      <c r="E61" s="36" t="s">
        <v>938</v>
      </c>
    </row>
    <row r="62" spans="1:5" ht="51">
      <c r="A62" s="37" t="s">
        <v>54</v>
      </c>
      <c r="E62" s="38" t="s">
        <v>922</v>
      </c>
    </row>
    <row r="63" spans="1:5" ht="369.75">
      <c r="A63" t="s">
        <v>55</v>
      </c>
      <c r="E63" s="36" t="s">
        <v>844</v>
      </c>
    </row>
    <row r="64" spans="1:18" ht="12.75" customHeight="1">
      <c r="A64" s="6" t="s">
        <v>45</v>
      </c>
      <c r="B64" s="6"/>
      <c r="C64" s="41" t="s">
        <v>74</v>
      </c>
      <c r="D64" s="6"/>
      <c r="E64" s="27" t="s">
        <v>939</v>
      </c>
      <c r="F64" s="6"/>
      <c r="G64" s="6"/>
      <c r="H64" s="6"/>
      <c r="I64" s="42">
        <f>0+Q64</f>
      </c>
      <c r="O64">
        <f>0+R64</f>
      </c>
      <c r="Q64">
        <f>0+I65+I69+I73+I77+I81+I85+I89+I93+I97+I101+I105+I109+I113+I117+I121</f>
      </c>
      <c r="R64">
        <f>0+O65+O69+O73+O77+O81+O85+O89+O93+O97+O101+O105+O109+O113+O117+O121</f>
      </c>
    </row>
    <row r="65" spans="1:16" ht="12.75">
      <c r="A65" s="24" t="s">
        <v>47</v>
      </c>
      <c r="B65" s="29" t="s">
        <v>104</v>
      </c>
      <c r="C65" s="29" t="s">
        <v>940</v>
      </c>
      <c r="D65" s="24" t="s">
        <v>49</v>
      </c>
      <c r="E65" s="30" t="s">
        <v>941</v>
      </c>
      <c r="F65" s="31" t="s">
        <v>154</v>
      </c>
      <c r="G65" s="32">
        <v>210</v>
      </c>
      <c r="H65" s="33">
        <v>0</v>
      </c>
      <c r="I65" s="34">
        <f>ROUND(ROUND(H65,2)*ROUND(G65,3),2)</f>
      </c>
      <c r="O65">
        <f>(I65*21)/100</f>
      </c>
      <c r="P65" t="s">
        <v>27</v>
      </c>
    </row>
    <row r="66" spans="1:5" ht="12.75">
      <c r="A66" s="35" t="s">
        <v>52</v>
      </c>
      <c r="E66" s="36" t="s">
        <v>49</v>
      </c>
    </row>
    <row r="67" spans="1:5" ht="12.75">
      <c r="A67" s="37" t="s">
        <v>54</v>
      </c>
      <c r="E67" s="38" t="s">
        <v>49</v>
      </c>
    </row>
    <row r="68" spans="1:5" ht="76.5">
      <c r="A68" t="s">
        <v>55</v>
      </c>
      <c r="E68" s="36" t="s">
        <v>942</v>
      </c>
    </row>
    <row r="69" spans="1:16" ht="12.75">
      <c r="A69" s="24" t="s">
        <v>47</v>
      </c>
      <c r="B69" s="29" t="s">
        <v>110</v>
      </c>
      <c r="C69" s="29" t="s">
        <v>943</v>
      </c>
      <c r="D69" s="24" t="s">
        <v>49</v>
      </c>
      <c r="E69" s="30" t="s">
        <v>944</v>
      </c>
      <c r="F69" s="31" t="s">
        <v>154</v>
      </c>
      <c r="G69" s="32">
        <v>100.65</v>
      </c>
      <c r="H69" s="33">
        <v>0</v>
      </c>
      <c r="I69" s="34">
        <f>ROUND(ROUND(H69,2)*ROUND(G69,3),2)</f>
      </c>
      <c r="O69">
        <f>(I69*21)/100</f>
      </c>
      <c r="P69" t="s">
        <v>27</v>
      </c>
    </row>
    <row r="70" spans="1:5" ht="38.25">
      <c r="A70" s="35" t="s">
        <v>52</v>
      </c>
      <c r="E70" s="36" t="s">
        <v>945</v>
      </c>
    </row>
    <row r="71" spans="1:5" ht="76.5">
      <c r="A71" s="37" t="s">
        <v>54</v>
      </c>
      <c r="E71" s="38" t="s">
        <v>946</v>
      </c>
    </row>
    <row r="72" spans="1:5" ht="89.25">
      <c r="A72" t="s">
        <v>55</v>
      </c>
      <c r="E72" s="36" t="s">
        <v>947</v>
      </c>
    </row>
    <row r="73" spans="1:16" ht="12.75">
      <c r="A73" s="24" t="s">
        <v>47</v>
      </c>
      <c r="B73" s="29" t="s">
        <v>115</v>
      </c>
      <c r="C73" s="29" t="s">
        <v>948</v>
      </c>
      <c r="D73" s="24" t="s">
        <v>49</v>
      </c>
      <c r="E73" s="30" t="s">
        <v>949</v>
      </c>
      <c r="F73" s="31" t="s">
        <v>154</v>
      </c>
      <c r="G73" s="32">
        <v>300.3</v>
      </c>
      <c r="H73" s="33">
        <v>0</v>
      </c>
      <c r="I73" s="34">
        <f>ROUND(ROUND(H73,2)*ROUND(G73,3),2)</f>
      </c>
      <c r="O73">
        <f>(I73*21)/100</f>
      </c>
      <c r="P73" t="s">
        <v>27</v>
      </c>
    </row>
    <row r="74" spans="1:5" ht="25.5">
      <c r="A74" s="35" t="s">
        <v>52</v>
      </c>
      <c r="E74" s="36" t="s">
        <v>950</v>
      </c>
    </row>
    <row r="75" spans="1:5" ht="12.75">
      <c r="A75" s="37" t="s">
        <v>54</v>
      </c>
      <c r="E75" s="38" t="s">
        <v>951</v>
      </c>
    </row>
    <row r="76" spans="1:5" ht="89.25">
      <c r="A76" t="s">
        <v>55</v>
      </c>
      <c r="E76" s="36" t="s">
        <v>947</v>
      </c>
    </row>
    <row r="77" spans="1:16" ht="25.5">
      <c r="A77" s="24" t="s">
        <v>47</v>
      </c>
      <c r="B77" s="29" t="s">
        <v>191</v>
      </c>
      <c r="C77" s="29" t="s">
        <v>952</v>
      </c>
      <c r="D77" s="24" t="s">
        <v>49</v>
      </c>
      <c r="E77" s="30" t="s">
        <v>953</v>
      </c>
      <c r="F77" s="31" t="s">
        <v>83</v>
      </c>
      <c r="G77" s="32">
        <v>1</v>
      </c>
      <c r="H77" s="33">
        <v>0</v>
      </c>
      <c r="I77" s="34">
        <f>ROUND(ROUND(H77,2)*ROUND(G77,3),2)</f>
      </c>
      <c r="O77">
        <f>(I77*21)/100</f>
      </c>
      <c r="P77" t="s">
        <v>27</v>
      </c>
    </row>
    <row r="78" spans="1:5" ht="12.75">
      <c r="A78" s="35" t="s">
        <v>52</v>
      </c>
      <c r="E78" s="36" t="s">
        <v>954</v>
      </c>
    </row>
    <row r="79" spans="1:5" ht="12.75">
      <c r="A79" s="37" t="s">
        <v>54</v>
      </c>
      <c r="E79" s="38" t="s">
        <v>49</v>
      </c>
    </row>
    <row r="80" spans="1:5" ht="102">
      <c r="A80" t="s">
        <v>55</v>
      </c>
      <c r="E80" s="36" t="s">
        <v>955</v>
      </c>
    </row>
    <row r="81" spans="1:16" ht="25.5">
      <c r="A81" s="24" t="s">
        <v>47</v>
      </c>
      <c r="B81" s="29" t="s">
        <v>196</v>
      </c>
      <c r="C81" s="29" t="s">
        <v>956</v>
      </c>
      <c r="D81" s="24" t="s">
        <v>49</v>
      </c>
      <c r="E81" s="30" t="s">
        <v>957</v>
      </c>
      <c r="F81" s="31" t="s">
        <v>83</v>
      </c>
      <c r="G81" s="32">
        <v>1</v>
      </c>
      <c r="H81" s="33">
        <v>0</v>
      </c>
      <c r="I81" s="34">
        <f>ROUND(ROUND(H81,2)*ROUND(G81,3),2)</f>
      </c>
      <c r="O81">
        <f>(I81*21)/100</f>
      </c>
      <c r="P81" t="s">
        <v>27</v>
      </c>
    </row>
    <row r="82" spans="1:5" ht="38.25">
      <c r="A82" s="35" t="s">
        <v>52</v>
      </c>
      <c r="E82" s="36" t="s">
        <v>958</v>
      </c>
    </row>
    <row r="83" spans="1:5" ht="12.75">
      <c r="A83" s="37" t="s">
        <v>54</v>
      </c>
      <c r="E83" s="38" t="s">
        <v>49</v>
      </c>
    </row>
    <row r="84" spans="1:5" ht="102">
      <c r="A84" t="s">
        <v>55</v>
      </c>
      <c r="E84" s="36" t="s">
        <v>959</v>
      </c>
    </row>
    <row r="85" spans="1:16" ht="25.5">
      <c r="A85" s="24" t="s">
        <v>47</v>
      </c>
      <c r="B85" s="29" t="s">
        <v>202</v>
      </c>
      <c r="C85" s="29" t="s">
        <v>960</v>
      </c>
      <c r="D85" s="24" t="s">
        <v>49</v>
      </c>
      <c r="E85" s="30" t="s">
        <v>957</v>
      </c>
      <c r="F85" s="31" t="s">
        <v>83</v>
      </c>
      <c r="G85" s="32">
        <v>1</v>
      </c>
      <c r="H85" s="33">
        <v>0</v>
      </c>
      <c r="I85" s="34">
        <f>ROUND(ROUND(H85,2)*ROUND(G85,3),2)</f>
      </c>
      <c r="O85">
        <f>(I85*21)/100</f>
      </c>
      <c r="P85" t="s">
        <v>27</v>
      </c>
    </row>
    <row r="86" spans="1:5" ht="38.25">
      <c r="A86" s="35" t="s">
        <v>52</v>
      </c>
      <c r="E86" s="36" t="s">
        <v>961</v>
      </c>
    </row>
    <row r="87" spans="1:5" ht="12.75">
      <c r="A87" s="37" t="s">
        <v>54</v>
      </c>
      <c r="E87" s="38" t="s">
        <v>49</v>
      </c>
    </row>
    <row r="88" spans="1:5" ht="102">
      <c r="A88" t="s">
        <v>55</v>
      </c>
      <c r="E88" s="36" t="s">
        <v>959</v>
      </c>
    </row>
    <row r="89" spans="1:16" ht="25.5">
      <c r="A89" s="24" t="s">
        <v>47</v>
      </c>
      <c r="B89" s="29" t="s">
        <v>207</v>
      </c>
      <c r="C89" s="29" t="s">
        <v>962</v>
      </c>
      <c r="D89" s="24" t="s">
        <v>49</v>
      </c>
      <c r="E89" s="30" t="s">
        <v>963</v>
      </c>
      <c r="F89" s="31" t="s">
        <v>83</v>
      </c>
      <c r="G89" s="32">
        <v>2</v>
      </c>
      <c r="H89" s="33">
        <v>0</v>
      </c>
      <c r="I89" s="34">
        <f>ROUND(ROUND(H89,2)*ROUND(G89,3),2)</f>
      </c>
      <c r="O89">
        <f>(I89*21)/100</f>
      </c>
      <c r="P89" t="s">
        <v>27</v>
      </c>
    </row>
    <row r="90" spans="1:5" ht="38.25">
      <c r="A90" s="35" t="s">
        <v>52</v>
      </c>
      <c r="E90" s="36" t="s">
        <v>964</v>
      </c>
    </row>
    <row r="91" spans="1:5" ht="12.75">
      <c r="A91" s="37" t="s">
        <v>54</v>
      </c>
      <c r="E91" s="38" t="s">
        <v>49</v>
      </c>
    </row>
    <row r="92" spans="1:5" ht="102">
      <c r="A92" t="s">
        <v>55</v>
      </c>
      <c r="E92" s="36" t="s">
        <v>959</v>
      </c>
    </row>
    <row r="93" spans="1:16" ht="12.75">
      <c r="A93" s="24" t="s">
        <v>47</v>
      </c>
      <c r="B93" s="29" t="s">
        <v>213</v>
      </c>
      <c r="C93" s="29" t="s">
        <v>965</v>
      </c>
      <c r="D93" s="24" t="s">
        <v>49</v>
      </c>
      <c r="E93" s="30" t="s">
        <v>966</v>
      </c>
      <c r="F93" s="31" t="s">
        <v>83</v>
      </c>
      <c r="G93" s="32">
        <v>1</v>
      </c>
      <c r="H93" s="33">
        <v>0</v>
      </c>
      <c r="I93" s="34">
        <f>ROUND(ROUND(H93,2)*ROUND(G93,3),2)</f>
      </c>
      <c r="O93">
        <f>(I93*21)/100</f>
      </c>
      <c r="P93" t="s">
        <v>27</v>
      </c>
    </row>
    <row r="94" spans="1:5" ht="25.5">
      <c r="A94" s="35" t="s">
        <v>52</v>
      </c>
      <c r="E94" s="36" t="s">
        <v>967</v>
      </c>
    </row>
    <row r="95" spans="1:5" ht="12.75">
      <c r="A95" s="37" t="s">
        <v>54</v>
      </c>
      <c r="E95" s="38" t="s">
        <v>49</v>
      </c>
    </row>
    <row r="96" spans="1:5" ht="89.25">
      <c r="A96" t="s">
        <v>55</v>
      </c>
      <c r="E96" s="36" t="s">
        <v>968</v>
      </c>
    </row>
    <row r="97" spans="1:16" ht="12.75">
      <c r="A97" s="24" t="s">
        <v>47</v>
      </c>
      <c r="B97" s="29" t="s">
        <v>219</v>
      </c>
      <c r="C97" s="29" t="s">
        <v>969</v>
      </c>
      <c r="D97" s="24" t="s">
        <v>49</v>
      </c>
      <c r="E97" s="30" t="s">
        <v>970</v>
      </c>
      <c r="F97" s="31" t="s">
        <v>83</v>
      </c>
      <c r="G97" s="32">
        <v>6</v>
      </c>
      <c r="H97" s="33">
        <v>0</v>
      </c>
      <c r="I97" s="34">
        <f>ROUND(ROUND(H97,2)*ROUND(G97,3),2)</f>
      </c>
      <c r="O97">
        <f>(I97*21)/100</f>
      </c>
      <c r="P97" t="s">
        <v>27</v>
      </c>
    </row>
    <row r="98" spans="1:5" ht="25.5">
      <c r="A98" s="35" t="s">
        <v>52</v>
      </c>
      <c r="E98" s="36" t="s">
        <v>971</v>
      </c>
    </row>
    <row r="99" spans="1:5" ht="12.75">
      <c r="A99" s="37" t="s">
        <v>54</v>
      </c>
      <c r="E99" s="38" t="s">
        <v>49</v>
      </c>
    </row>
    <row r="100" spans="1:5" ht="89.25">
      <c r="A100" t="s">
        <v>55</v>
      </c>
      <c r="E100" s="36" t="s">
        <v>968</v>
      </c>
    </row>
    <row r="101" spans="1:16" ht="12.75">
      <c r="A101" s="24" t="s">
        <v>47</v>
      </c>
      <c r="B101" s="29" t="s">
        <v>225</v>
      </c>
      <c r="C101" s="29" t="s">
        <v>972</v>
      </c>
      <c r="D101" s="24" t="s">
        <v>49</v>
      </c>
      <c r="E101" s="30" t="s">
        <v>970</v>
      </c>
      <c r="F101" s="31" t="s">
        <v>83</v>
      </c>
      <c r="G101" s="32">
        <v>2</v>
      </c>
      <c r="H101" s="33">
        <v>0</v>
      </c>
      <c r="I101" s="34">
        <f>ROUND(ROUND(H101,2)*ROUND(G101,3),2)</f>
      </c>
      <c r="O101">
        <f>(I101*21)/100</f>
      </c>
      <c r="P101" t="s">
        <v>27</v>
      </c>
    </row>
    <row r="102" spans="1:5" ht="25.5">
      <c r="A102" s="35" t="s">
        <v>52</v>
      </c>
      <c r="E102" s="36" t="s">
        <v>973</v>
      </c>
    </row>
    <row r="103" spans="1:5" ht="12.75">
      <c r="A103" s="37" t="s">
        <v>54</v>
      </c>
      <c r="E103" s="38" t="s">
        <v>49</v>
      </c>
    </row>
    <row r="104" spans="1:5" ht="89.25">
      <c r="A104" t="s">
        <v>55</v>
      </c>
      <c r="E104" s="36" t="s">
        <v>968</v>
      </c>
    </row>
    <row r="105" spans="1:16" ht="12.75">
      <c r="A105" s="24" t="s">
        <v>47</v>
      </c>
      <c r="B105" s="29" t="s">
        <v>230</v>
      </c>
      <c r="C105" s="29" t="s">
        <v>974</v>
      </c>
      <c r="D105" s="24" t="s">
        <v>49</v>
      </c>
      <c r="E105" s="30" t="s">
        <v>975</v>
      </c>
      <c r="F105" s="31" t="s">
        <v>83</v>
      </c>
      <c r="G105" s="32">
        <v>6</v>
      </c>
      <c r="H105" s="33">
        <v>0</v>
      </c>
      <c r="I105" s="34">
        <f>ROUND(ROUND(H105,2)*ROUND(G105,3),2)</f>
      </c>
      <c r="O105">
        <f>(I105*21)/100</f>
      </c>
      <c r="P105" t="s">
        <v>27</v>
      </c>
    </row>
    <row r="106" spans="1:5" ht="51">
      <c r="A106" s="35" t="s">
        <v>52</v>
      </c>
      <c r="E106" s="36" t="s">
        <v>976</v>
      </c>
    </row>
    <row r="107" spans="1:5" ht="12.75">
      <c r="A107" s="37" t="s">
        <v>54</v>
      </c>
      <c r="E107" s="38" t="s">
        <v>49</v>
      </c>
    </row>
    <row r="108" spans="1:5" ht="76.5">
      <c r="A108" t="s">
        <v>55</v>
      </c>
      <c r="E108" s="36" t="s">
        <v>977</v>
      </c>
    </row>
    <row r="109" spans="1:16" ht="12.75">
      <c r="A109" s="24" t="s">
        <v>47</v>
      </c>
      <c r="B109" s="29" t="s">
        <v>236</v>
      </c>
      <c r="C109" s="29" t="s">
        <v>978</v>
      </c>
      <c r="D109" s="24" t="s">
        <v>49</v>
      </c>
      <c r="E109" s="30" t="s">
        <v>975</v>
      </c>
      <c r="F109" s="31" t="s">
        <v>83</v>
      </c>
      <c r="G109" s="32">
        <v>2</v>
      </c>
      <c r="H109" s="33">
        <v>0</v>
      </c>
      <c r="I109" s="34">
        <f>ROUND(ROUND(H109,2)*ROUND(G109,3),2)</f>
      </c>
      <c r="O109">
        <f>(I109*21)/100</f>
      </c>
      <c r="P109" t="s">
        <v>27</v>
      </c>
    </row>
    <row r="110" spans="1:5" ht="51">
      <c r="A110" s="35" t="s">
        <v>52</v>
      </c>
      <c r="E110" s="36" t="s">
        <v>979</v>
      </c>
    </row>
    <row r="111" spans="1:5" ht="12.75">
      <c r="A111" s="37" t="s">
        <v>54</v>
      </c>
      <c r="E111" s="38" t="s">
        <v>49</v>
      </c>
    </row>
    <row r="112" spans="1:5" ht="76.5">
      <c r="A112" t="s">
        <v>55</v>
      </c>
      <c r="E112" s="36" t="s">
        <v>977</v>
      </c>
    </row>
    <row r="113" spans="1:16" ht="12.75">
      <c r="A113" s="24" t="s">
        <v>47</v>
      </c>
      <c r="B113" s="29" t="s">
        <v>241</v>
      </c>
      <c r="C113" s="29" t="s">
        <v>980</v>
      </c>
      <c r="D113" s="24" t="s">
        <v>49</v>
      </c>
      <c r="E113" s="30" t="s">
        <v>975</v>
      </c>
      <c r="F113" s="31" t="s">
        <v>83</v>
      </c>
      <c r="G113" s="32">
        <v>1</v>
      </c>
      <c r="H113" s="33">
        <v>0</v>
      </c>
      <c r="I113" s="34">
        <f>ROUND(ROUND(H113,2)*ROUND(G113,3),2)</f>
      </c>
      <c r="O113">
        <f>(I113*21)/100</f>
      </c>
      <c r="P113" t="s">
        <v>27</v>
      </c>
    </row>
    <row r="114" spans="1:5" ht="51">
      <c r="A114" s="35" t="s">
        <v>52</v>
      </c>
      <c r="E114" s="36" t="s">
        <v>981</v>
      </c>
    </row>
    <row r="115" spans="1:5" ht="12.75">
      <c r="A115" s="37" t="s">
        <v>54</v>
      </c>
      <c r="E115" s="38" t="s">
        <v>49</v>
      </c>
    </row>
    <row r="116" spans="1:5" ht="76.5">
      <c r="A116" t="s">
        <v>55</v>
      </c>
      <c r="E116" s="36" t="s">
        <v>977</v>
      </c>
    </row>
    <row r="117" spans="1:16" ht="12.75">
      <c r="A117" s="24" t="s">
        <v>47</v>
      </c>
      <c r="B117" s="29" t="s">
        <v>247</v>
      </c>
      <c r="C117" s="29" t="s">
        <v>982</v>
      </c>
      <c r="D117" s="24" t="s">
        <v>49</v>
      </c>
      <c r="E117" s="30" t="s">
        <v>983</v>
      </c>
      <c r="F117" s="31" t="s">
        <v>154</v>
      </c>
      <c r="G117" s="32">
        <v>13.5</v>
      </c>
      <c r="H117" s="33">
        <v>0</v>
      </c>
      <c r="I117" s="34">
        <f>ROUND(ROUND(H117,2)*ROUND(G117,3),2)</f>
      </c>
      <c r="O117">
        <f>(I117*21)/100</f>
      </c>
      <c r="P117" t="s">
        <v>27</v>
      </c>
    </row>
    <row r="118" spans="1:5" ht="12.75">
      <c r="A118" s="35" t="s">
        <v>52</v>
      </c>
      <c r="E118" s="36" t="s">
        <v>984</v>
      </c>
    </row>
    <row r="119" spans="1:5" ht="12.75">
      <c r="A119" s="37" t="s">
        <v>54</v>
      </c>
      <c r="E119" s="38" t="s">
        <v>985</v>
      </c>
    </row>
    <row r="120" spans="1:5" ht="140.25">
      <c r="A120" t="s">
        <v>55</v>
      </c>
      <c r="E120" s="36" t="s">
        <v>986</v>
      </c>
    </row>
    <row r="121" spans="1:16" ht="12.75">
      <c r="A121" s="24" t="s">
        <v>47</v>
      </c>
      <c r="B121" s="29" t="s">
        <v>252</v>
      </c>
      <c r="C121" s="29" t="s">
        <v>987</v>
      </c>
      <c r="D121" s="24" t="s">
        <v>49</v>
      </c>
      <c r="E121" s="30" t="s">
        <v>988</v>
      </c>
      <c r="F121" s="31" t="s">
        <v>154</v>
      </c>
      <c r="G121" s="32">
        <v>227.85</v>
      </c>
      <c r="H121" s="33">
        <v>0</v>
      </c>
      <c r="I121" s="34">
        <f>ROUND(ROUND(H121,2)*ROUND(G121,3),2)</f>
      </c>
      <c r="O121">
        <f>(I121*21)/100</f>
      </c>
      <c r="P121" t="s">
        <v>27</v>
      </c>
    </row>
    <row r="122" spans="1:5" ht="25.5">
      <c r="A122" s="35" t="s">
        <v>52</v>
      </c>
      <c r="E122" s="36" t="s">
        <v>989</v>
      </c>
    </row>
    <row r="123" spans="1:5" ht="12.75">
      <c r="A123" s="37" t="s">
        <v>54</v>
      </c>
      <c r="E123" s="38" t="s">
        <v>990</v>
      </c>
    </row>
    <row r="124" spans="1:5" ht="140.25">
      <c r="A124" t="s">
        <v>55</v>
      </c>
      <c r="E124" s="36" t="s">
        <v>986</v>
      </c>
    </row>
    <row r="125" spans="1:18" ht="12.75" customHeight="1">
      <c r="A125" s="6" t="s">
        <v>45</v>
      </c>
      <c r="B125" s="6"/>
      <c r="C125" s="41" t="s">
        <v>79</v>
      </c>
      <c r="D125" s="6"/>
      <c r="E125" s="27" t="s">
        <v>276</v>
      </c>
      <c r="F125" s="6"/>
      <c r="G125" s="6"/>
      <c r="H125" s="6"/>
      <c r="I125" s="42">
        <f>0+Q125</f>
      </c>
      <c r="O125">
        <f>0+R125</f>
      </c>
      <c r="Q125">
        <f>0+I126+I130+I134</f>
      </c>
      <c r="R125">
        <f>0+O126+O130+O134</f>
      </c>
    </row>
    <row r="126" spans="1:16" ht="12.75">
      <c r="A126" s="24" t="s">
        <v>47</v>
      </c>
      <c r="B126" s="29" t="s">
        <v>257</v>
      </c>
      <c r="C126" s="29" t="s">
        <v>991</v>
      </c>
      <c r="D126" s="24" t="s">
        <v>49</v>
      </c>
      <c r="E126" s="30" t="s">
        <v>992</v>
      </c>
      <c r="F126" s="31" t="s">
        <v>154</v>
      </c>
      <c r="G126" s="32">
        <v>17.6</v>
      </c>
      <c r="H126" s="33">
        <v>0</v>
      </c>
      <c r="I126" s="34">
        <f>ROUND(ROUND(H126,2)*ROUND(G126,3),2)</f>
      </c>
      <c r="O126">
        <f>(I126*21)/100</f>
      </c>
      <c r="P126" t="s">
        <v>27</v>
      </c>
    </row>
    <row r="127" spans="1:5" ht="25.5">
      <c r="A127" s="35" t="s">
        <v>52</v>
      </c>
      <c r="E127" s="36" t="s">
        <v>993</v>
      </c>
    </row>
    <row r="128" spans="1:5" ht="12.75">
      <c r="A128" s="37" t="s">
        <v>54</v>
      </c>
      <c r="E128" s="38" t="s">
        <v>994</v>
      </c>
    </row>
    <row r="129" spans="1:5" ht="242.25">
      <c r="A129" t="s">
        <v>55</v>
      </c>
      <c r="E129" s="36" t="s">
        <v>995</v>
      </c>
    </row>
    <row r="130" spans="1:16" ht="12.75">
      <c r="A130" s="24" t="s">
        <v>47</v>
      </c>
      <c r="B130" s="29" t="s">
        <v>261</v>
      </c>
      <c r="C130" s="29" t="s">
        <v>996</v>
      </c>
      <c r="D130" s="24" t="s">
        <v>49</v>
      </c>
      <c r="E130" s="30" t="s">
        <v>997</v>
      </c>
      <c r="F130" s="31" t="s">
        <v>138</v>
      </c>
      <c r="G130" s="32">
        <v>0.21</v>
      </c>
      <c r="H130" s="33">
        <v>0</v>
      </c>
      <c r="I130" s="34">
        <f>ROUND(ROUND(H130,2)*ROUND(G130,3),2)</f>
      </c>
      <c r="O130">
        <f>(I130*21)/100</f>
      </c>
      <c r="P130" t="s">
        <v>27</v>
      </c>
    </row>
    <row r="131" spans="1:5" ht="12.75">
      <c r="A131" s="35" t="s">
        <v>52</v>
      </c>
      <c r="E131" s="36" t="s">
        <v>998</v>
      </c>
    </row>
    <row r="132" spans="1:5" ht="12.75">
      <c r="A132" s="37" t="s">
        <v>54</v>
      </c>
      <c r="E132" s="38" t="s">
        <v>999</v>
      </c>
    </row>
    <row r="133" spans="1:5" ht="369.75">
      <c r="A133" t="s">
        <v>55</v>
      </c>
      <c r="E133" s="36" t="s">
        <v>206</v>
      </c>
    </row>
    <row r="134" spans="1:16" ht="12.75">
      <c r="A134" s="24" t="s">
        <v>47</v>
      </c>
      <c r="B134" s="29" t="s">
        <v>265</v>
      </c>
      <c r="C134" s="29" t="s">
        <v>573</v>
      </c>
      <c r="D134" s="24" t="s">
        <v>49</v>
      </c>
      <c r="E134" s="30" t="s">
        <v>574</v>
      </c>
      <c r="F134" s="31" t="s">
        <v>138</v>
      </c>
      <c r="G134" s="32">
        <v>0.84</v>
      </c>
      <c r="H134" s="33">
        <v>0</v>
      </c>
      <c r="I134" s="34">
        <f>ROUND(ROUND(H134,2)*ROUND(G134,3),2)</f>
      </c>
      <c r="O134">
        <f>(I134*21)/100</f>
      </c>
      <c r="P134" t="s">
        <v>27</v>
      </c>
    </row>
    <row r="135" spans="1:5" ht="12.75">
      <c r="A135" s="35" t="s">
        <v>52</v>
      </c>
      <c r="E135" s="36" t="s">
        <v>1000</v>
      </c>
    </row>
    <row r="136" spans="1:5" ht="12.75">
      <c r="A136" s="37" t="s">
        <v>54</v>
      </c>
      <c r="E136" s="38" t="s">
        <v>1001</v>
      </c>
    </row>
    <row r="137" spans="1:5" ht="369.75">
      <c r="A137" t="s">
        <v>55</v>
      </c>
      <c r="E137" s="36" t="s">
        <v>576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0+I10+I14+I18+I22+I26+I30+I34+I38+I42+I46+I50+I54+I58+I62+I66+I70</f>
      </c>
      <c r="R9">
        <f>0+O10+O14+O18+O22+O26+O30+O34+O38+O42+O46+O50+O54+O58+O62+O66+O70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78.5">
      <c r="A11" s="35" t="s">
        <v>52</v>
      </c>
      <c r="E11" s="36" t="s">
        <v>53</v>
      </c>
    </row>
    <row r="12" spans="1:5" ht="12.75">
      <c r="A12" s="37" t="s">
        <v>54</v>
      </c>
      <c r="E12" s="38" t="s">
        <v>49</v>
      </c>
    </row>
    <row r="13" spans="1:5" ht="12.75">
      <c r="A13" t="s">
        <v>55</v>
      </c>
      <c r="E13" s="36" t="s">
        <v>49</v>
      </c>
    </row>
    <row r="14" spans="1:16" ht="12.75">
      <c r="A14" s="24" t="s">
        <v>47</v>
      </c>
      <c r="B14" s="29" t="s">
        <v>27</v>
      </c>
      <c r="C14" s="29" t="s">
        <v>56</v>
      </c>
      <c r="D14" s="24" t="s">
        <v>49</v>
      </c>
      <c r="E14" s="30" t="s">
        <v>57</v>
      </c>
      <c r="F14" s="31" t="s">
        <v>51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27</v>
      </c>
    </row>
    <row r="15" spans="1:5" ht="114.75">
      <c r="A15" s="35" t="s">
        <v>52</v>
      </c>
      <c r="E15" s="36" t="s">
        <v>58</v>
      </c>
    </row>
    <row r="16" spans="1:5" ht="12.75">
      <c r="A16" s="37" t="s">
        <v>54</v>
      </c>
      <c r="E16" s="38" t="s">
        <v>49</v>
      </c>
    </row>
    <row r="17" spans="1:5" ht="12.75">
      <c r="A17" t="s">
        <v>55</v>
      </c>
      <c r="E17" s="36" t="s">
        <v>49</v>
      </c>
    </row>
    <row r="18" spans="1:16" ht="12.75">
      <c r="A18" s="24" t="s">
        <v>47</v>
      </c>
      <c r="B18" s="29" t="s">
        <v>26</v>
      </c>
      <c r="C18" s="29" t="s">
        <v>59</v>
      </c>
      <c r="D18" s="24" t="s">
        <v>49</v>
      </c>
      <c r="E18" s="30" t="s">
        <v>60</v>
      </c>
      <c r="F18" s="31" t="s">
        <v>51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27</v>
      </c>
    </row>
    <row r="19" spans="1:5" ht="12.75">
      <c r="A19" s="35" t="s">
        <v>52</v>
      </c>
      <c r="E19" s="36" t="s">
        <v>61</v>
      </c>
    </row>
    <row r="20" spans="1:5" ht="12.75">
      <c r="A20" s="37" t="s">
        <v>54</v>
      </c>
      <c r="E20" s="38" t="s">
        <v>62</v>
      </c>
    </row>
    <row r="21" spans="1:5" ht="12.75">
      <c r="A21" t="s">
        <v>55</v>
      </c>
      <c r="E21" s="36" t="s">
        <v>63</v>
      </c>
    </row>
    <row r="22" spans="1:16" ht="12.75">
      <c r="A22" s="24" t="s">
        <v>47</v>
      </c>
      <c r="B22" s="29" t="s">
        <v>35</v>
      </c>
      <c r="C22" s="29" t="s">
        <v>64</v>
      </c>
      <c r="D22" s="24" t="s">
        <v>49</v>
      </c>
      <c r="E22" s="30" t="s">
        <v>65</v>
      </c>
      <c r="F22" s="31" t="s">
        <v>51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27</v>
      </c>
    </row>
    <row r="23" spans="1:5" ht="12.75">
      <c r="A23" s="35" t="s">
        <v>52</v>
      </c>
      <c r="E23" s="36" t="s">
        <v>61</v>
      </c>
    </row>
    <row r="24" spans="1:5" ht="12.75">
      <c r="A24" s="37" t="s">
        <v>54</v>
      </c>
      <c r="E24" s="38" t="s">
        <v>62</v>
      </c>
    </row>
    <row r="25" spans="1:5" ht="12.75">
      <c r="A25" t="s">
        <v>55</v>
      </c>
      <c r="E25" s="36" t="s">
        <v>63</v>
      </c>
    </row>
    <row r="26" spans="1:16" ht="12.75">
      <c r="A26" s="24" t="s">
        <v>47</v>
      </c>
      <c r="B26" s="29" t="s">
        <v>37</v>
      </c>
      <c r="C26" s="29" t="s">
        <v>66</v>
      </c>
      <c r="D26" s="24" t="s">
        <v>49</v>
      </c>
      <c r="E26" s="30" t="s">
        <v>67</v>
      </c>
      <c r="F26" s="31" t="s">
        <v>51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27</v>
      </c>
    </row>
    <row r="27" spans="1:5" ht="25.5">
      <c r="A27" s="35" t="s">
        <v>52</v>
      </c>
      <c r="E27" s="36" t="s">
        <v>68</v>
      </c>
    </row>
    <row r="28" spans="1:5" ht="12.75">
      <c r="A28" s="37" t="s">
        <v>54</v>
      </c>
      <c r="E28" s="38" t="s">
        <v>62</v>
      </c>
    </row>
    <row r="29" spans="1:5" ht="12.75">
      <c r="A29" t="s">
        <v>55</v>
      </c>
      <c r="E29" s="36" t="s">
        <v>69</v>
      </c>
    </row>
    <row r="30" spans="1:16" ht="12.75">
      <c r="A30" s="24" t="s">
        <v>47</v>
      </c>
      <c r="B30" s="29" t="s">
        <v>39</v>
      </c>
      <c r="C30" s="29" t="s">
        <v>70</v>
      </c>
      <c r="D30" s="24" t="s">
        <v>49</v>
      </c>
      <c r="E30" s="30" t="s">
        <v>71</v>
      </c>
      <c r="F30" s="31" t="s">
        <v>51</v>
      </c>
      <c r="G30" s="32">
        <v>78</v>
      </c>
      <c r="H30" s="33">
        <v>0</v>
      </c>
      <c r="I30" s="34">
        <f>ROUND(ROUND(H30,2)*ROUND(G30,3),2)</f>
      </c>
      <c r="O30">
        <f>(I30*21)/100</f>
      </c>
      <c r="P30" t="s">
        <v>27</v>
      </c>
    </row>
    <row r="31" spans="1:5" ht="12.75">
      <c r="A31" s="35" t="s">
        <v>52</v>
      </c>
      <c r="E31" s="36" t="s">
        <v>72</v>
      </c>
    </row>
    <row r="32" spans="1:5" ht="12.75">
      <c r="A32" s="37" t="s">
        <v>54</v>
      </c>
      <c r="E32" s="38" t="s">
        <v>73</v>
      </c>
    </row>
    <row r="33" spans="1:5" ht="12.75">
      <c r="A33" t="s">
        <v>55</v>
      </c>
      <c r="E33" s="36" t="s">
        <v>49</v>
      </c>
    </row>
    <row r="34" spans="1:16" ht="12.75">
      <c r="A34" s="24" t="s">
        <v>47</v>
      </c>
      <c r="B34" s="29" t="s">
        <v>74</v>
      </c>
      <c r="C34" s="29" t="s">
        <v>75</v>
      </c>
      <c r="D34" s="24" t="s">
        <v>49</v>
      </c>
      <c r="E34" s="30" t="s">
        <v>76</v>
      </c>
      <c r="F34" s="31" t="s">
        <v>51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27</v>
      </c>
    </row>
    <row r="35" spans="1:5" ht="12.75">
      <c r="A35" s="35" t="s">
        <v>52</v>
      </c>
      <c r="E35" s="36" t="s">
        <v>77</v>
      </c>
    </row>
    <row r="36" spans="1:5" ht="12.75">
      <c r="A36" s="37" t="s">
        <v>54</v>
      </c>
      <c r="E36" s="38" t="s">
        <v>62</v>
      </c>
    </row>
    <row r="37" spans="1:5" ht="38.25">
      <c r="A37" t="s">
        <v>55</v>
      </c>
      <c r="E37" s="36" t="s">
        <v>78</v>
      </c>
    </row>
    <row r="38" spans="1:16" ht="12.75">
      <c r="A38" s="24" t="s">
        <v>47</v>
      </c>
      <c r="B38" s="29" t="s">
        <v>79</v>
      </c>
      <c r="C38" s="29" t="s">
        <v>80</v>
      </c>
      <c r="D38" s="24" t="s">
        <v>81</v>
      </c>
      <c r="E38" s="30" t="s">
        <v>82</v>
      </c>
      <c r="F38" s="31" t="s">
        <v>83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27</v>
      </c>
    </row>
    <row r="39" spans="1:5" ht="25.5">
      <c r="A39" s="35" t="s">
        <v>52</v>
      </c>
      <c r="E39" s="36" t="s">
        <v>84</v>
      </c>
    </row>
    <row r="40" spans="1:5" ht="12.75">
      <c r="A40" s="37" t="s">
        <v>54</v>
      </c>
      <c r="E40" s="38" t="s">
        <v>62</v>
      </c>
    </row>
    <row r="41" spans="1:5" ht="12.75">
      <c r="A41" t="s">
        <v>55</v>
      </c>
      <c r="E41" s="36" t="s">
        <v>85</v>
      </c>
    </row>
    <row r="42" spans="1:16" ht="12.75">
      <c r="A42" s="24" t="s">
        <v>47</v>
      </c>
      <c r="B42" s="29" t="s">
        <v>42</v>
      </c>
      <c r="C42" s="29" t="s">
        <v>80</v>
      </c>
      <c r="D42" s="24" t="s">
        <v>86</v>
      </c>
      <c r="E42" s="30" t="s">
        <v>82</v>
      </c>
      <c r="F42" s="31" t="s">
        <v>83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27</v>
      </c>
    </row>
    <row r="43" spans="1:5" ht="25.5">
      <c r="A43" s="35" t="s">
        <v>52</v>
      </c>
      <c r="E43" s="36" t="s">
        <v>87</v>
      </c>
    </row>
    <row r="44" spans="1:5" ht="12.75">
      <c r="A44" s="37" t="s">
        <v>54</v>
      </c>
      <c r="E44" s="38" t="s">
        <v>62</v>
      </c>
    </row>
    <row r="45" spans="1:5" ht="12.75">
      <c r="A45" t="s">
        <v>55</v>
      </c>
      <c r="E45" s="36" t="s">
        <v>85</v>
      </c>
    </row>
    <row r="46" spans="1:16" ht="12.75">
      <c r="A46" s="24" t="s">
        <v>47</v>
      </c>
      <c r="B46" s="29" t="s">
        <v>44</v>
      </c>
      <c r="C46" s="29" t="s">
        <v>88</v>
      </c>
      <c r="D46" s="24" t="s">
        <v>49</v>
      </c>
      <c r="E46" s="30" t="s">
        <v>89</v>
      </c>
      <c r="F46" s="31" t="s">
        <v>51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27</v>
      </c>
    </row>
    <row r="47" spans="1:5" ht="12.75">
      <c r="A47" s="35" t="s">
        <v>52</v>
      </c>
      <c r="E47" s="36" t="s">
        <v>90</v>
      </c>
    </row>
    <row r="48" spans="1:5" ht="12.75">
      <c r="A48" s="37" t="s">
        <v>54</v>
      </c>
      <c r="E48" s="38" t="s">
        <v>62</v>
      </c>
    </row>
    <row r="49" spans="1:5" ht="12.75">
      <c r="A49" t="s">
        <v>55</v>
      </c>
      <c r="E49" s="36" t="s">
        <v>85</v>
      </c>
    </row>
    <row r="50" spans="1:16" ht="12.75">
      <c r="A50" s="24" t="s">
        <v>47</v>
      </c>
      <c r="B50" s="29" t="s">
        <v>91</v>
      </c>
      <c r="C50" s="29" t="s">
        <v>92</v>
      </c>
      <c r="D50" s="24" t="s">
        <v>49</v>
      </c>
      <c r="E50" s="30" t="s">
        <v>93</v>
      </c>
      <c r="F50" s="31" t="s">
        <v>51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27</v>
      </c>
    </row>
    <row r="51" spans="1:5" ht="12.75">
      <c r="A51" s="35" t="s">
        <v>52</v>
      </c>
      <c r="E51" s="36" t="s">
        <v>94</v>
      </c>
    </row>
    <row r="52" spans="1:5" ht="12.75">
      <c r="A52" s="37" t="s">
        <v>54</v>
      </c>
      <c r="E52" s="38" t="s">
        <v>62</v>
      </c>
    </row>
    <row r="53" spans="1:5" ht="12.75">
      <c r="A53" t="s">
        <v>55</v>
      </c>
      <c r="E53" s="36" t="s">
        <v>85</v>
      </c>
    </row>
    <row r="54" spans="1:16" ht="12.75">
      <c r="A54" s="24" t="s">
        <v>47</v>
      </c>
      <c r="B54" s="29" t="s">
        <v>95</v>
      </c>
      <c r="C54" s="29" t="s">
        <v>96</v>
      </c>
      <c r="D54" s="24" t="s">
        <v>49</v>
      </c>
      <c r="E54" s="30" t="s">
        <v>97</v>
      </c>
      <c r="F54" s="31" t="s">
        <v>51</v>
      </c>
      <c r="G54" s="32">
        <v>1</v>
      </c>
      <c r="H54" s="33">
        <v>0</v>
      </c>
      <c r="I54" s="34">
        <f>ROUND(ROUND(H54,2)*ROUND(G54,3),2)</f>
      </c>
      <c r="O54">
        <f>(I54*21)/100</f>
      </c>
      <c r="P54" t="s">
        <v>27</v>
      </c>
    </row>
    <row r="55" spans="1:5" ht="12.75">
      <c r="A55" s="35" t="s">
        <v>52</v>
      </c>
      <c r="E55" s="36" t="s">
        <v>49</v>
      </c>
    </row>
    <row r="56" spans="1:5" ht="12.75">
      <c r="A56" s="37" t="s">
        <v>54</v>
      </c>
      <c r="E56" s="38" t="s">
        <v>62</v>
      </c>
    </row>
    <row r="57" spans="1:5" ht="76.5">
      <c r="A57" t="s">
        <v>55</v>
      </c>
      <c r="E57" s="36" t="s">
        <v>98</v>
      </c>
    </row>
    <row r="58" spans="1:16" ht="12.75">
      <c r="A58" s="24" t="s">
        <v>47</v>
      </c>
      <c r="B58" s="29" t="s">
        <v>99</v>
      </c>
      <c r="C58" s="29" t="s">
        <v>100</v>
      </c>
      <c r="D58" s="24" t="s">
        <v>49</v>
      </c>
      <c r="E58" s="30" t="s">
        <v>101</v>
      </c>
      <c r="F58" s="31" t="s">
        <v>51</v>
      </c>
      <c r="G58" s="32">
        <v>1</v>
      </c>
      <c r="H58" s="33">
        <v>0</v>
      </c>
      <c r="I58" s="34">
        <f>ROUND(ROUND(H58,2)*ROUND(G58,3),2)</f>
      </c>
      <c r="O58">
        <f>(I58*21)/100</f>
      </c>
      <c r="P58" t="s">
        <v>27</v>
      </c>
    </row>
    <row r="59" spans="1:5" ht="25.5">
      <c r="A59" s="35" t="s">
        <v>52</v>
      </c>
      <c r="E59" s="36" t="s">
        <v>102</v>
      </c>
    </row>
    <row r="60" spans="1:5" ht="12.75">
      <c r="A60" s="37" t="s">
        <v>54</v>
      </c>
      <c r="E60" s="38" t="s">
        <v>62</v>
      </c>
    </row>
    <row r="61" spans="1:5" ht="63.75">
      <c r="A61" t="s">
        <v>55</v>
      </c>
      <c r="E61" s="36" t="s">
        <v>103</v>
      </c>
    </row>
    <row r="62" spans="1:16" ht="12.75">
      <c r="A62" s="24" t="s">
        <v>47</v>
      </c>
      <c r="B62" s="29" t="s">
        <v>104</v>
      </c>
      <c r="C62" s="29" t="s">
        <v>105</v>
      </c>
      <c r="D62" s="24" t="s">
        <v>49</v>
      </c>
      <c r="E62" s="30" t="s">
        <v>106</v>
      </c>
      <c r="F62" s="31" t="s">
        <v>83</v>
      </c>
      <c r="G62" s="32">
        <v>2</v>
      </c>
      <c r="H62" s="33">
        <v>0</v>
      </c>
      <c r="I62" s="34">
        <f>ROUND(ROUND(H62,2)*ROUND(G62,3),2)</f>
      </c>
      <c r="O62">
        <f>(I62*21)/100</f>
      </c>
      <c r="P62" t="s">
        <v>27</v>
      </c>
    </row>
    <row r="63" spans="1:5" ht="12.75">
      <c r="A63" s="35" t="s">
        <v>52</v>
      </c>
      <c r="E63" s="36" t="s">
        <v>107</v>
      </c>
    </row>
    <row r="64" spans="1:5" ht="12.75">
      <c r="A64" s="37" t="s">
        <v>54</v>
      </c>
      <c r="E64" s="38" t="s">
        <v>108</v>
      </c>
    </row>
    <row r="65" spans="1:5" ht="89.25">
      <c r="A65" t="s">
        <v>55</v>
      </c>
      <c r="E65" s="36" t="s">
        <v>109</v>
      </c>
    </row>
    <row r="66" spans="1:16" ht="12.75">
      <c r="A66" s="24" t="s">
        <v>47</v>
      </c>
      <c r="B66" s="29" t="s">
        <v>110</v>
      </c>
      <c r="C66" s="29" t="s">
        <v>111</v>
      </c>
      <c r="D66" s="24" t="s">
        <v>49</v>
      </c>
      <c r="E66" s="30" t="s">
        <v>112</v>
      </c>
      <c r="F66" s="31" t="s">
        <v>51</v>
      </c>
      <c r="G66" s="32">
        <v>1</v>
      </c>
      <c r="H66" s="33">
        <v>0</v>
      </c>
      <c r="I66" s="34">
        <f>ROUND(ROUND(H66,2)*ROUND(G66,3),2)</f>
      </c>
      <c r="O66">
        <f>(I66*21)/100</f>
      </c>
      <c r="P66" t="s">
        <v>27</v>
      </c>
    </row>
    <row r="67" spans="1:5" ht="38.25">
      <c r="A67" s="35" t="s">
        <v>52</v>
      </c>
      <c r="E67" s="36" t="s">
        <v>113</v>
      </c>
    </row>
    <row r="68" spans="1:5" ht="12.75">
      <c r="A68" s="37" t="s">
        <v>54</v>
      </c>
      <c r="E68" s="38" t="s">
        <v>62</v>
      </c>
    </row>
    <row r="69" spans="1:5" ht="25.5">
      <c r="A69" t="s">
        <v>55</v>
      </c>
      <c r="E69" s="36" t="s">
        <v>114</v>
      </c>
    </row>
    <row r="70" spans="1:16" ht="12.75">
      <c r="A70" s="24" t="s">
        <v>47</v>
      </c>
      <c r="B70" s="29" t="s">
        <v>115</v>
      </c>
      <c r="C70" s="29" t="s">
        <v>116</v>
      </c>
      <c r="D70" s="24" t="s">
        <v>49</v>
      </c>
      <c r="E70" s="30" t="s">
        <v>117</v>
      </c>
      <c r="F70" s="31" t="s">
        <v>51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27</v>
      </c>
    </row>
    <row r="71" spans="1:5" ht="12.75">
      <c r="A71" s="35" t="s">
        <v>52</v>
      </c>
      <c r="E71" s="36" t="s">
        <v>118</v>
      </c>
    </row>
    <row r="72" spans="1:5" ht="12.75">
      <c r="A72" s="37" t="s">
        <v>54</v>
      </c>
      <c r="E72" s="38" t="s">
        <v>49</v>
      </c>
    </row>
    <row r="73" spans="1:5" ht="12.75">
      <c r="A73" t="s">
        <v>55</v>
      </c>
      <c r="E73" s="36" t="s">
        <v>119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0+O9+O22+O71+O84+O93+O142+O151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120</v>
      </c>
      <c r="I3" s="39">
        <f>0+I9+I22+I71+I84+I93+I142+I151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120</v>
      </c>
      <c r="D4" s="1"/>
      <c r="E4" s="14" t="s">
        <v>121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120</v>
      </c>
      <c r="D5" s="6"/>
      <c r="E5" s="18" t="s">
        <v>121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47</v>
      </c>
      <c r="B10" s="29" t="s">
        <v>31</v>
      </c>
      <c r="C10" s="29" t="s">
        <v>122</v>
      </c>
      <c r="D10" s="24" t="s">
        <v>123</v>
      </c>
      <c r="E10" s="30" t="s">
        <v>124</v>
      </c>
      <c r="F10" s="31" t="s">
        <v>125</v>
      </c>
      <c r="G10" s="32">
        <v>20120.824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2.75">
      <c r="A11" s="35" t="s">
        <v>52</v>
      </c>
      <c r="E11" s="36" t="s">
        <v>126</v>
      </c>
    </row>
    <row r="12" spans="1:5" ht="63.75">
      <c r="A12" s="37" t="s">
        <v>54</v>
      </c>
      <c r="E12" s="38" t="s">
        <v>127</v>
      </c>
    </row>
    <row r="13" spans="1:5" ht="25.5">
      <c r="A13" t="s">
        <v>55</v>
      </c>
      <c r="E13" s="36" t="s">
        <v>128</v>
      </c>
    </row>
    <row r="14" spans="1:16" ht="12.75">
      <c r="A14" s="24" t="s">
        <v>47</v>
      </c>
      <c r="B14" s="29" t="s">
        <v>27</v>
      </c>
      <c r="C14" s="29" t="s">
        <v>122</v>
      </c>
      <c r="D14" s="24" t="s">
        <v>129</v>
      </c>
      <c r="E14" s="30" t="s">
        <v>124</v>
      </c>
      <c r="F14" s="31" t="s">
        <v>125</v>
      </c>
      <c r="G14" s="32">
        <v>0.4</v>
      </c>
      <c r="H14" s="33">
        <v>0</v>
      </c>
      <c r="I14" s="34">
        <f>ROUND(ROUND(H14,2)*ROUND(G14,3),2)</f>
      </c>
      <c r="O14">
        <f>(I14*21)/100</f>
      </c>
      <c r="P14" t="s">
        <v>27</v>
      </c>
    </row>
    <row r="15" spans="1:5" ht="12.75">
      <c r="A15" s="35" t="s">
        <v>52</v>
      </c>
      <c r="E15" s="36" t="s">
        <v>130</v>
      </c>
    </row>
    <row r="16" spans="1:5" ht="12.75">
      <c r="A16" s="37" t="s">
        <v>54</v>
      </c>
      <c r="E16" s="38" t="s">
        <v>131</v>
      </c>
    </row>
    <row r="17" spans="1:5" ht="25.5">
      <c r="A17" t="s">
        <v>55</v>
      </c>
      <c r="E17" s="36" t="s">
        <v>128</v>
      </c>
    </row>
    <row r="18" spans="1:16" ht="12.75">
      <c r="A18" s="24" t="s">
        <v>47</v>
      </c>
      <c r="B18" s="29" t="s">
        <v>26</v>
      </c>
      <c r="C18" s="29" t="s">
        <v>122</v>
      </c>
      <c r="D18" s="24" t="s">
        <v>132</v>
      </c>
      <c r="E18" s="30" t="s">
        <v>124</v>
      </c>
      <c r="F18" s="31" t="s">
        <v>125</v>
      </c>
      <c r="G18" s="32">
        <v>4253.314</v>
      </c>
      <c r="H18" s="33">
        <v>0</v>
      </c>
      <c r="I18" s="34">
        <f>ROUND(ROUND(H18,2)*ROUND(G18,3),2)</f>
      </c>
      <c r="O18">
        <f>(I18*21)/100</f>
      </c>
      <c r="P18" t="s">
        <v>27</v>
      </c>
    </row>
    <row r="19" spans="1:5" ht="12.75">
      <c r="A19" s="35" t="s">
        <v>52</v>
      </c>
      <c r="E19" s="36" t="s">
        <v>133</v>
      </c>
    </row>
    <row r="20" spans="1:5" ht="12.75">
      <c r="A20" s="37" t="s">
        <v>54</v>
      </c>
      <c r="E20" s="38" t="s">
        <v>134</v>
      </c>
    </row>
    <row r="21" spans="1:5" ht="25.5">
      <c r="A21" t="s">
        <v>55</v>
      </c>
      <c r="E21" s="36" t="s">
        <v>128</v>
      </c>
    </row>
    <row r="22" spans="1:18" ht="12.75" customHeight="1">
      <c r="A22" s="6" t="s">
        <v>45</v>
      </c>
      <c r="B22" s="6"/>
      <c r="C22" s="41" t="s">
        <v>31</v>
      </c>
      <c r="D22" s="6"/>
      <c r="E22" s="27" t="s">
        <v>135</v>
      </c>
      <c r="F22" s="6"/>
      <c r="G22" s="6"/>
      <c r="H22" s="6"/>
      <c r="I22" s="42">
        <f>0+Q22</f>
      </c>
      <c r="O22">
        <f>0+R22</f>
      </c>
      <c r="Q22">
        <f>0+I23+I27+I31+I35+I39+I43+I47+I51+I55+I59+I63+I67</f>
      </c>
      <c r="R22">
        <f>0+O23+O27+O31+O35+O39+O43+O47+O51+O55+O59+O63+O67</f>
      </c>
    </row>
    <row r="23" spans="1:16" ht="12.75">
      <c r="A23" s="24" t="s">
        <v>47</v>
      </c>
      <c r="B23" s="29" t="s">
        <v>35</v>
      </c>
      <c r="C23" s="29" t="s">
        <v>136</v>
      </c>
      <c r="D23" s="24" t="s">
        <v>49</v>
      </c>
      <c r="E23" s="30" t="s">
        <v>137</v>
      </c>
      <c r="F23" s="31" t="s">
        <v>138</v>
      </c>
      <c r="G23" s="32">
        <v>0.12</v>
      </c>
      <c r="H23" s="33">
        <v>0</v>
      </c>
      <c r="I23" s="34">
        <f>ROUND(ROUND(H23,2)*ROUND(G23,3),2)</f>
      </c>
      <c r="O23">
        <f>(I23*21)/100</f>
      </c>
      <c r="P23" t="s">
        <v>27</v>
      </c>
    </row>
    <row r="24" spans="1:5" ht="12.75">
      <c r="A24" s="35" t="s">
        <v>52</v>
      </c>
      <c r="E24" s="36" t="s">
        <v>139</v>
      </c>
    </row>
    <row r="25" spans="1:5" ht="12.75">
      <c r="A25" s="37" t="s">
        <v>54</v>
      </c>
      <c r="E25" s="38" t="s">
        <v>140</v>
      </c>
    </row>
    <row r="26" spans="1:5" ht="63.75">
      <c r="A26" t="s">
        <v>55</v>
      </c>
      <c r="E26" s="36" t="s">
        <v>141</v>
      </c>
    </row>
    <row r="27" spans="1:16" ht="25.5">
      <c r="A27" s="24" t="s">
        <v>47</v>
      </c>
      <c r="B27" s="29" t="s">
        <v>37</v>
      </c>
      <c r="C27" s="29" t="s">
        <v>142</v>
      </c>
      <c r="D27" s="24" t="s">
        <v>49</v>
      </c>
      <c r="E27" s="30" t="s">
        <v>143</v>
      </c>
      <c r="F27" s="31" t="s">
        <v>138</v>
      </c>
      <c r="G27" s="32">
        <v>2679.999</v>
      </c>
      <c r="H27" s="33">
        <v>0</v>
      </c>
      <c r="I27" s="34">
        <f>ROUND(ROUND(H27,2)*ROUND(G27,3),2)</f>
      </c>
      <c r="O27">
        <f>(I27*21)/100</f>
      </c>
      <c r="P27" t="s">
        <v>27</v>
      </c>
    </row>
    <row r="28" spans="1:5" ht="12.75">
      <c r="A28" s="35" t="s">
        <v>52</v>
      </c>
      <c r="E28" s="36" t="s">
        <v>49</v>
      </c>
    </row>
    <row r="29" spans="1:5" ht="12.75">
      <c r="A29" s="37" t="s">
        <v>54</v>
      </c>
      <c r="E29" s="38" t="s">
        <v>144</v>
      </c>
    </row>
    <row r="30" spans="1:5" ht="63.75">
      <c r="A30" t="s">
        <v>55</v>
      </c>
      <c r="E30" s="36" t="s">
        <v>141</v>
      </c>
    </row>
    <row r="31" spans="1:16" ht="25.5">
      <c r="A31" s="24" t="s">
        <v>47</v>
      </c>
      <c r="B31" s="29" t="s">
        <v>39</v>
      </c>
      <c r="C31" s="29" t="s">
        <v>145</v>
      </c>
      <c r="D31" s="24" t="s">
        <v>49</v>
      </c>
      <c r="E31" s="30" t="s">
        <v>146</v>
      </c>
      <c r="F31" s="31" t="s">
        <v>138</v>
      </c>
      <c r="G31" s="32">
        <v>1849.267</v>
      </c>
      <c r="H31" s="33">
        <v>0</v>
      </c>
      <c r="I31" s="34">
        <f>ROUND(ROUND(H31,2)*ROUND(G31,3),2)</f>
      </c>
      <c r="O31">
        <f>(I31*21)/100</f>
      </c>
      <c r="P31" t="s">
        <v>27</v>
      </c>
    </row>
    <row r="32" spans="1:5" ht="12.75">
      <c r="A32" s="35" t="s">
        <v>52</v>
      </c>
      <c r="E32" s="36" t="s">
        <v>49</v>
      </c>
    </row>
    <row r="33" spans="1:5" ht="12.75">
      <c r="A33" s="37" t="s">
        <v>54</v>
      </c>
      <c r="E33" s="38" t="s">
        <v>147</v>
      </c>
    </row>
    <row r="34" spans="1:5" ht="63.75">
      <c r="A34" t="s">
        <v>55</v>
      </c>
      <c r="E34" s="36" t="s">
        <v>141</v>
      </c>
    </row>
    <row r="35" spans="1:16" ht="12.75">
      <c r="A35" s="24" t="s">
        <v>47</v>
      </c>
      <c r="B35" s="29" t="s">
        <v>74</v>
      </c>
      <c r="C35" s="29" t="s">
        <v>148</v>
      </c>
      <c r="D35" s="24" t="s">
        <v>49</v>
      </c>
      <c r="E35" s="30" t="s">
        <v>149</v>
      </c>
      <c r="F35" s="31" t="s">
        <v>138</v>
      </c>
      <c r="G35" s="32">
        <v>1485.454</v>
      </c>
      <c r="H35" s="33">
        <v>0</v>
      </c>
      <c r="I35" s="34">
        <f>ROUND(ROUND(H35,2)*ROUND(G35,3),2)</f>
      </c>
      <c r="O35">
        <f>(I35*21)/100</f>
      </c>
      <c r="P35" t="s">
        <v>27</v>
      </c>
    </row>
    <row r="36" spans="1:5" ht="12.75">
      <c r="A36" s="35" t="s">
        <v>52</v>
      </c>
      <c r="E36" s="36" t="s">
        <v>150</v>
      </c>
    </row>
    <row r="37" spans="1:5" ht="12.75">
      <c r="A37" s="37" t="s">
        <v>54</v>
      </c>
      <c r="E37" s="38" t="s">
        <v>151</v>
      </c>
    </row>
    <row r="38" spans="1:5" ht="63.75">
      <c r="A38" t="s">
        <v>55</v>
      </c>
      <c r="E38" s="36" t="s">
        <v>141</v>
      </c>
    </row>
    <row r="39" spans="1:16" ht="12.75">
      <c r="A39" s="24" t="s">
        <v>47</v>
      </c>
      <c r="B39" s="29" t="s">
        <v>79</v>
      </c>
      <c r="C39" s="29" t="s">
        <v>152</v>
      </c>
      <c r="D39" s="24" t="s">
        <v>49</v>
      </c>
      <c r="E39" s="30" t="s">
        <v>153</v>
      </c>
      <c r="F39" s="31" t="s">
        <v>154</v>
      </c>
      <c r="G39" s="32">
        <v>261.23</v>
      </c>
      <c r="H39" s="33">
        <v>0</v>
      </c>
      <c r="I39" s="34">
        <f>ROUND(ROUND(H39,2)*ROUND(G39,3),2)</f>
      </c>
      <c r="O39">
        <f>(I39*21)/100</f>
      </c>
      <c r="P39" t="s">
        <v>27</v>
      </c>
    </row>
    <row r="40" spans="1:5" ht="12.75">
      <c r="A40" s="35" t="s">
        <v>52</v>
      </c>
      <c r="E40" s="36" t="s">
        <v>49</v>
      </c>
    </row>
    <row r="41" spans="1:5" ht="25.5">
      <c r="A41" s="37" t="s">
        <v>54</v>
      </c>
      <c r="E41" s="38" t="s">
        <v>155</v>
      </c>
    </row>
    <row r="42" spans="1:5" ht="25.5">
      <c r="A42" t="s">
        <v>55</v>
      </c>
      <c r="E42" s="36" t="s">
        <v>156</v>
      </c>
    </row>
    <row r="43" spans="1:16" ht="12.75">
      <c r="A43" s="24" t="s">
        <v>47</v>
      </c>
      <c r="B43" s="29" t="s">
        <v>42</v>
      </c>
      <c r="C43" s="29" t="s">
        <v>157</v>
      </c>
      <c r="D43" s="24" t="s">
        <v>49</v>
      </c>
      <c r="E43" s="30" t="s">
        <v>158</v>
      </c>
      <c r="F43" s="31" t="s">
        <v>138</v>
      </c>
      <c r="G43" s="32">
        <v>6736.313</v>
      </c>
      <c r="H43" s="33">
        <v>0</v>
      </c>
      <c r="I43" s="34">
        <f>ROUND(ROUND(H43,2)*ROUND(G43,3),2)</f>
      </c>
      <c r="O43">
        <f>(I43*21)/100</f>
      </c>
      <c r="P43" t="s">
        <v>27</v>
      </c>
    </row>
    <row r="44" spans="1:5" ht="12.75">
      <c r="A44" s="35" t="s">
        <v>52</v>
      </c>
      <c r="E44" s="36" t="s">
        <v>49</v>
      </c>
    </row>
    <row r="45" spans="1:5" ht="12.75">
      <c r="A45" s="37" t="s">
        <v>54</v>
      </c>
      <c r="E45" s="38" t="s">
        <v>159</v>
      </c>
    </row>
    <row r="46" spans="1:5" ht="369.75">
      <c r="A46" t="s">
        <v>55</v>
      </c>
      <c r="E46" s="36" t="s">
        <v>160</v>
      </c>
    </row>
    <row r="47" spans="1:16" ht="12.75">
      <c r="A47" s="24" t="s">
        <v>47</v>
      </c>
      <c r="B47" s="29" t="s">
        <v>44</v>
      </c>
      <c r="C47" s="29" t="s">
        <v>161</v>
      </c>
      <c r="D47" s="24" t="s">
        <v>49</v>
      </c>
      <c r="E47" s="30" t="s">
        <v>162</v>
      </c>
      <c r="F47" s="31" t="s">
        <v>163</v>
      </c>
      <c r="G47" s="32">
        <v>3063</v>
      </c>
      <c r="H47" s="33">
        <v>0</v>
      </c>
      <c r="I47" s="34">
        <f>ROUND(ROUND(H47,2)*ROUND(G47,3),2)</f>
      </c>
      <c r="O47">
        <f>(I47*21)/100</f>
      </c>
      <c r="P47" t="s">
        <v>27</v>
      </c>
    </row>
    <row r="48" spans="1:5" ht="12.75">
      <c r="A48" s="35" t="s">
        <v>52</v>
      </c>
      <c r="E48" s="36" t="s">
        <v>49</v>
      </c>
    </row>
    <row r="49" spans="1:5" ht="12.75">
      <c r="A49" s="37" t="s">
        <v>54</v>
      </c>
      <c r="E49" s="38" t="s">
        <v>164</v>
      </c>
    </row>
    <row r="50" spans="1:5" ht="25.5">
      <c r="A50" t="s">
        <v>55</v>
      </c>
      <c r="E50" s="36" t="s">
        <v>165</v>
      </c>
    </row>
    <row r="51" spans="1:16" ht="12.75">
      <c r="A51" s="24" t="s">
        <v>47</v>
      </c>
      <c r="B51" s="29" t="s">
        <v>91</v>
      </c>
      <c r="C51" s="29" t="s">
        <v>166</v>
      </c>
      <c r="D51" s="24" t="s">
        <v>49</v>
      </c>
      <c r="E51" s="30" t="s">
        <v>167</v>
      </c>
      <c r="F51" s="31" t="s">
        <v>138</v>
      </c>
      <c r="G51" s="32">
        <v>6736.313</v>
      </c>
      <c r="H51" s="33">
        <v>0</v>
      </c>
      <c r="I51" s="34">
        <f>ROUND(ROUND(H51,2)*ROUND(G51,3),2)</f>
      </c>
      <c r="O51">
        <f>(I51*21)/100</f>
      </c>
      <c r="P51" t="s">
        <v>27</v>
      </c>
    </row>
    <row r="52" spans="1:5" ht="12.75">
      <c r="A52" s="35" t="s">
        <v>52</v>
      </c>
      <c r="E52" s="36" t="s">
        <v>49</v>
      </c>
    </row>
    <row r="53" spans="1:5" ht="12.75">
      <c r="A53" s="37" t="s">
        <v>54</v>
      </c>
      <c r="E53" s="38" t="s">
        <v>168</v>
      </c>
    </row>
    <row r="54" spans="1:5" ht="191.25">
      <c r="A54" t="s">
        <v>55</v>
      </c>
      <c r="E54" s="36" t="s">
        <v>169</v>
      </c>
    </row>
    <row r="55" spans="1:16" ht="12.75">
      <c r="A55" s="24" t="s">
        <v>47</v>
      </c>
      <c r="B55" s="29" t="s">
        <v>95</v>
      </c>
      <c r="C55" s="29" t="s">
        <v>170</v>
      </c>
      <c r="D55" s="24" t="s">
        <v>49</v>
      </c>
      <c r="E55" s="30" t="s">
        <v>171</v>
      </c>
      <c r="F55" s="31" t="s">
        <v>138</v>
      </c>
      <c r="G55" s="32">
        <v>6637.32</v>
      </c>
      <c r="H55" s="33">
        <v>0</v>
      </c>
      <c r="I55" s="34">
        <f>ROUND(ROUND(H55,2)*ROUND(G55,3),2)</f>
      </c>
      <c r="O55">
        <f>(I55*21)/100</f>
      </c>
      <c r="P55" t="s">
        <v>27</v>
      </c>
    </row>
    <row r="56" spans="1:5" ht="12.75">
      <c r="A56" s="35" t="s">
        <v>52</v>
      </c>
      <c r="E56" s="36" t="s">
        <v>49</v>
      </c>
    </row>
    <row r="57" spans="1:5" ht="38.25">
      <c r="A57" s="37" t="s">
        <v>54</v>
      </c>
      <c r="E57" s="38" t="s">
        <v>172</v>
      </c>
    </row>
    <row r="58" spans="1:5" ht="280.5">
      <c r="A58" t="s">
        <v>55</v>
      </c>
      <c r="E58" s="36" t="s">
        <v>173</v>
      </c>
    </row>
    <row r="59" spans="1:16" ht="12.75">
      <c r="A59" s="24" t="s">
        <v>47</v>
      </c>
      <c r="B59" s="29" t="s">
        <v>99</v>
      </c>
      <c r="C59" s="29" t="s">
        <v>174</v>
      </c>
      <c r="D59" s="24" t="s">
        <v>49</v>
      </c>
      <c r="E59" s="30" t="s">
        <v>175</v>
      </c>
      <c r="F59" s="31" t="s">
        <v>138</v>
      </c>
      <c r="G59" s="32">
        <v>373.455</v>
      </c>
      <c r="H59" s="33">
        <v>0</v>
      </c>
      <c r="I59" s="34">
        <f>ROUND(ROUND(H59,2)*ROUND(G59,3),2)</f>
      </c>
      <c r="O59">
        <f>(I59*21)/100</f>
      </c>
      <c r="P59" t="s">
        <v>27</v>
      </c>
    </row>
    <row r="60" spans="1:5" ht="12.75">
      <c r="A60" s="35" t="s">
        <v>52</v>
      </c>
      <c r="E60" s="36" t="s">
        <v>49</v>
      </c>
    </row>
    <row r="61" spans="1:5" ht="25.5">
      <c r="A61" s="37" t="s">
        <v>54</v>
      </c>
      <c r="E61" s="38" t="s">
        <v>176</v>
      </c>
    </row>
    <row r="62" spans="1:5" ht="242.25">
      <c r="A62" t="s">
        <v>55</v>
      </c>
      <c r="E62" s="36" t="s">
        <v>177</v>
      </c>
    </row>
    <row r="63" spans="1:16" ht="12.75">
      <c r="A63" s="24" t="s">
        <v>47</v>
      </c>
      <c r="B63" s="29" t="s">
        <v>104</v>
      </c>
      <c r="C63" s="29" t="s">
        <v>178</v>
      </c>
      <c r="D63" s="24" t="s">
        <v>49</v>
      </c>
      <c r="E63" s="30" t="s">
        <v>179</v>
      </c>
      <c r="F63" s="31" t="s">
        <v>138</v>
      </c>
      <c r="G63" s="32">
        <v>1.875</v>
      </c>
      <c r="H63" s="33">
        <v>0</v>
      </c>
      <c r="I63" s="34">
        <f>ROUND(ROUND(H63,2)*ROUND(G63,3),2)</f>
      </c>
      <c r="O63">
        <f>(I63*21)/100</f>
      </c>
      <c r="P63" t="s">
        <v>27</v>
      </c>
    </row>
    <row r="64" spans="1:5" ht="12.75">
      <c r="A64" s="35" t="s">
        <v>52</v>
      </c>
      <c r="E64" s="36" t="s">
        <v>49</v>
      </c>
    </row>
    <row r="65" spans="1:5" ht="12.75">
      <c r="A65" s="37" t="s">
        <v>54</v>
      </c>
      <c r="E65" s="38" t="s">
        <v>180</v>
      </c>
    </row>
    <row r="66" spans="1:5" ht="293.25">
      <c r="A66" t="s">
        <v>55</v>
      </c>
      <c r="E66" s="36" t="s">
        <v>181</v>
      </c>
    </row>
    <row r="67" spans="1:16" ht="12.75">
      <c r="A67" s="24" t="s">
        <v>47</v>
      </c>
      <c r="B67" s="29" t="s">
        <v>110</v>
      </c>
      <c r="C67" s="29" t="s">
        <v>182</v>
      </c>
      <c r="D67" s="24" t="s">
        <v>49</v>
      </c>
      <c r="E67" s="30" t="s">
        <v>183</v>
      </c>
      <c r="F67" s="31" t="s">
        <v>163</v>
      </c>
      <c r="G67" s="32">
        <v>33206.47</v>
      </c>
      <c r="H67" s="33">
        <v>0</v>
      </c>
      <c r="I67" s="34">
        <f>ROUND(ROUND(H67,2)*ROUND(G67,3),2)</f>
      </c>
      <c r="O67">
        <f>(I67*21)/100</f>
      </c>
      <c r="P67" t="s">
        <v>27</v>
      </c>
    </row>
    <row r="68" spans="1:5" ht="12.75">
      <c r="A68" s="35" t="s">
        <v>52</v>
      </c>
      <c r="E68" s="36" t="s">
        <v>49</v>
      </c>
    </row>
    <row r="69" spans="1:5" ht="25.5">
      <c r="A69" s="37" t="s">
        <v>54</v>
      </c>
      <c r="E69" s="38" t="s">
        <v>184</v>
      </c>
    </row>
    <row r="70" spans="1:5" ht="25.5">
      <c r="A70" t="s">
        <v>55</v>
      </c>
      <c r="E70" s="36" t="s">
        <v>185</v>
      </c>
    </row>
    <row r="71" spans="1:18" ht="12.75" customHeight="1">
      <c r="A71" s="6" t="s">
        <v>45</v>
      </c>
      <c r="B71" s="6"/>
      <c r="C71" s="41" t="s">
        <v>27</v>
      </c>
      <c r="D71" s="6"/>
      <c r="E71" s="27" t="s">
        <v>186</v>
      </c>
      <c r="F71" s="6"/>
      <c r="G71" s="6"/>
      <c r="H71" s="6"/>
      <c r="I71" s="42">
        <f>0+Q71</f>
      </c>
      <c r="O71">
        <f>0+R71</f>
      </c>
      <c r="Q71">
        <f>0+I72+I76+I80</f>
      </c>
      <c r="R71">
        <f>0+O72+O76+O80</f>
      </c>
    </row>
    <row r="72" spans="1:16" ht="12.75">
      <c r="A72" s="24" t="s">
        <v>47</v>
      </c>
      <c r="B72" s="29" t="s">
        <v>115</v>
      </c>
      <c r="C72" s="29" t="s">
        <v>187</v>
      </c>
      <c r="D72" s="24" t="s">
        <v>49</v>
      </c>
      <c r="E72" s="30" t="s">
        <v>188</v>
      </c>
      <c r="F72" s="31" t="s">
        <v>163</v>
      </c>
      <c r="G72" s="32">
        <v>283.5</v>
      </c>
      <c r="H72" s="33">
        <v>0</v>
      </c>
      <c r="I72" s="34">
        <f>ROUND(ROUND(H72,2)*ROUND(G72,3),2)</f>
      </c>
      <c r="O72">
        <f>(I72*21)/100</f>
      </c>
      <c r="P72" t="s">
        <v>27</v>
      </c>
    </row>
    <row r="73" spans="1:5" ht="12.75">
      <c r="A73" s="35" t="s">
        <v>52</v>
      </c>
      <c r="E73" s="36" t="s">
        <v>49</v>
      </c>
    </row>
    <row r="74" spans="1:5" ht="12.75">
      <c r="A74" s="37" t="s">
        <v>54</v>
      </c>
      <c r="E74" s="38" t="s">
        <v>189</v>
      </c>
    </row>
    <row r="75" spans="1:5" ht="25.5">
      <c r="A75" t="s">
        <v>55</v>
      </c>
      <c r="E75" s="36" t="s">
        <v>190</v>
      </c>
    </row>
    <row r="76" spans="1:16" ht="12.75">
      <c r="A76" s="24" t="s">
        <v>47</v>
      </c>
      <c r="B76" s="29" t="s">
        <v>191</v>
      </c>
      <c r="C76" s="29" t="s">
        <v>192</v>
      </c>
      <c r="D76" s="24" t="s">
        <v>49</v>
      </c>
      <c r="E76" s="30" t="s">
        <v>193</v>
      </c>
      <c r="F76" s="31" t="s">
        <v>154</v>
      </c>
      <c r="G76" s="32">
        <v>105</v>
      </c>
      <c r="H76" s="33">
        <v>0</v>
      </c>
      <c r="I76" s="34">
        <f>ROUND(ROUND(H76,2)*ROUND(G76,3),2)</f>
      </c>
      <c r="O76">
        <f>(I76*21)/100</f>
      </c>
      <c r="P76" t="s">
        <v>27</v>
      </c>
    </row>
    <row r="77" spans="1:5" ht="12.75">
      <c r="A77" s="35" t="s">
        <v>52</v>
      </c>
      <c r="E77" s="36" t="s">
        <v>49</v>
      </c>
    </row>
    <row r="78" spans="1:5" ht="12.75">
      <c r="A78" s="37" t="s">
        <v>54</v>
      </c>
      <c r="E78" s="38" t="s">
        <v>194</v>
      </c>
    </row>
    <row r="79" spans="1:5" ht="165.75">
      <c r="A79" t="s">
        <v>55</v>
      </c>
      <c r="E79" s="36" t="s">
        <v>195</v>
      </c>
    </row>
    <row r="80" spans="1:16" ht="12.75">
      <c r="A80" s="24" t="s">
        <v>47</v>
      </c>
      <c r="B80" s="29" t="s">
        <v>196</v>
      </c>
      <c r="C80" s="29" t="s">
        <v>197</v>
      </c>
      <c r="D80" s="24" t="s">
        <v>49</v>
      </c>
      <c r="E80" s="30" t="s">
        <v>198</v>
      </c>
      <c r="F80" s="31" t="s">
        <v>163</v>
      </c>
      <c r="G80" s="32">
        <v>16593.3</v>
      </c>
      <c r="H80" s="33">
        <v>0</v>
      </c>
      <c r="I80" s="34">
        <f>ROUND(ROUND(H80,2)*ROUND(G80,3),2)</f>
      </c>
      <c r="O80">
        <f>(I80*21)/100</f>
      </c>
      <c r="P80" t="s">
        <v>27</v>
      </c>
    </row>
    <row r="81" spans="1:5" ht="12.75">
      <c r="A81" s="35" t="s">
        <v>52</v>
      </c>
      <c r="E81" s="36" t="s">
        <v>49</v>
      </c>
    </row>
    <row r="82" spans="1:5" ht="25.5">
      <c r="A82" s="37" t="s">
        <v>54</v>
      </c>
      <c r="E82" s="38" t="s">
        <v>199</v>
      </c>
    </row>
    <row r="83" spans="1:5" ht="114.75">
      <c r="A83" t="s">
        <v>55</v>
      </c>
      <c r="E83" s="36" t="s">
        <v>200</v>
      </c>
    </row>
    <row r="84" spans="1:18" ht="12.75" customHeight="1">
      <c r="A84" s="6" t="s">
        <v>45</v>
      </c>
      <c r="B84" s="6"/>
      <c r="C84" s="41" t="s">
        <v>35</v>
      </c>
      <c r="D84" s="6"/>
      <c r="E84" s="27" t="s">
        <v>201</v>
      </c>
      <c r="F84" s="6"/>
      <c r="G84" s="6"/>
      <c r="H84" s="6"/>
      <c r="I84" s="42">
        <f>0+Q84</f>
      </c>
      <c r="O84">
        <f>0+R84</f>
      </c>
      <c r="Q84">
        <f>0+I85+I89</f>
      </c>
      <c r="R84">
        <f>0+O85+O89</f>
      </c>
    </row>
    <row r="85" spans="1:16" ht="12.75">
      <c r="A85" s="24" t="s">
        <v>47</v>
      </c>
      <c r="B85" s="29" t="s">
        <v>202</v>
      </c>
      <c r="C85" s="29" t="s">
        <v>203</v>
      </c>
      <c r="D85" s="24" t="s">
        <v>49</v>
      </c>
      <c r="E85" s="30" t="s">
        <v>204</v>
      </c>
      <c r="F85" s="31" t="s">
        <v>138</v>
      </c>
      <c r="G85" s="32">
        <v>10.8</v>
      </c>
      <c r="H85" s="33">
        <v>0</v>
      </c>
      <c r="I85" s="34">
        <f>ROUND(ROUND(H85,2)*ROUND(G85,3),2)</f>
      </c>
      <c r="O85">
        <f>(I85*21)/100</f>
      </c>
      <c r="P85" t="s">
        <v>27</v>
      </c>
    </row>
    <row r="86" spans="1:5" ht="12.75">
      <c r="A86" s="35" t="s">
        <v>52</v>
      </c>
      <c r="E86" s="36" t="s">
        <v>49</v>
      </c>
    </row>
    <row r="87" spans="1:5" ht="51">
      <c r="A87" s="37" t="s">
        <v>54</v>
      </c>
      <c r="E87" s="38" t="s">
        <v>205</v>
      </c>
    </row>
    <row r="88" spans="1:5" ht="369.75">
      <c r="A88" t="s">
        <v>55</v>
      </c>
      <c r="E88" s="36" t="s">
        <v>206</v>
      </c>
    </row>
    <row r="89" spans="1:16" ht="12.75">
      <c r="A89" s="24" t="s">
        <v>47</v>
      </c>
      <c r="B89" s="29" t="s">
        <v>207</v>
      </c>
      <c r="C89" s="29" t="s">
        <v>208</v>
      </c>
      <c r="D89" s="24" t="s">
        <v>49</v>
      </c>
      <c r="E89" s="30" t="s">
        <v>209</v>
      </c>
      <c r="F89" s="31" t="s">
        <v>138</v>
      </c>
      <c r="G89" s="32">
        <v>0.75</v>
      </c>
      <c r="H89" s="33">
        <v>0</v>
      </c>
      <c r="I89" s="34">
        <f>ROUND(ROUND(H89,2)*ROUND(G89,3),2)</f>
      </c>
      <c r="O89">
        <f>(I89*21)/100</f>
      </c>
      <c r="P89" t="s">
        <v>27</v>
      </c>
    </row>
    <row r="90" spans="1:5" ht="12.75">
      <c r="A90" s="35" t="s">
        <v>52</v>
      </c>
      <c r="E90" s="36" t="s">
        <v>49</v>
      </c>
    </row>
    <row r="91" spans="1:5" ht="12.75">
      <c r="A91" s="37" t="s">
        <v>54</v>
      </c>
      <c r="E91" s="38" t="s">
        <v>210</v>
      </c>
    </row>
    <row r="92" spans="1:5" ht="38.25">
      <c r="A92" t="s">
        <v>55</v>
      </c>
      <c r="E92" s="36" t="s">
        <v>211</v>
      </c>
    </row>
    <row r="93" spans="1:18" ht="12.75" customHeight="1">
      <c r="A93" s="6" t="s">
        <v>45</v>
      </c>
      <c r="B93" s="6"/>
      <c r="C93" s="41" t="s">
        <v>37</v>
      </c>
      <c r="D93" s="6"/>
      <c r="E93" s="27" t="s">
        <v>212</v>
      </c>
      <c r="F93" s="6"/>
      <c r="G93" s="6"/>
      <c r="H93" s="6"/>
      <c r="I93" s="42">
        <f>0+Q93</f>
      </c>
      <c r="O93">
        <f>0+R93</f>
      </c>
      <c r="Q93">
        <f>0+I94+I98+I102+I106+I110+I114+I118+I122+I126+I130+I134+I138</f>
      </c>
      <c r="R93">
        <f>0+O94+O98+O102+O106+O110+O114+O118+O122+O126+O130+O134+O138</f>
      </c>
    </row>
    <row r="94" spans="1:16" ht="12.75">
      <c r="A94" s="24" t="s">
        <v>47</v>
      </c>
      <c r="B94" s="29" t="s">
        <v>213</v>
      </c>
      <c r="C94" s="29" t="s">
        <v>214</v>
      </c>
      <c r="D94" s="24" t="s">
        <v>49</v>
      </c>
      <c r="E94" s="30" t="s">
        <v>215</v>
      </c>
      <c r="F94" s="31" t="s">
        <v>163</v>
      </c>
      <c r="G94" s="32">
        <v>701.746</v>
      </c>
      <c r="H94" s="33">
        <v>0</v>
      </c>
      <c r="I94" s="34">
        <f>ROUND(ROUND(H94,2)*ROUND(G94,3),2)</f>
      </c>
      <c r="O94">
        <f>(I94*21)/100</f>
      </c>
      <c r="P94" t="s">
        <v>27</v>
      </c>
    </row>
    <row r="95" spans="1:5" ht="25.5">
      <c r="A95" s="35" t="s">
        <v>52</v>
      </c>
      <c r="E95" s="36" t="s">
        <v>216</v>
      </c>
    </row>
    <row r="96" spans="1:5" ht="12.75">
      <c r="A96" s="37" t="s">
        <v>54</v>
      </c>
      <c r="E96" s="38" t="s">
        <v>217</v>
      </c>
    </row>
    <row r="97" spans="1:5" ht="127.5">
      <c r="A97" t="s">
        <v>55</v>
      </c>
      <c r="E97" s="36" t="s">
        <v>218</v>
      </c>
    </row>
    <row r="98" spans="1:16" ht="12.75">
      <c r="A98" s="24" t="s">
        <v>47</v>
      </c>
      <c r="B98" s="29" t="s">
        <v>219</v>
      </c>
      <c r="C98" s="29" t="s">
        <v>220</v>
      </c>
      <c r="D98" s="24" t="s">
        <v>49</v>
      </c>
      <c r="E98" s="30" t="s">
        <v>221</v>
      </c>
      <c r="F98" s="31" t="s">
        <v>163</v>
      </c>
      <c r="G98" s="32">
        <v>19.87</v>
      </c>
      <c r="H98" s="33">
        <v>0</v>
      </c>
      <c r="I98" s="34">
        <f>ROUND(ROUND(H98,2)*ROUND(G98,3),2)</f>
      </c>
      <c r="O98">
        <f>(I98*21)/100</f>
      </c>
      <c r="P98" t="s">
        <v>27</v>
      </c>
    </row>
    <row r="99" spans="1:5" ht="12.75">
      <c r="A99" s="35" t="s">
        <v>52</v>
      </c>
      <c r="E99" s="36" t="s">
        <v>222</v>
      </c>
    </row>
    <row r="100" spans="1:5" ht="12.75">
      <c r="A100" s="37" t="s">
        <v>54</v>
      </c>
      <c r="E100" s="38" t="s">
        <v>223</v>
      </c>
    </row>
    <row r="101" spans="1:5" ht="51">
      <c r="A101" t="s">
        <v>55</v>
      </c>
      <c r="E101" s="36" t="s">
        <v>224</v>
      </c>
    </row>
    <row r="102" spans="1:16" ht="12.75">
      <c r="A102" s="24" t="s">
        <v>47</v>
      </c>
      <c r="B102" s="29" t="s">
        <v>225</v>
      </c>
      <c r="C102" s="29" t="s">
        <v>226</v>
      </c>
      <c r="D102" s="24" t="s">
        <v>49</v>
      </c>
      <c r="E102" s="30" t="s">
        <v>227</v>
      </c>
      <c r="F102" s="31" t="s">
        <v>163</v>
      </c>
      <c r="G102" s="32">
        <v>16537.55</v>
      </c>
      <c r="H102" s="33">
        <v>0</v>
      </c>
      <c r="I102" s="34">
        <f>ROUND(ROUND(H102,2)*ROUND(G102,3),2)</f>
      </c>
      <c r="O102">
        <f>(I102*21)/100</f>
      </c>
      <c r="P102" t="s">
        <v>27</v>
      </c>
    </row>
    <row r="103" spans="1:5" ht="12.75">
      <c r="A103" s="35" t="s">
        <v>52</v>
      </c>
      <c r="E103" s="36" t="s">
        <v>228</v>
      </c>
    </row>
    <row r="104" spans="1:5" ht="25.5">
      <c r="A104" s="37" t="s">
        <v>54</v>
      </c>
      <c r="E104" s="38" t="s">
        <v>229</v>
      </c>
    </row>
    <row r="105" spans="1:5" ht="51">
      <c r="A105" t="s">
        <v>55</v>
      </c>
      <c r="E105" s="36" t="s">
        <v>224</v>
      </c>
    </row>
    <row r="106" spans="1:16" ht="12.75">
      <c r="A106" s="24" t="s">
        <v>47</v>
      </c>
      <c r="B106" s="29" t="s">
        <v>230</v>
      </c>
      <c r="C106" s="29" t="s">
        <v>231</v>
      </c>
      <c r="D106" s="24" t="s">
        <v>49</v>
      </c>
      <c r="E106" s="30" t="s">
        <v>232</v>
      </c>
      <c r="F106" s="31" t="s">
        <v>163</v>
      </c>
      <c r="G106" s="32">
        <v>23971.73</v>
      </c>
      <c r="H106" s="33">
        <v>0</v>
      </c>
      <c r="I106" s="34">
        <f>ROUND(ROUND(H106,2)*ROUND(G106,3),2)</f>
      </c>
      <c r="O106">
        <f>(I106*21)/100</f>
      </c>
      <c r="P106" t="s">
        <v>27</v>
      </c>
    </row>
    <row r="107" spans="1:5" ht="12.75">
      <c r="A107" s="35" t="s">
        <v>52</v>
      </c>
      <c r="E107" s="36" t="s">
        <v>233</v>
      </c>
    </row>
    <row r="108" spans="1:5" ht="12.75">
      <c r="A108" s="37" t="s">
        <v>54</v>
      </c>
      <c r="E108" s="38" t="s">
        <v>234</v>
      </c>
    </row>
    <row r="109" spans="1:5" ht="76.5">
      <c r="A109" t="s">
        <v>55</v>
      </c>
      <c r="E109" s="36" t="s">
        <v>235</v>
      </c>
    </row>
    <row r="110" spans="1:16" ht="12.75">
      <c r="A110" s="24" t="s">
        <v>47</v>
      </c>
      <c r="B110" s="29" t="s">
        <v>236</v>
      </c>
      <c r="C110" s="29" t="s">
        <v>237</v>
      </c>
      <c r="D110" s="24" t="s">
        <v>49</v>
      </c>
      <c r="E110" s="30" t="s">
        <v>238</v>
      </c>
      <c r="F110" s="31" t="s">
        <v>163</v>
      </c>
      <c r="G110" s="32">
        <v>3329</v>
      </c>
      <c r="H110" s="33">
        <v>0</v>
      </c>
      <c r="I110" s="34">
        <f>ROUND(ROUND(H110,2)*ROUND(G110,3),2)</f>
      </c>
      <c r="O110">
        <f>(I110*21)/100</f>
      </c>
      <c r="P110" t="s">
        <v>27</v>
      </c>
    </row>
    <row r="111" spans="1:5" ht="12.75">
      <c r="A111" s="35" t="s">
        <v>52</v>
      </c>
      <c r="E111" s="36" t="s">
        <v>49</v>
      </c>
    </row>
    <row r="112" spans="1:5" ht="12.75">
      <c r="A112" s="37" t="s">
        <v>54</v>
      </c>
      <c r="E112" s="38" t="s">
        <v>239</v>
      </c>
    </row>
    <row r="113" spans="1:5" ht="38.25">
      <c r="A113" t="s">
        <v>55</v>
      </c>
      <c r="E113" s="36" t="s">
        <v>240</v>
      </c>
    </row>
    <row r="114" spans="1:16" ht="12.75">
      <c r="A114" s="24" t="s">
        <v>47</v>
      </c>
      <c r="B114" s="29" t="s">
        <v>241</v>
      </c>
      <c r="C114" s="29" t="s">
        <v>242</v>
      </c>
      <c r="D114" s="24" t="s">
        <v>49</v>
      </c>
      <c r="E114" s="30" t="s">
        <v>243</v>
      </c>
      <c r="F114" s="31" t="s">
        <v>163</v>
      </c>
      <c r="G114" s="32">
        <v>24647.45</v>
      </c>
      <c r="H114" s="33">
        <v>0</v>
      </c>
      <c r="I114" s="34">
        <f>ROUND(ROUND(H114,2)*ROUND(G114,3),2)</f>
      </c>
      <c r="O114">
        <f>(I114*21)/100</f>
      </c>
      <c r="P114" t="s">
        <v>27</v>
      </c>
    </row>
    <row r="115" spans="1:5" ht="12.75">
      <c r="A115" s="35" t="s">
        <v>52</v>
      </c>
      <c r="E115" s="36" t="s">
        <v>244</v>
      </c>
    </row>
    <row r="116" spans="1:5" ht="25.5">
      <c r="A116" s="37" t="s">
        <v>54</v>
      </c>
      <c r="E116" s="38" t="s">
        <v>245</v>
      </c>
    </row>
    <row r="117" spans="1:5" ht="51">
      <c r="A117" t="s">
        <v>55</v>
      </c>
      <c r="E117" s="36" t="s">
        <v>246</v>
      </c>
    </row>
    <row r="118" spans="1:16" ht="12.75">
      <c r="A118" s="24" t="s">
        <v>47</v>
      </c>
      <c r="B118" s="29" t="s">
        <v>247</v>
      </c>
      <c r="C118" s="29" t="s">
        <v>248</v>
      </c>
      <c r="D118" s="24" t="s">
        <v>49</v>
      </c>
      <c r="E118" s="30" t="s">
        <v>249</v>
      </c>
      <c r="F118" s="31" t="s">
        <v>163</v>
      </c>
      <c r="G118" s="32">
        <v>45922.6</v>
      </c>
      <c r="H118" s="33">
        <v>0</v>
      </c>
      <c r="I118" s="34">
        <f>ROUND(ROUND(H118,2)*ROUND(G118,3),2)</f>
      </c>
      <c r="O118">
        <f>(I118*21)/100</f>
      </c>
      <c r="P118" t="s">
        <v>27</v>
      </c>
    </row>
    <row r="119" spans="1:5" ht="12.75">
      <c r="A119" s="35" t="s">
        <v>52</v>
      </c>
      <c r="E119" s="36" t="s">
        <v>250</v>
      </c>
    </row>
    <row r="120" spans="1:5" ht="25.5">
      <c r="A120" s="37" t="s">
        <v>54</v>
      </c>
      <c r="E120" s="38" t="s">
        <v>251</v>
      </c>
    </row>
    <row r="121" spans="1:5" ht="51">
      <c r="A121" t="s">
        <v>55</v>
      </c>
      <c r="E121" s="36" t="s">
        <v>246</v>
      </c>
    </row>
    <row r="122" spans="1:16" ht="12.75">
      <c r="A122" s="24" t="s">
        <v>47</v>
      </c>
      <c r="B122" s="29" t="s">
        <v>252</v>
      </c>
      <c r="C122" s="29" t="s">
        <v>253</v>
      </c>
      <c r="D122" s="24" t="s">
        <v>49</v>
      </c>
      <c r="E122" s="30" t="s">
        <v>254</v>
      </c>
      <c r="F122" s="31" t="s">
        <v>163</v>
      </c>
      <c r="G122" s="32">
        <v>22197.05</v>
      </c>
      <c r="H122" s="33">
        <v>0</v>
      </c>
      <c r="I122" s="34">
        <f>ROUND(ROUND(H122,2)*ROUND(G122,3),2)</f>
      </c>
      <c r="O122">
        <f>(I122*21)/100</f>
      </c>
      <c r="P122" t="s">
        <v>27</v>
      </c>
    </row>
    <row r="123" spans="1:5" ht="12.75">
      <c r="A123" s="35" t="s">
        <v>52</v>
      </c>
      <c r="E123" s="36" t="s">
        <v>49</v>
      </c>
    </row>
    <row r="124" spans="1:5" ht="12.75">
      <c r="A124" s="37" t="s">
        <v>54</v>
      </c>
      <c r="E124" s="38" t="s">
        <v>255</v>
      </c>
    </row>
    <row r="125" spans="1:5" ht="140.25">
      <c r="A125" t="s">
        <v>55</v>
      </c>
      <c r="E125" s="36" t="s">
        <v>256</v>
      </c>
    </row>
    <row r="126" spans="1:16" ht="12.75">
      <c r="A126" s="24" t="s">
        <v>47</v>
      </c>
      <c r="B126" s="29" t="s">
        <v>257</v>
      </c>
      <c r="C126" s="29" t="s">
        <v>258</v>
      </c>
      <c r="D126" s="24" t="s">
        <v>49</v>
      </c>
      <c r="E126" s="30" t="s">
        <v>259</v>
      </c>
      <c r="F126" s="31" t="s">
        <v>163</v>
      </c>
      <c r="G126" s="32">
        <v>22809.65</v>
      </c>
      <c r="H126" s="33">
        <v>0</v>
      </c>
      <c r="I126" s="34">
        <f>ROUND(ROUND(H126,2)*ROUND(G126,3),2)</f>
      </c>
      <c r="O126">
        <f>(I126*21)/100</f>
      </c>
      <c r="P126" t="s">
        <v>27</v>
      </c>
    </row>
    <row r="127" spans="1:5" ht="12.75">
      <c r="A127" s="35" t="s">
        <v>52</v>
      </c>
      <c r="E127" s="36" t="s">
        <v>49</v>
      </c>
    </row>
    <row r="128" spans="1:5" ht="12.75">
      <c r="A128" s="37" t="s">
        <v>54</v>
      </c>
      <c r="E128" s="38" t="s">
        <v>260</v>
      </c>
    </row>
    <row r="129" spans="1:5" ht="140.25">
      <c r="A129" t="s">
        <v>55</v>
      </c>
      <c r="E129" s="36" t="s">
        <v>256</v>
      </c>
    </row>
    <row r="130" spans="1:16" ht="12.75">
      <c r="A130" s="24" t="s">
        <v>47</v>
      </c>
      <c r="B130" s="29" t="s">
        <v>261</v>
      </c>
      <c r="C130" s="29" t="s">
        <v>262</v>
      </c>
      <c r="D130" s="24" t="s">
        <v>49</v>
      </c>
      <c r="E130" s="30" t="s">
        <v>263</v>
      </c>
      <c r="F130" s="31" t="s">
        <v>163</v>
      </c>
      <c r="G130" s="32">
        <v>23452.88</v>
      </c>
      <c r="H130" s="33">
        <v>0</v>
      </c>
      <c r="I130" s="34">
        <f>ROUND(ROUND(H130,2)*ROUND(G130,3),2)</f>
      </c>
      <c r="O130">
        <f>(I130*21)/100</f>
      </c>
      <c r="P130" t="s">
        <v>27</v>
      </c>
    </row>
    <row r="131" spans="1:5" ht="12.75">
      <c r="A131" s="35" t="s">
        <v>52</v>
      </c>
      <c r="E131" s="36" t="s">
        <v>49</v>
      </c>
    </row>
    <row r="132" spans="1:5" ht="25.5">
      <c r="A132" s="37" t="s">
        <v>54</v>
      </c>
      <c r="E132" s="38" t="s">
        <v>264</v>
      </c>
    </row>
    <row r="133" spans="1:5" ht="140.25">
      <c r="A133" t="s">
        <v>55</v>
      </c>
      <c r="E133" s="36" t="s">
        <v>256</v>
      </c>
    </row>
    <row r="134" spans="1:16" ht="12.75">
      <c r="A134" s="24" t="s">
        <v>47</v>
      </c>
      <c r="B134" s="29" t="s">
        <v>265</v>
      </c>
      <c r="C134" s="29" t="s">
        <v>266</v>
      </c>
      <c r="D134" s="24" t="s">
        <v>49</v>
      </c>
      <c r="E134" s="30" t="s">
        <v>267</v>
      </c>
      <c r="F134" s="31" t="s">
        <v>163</v>
      </c>
      <c r="G134" s="32">
        <v>2</v>
      </c>
      <c r="H134" s="33">
        <v>0</v>
      </c>
      <c r="I134" s="34">
        <f>ROUND(ROUND(H134,2)*ROUND(G134,3),2)</f>
      </c>
      <c r="O134">
        <f>(I134*21)/100</f>
      </c>
      <c r="P134" t="s">
        <v>27</v>
      </c>
    </row>
    <row r="135" spans="1:5" ht="12.75">
      <c r="A135" s="35" t="s">
        <v>52</v>
      </c>
      <c r="E135" s="36" t="s">
        <v>268</v>
      </c>
    </row>
    <row r="136" spans="1:5" ht="12.75">
      <c r="A136" s="37" t="s">
        <v>54</v>
      </c>
      <c r="E136" s="38" t="s">
        <v>269</v>
      </c>
    </row>
    <row r="137" spans="1:5" ht="153">
      <c r="A137" t="s">
        <v>55</v>
      </c>
      <c r="E137" s="36" t="s">
        <v>270</v>
      </c>
    </row>
    <row r="138" spans="1:16" ht="12.75">
      <c r="A138" s="24" t="s">
        <v>47</v>
      </c>
      <c r="B138" s="29" t="s">
        <v>271</v>
      </c>
      <c r="C138" s="29" t="s">
        <v>272</v>
      </c>
      <c r="D138" s="24" t="s">
        <v>49</v>
      </c>
      <c r="E138" s="30" t="s">
        <v>273</v>
      </c>
      <c r="F138" s="31" t="s">
        <v>163</v>
      </c>
      <c r="G138" s="32">
        <v>17.883</v>
      </c>
      <c r="H138" s="33">
        <v>0</v>
      </c>
      <c r="I138" s="34">
        <f>ROUND(ROUND(H138,2)*ROUND(G138,3),2)</f>
      </c>
      <c r="O138">
        <f>(I138*21)/100</f>
      </c>
      <c r="P138" t="s">
        <v>27</v>
      </c>
    </row>
    <row r="139" spans="1:5" ht="12.75">
      <c r="A139" s="35" t="s">
        <v>52</v>
      </c>
      <c r="E139" s="36" t="s">
        <v>49</v>
      </c>
    </row>
    <row r="140" spans="1:5" ht="12.75">
      <c r="A140" s="37" t="s">
        <v>54</v>
      </c>
      <c r="E140" s="38" t="s">
        <v>274</v>
      </c>
    </row>
    <row r="141" spans="1:5" ht="89.25">
      <c r="A141" t="s">
        <v>55</v>
      </c>
      <c r="E141" s="36" t="s">
        <v>275</v>
      </c>
    </row>
    <row r="142" spans="1:18" ht="12.75" customHeight="1">
      <c r="A142" s="6" t="s">
        <v>45</v>
      </c>
      <c r="B142" s="6"/>
      <c r="C142" s="41" t="s">
        <v>79</v>
      </c>
      <c r="D142" s="6"/>
      <c r="E142" s="27" t="s">
        <v>276</v>
      </c>
      <c r="F142" s="6"/>
      <c r="G142" s="6"/>
      <c r="H142" s="6"/>
      <c r="I142" s="42">
        <f>0+Q142</f>
      </c>
      <c r="O142">
        <f>0+R142</f>
      </c>
      <c r="Q142">
        <f>0+I143+I147</f>
      </c>
      <c r="R142">
        <f>0+O143+O147</f>
      </c>
    </row>
    <row r="143" spans="1:16" ht="12.75">
      <c r="A143" s="24" t="s">
        <v>47</v>
      </c>
      <c r="B143" s="29" t="s">
        <v>277</v>
      </c>
      <c r="C143" s="29" t="s">
        <v>278</v>
      </c>
      <c r="D143" s="24" t="s">
        <v>49</v>
      </c>
      <c r="E143" s="30" t="s">
        <v>279</v>
      </c>
      <c r="F143" s="31" t="s">
        <v>83</v>
      </c>
      <c r="G143" s="32">
        <v>1</v>
      </c>
      <c r="H143" s="33">
        <v>0</v>
      </c>
      <c r="I143" s="34">
        <f>ROUND(ROUND(H143,2)*ROUND(G143,3),2)</f>
      </c>
      <c r="O143">
        <f>(I143*21)/100</f>
      </c>
      <c r="P143" t="s">
        <v>27</v>
      </c>
    </row>
    <row r="144" spans="1:5" ht="12.75">
      <c r="A144" s="35" t="s">
        <v>52</v>
      </c>
      <c r="E144" s="36" t="s">
        <v>280</v>
      </c>
    </row>
    <row r="145" spans="1:5" ht="12.75">
      <c r="A145" s="37" t="s">
        <v>54</v>
      </c>
      <c r="E145" s="38" t="s">
        <v>62</v>
      </c>
    </row>
    <row r="146" spans="1:5" ht="89.25">
      <c r="A146" t="s">
        <v>55</v>
      </c>
      <c r="E146" s="36" t="s">
        <v>281</v>
      </c>
    </row>
    <row r="147" spans="1:16" ht="12.75">
      <c r="A147" s="24" t="s">
        <v>47</v>
      </c>
      <c r="B147" s="29" t="s">
        <v>282</v>
      </c>
      <c r="C147" s="29" t="s">
        <v>283</v>
      </c>
      <c r="D147" s="24" t="s">
        <v>49</v>
      </c>
      <c r="E147" s="30" t="s">
        <v>284</v>
      </c>
      <c r="F147" s="31" t="s">
        <v>83</v>
      </c>
      <c r="G147" s="32">
        <v>1</v>
      </c>
      <c r="H147" s="33">
        <v>0</v>
      </c>
      <c r="I147" s="34">
        <f>ROUND(ROUND(H147,2)*ROUND(G147,3),2)</f>
      </c>
      <c r="O147">
        <f>(I147*21)/100</f>
      </c>
      <c r="P147" t="s">
        <v>27</v>
      </c>
    </row>
    <row r="148" spans="1:5" ht="12.75">
      <c r="A148" s="35" t="s">
        <v>52</v>
      </c>
      <c r="E148" s="36" t="s">
        <v>285</v>
      </c>
    </row>
    <row r="149" spans="1:5" ht="12.75">
      <c r="A149" s="37" t="s">
        <v>54</v>
      </c>
      <c r="E149" s="38" t="s">
        <v>62</v>
      </c>
    </row>
    <row r="150" spans="1:5" ht="76.5">
      <c r="A150" t="s">
        <v>55</v>
      </c>
      <c r="E150" s="36" t="s">
        <v>286</v>
      </c>
    </row>
    <row r="151" spans="1:18" ht="12.75" customHeight="1">
      <c r="A151" s="6" t="s">
        <v>45</v>
      </c>
      <c r="B151" s="6"/>
      <c r="C151" s="41" t="s">
        <v>42</v>
      </c>
      <c r="D151" s="6"/>
      <c r="E151" s="27" t="s">
        <v>287</v>
      </c>
      <c r="F151" s="6"/>
      <c r="G151" s="6"/>
      <c r="H151" s="6"/>
      <c r="I151" s="42">
        <f>0+Q151</f>
      </c>
      <c r="O151">
        <f>0+R151</f>
      </c>
      <c r="Q151">
        <f>0+I152+I156+I160+I164+I168+I172+I176+I180+I184+I188+I192</f>
      </c>
      <c r="R151">
        <f>0+O152+O156+O160+O164+O168+O172+O176+O180+O184+O188+O192</f>
      </c>
    </row>
    <row r="152" spans="1:16" ht="25.5">
      <c r="A152" s="24" t="s">
        <v>47</v>
      </c>
      <c r="B152" s="29" t="s">
        <v>288</v>
      </c>
      <c r="C152" s="29" t="s">
        <v>289</v>
      </c>
      <c r="D152" s="24" t="s">
        <v>49</v>
      </c>
      <c r="E152" s="30" t="s">
        <v>290</v>
      </c>
      <c r="F152" s="31" t="s">
        <v>154</v>
      </c>
      <c r="G152" s="32">
        <v>266</v>
      </c>
      <c r="H152" s="33">
        <v>0</v>
      </c>
      <c r="I152" s="34">
        <f>ROUND(ROUND(H152,2)*ROUND(G152,3),2)</f>
      </c>
      <c r="O152">
        <f>(I152*21)/100</f>
      </c>
      <c r="P152" t="s">
        <v>27</v>
      </c>
    </row>
    <row r="153" spans="1:5" ht="12.75">
      <c r="A153" s="35" t="s">
        <v>52</v>
      </c>
      <c r="E153" s="36" t="s">
        <v>291</v>
      </c>
    </row>
    <row r="154" spans="1:5" ht="12.75">
      <c r="A154" s="37" t="s">
        <v>54</v>
      </c>
      <c r="E154" s="38" t="s">
        <v>292</v>
      </c>
    </row>
    <row r="155" spans="1:5" ht="127.5">
      <c r="A155" t="s">
        <v>55</v>
      </c>
      <c r="E155" s="36" t="s">
        <v>293</v>
      </c>
    </row>
    <row r="156" spans="1:16" ht="12.75">
      <c r="A156" s="24" t="s">
        <v>47</v>
      </c>
      <c r="B156" s="29" t="s">
        <v>294</v>
      </c>
      <c r="C156" s="29" t="s">
        <v>295</v>
      </c>
      <c r="D156" s="24" t="s">
        <v>123</v>
      </c>
      <c r="E156" s="30" t="s">
        <v>296</v>
      </c>
      <c r="F156" s="31" t="s">
        <v>83</v>
      </c>
      <c r="G156" s="32">
        <v>222</v>
      </c>
      <c r="H156" s="33">
        <v>0</v>
      </c>
      <c r="I156" s="34">
        <f>ROUND(ROUND(H156,2)*ROUND(G156,3),2)</f>
      </c>
      <c r="O156">
        <f>(I156*21)/100</f>
      </c>
      <c r="P156" t="s">
        <v>27</v>
      </c>
    </row>
    <row r="157" spans="1:5" ht="12.75">
      <c r="A157" s="35" t="s">
        <v>52</v>
      </c>
      <c r="E157" s="36" t="s">
        <v>297</v>
      </c>
    </row>
    <row r="158" spans="1:5" ht="12.75">
      <c r="A158" s="37" t="s">
        <v>54</v>
      </c>
      <c r="E158" s="38" t="s">
        <v>298</v>
      </c>
    </row>
    <row r="159" spans="1:5" ht="51">
      <c r="A159" t="s">
        <v>55</v>
      </c>
      <c r="E159" s="36" t="s">
        <v>299</v>
      </c>
    </row>
    <row r="160" spans="1:16" ht="12.75">
      <c r="A160" s="24" t="s">
        <v>47</v>
      </c>
      <c r="B160" s="29" t="s">
        <v>300</v>
      </c>
      <c r="C160" s="29" t="s">
        <v>295</v>
      </c>
      <c r="D160" s="24" t="s">
        <v>301</v>
      </c>
      <c r="E160" s="30" t="s">
        <v>296</v>
      </c>
      <c r="F160" s="31" t="s">
        <v>83</v>
      </c>
      <c r="G160" s="32">
        <v>46</v>
      </c>
      <c r="H160" s="33">
        <v>0</v>
      </c>
      <c r="I160" s="34">
        <f>ROUND(ROUND(H160,2)*ROUND(G160,3),2)</f>
      </c>
      <c r="O160">
        <f>(I160*21)/100</f>
      </c>
      <c r="P160" t="s">
        <v>27</v>
      </c>
    </row>
    <row r="161" spans="1:5" ht="12.75">
      <c r="A161" s="35" t="s">
        <v>52</v>
      </c>
      <c r="E161" s="36" t="s">
        <v>302</v>
      </c>
    </row>
    <row r="162" spans="1:5" ht="12.75">
      <c r="A162" s="37" t="s">
        <v>54</v>
      </c>
      <c r="E162" s="38" t="s">
        <v>303</v>
      </c>
    </row>
    <row r="163" spans="1:5" ht="51">
      <c r="A163" t="s">
        <v>55</v>
      </c>
      <c r="E163" s="36" t="s">
        <v>299</v>
      </c>
    </row>
    <row r="164" spans="1:16" ht="25.5">
      <c r="A164" s="24" t="s">
        <v>47</v>
      </c>
      <c r="B164" s="29" t="s">
        <v>304</v>
      </c>
      <c r="C164" s="29" t="s">
        <v>305</v>
      </c>
      <c r="D164" s="24" t="s">
        <v>49</v>
      </c>
      <c r="E164" s="30" t="s">
        <v>306</v>
      </c>
      <c r="F164" s="31" t="s">
        <v>83</v>
      </c>
      <c r="G164" s="32">
        <v>8</v>
      </c>
      <c r="H164" s="33">
        <v>0</v>
      </c>
      <c r="I164" s="34">
        <f>ROUND(ROUND(H164,2)*ROUND(G164,3),2)</f>
      </c>
      <c r="O164">
        <f>(I164*21)/100</f>
      </c>
      <c r="P164" t="s">
        <v>27</v>
      </c>
    </row>
    <row r="165" spans="1:5" ht="12.75">
      <c r="A165" s="35" t="s">
        <v>52</v>
      </c>
      <c r="E165" s="36" t="s">
        <v>307</v>
      </c>
    </row>
    <row r="166" spans="1:5" ht="12.75">
      <c r="A166" s="37" t="s">
        <v>54</v>
      </c>
      <c r="E166" s="38" t="s">
        <v>308</v>
      </c>
    </row>
    <row r="167" spans="1:5" ht="51">
      <c r="A167" t="s">
        <v>55</v>
      </c>
      <c r="E167" s="36" t="s">
        <v>299</v>
      </c>
    </row>
    <row r="168" spans="1:16" ht="12.75">
      <c r="A168" s="24" t="s">
        <v>47</v>
      </c>
      <c r="B168" s="29" t="s">
        <v>309</v>
      </c>
      <c r="C168" s="29" t="s">
        <v>310</v>
      </c>
      <c r="D168" s="24" t="s">
        <v>49</v>
      </c>
      <c r="E168" s="30" t="s">
        <v>311</v>
      </c>
      <c r="F168" s="31" t="s">
        <v>154</v>
      </c>
      <c r="G168" s="32">
        <v>3.89</v>
      </c>
      <c r="H168" s="33">
        <v>0</v>
      </c>
      <c r="I168" s="34">
        <f>ROUND(ROUND(H168,2)*ROUND(G168,3),2)</f>
      </c>
      <c r="O168">
        <f>(I168*21)/100</f>
      </c>
      <c r="P168" t="s">
        <v>27</v>
      </c>
    </row>
    <row r="169" spans="1:5" ht="12.75">
      <c r="A169" s="35" t="s">
        <v>52</v>
      </c>
      <c r="E169" s="36" t="s">
        <v>49</v>
      </c>
    </row>
    <row r="170" spans="1:5" ht="12.75">
      <c r="A170" s="37" t="s">
        <v>54</v>
      </c>
      <c r="E170" s="38" t="s">
        <v>312</v>
      </c>
    </row>
    <row r="171" spans="1:5" ht="51">
      <c r="A171" t="s">
        <v>55</v>
      </c>
      <c r="E171" s="36" t="s">
        <v>313</v>
      </c>
    </row>
    <row r="172" spans="1:16" ht="12.75">
      <c r="A172" s="24" t="s">
        <v>47</v>
      </c>
      <c r="B172" s="29" t="s">
        <v>314</v>
      </c>
      <c r="C172" s="29" t="s">
        <v>315</v>
      </c>
      <c r="D172" s="24" t="s">
        <v>49</v>
      </c>
      <c r="E172" s="30" t="s">
        <v>316</v>
      </c>
      <c r="F172" s="31" t="s">
        <v>154</v>
      </c>
      <c r="G172" s="32">
        <v>168.08</v>
      </c>
      <c r="H172" s="33">
        <v>0</v>
      </c>
      <c r="I172" s="34">
        <f>ROUND(ROUND(H172,2)*ROUND(G172,3),2)</f>
      </c>
      <c r="O172">
        <f>(I172*21)/100</f>
      </c>
      <c r="P172" t="s">
        <v>27</v>
      </c>
    </row>
    <row r="173" spans="1:5" ht="12.75">
      <c r="A173" s="35" t="s">
        <v>52</v>
      </c>
      <c r="E173" s="36" t="s">
        <v>49</v>
      </c>
    </row>
    <row r="174" spans="1:5" ht="12.75">
      <c r="A174" s="37" t="s">
        <v>54</v>
      </c>
      <c r="E174" s="38" t="s">
        <v>317</v>
      </c>
    </row>
    <row r="175" spans="1:5" ht="51">
      <c r="A175" t="s">
        <v>55</v>
      </c>
      <c r="E175" s="36" t="s">
        <v>313</v>
      </c>
    </row>
    <row r="176" spans="1:16" ht="12.75">
      <c r="A176" s="24" t="s">
        <v>47</v>
      </c>
      <c r="B176" s="29" t="s">
        <v>318</v>
      </c>
      <c r="C176" s="29" t="s">
        <v>319</v>
      </c>
      <c r="D176" s="24" t="s">
        <v>49</v>
      </c>
      <c r="E176" s="30" t="s">
        <v>320</v>
      </c>
      <c r="F176" s="31" t="s">
        <v>154</v>
      </c>
      <c r="G176" s="32">
        <v>106.15</v>
      </c>
      <c r="H176" s="33">
        <v>0</v>
      </c>
      <c r="I176" s="34">
        <f>ROUND(ROUND(H176,2)*ROUND(G176,3),2)</f>
      </c>
      <c r="O176">
        <f>(I176*21)/100</f>
      </c>
      <c r="P176" t="s">
        <v>27</v>
      </c>
    </row>
    <row r="177" spans="1:5" ht="12.75">
      <c r="A177" s="35" t="s">
        <v>52</v>
      </c>
      <c r="E177" s="36" t="s">
        <v>321</v>
      </c>
    </row>
    <row r="178" spans="1:5" ht="12.75">
      <c r="A178" s="37" t="s">
        <v>54</v>
      </c>
      <c r="E178" s="38" t="s">
        <v>322</v>
      </c>
    </row>
    <row r="179" spans="1:5" ht="25.5">
      <c r="A179" t="s">
        <v>55</v>
      </c>
      <c r="E179" s="36" t="s">
        <v>323</v>
      </c>
    </row>
    <row r="180" spans="1:16" ht="12.75">
      <c r="A180" s="24" t="s">
        <v>47</v>
      </c>
      <c r="B180" s="29" t="s">
        <v>324</v>
      </c>
      <c r="C180" s="29" t="s">
        <v>325</v>
      </c>
      <c r="D180" s="24" t="s">
        <v>49</v>
      </c>
      <c r="E180" s="30" t="s">
        <v>326</v>
      </c>
      <c r="F180" s="31" t="s">
        <v>154</v>
      </c>
      <c r="G180" s="32">
        <v>261.23</v>
      </c>
      <c r="H180" s="33">
        <v>0</v>
      </c>
      <c r="I180" s="34">
        <f>ROUND(ROUND(H180,2)*ROUND(G180,3),2)</f>
      </c>
      <c r="O180">
        <f>(I180*21)/100</f>
      </c>
      <c r="P180" t="s">
        <v>27</v>
      </c>
    </row>
    <row r="181" spans="1:5" ht="12.75">
      <c r="A181" s="35" t="s">
        <v>52</v>
      </c>
      <c r="E181" s="36" t="s">
        <v>49</v>
      </c>
    </row>
    <row r="182" spans="1:5" ht="25.5">
      <c r="A182" s="37" t="s">
        <v>54</v>
      </c>
      <c r="E182" s="38" t="s">
        <v>155</v>
      </c>
    </row>
    <row r="183" spans="1:5" ht="38.25">
      <c r="A183" t="s">
        <v>55</v>
      </c>
      <c r="E183" s="36" t="s">
        <v>327</v>
      </c>
    </row>
    <row r="184" spans="1:16" ht="12.75">
      <c r="A184" s="24" t="s">
        <v>47</v>
      </c>
      <c r="B184" s="29" t="s">
        <v>328</v>
      </c>
      <c r="C184" s="29" t="s">
        <v>329</v>
      </c>
      <c r="D184" s="24" t="s">
        <v>49</v>
      </c>
      <c r="E184" s="30" t="s">
        <v>330</v>
      </c>
      <c r="F184" s="31" t="s">
        <v>163</v>
      </c>
      <c r="G184" s="32">
        <v>51.5</v>
      </c>
      <c r="H184" s="33">
        <v>0</v>
      </c>
      <c r="I184" s="34">
        <f>ROUND(ROUND(H184,2)*ROUND(G184,3),2)</f>
      </c>
      <c r="O184">
        <f>(I184*21)/100</f>
      </c>
      <c r="P184" t="s">
        <v>27</v>
      </c>
    </row>
    <row r="185" spans="1:5" ht="12.75">
      <c r="A185" s="35" t="s">
        <v>52</v>
      </c>
      <c r="E185" s="36" t="s">
        <v>331</v>
      </c>
    </row>
    <row r="186" spans="1:5" ht="12.75">
      <c r="A186" s="37" t="s">
        <v>54</v>
      </c>
      <c r="E186" s="38" t="s">
        <v>332</v>
      </c>
    </row>
    <row r="187" spans="1:5" ht="89.25">
      <c r="A187" t="s">
        <v>55</v>
      </c>
      <c r="E187" s="36" t="s">
        <v>333</v>
      </c>
    </row>
    <row r="188" spans="1:16" ht="25.5">
      <c r="A188" s="24" t="s">
        <v>47</v>
      </c>
      <c r="B188" s="29" t="s">
        <v>334</v>
      </c>
      <c r="C188" s="29" t="s">
        <v>335</v>
      </c>
      <c r="D188" s="24" t="s">
        <v>49</v>
      </c>
      <c r="E188" s="30" t="s">
        <v>336</v>
      </c>
      <c r="F188" s="31" t="s">
        <v>163</v>
      </c>
      <c r="G188" s="32">
        <v>5</v>
      </c>
      <c r="H188" s="33">
        <v>0</v>
      </c>
      <c r="I188" s="34">
        <f>ROUND(ROUND(H188,2)*ROUND(G188,3),2)</f>
      </c>
      <c r="O188">
        <f>(I188*21)/100</f>
      </c>
      <c r="P188" t="s">
        <v>27</v>
      </c>
    </row>
    <row r="189" spans="1:5" ht="12.75">
      <c r="A189" s="35" t="s">
        <v>52</v>
      </c>
      <c r="E189" s="36" t="s">
        <v>49</v>
      </c>
    </row>
    <row r="190" spans="1:5" ht="12.75">
      <c r="A190" s="37" t="s">
        <v>54</v>
      </c>
      <c r="E190" s="38" t="s">
        <v>337</v>
      </c>
    </row>
    <row r="191" spans="1:5" ht="89.25">
      <c r="A191" t="s">
        <v>55</v>
      </c>
      <c r="E191" s="36" t="s">
        <v>333</v>
      </c>
    </row>
    <row r="192" spans="1:16" ht="12.75">
      <c r="A192" s="24" t="s">
        <v>47</v>
      </c>
      <c r="B192" s="29" t="s">
        <v>338</v>
      </c>
      <c r="C192" s="29" t="s">
        <v>339</v>
      </c>
      <c r="D192" s="24" t="s">
        <v>49</v>
      </c>
      <c r="E192" s="30" t="s">
        <v>340</v>
      </c>
      <c r="F192" s="31" t="s">
        <v>83</v>
      </c>
      <c r="G192" s="32">
        <v>1</v>
      </c>
      <c r="H192" s="33">
        <v>0</v>
      </c>
      <c r="I192" s="34">
        <f>ROUND(ROUND(H192,2)*ROUND(G192,3),2)</f>
      </c>
      <c r="O192">
        <f>(I192*21)/100</f>
      </c>
      <c r="P192" t="s">
        <v>27</v>
      </c>
    </row>
    <row r="193" spans="1:5" ht="12.75">
      <c r="A193" s="35" t="s">
        <v>52</v>
      </c>
      <c r="E193" s="36" t="s">
        <v>49</v>
      </c>
    </row>
    <row r="194" spans="1:5" ht="12.75">
      <c r="A194" s="37" t="s">
        <v>54</v>
      </c>
      <c r="E194" s="38" t="s">
        <v>62</v>
      </c>
    </row>
    <row r="195" spans="1:5" ht="76.5">
      <c r="A195" t="s">
        <v>55</v>
      </c>
      <c r="E195" s="36" t="s">
        <v>341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0+O9+O38+O147+O160+O225+O242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342</v>
      </c>
      <c r="I3" s="39">
        <f>0+I9+I38+I147+I160+I225+I242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342</v>
      </c>
      <c r="D4" s="1"/>
      <c r="E4" s="14" t="s">
        <v>343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342</v>
      </c>
      <c r="D5" s="6"/>
      <c r="E5" s="18" t="s">
        <v>343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0+I10+I14+I18+I22+I26+I30+I34</f>
      </c>
      <c r="R9">
        <f>0+O10+O14+O18+O22+O26+O30+O34</f>
      </c>
    </row>
    <row r="10" spans="1:16" ht="12.75">
      <c r="A10" s="24" t="s">
        <v>47</v>
      </c>
      <c r="B10" s="29" t="s">
        <v>31</v>
      </c>
      <c r="C10" s="29" t="s">
        <v>122</v>
      </c>
      <c r="D10" s="24" t="s">
        <v>123</v>
      </c>
      <c r="E10" s="30" t="s">
        <v>124</v>
      </c>
      <c r="F10" s="31" t="s">
        <v>125</v>
      </c>
      <c r="G10" s="32">
        <v>14993.024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2.75">
      <c r="A11" s="35" t="s">
        <v>52</v>
      </c>
      <c r="E11" s="36" t="s">
        <v>126</v>
      </c>
    </row>
    <row r="12" spans="1:5" ht="76.5">
      <c r="A12" s="37" t="s">
        <v>54</v>
      </c>
      <c r="E12" s="38" t="s">
        <v>344</v>
      </c>
    </row>
    <row r="13" spans="1:5" ht="25.5">
      <c r="A13" t="s">
        <v>55</v>
      </c>
      <c r="E13" s="36" t="s">
        <v>128</v>
      </c>
    </row>
    <row r="14" spans="1:16" ht="12.75">
      <c r="A14" s="24" t="s">
        <v>47</v>
      </c>
      <c r="B14" s="29" t="s">
        <v>27</v>
      </c>
      <c r="C14" s="29" t="s">
        <v>122</v>
      </c>
      <c r="D14" s="24" t="s">
        <v>301</v>
      </c>
      <c r="E14" s="30" t="s">
        <v>124</v>
      </c>
      <c r="F14" s="31" t="s">
        <v>125</v>
      </c>
      <c r="G14" s="32">
        <v>2541.07</v>
      </c>
      <c r="H14" s="33">
        <v>0</v>
      </c>
      <c r="I14" s="34">
        <f>ROUND(ROUND(H14,2)*ROUND(G14,3),2)</f>
      </c>
      <c r="O14">
        <f>(I14*21)/100</f>
      </c>
      <c r="P14" t="s">
        <v>27</v>
      </c>
    </row>
    <row r="15" spans="1:5" ht="12.75">
      <c r="A15" s="35" t="s">
        <v>52</v>
      </c>
      <c r="E15" s="36" t="s">
        <v>345</v>
      </c>
    </row>
    <row r="16" spans="1:5" ht="76.5">
      <c r="A16" s="37" t="s">
        <v>54</v>
      </c>
      <c r="E16" s="38" t="s">
        <v>346</v>
      </c>
    </row>
    <row r="17" spans="1:5" ht="25.5">
      <c r="A17" t="s">
        <v>55</v>
      </c>
      <c r="E17" s="36" t="s">
        <v>128</v>
      </c>
    </row>
    <row r="18" spans="1:16" ht="12.75">
      <c r="A18" s="24" t="s">
        <v>47</v>
      </c>
      <c r="B18" s="29" t="s">
        <v>26</v>
      </c>
      <c r="C18" s="29" t="s">
        <v>122</v>
      </c>
      <c r="D18" s="24" t="s">
        <v>129</v>
      </c>
      <c r="E18" s="30" t="s">
        <v>124</v>
      </c>
      <c r="F18" s="31" t="s">
        <v>125</v>
      </c>
      <c r="G18" s="32">
        <v>10</v>
      </c>
      <c r="H18" s="33">
        <v>0</v>
      </c>
      <c r="I18" s="34">
        <f>ROUND(ROUND(H18,2)*ROUND(G18,3),2)</f>
      </c>
      <c r="O18">
        <f>(I18*21)/100</f>
      </c>
      <c r="P18" t="s">
        <v>27</v>
      </c>
    </row>
    <row r="19" spans="1:5" ht="12.75">
      <c r="A19" s="35" t="s">
        <v>52</v>
      </c>
      <c r="E19" s="36" t="s">
        <v>130</v>
      </c>
    </row>
    <row r="20" spans="1:5" ht="12.75">
      <c r="A20" s="37" t="s">
        <v>54</v>
      </c>
      <c r="E20" s="38" t="s">
        <v>347</v>
      </c>
    </row>
    <row r="21" spans="1:5" ht="25.5">
      <c r="A21" t="s">
        <v>55</v>
      </c>
      <c r="E21" s="36" t="s">
        <v>128</v>
      </c>
    </row>
    <row r="22" spans="1:16" ht="12.75">
      <c r="A22" s="24" t="s">
        <v>47</v>
      </c>
      <c r="B22" s="29" t="s">
        <v>35</v>
      </c>
      <c r="C22" s="29" t="s">
        <v>122</v>
      </c>
      <c r="D22" s="24" t="s">
        <v>348</v>
      </c>
      <c r="E22" s="30" t="s">
        <v>124</v>
      </c>
      <c r="F22" s="31" t="s">
        <v>125</v>
      </c>
      <c r="G22" s="32">
        <v>8.222</v>
      </c>
      <c r="H22" s="33">
        <v>0</v>
      </c>
      <c r="I22" s="34">
        <f>ROUND(ROUND(H22,2)*ROUND(G22,3),2)</f>
      </c>
      <c r="O22">
        <f>(I22*21)/100</f>
      </c>
      <c r="P22" t="s">
        <v>27</v>
      </c>
    </row>
    <row r="23" spans="1:5" ht="12.75">
      <c r="A23" s="35" t="s">
        <v>52</v>
      </c>
      <c r="E23" s="36" t="s">
        <v>349</v>
      </c>
    </row>
    <row r="24" spans="1:5" ht="51">
      <c r="A24" s="37" t="s">
        <v>54</v>
      </c>
      <c r="E24" s="38" t="s">
        <v>350</v>
      </c>
    </row>
    <row r="25" spans="1:5" ht="25.5">
      <c r="A25" t="s">
        <v>55</v>
      </c>
      <c r="E25" s="36" t="s">
        <v>128</v>
      </c>
    </row>
    <row r="26" spans="1:16" ht="12.75">
      <c r="A26" s="24" t="s">
        <v>47</v>
      </c>
      <c r="B26" s="29" t="s">
        <v>37</v>
      </c>
      <c r="C26" s="29" t="s">
        <v>122</v>
      </c>
      <c r="D26" s="24" t="s">
        <v>132</v>
      </c>
      <c r="E26" s="30" t="s">
        <v>124</v>
      </c>
      <c r="F26" s="31" t="s">
        <v>125</v>
      </c>
      <c r="G26" s="32">
        <v>39.223</v>
      </c>
      <c r="H26" s="33">
        <v>0</v>
      </c>
      <c r="I26" s="34">
        <f>ROUND(ROUND(H26,2)*ROUND(G26,3),2)</f>
      </c>
      <c r="O26">
        <f>(I26*21)/100</f>
      </c>
      <c r="P26" t="s">
        <v>27</v>
      </c>
    </row>
    <row r="27" spans="1:5" ht="12.75">
      <c r="A27" s="35" t="s">
        <v>52</v>
      </c>
      <c r="E27" s="36" t="s">
        <v>133</v>
      </c>
    </row>
    <row r="28" spans="1:5" ht="12.75">
      <c r="A28" s="37" t="s">
        <v>54</v>
      </c>
      <c r="E28" s="38" t="s">
        <v>351</v>
      </c>
    </row>
    <row r="29" spans="1:5" ht="25.5">
      <c r="A29" t="s">
        <v>55</v>
      </c>
      <c r="E29" s="36" t="s">
        <v>128</v>
      </c>
    </row>
    <row r="30" spans="1:16" ht="12.75">
      <c r="A30" s="24" t="s">
        <v>47</v>
      </c>
      <c r="B30" s="29" t="s">
        <v>39</v>
      </c>
      <c r="C30" s="29" t="s">
        <v>352</v>
      </c>
      <c r="D30" s="24" t="s">
        <v>49</v>
      </c>
      <c r="E30" s="30" t="s">
        <v>353</v>
      </c>
      <c r="F30" s="31" t="s">
        <v>138</v>
      </c>
      <c r="G30" s="32">
        <v>105.368</v>
      </c>
      <c r="H30" s="33">
        <v>0</v>
      </c>
      <c r="I30" s="34">
        <f>ROUND(ROUND(H30,2)*ROUND(G30,3),2)</f>
      </c>
      <c r="O30">
        <f>(I30*21)/100</f>
      </c>
      <c r="P30" t="s">
        <v>27</v>
      </c>
    </row>
    <row r="31" spans="1:5" ht="12.75">
      <c r="A31" s="35" t="s">
        <v>52</v>
      </c>
      <c r="E31" s="36" t="s">
        <v>354</v>
      </c>
    </row>
    <row r="32" spans="1:5" ht="12.75">
      <c r="A32" s="37" t="s">
        <v>54</v>
      </c>
      <c r="E32" s="38" t="s">
        <v>355</v>
      </c>
    </row>
    <row r="33" spans="1:5" ht="25.5">
      <c r="A33" t="s">
        <v>55</v>
      </c>
      <c r="E33" s="36" t="s">
        <v>356</v>
      </c>
    </row>
    <row r="34" spans="1:16" ht="12.75">
      <c r="A34" s="24" t="s">
        <v>47</v>
      </c>
      <c r="B34" s="29" t="s">
        <v>357</v>
      </c>
      <c r="C34" s="29" t="s">
        <v>358</v>
      </c>
      <c r="D34" s="24" t="s">
        <v>49</v>
      </c>
      <c r="E34" s="30" t="s">
        <v>359</v>
      </c>
      <c r="F34" s="31" t="s">
        <v>125</v>
      </c>
      <c r="G34" s="32">
        <v>1876.415</v>
      </c>
      <c r="H34" s="33">
        <v>0</v>
      </c>
      <c r="I34" s="34">
        <f>ROUND(ROUND(H34,2)*ROUND(G34,3),2)</f>
      </c>
      <c r="O34">
        <f>(I34*21)/100</f>
      </c>
      <c r="P34" t="s">
        <v>27</v>
      </c>
    </row>
    <row r="35" spans="1:5" ht="12.75">
      <c r="A35" s="35" t="s">
        <v>52</v>
      </c>
      <c r="E35" s="36" t="s">
        <v>133</v>
      </c>
    </row>
    <row r="36" spans="1:5" ht="51">
      <c r="A36" s="37" t="s">
        <v>54</v>
      </c>
      <c r="E36" s="38" t="s">
        <v>360</v>
      </c>
    </row>
    <row r="37" spans="1:5" ht="25.5">
      <c r="A37" t="s">
        <v>55</v>
      </c>
      <c r="E37" s="36" t="s">
        <v>128</v>
      </c>
    </row>
    <row r="38" spans="1:18" ht="12.75" customHeight="1">
      <c r="A38" s="6" t="s">
        <v>45</v>
      </c>
      <c r="B38" s="6"/>
      <c r="C38" s="41" t="s">
        <v>31</v>
      </c>
      <c r="D38" s="6"/>
      <c r="E38" s="27" t="s">
        <v>135</v>
      </c>
      <c r="F38" s="6"/>
      <c r="G38" s="6"/>
      <c r="H38" s="6"/>
      <c r="I38" s="42">
        <f>0+Q38</f>
      </c>
      <c r="O38">
        <f>0+R38</f>
      </c>
      <c r="Q38">
        <f>0+I39+I43+I47+I51+I55+I59+I63+I67+I71+I75+I79+I83+I87+I91+I95+I99+I103+I107+I111+I115+I119+I123+I127+I131+I135+I139+I143</f>
      </c>
      <c r="R38">
        <f>0+O39+O43+O47+O51+O55+O59+O63+O67+O71+O75+O79+O83+O87+O91+O95+O99+O103+O107+O111+O115+O119+O123+O127+O131+O135+O139+O143</f>
      </c>
    </row>
    <row r="39" spans="1:16" ht="12.75">
      <c r="A39" s="24" t="s">
        <v>47</v>
      </c>
      <c r="B39" s="29" t="s">
        <v>74</v>
      </c>
      <c r="C39" s="29" t="s">
        <v>361</v>
      </c>
      <c r="D39" s="24" t="s">
        <v>49</v>
      </c>
      <c r="E39" s="30" t="s">
        <v>362</v>
      </c>
      <c r="F39" s="31" t="s">
        <v>163</v>
      </c>
      <c r="G39" s="32">
        <v>80</v>
      </c>
      <c r="H39" s="33">
        <v>0</v>
      </c>
      <c r="I39" s="34">
        <f>ROUND(ROUND(H39,2)*ROUND(G39,3),2)</f>
      </c>
      <c r="O39">
        <f>(I39*21)/100</f>
      </c>
      <c r="P39" t="s">
        <v>27</v>
      </c>
    </row>
    <row r="40" spans="1:5" ht="12.75">
      <c r="A40" s="35" t="s">
        <v>52</v>
      </c>
      <c r="E40" s="36" t="s">
        <v>49</v>
      </c>
    </row>
    <row r="41" spans="1:5" ht="12.75">
      <c r="A41" s="37" t="s">
        <v>54</v>
      </c>
      <c r="E41" s="38" t="s">
        <v>363</v>
      </c>
    </row>
    <row r="42" spans="1:5" ht="38.25">
      <c r="A42" t="s">
        <v>55</v>
      </c>
      <c r="E42" s="36" t="s">
        <v>364</v>
      </c>
    </row>
    <row r="43" spans="1:16" ht="12.75">
      <c r="A43" s="24" t="s">
        <v>47</v>
      </c>
      <c r="B43" s="29" t="s">
        <v>79</v>
      </c>
      <c r="C43" s="29" t="s">
        <v>365</v>
      </c>
      <c r="D43" s="24" t="s">
        <v>49</v>
      </c>
      <c r="E43" s="30" t="s">
        <v>366</v>
      </c>
      <c r="F43" s="31" t="s">
        <v>163</v>
      </c>
      <c r="G43" s="32">
        <v>740.59</v>
      </c>
      <c r="H43" s="33">
        <v>0</v>
      </c>
      <c r="I43" s="34">
        <f>ROUND(ROUND(H43,2)*ROUND(G43,3),2)</f>
      </c>
      <c r="O43">
        <f>(I43*21)/100</f>
      </c>
      <c r="P43" t="s">
        <v>27</v>
      </c>
    </row>
    <row r="44" spans="1:5" ht="12.75">
      <c r="A44" s="35" t="s">
        <v>52</v>
      </c>
      <c r="E44" s="36" t="s">
        <v>367</v>
      </c>
    </row>
    <row r="45" spans="1:5" ht="12.75">
      <c r="A45" s="37" t="s">
        <v>54</v>
      </c>
      <c r="E45" s="38" t="s">
        <v>368</v>
      </c>
    </row>
    <row r="46" spans="1:5" ht="12.75">
      <c r="A46" t="s">
        <v>55</v>
      </c>
      <c r="E46" s="36" t="s">
        <v>369</v>
      </c>
    </row>
    <row r="47" spans="1:16" ht="25.5">
      <c r="A47" s="24" t="s">
        <v>47</v>
      </c>
      <c r="B47" s="29" t="s">
        <v>42</v>
      </c>
      <c r="C47" s="29" t="s">
        <v>370</v>
      </c>
      <c r="D47" s="24" t="s">
        <v>49</v>
      </c>
      <c r="E47" s="30" t="s">
        <v>371</v>
      </c>
      <c r="F47" s="31" t="s">
        <v>83</v>
      </c>
      <c r="G47" s="32">
        <v>4</v>
      </c>
      <c r="H47" s="33">
        <v>0</v>
      </c>
      <c r="I47" s="34">
        <f>ROUND(ROUND(H47,2)*ROUND(G47,3),2)</f>
      </c>
      <c r="O47">
        <f>(I47*21)/100</f>
      </c>
      <c r="P47" t="s">
        <v>27</v>
      </c>
    </row>
    <row r="48" spans="1:5" ht="12.75">
      <c r="A48" s="35" t="s">
        <v>52</v>
      </c>
      <c r="E48" s="36" t="s">
        <v>49</v>
      </c>
    </row>
    <row r="49" spans="1:5" ht="12.75">
      <c r="A49" s="37" t="s">
        <v>54</v>
      </c>
      <c r="E49" s="38" t="s">
        <v>372</v>
      </c>
    </row>
    <row r="50" spans="1:5" ht="165.75">
      <c r="A50" t="s">
        <v>55</v>
      </c>
      <c r="E50" s="36" t="s">
        <v>373</v>
      </c>
    </row>
    <row r="51" spans="1:16" ht="25.5">
      <c r="A51" s="24" t="s">
        <v>47</v>
      </c>
      <c r="B51" s="29" t="s">
        <v>44</v>
      </c>
      <c r="C51" s="29" t="s">
        <v>374</v>
      </c>
      <c r="D51" s="24" t="s">
        <v>49</v>
      </c>
      <c r="E51" s="30" t="s">
        <v>375</v>
      </c>
      <c r="F51" s="31" t="s">
        <v>83</v>
      </c>
      <c r="G51" s="32">
        <v>9</v>
      </c>
      <c r="H51" s="33">
        <v>0</v>
      </c>
      <c r="I51" s="34">
        <f>ROUND(ROUND(H51,2)*ROUND(G51,3),2)</f>
      </c>
      <c r="O51">
        <f>(I51*21)/100</f>
      </c>
      <c r="P51" t="s">
        <v>27</v>
      </c>
    </row>
    <row r="52" spans="1:5" ht="12.75">
      <c r="A52" s="35" t="s">
        <v>52</v>
      </c>
      <c r="E52" s="36" t="s">
        <v>49</v>
      </c>
    </row>
    <row r="53" spans="1:5" ht="12.75">
      <c r="A53" s="37" t="s">
        <v>54</v>
      </c>
      <c r="E53" s="38" t="s">
        <v>376</v>
      </c>
    </row>
    <row r="54" spans="1:5" ht="165.75">
      <c r="A54" t="s">
        <v>55</v>
      </c>
      <c r="E54" s="36" t="s">
        <v>373</v>
      </c>
    </row>
    <row r="55" spans="1:16" ht="25.5">
      <c r="A55" s="24" t="s">
        <v>47</v>
      </c>
      <c r="B55" s="29" t="s">
        <v>91</v>
      </c>
      <c r="C55" s="29" t="s">
        <v>377</v>
      </c>
      <c r="D55" s="24" t="s">
        <v>49</v>
      </c>
      <c r="E55" s="30" t="s">
        <v>378</v>
      </c>
      <c r="F55" s="31" t="s">
        <v>138</v>
      </c>
      <c r="G55" s="32">
        <v>14.801</v>
      </c>
      <c r="H55" s="33">
        <v>0</v>
      </c>
      <c r="I55" s="34">
        <f>ROUND(ROUND(H55,2)*ROUND(G55,3),2)</f>
      </c>
      <c r="O55">
        <f>(I55*21)/100</f>
      </c>
      <c r="P55" t="s">
        <v>27</v>
      </c>
    </row>
    <row r="56" spans="1:5" ht="12.75">
      <c r="A56" s="35" t="s">
        <v>52</v>
      </c>
      <c r="E56" s="36" t="s">
        <v>49</v>
      </c>
    </row>
    <row r="57" spans="1:5" ht="12.75">
      <c r="A57" s="37" t="s">
        <v>54</v>
      </c>
      <c r="E57" s="38" t="s">
        <v>379</v>
      </c>
    </row>
    <row r="58" spans="1:5" ht="63.75">
      <c r="A58" t="s">
        <v>55</v>
      </c>
      <c r="E58" s="36" t="s">
        <v>141</v>
      </c>
    </row>
    <row r="59" spans="1:16" ht="25.5">
      <c r="A59" s="24" t="s">
        <v>47</v>
      </c>
      <c r="B59" s="29" t="s">
        <v>95</v>
      </c>
      <c r="C59" s="29" t="s">
        <v>380</v>
      </c>
      <c r="D59" s="24" t="s">
        <v>49</v>
      </c>
      <c r="E59" s="30" t="s">
        <v>381</v>
      </c>
      <c r="F59" s="31" t="s">
        <v>138</v>
      </c>
      <c r="G59" s="32">
        <v>12.094</v>
      </c>
      <c r="H59" s="33">
        <v>0</v>
      </c>
      <c r="I59" s="34">
        <f>ROUND(ROUND(H59,2)*ROUND(G59,3),2)</f>
      </c>
      <c r="O59">
        <f>(I59*21)/100</f>
      </c>
      <c r="P59" t="s">
        <v>27</v>
      </c>
    </row>
    <row r="60" spans="1:5" ht="12.75">
      <c r="A60" s="35" t="s">
        <v>52</v>
      </c>
      <c r="E60" s="36" t="s">
        <v>49</v>
      </c>
    </row>
    <row r="61" spans="1:5" ht="12.75">
      <c r="A61" s="37" t="s">
        <v>54</v>
      </c>
      <c r="E61" s="38" t="s">
        <v>382</v>
      </c>
    </row>
    <row r="62" spans="1:5" ht="63.75">
      <c r="A62" t="s">
        <v>55</v>
      </c>
      <c r="E62" s="36" t="s">
        <v>141</v>
      </c>
    </row>
    <row r="63" spans="1:16" ht="12.75">
      <c r="A63" s="24" t="s">
        <v>47</v>
      </c>
      <c r="B63" s="29" t="s">
        <v>99</v>
      </c>
      <c r="C63" s="29" t="s">
        <v>136</v>
      </c>
      <c r="D63" s="24" t="s">
        <v>49</v>
      </c>
      <c r="E63" s="30" t="s">
        <v>137</v>
      </c>
      <c r="F63" s="31" t="s">
        <v>138</v>
      </c>
      <c r="G63" s="32">
        <v>18.015</v>
      </c>
      <c r="H63" s="33">
        <v>0</v>
      </c>
      <c r="I63" s="34">
        <f>ROUND(ROUND(H63,2)*ROUND(G63,3),2)</f>
      </c>
      <c r="O63">
        <f>(I63*21)/100</f>
      </c>
      <c r="P63" t="s">
        <v>27</v>
      </c>
    </row>
    <row r="64" spans="1:5" ht="12.75">
      <c r="A64" s="35" t="s">
        <v>52</v>
      </c>
      <c r="E64" s="36" t="s">
        <v>49</v>
      </c>
    </row>
    <row r="65" spans="1:5" ht="38.25">
      <c r="A65" s="37" t="s">
        <v>54</v>
      </c>
      <c r="E65" s="38" t="s">
        <v>383</v>
      </c>
    </row>
    <row r="66" spans="1:5" ht="63.75">
      <c r="A66" t="s">
        <v>55</v>
      </c>
      <c r="E66" s="36" t="s">
        <v>141</v>
      </c>
    </row>
    <row r="67" spans="1:16" ht="25.5">
      <c r="A67" s="24" t="s">
        <v>47</v>
      </c>
      <c r="B67" s="29" t="s">
        <v>104</v>
      </c>
      <c r="C67" s="29" t="s">
        <v>384</v>
      </c>
      <c r="D67" s="24" t="s">
        <v>49</v>
      </c>
      <c r="E67" s="30" t="s">
        <v>385</v>
      </c>
      <c r="F67" s="31" t="s">
        <v>138</v>
      </c>
      <c r="G67" s="32">
        <v>2341.597</v>
      </c>
      <c r="H67" s="33">
        <v>0</v>
      </c>
      <c r="I67" s="34">
        <f>ROUND(ROUND(H67,2)*ROUND(G67,3),2)</f>
      </c>
      <c r="O67">
        <f>(I67*21)/100</f>
      </c>
      <c r="P67" t="s">
        <v>27</v>
      </c>
    </row>
    <row r="68" spans="1:5" ht="12.75">
      <c r="A68" s="35" t="s">
        <v>52</v>
      </c>
      <c r="E68" s="36" t="s">
        <v>49</v>
      </c>
    </row>
    <row r="69" spans="1:5" ht="25.5">
      <c r="A69" s="37" t="s">
        <v>54</v>
      </c>
      <c r="E69" s="38" t="s">
        <v>386</v>
      </c>
    </row>
    <row r="70" spans="1:5" ht="63.75">
      <c r="A70" t="s">
        <v>55</v>
      </c>
      <c r="E70" s="36" t="s">
        <v>141</v>
      </c>
    </row>
    <row r="71" spans="1:16" ht="25.5">
      <c r="A71" s="24" t="s">
        <v>47</v>
      </c>
      <c r="B71" s="29" t="s">
        <v>110</v>
      </c>
      <c r="C71" s="29" t="s">
        <v>145</v>
      </c>
      <c r="D71" s="24" t="s">
        <v>49</v>
      </c>
      <c r="E71" s="30" t="s">
        <v>146</v>
      </c>
      <c r="F71" s="31" t="s">
        <v>138</v>
      </c>
      <c r="G71" s="32">
        <v>154.681</v>
      </c>
      <c r="H71" s="33">
        <v>0</v>
      </c>
      <c r="I71" s="34">
        <f>ROUND(ROUND(H71,2)*ROUND(G71,3),2)</f>
      </c>
      <c r="O71">
        <f>(I71*21)/100</f>
      </c>
      <c r="P71" t="s">
        <v>27</v>
      </c>
    </row>
    <row r="72" spans="1:5" ht="12.75">
      <c r="A72" s="35" t="s">
        <v>52</v>
      </c>
      <c r="E72" s="36" t="s">
        <v>49</v>
      </c>
    </row>
    <row r="73" spans="1:5" ht="12.75">
      <c r="A73" s="37" t="s">
        <v>54</v>
      </c>
      <c r="E73" s="38" t="s">
        <v>387</v>
      </c>
    </row>
    <row r="74" spans="1:5" ht="63.75">
      <c r="A74" t="s">
        <v>55</v>
      </c>
      <c r="E74" s="36" t="s">
        <v>141</v>
      </c>
    </row>
    <row r="75" spans="1:16" ht="12.75">
      <c r="A75" s="24" t="s">
        <v>47</v>
      </c>
      <c r="B75" s="29" t="s">
        <v>115</v>
      </c>
      <c r="C75" s="29" t="s">
        <v>388</v>
      </c>
      <c r="D75" s="24" t="s">
        <v>49</v>
      </c>
      <c r="E75" s="30" t="s">
        <v>389</v>
      </c>
      <c r="F75" s="31" t="s">
        <v>138</v>
      </c>
      <c r="G75" s="32">
        <v>1067.755</v>
      </c>
      <c r="H75" s="33">
        <v>0</v>
      </c>
      <c r="I75" s="34">
        <f>ROUND(ROUND(H75,2)*ROUND(G75,3),2)</f>
      </c>
      <c r="O75">
        <f>(I75*21)/100</f>
      </c>
      <c r="P75" t="s">
        <v>27</v>
      </c>
    </row>
    <row r="76" spans="1:5" ht="12.75">
      <c r="A76" s="35" t="s">
        <v>52</v>
      </c>
      <c r="E76" s="36" t="s">
        <v>49</v>
      </c>
    </row>
    <row r="77" spans="1:5" ht="38.25">
      <c r="A77" s="37" t="s">
        <v>54</v>
      </c>
      <c r="E77" s="38" t="s">
        <v>390</v>
      </c>
    </row>
    <row r="78" spans="1:5" ht="63.75">
      <c r="A78" t="s">
        <v>55</v>
      </c>
      <c r="E78" s="36" t="s">
        <v>141</v>
      </c>
    </row>
    <row r="79" spans="1:16" ht="12.75">
      <c r="A79" s="24" t="s">
        <v>47</v>
      </c>
      <c r="B79" s="29" t="s">
        <v>191</v>
      </c>
      <c r="C79" s="29" t="s">
        <v>391</v>
      </c>
      <c r="D79" s="24" t="s">
        <v>49</v>
      </c>
      <c r="E79" s="30" t="s">
        <v>392</v>
      </c>
      <c r="F79" s="31" t="s">
        <v>154</v>
      </c>
      <c r="G79" s="32">
        <v>110.72</v>
      </c>
      <c r="H79" s="33">
        <v>0</v>
      </c>
      <c r="I79" s="34">
        <f>ROUND(ROUND(H79,2)*ROUND(G79,3),2)</f>
      </c>
      <c r="O79">
        <f>(I79*21)/100</f>
      </c>
      <c r="P79" t="s">
        <v>27</v>
      </c>
    </row>
    <row r="80" spans="1:5" ht="12.75">
      <c r="A80" s="35" t="s">
        <v>52</v>
      </c>
      <c r="E80" s="36" t="s">
        <v>49</v>
      </c>
    </row>
    <row r="81" spans="1:5" ht="12.75">
      <c r="A81" s="37" t="s">
        <v>54</v>
      </c>
      <c r="E81" s="38" t="s">
        <v>393</v>
      </c>
    </row>
    <row r="82" spans="1:5" ht="63.75">
      <c r="A82" t="s">
        <v>55</v>
      </c>
      <c r="E82" s="36" t="s">
        <v>141</v>
      </c>
    </row>
    <row r="83" spans="1:16" ht="25.5">
      <c r="A83" s="24" t="s">
        <v>47</v>
      </c>
      <c r="B83" s="29" t="s">
        <v>196</v>
      </c>
      <c r="C83" s="29" t="s">
        <v>394</v>
      </c>
      <c r="D83" s="24" t="s">
        <v>49</v>
      </c>
      <c r="E83" s="30" t="s">
        <v>395</v>
      </c>
      <c r="F83" s="31" t="s">
        <v>154</v>
      </c>
      <c r="G83" s="32">
        <v>138.06</v>
      </c>
      <c r="H83" s="33">
        <v>0</v>
      </c>
      <c r="I83" s="34">
        <f>ROUND(ROUND(H83,2)*ROUND(G83,3),2)</f>
      </c>
      <c r="O83">
        <f>(I83*21)/100</f>
      </c>
      <c r="P83" t="s">
        <v>27</v>
      </c>
    </row>
    <row r="84" spans="1:5" ht="12.75">
      <c r="A84" s="35" t="s">
        <v>52</v>
      </c>
      <c r="E84" s="36" t="s">
        <v>49</v>
      </c>
    </row>
    <row r="85" spans="1:5" ht="12.75">
      <c r="A85" s="37" t="s">
        <v>54</v>
      </c>
      <c r="E85" s="38" t="s">
        <v>396</v>
      </c>
    </row>
    <row r="86" spans="1:5" ht="63.75">
      <c r="A86" t="s">
        <v>55</v>
      </c>
      <c r="E86" s="36" t="s">
        <v>141</v>
      </c>
    </row>
    <row r="87" spans="1:16" ht="12.75">
      <c r="A87" s="24" t="s">
        <v>47</v>
      </c>
      <c r="B87" s="29" t="s">
        <v>202</v>
      </c>
      <c r="C87" s="29" t="s">
        <v>397</v>
      </c>
      <c r="D87" s="24" t="s">
        <v>49</v>
      </c>
      <c r="E87" s="30" t="s">
        <v>398</v>
      </c>
      <c r="F87" s="31" t="s">
        <v>154</v>
      </c>
      <c r="G87" s="32">
        <v>1081.28</v>
      </c>
      <c r="H87" s="33">
        <v>0</v>
      </c>
      <c r="I87" s="34">
        <f>ROUND(ROUND(H87,2)*ROUND(G87,3),2)</f>
      </c>
      <c r="O87">
        <f>(I87*21)/100</f>
      </c>
      <c r="P87" t="s">
        <v>27</v>
      </c>
    </row>
    <row r="88" spans="1:5" ht="12.75">
      <c r="A88" s="35" t="s">
        <v>52</v>
      </c>
      <c r="E88" s="36" t="s">
        <v>139</v>
      </c>
    </row>
    <row r="89" spans="1:5" ht="38.25">
      <c r="A89" s="37" t="s">
        <v>54</v>
      </c>
      <c r="E89" s="38" t="s">
        <v>399</v>
      </c>
    </row>
    <row r="90" spans="1:5" ht="63.75">
      <c r="A90" t="s">
        <v>55</v>
      </c>
      <c r="E90" s="36" t="s">
        <v>141</v>
      </c>
    </row>
    <row r="91" spans="1:16" ht="12.75">
      <c r="A91" s="24" t="s">
        <v>47</v>
      </c>
      <c r="B91" s="29" t="s">
        <v>207</v>
      </c>
      <c r="C91" s="29" t="s">
        <v>400</v>
      </c>
      <c r="D91" s="24" t="s">
        <v>49</v>
      </c>
      <c r="E91" s="30" t="s">
        <v>401</v>
      </c>
      <c r="F91" s="31" t="s">
        <v>138</v>
      </c>
      <c r="G91" s="32">
        <v>1030.063</v>
      </c>
      <c r="H91" s="33">
        <v>0</v>
      </c>
      <c r="I91" s="34">
        <f>ROUND(ROUND(H91,2)*ROUND(G91,3),2)</f>
      </c>
      <c r="O91">
        <f>(I91*21)/100</f>
      </c>
      <c r="P91" t="s">
        <v>27</v>
      </c>
    </row>
    <row r="92" spans="1:5" ht="12.75">
      <c r="A92" s="35" t="s">
        <v>52</v>
      </c>
      <c r="E92" s="36" t="s">
        <v>150</v>
      </c>
    </row>
    <row r="93" spans="1:5" ht="51">
      <c r="A93" s="37" t="s">
        <v>54</v>
      </c>
      <c r="E93" s="38" t="s">
        <v>402</v>
      </c>
    </row>
    <row r="94" spans="1:5" ht="63.75">
      <c r="A94" t="s">
        <v>55</v>
      </c>
      <c r="E94" s="36" t="s">
        <v>141</v>
      </c>
    </row>
    <row r="95" spans="1:16" ht="12.75">
      <c r="A95" s="24" t="s">
        <v>47</v>
      </c>
      <c r="B95" s="29" t="s">
        <v>213</v>
      </c>
      <c r="C95" s="29" t="s">
        <v>152</v>
      </c>
      <c r="D95" s="24" t="s">
        <v>49</v>
      </c>
      <c r="E95" s="30" t="s">
        <v>153</v>
      </c>
      <c r="F95" s="31" t="s">
        <v>154</v>
      </c>
      <c r="G95" s="32">
        <v>1747.14</v>
      </c>
      <c r="H95" s="33">
        <v>0</v>
      </c>
      <c r="I95" s="34">
        <f>ROUND(ROUND(H95,2)*ROUND(G95,3),2)</f>
      </c>
      <c r="O95">
        <f>(I95*21)/100</f>
      </c>
      <c r="P95" t="s">
        <v>27</v>
      </c>
    </row>
    <row r="96" spans="1:5" ht="12.75">
      <c r="A96" s="35" t="s">
        <v>52</v>
      </c>
      <c r="E96" s="36" t="s">
        <v>49</v>
      </c>
    </row>
    <row r="97" spans="1:5" ht="12.75">
      <c r="A97" s="37" t="s">
        <v>54</v>
      </c>
      <c r="E97" s="38" t="s">
        <v>403</v>
      </c>
    </row>
    <row r="98" spans="1:5" ht="25.5">
      <c r="A98" t="s">
        <v>55</v>
      </c>
      <c r="E98" s="36" t="s">
        <v>156</v>
      </c>
    </row>
    <row r="99" spans="1:16" ht="12.75">
      <c r="A99" s="24" t="s">
        <v>47</v>
      </c>
      <c r="B99" s="29" t="s">
        <v>219</v>
      </c>
      <c r="C99" s="29" t="s">
        <v>157</v>
      </c>
      <c r="D99" s="24" t="s">
        <v>49</v>
      </c>
      <c r="E99" s="30" t="s">
        <v>158</v>
      </c>
      <c r="F99" s="31" t="s">
        <v>138</v>
      </c>
      <c r="G99" s="32">
        <v>4635.259</v>
      </c>
      <c r="H99" s="33">
        <v>0</v>
      </c>
      <c r="I99" s="34">
        <f>ROUND(ROUND(H99,2)*ROUND(G99,3),2)</f>
      </c>
      <c r="O99">
        <f>(I99*21)/100</f>
      </c>
      <c r="P99" t="s">
        <v>27</v>
      </c>
    </row>
    <row r="100" spans="1:5" ht="12.75">
      <c r="A100" s="35" t="s">
        <v>52</v>
      </c>
      <c r="E100" s="36" t="s">
        <v>49</v>
      </c>
    </row>
    <row r="101" spans="1:5" ht="12.75">
      <c r="A101" s="37" t="s">
        <v>54</v>
      </c>
      <c r="E101" s="38" t="s">
        <v>404</v>
      </c>
    </row>
    <row r="102" spans="1:5" ht="369.75">
      <c r="A102" t="s">
        <v>55</v>
      </c>
      <c r="E102" s="36" t="s">
        <v>160</v>
      </c>
    </row>
    <row r="103" spans="1:16" ht="12.75">
      <c r="A103" s="24" t="s">
        <v>47</v>
      </c>
      <c r="B103" s="29" t="s">
        <v>225</v>
      </c>
      <c r="C103" s="29" t="s">
        <v>405</v>
      </c>
      <c r="D103" s="24" t="s">
        <v>49</v>
      </c>
      <c r="E103" s="30" t="s">
        <v>406</v>
      </c>
      <c r="F103" s="31" t="s">
        <v>138</v>
      </c>
      <c r="G103" s="32">
        <v>105.368</v>
      </c>
      <c r="H103" s="33">
        <v>0</v>
      </c>
      <c r="I103" s="34">
        <f>ROUND(ROUND(H103,2)*ROUND(G103,3),2)</f>
      </c>
      <c r="O103">
        <f>(I103*21)/100</f>
      </c>
      <c r="P103" t="s">
        <v>27</v>
      </c>
    </row>
    <row r="104" spans="1:5" ht="12.75">
      <c r="A104" s="35" t="s">
        <v>52</v>
      </c>
      <c r="E104" s="36" t="s">
        <v>49</v>
      </c>
    </row>
    <row r="105" spans="1:5" ht="12.75">
      <c r="A105" s="37" t="s">
        <v>54</v>
      </c>
      <c r="E105" s="38" t="s">
        <v>407</v>
      </c>
    </row>
    <row r="106" spans="1:5" ht="306">
      <c r="A106" t="s">
        <v>55</v>
      </c>
      <c r="E106" s="36" t="s">
        <v>408</v>
      </c>
    </row>
    <row r="107" spans="1:16" ht="12.75">
      <c r="A107" s="24" t="s">
        <v>47</v>
      </c>
      <c r="B107" s="29" t="s">
        <v>230</v>
      </c>
      <c r="C107" s="29" t="s">
        <v>161</v>
      </c>
      <c r="D107" s="24" t="s">
        <v>49</v>
      </c>
      <c r="E107" s="30" t="s">
        <v>162</v>
      </c>
      <c r="F107" s="31" t="s">
        <v>163</v>
      </c>
      <c r="G107" s="32">
        <v>296</v>
      </c>
      <c r="H107" s="33">
        <v>0</v>
      </c>
      <c r="I107" s="34">
        <f>ROUND(ROUND(H107,2)*ROUND(G107,3),2)</f>
      </c>
      <c r="O107">
        <f>(I107*21)/100</f>
      </c>
      <c r="P107" t="s">
        <v>27</v>
      </c>
    </row>
    <row r="108" spans="1:5" ht="12.75">
      <c r="A108" s="35" t="s">
        <v>52</v>
      </c>
      <c r="E108" s="36" t="s">
        <v>49</v>
      </c>
    </row>
    <row r="109" spans="1:5" ht="12.75">
      <c r="A109" s="37" t="s">
        <v>54</v>
      </c>
      <c r="E109" s="38" t="s">
        <v>409</v>
      </c>
    </row>
    <row r="110" spans="1:5" ht="25.5">
      <c r="A110" t="s">
        <v>55</v>
      </c>
      <c r="E110" s="36" t="s">
        <v>165</v>
      </c>
    </row>
    <row r="111" spans="1:16" ht="12.75">
      <c r="A111" s="24" t="s">
        <v>47</v>
      </c>
      <c r="B111" s="29" t="s">
        <v>236</v>
      </c>
      <c r="C111" s="29" t="s">
        <v>166</v>
      </c>
      <c r="D111" s="24" t="s">
        <v>49</v>
      </c>
      <c r="E111" s="30" t="s">
        <v>167</v>
      </c>
      <c r="F111" s="31" t="s">
        <v>138</v>
      </c>
      <c r="G111" s="32">
        <v>4635.259</v>
      </c>
      <c r="H111" s="33">
        <v>0</v>
      </c>
      <c r="I111" s="34">
        <f>ROUND(ROUND(H111,2)*ROUND(G111,3),2)</f>
      </c>
      <c r="O111">
        <f>(I111*21)/100</f>
      </c>
      <c r="P111" t="s">
        <v>27</v>
      </c>
    </row>
    <row r="112" spans="1:5" ht="12.75">
      <c r="A112" s="35" t="s">
        <v>52</v>
      </c>
      <c r="E112" s="36" t="s">
        <v>49</v>
      </c>
    </row>
    <row r="113" spans="1:5" ht="12.75">
      <c r="A113" s="37" t="s">
        <v>54</v>
      </c>
      <c r="E113" s="38" t="s">
        <v>410</v>
      </c>
    </row>
    <row r="114" spans="1:5" ht="191.25">
      <c r="A114" t="s">
        <v>55</v>
      </c>
      <c r="E114" s="36" t="s">
        <v>169</v>
      </c>
    </row>
    <row r="115" spans="1:16" ht="12.75">
      <c r="A115" s="24" t="s">
        <v>47</v>
      </c>
      <c r="B115" s="29" t="s">
        <v>241</v>
      </c>
      <c r="C115" s="29" t="s">
        <v>170</v>
      </c>
      <c r="D115" s="24" t="s">
        <v>49</v>
      </c>
      <c r="E115" s="30" t="s">
        <v>171</v>
      </c>
      <c r="F115" s="31" t="s">
        <v>138</v>
      </c>
      <c r="G115" s="32">
        <v>4391.674</v>
      </c>
      <c r="H115" s="33">
        <v>0</v>
      </c>
      <c r="I115" s="34">
        <f>ROUND(ROUND(H115,2)*ROUND(G115,3),2)</f>
      </c>
      <c r="O115">
        <f>(I115*21)/100</f>
      </c>
      <c r="P115" t="s">
        <v>27</v>
      </c>
    </row>
    <row r="116" spans="1:5" ht="12.75">
      <c r="A116" s="35" t="s">
        <v>52</v>
      </c>
      <c r="E116" s="36" t="s">
        <v>49</v>
      </c>
    </row>
    <row r="117" spans="1:5" ht="25.5">
      <c r="A117" s="37" t="s">
        <v>54</v>
      </c>
      <c r="E117" s="38" t="s">
        <v>411</v>
      </c>
    </row>
    <row r="118" spans="1:5" ht="280.5">
      <c r="A118" t="s">
        <v>55</v>
      </c>
      <c r="E118" s="36" t="s">
        <v>173</v>
      </c>
    </row>
    <row r="119" spans="1:16" ht="12.75">
      <c r="A119" s="24" t="s">
        <v>47</v>
      </c>
      <c r="B119" s="29" t="s">
        <v>247</v>
      </c>
      <c r="C119" s="29" t="s">
        <v>174</v>
      </c>
      <c r="D119" s="24" t="s">
        <v>49</v>
      </c>
      <c r="E119" s="30" t="s">
        <v>175</v>
      </c>
      <c r="F119" s="31" t="s">
        <v>138</v>
      </c>
      <c r="G119" s="32">
        <v>106.237</v>
      </c>
      <c r="H119" s="33">
        <v>0</v>
      </c>
      <c r="I119" s="34">
        <f>ROUND(ROUND(H119,2)*ROUND(G119,3),2)</f>
      </c>
      <c r="O119">
        <f>(I119*21)/100</f>
      </c>
      <c r="P119" t="s">
        <v>27</v>
      </c>
    </row>
    <row r="120" spans="1:5" ht="12.75">
      <c r="A120" s="35" t="s">
        <v>52</v>
      </c>
      <c r="E120" s="36" t="s">
        <v>49</v>
      </c>
    </row>
    <row r="121" spans="1:5" ht="12.75">
      <c r="A121" s="37" t="s">
        <v>54</v>
      </c>
      <c r="E121" s="38" t="s">
        <v>412</v>
      </c>
    </row>
    <row r="122" spans="1:5" ht="242.25">
      <c r="A122" t="s">
        <v>55</v>
      </c>
      <c r="E122" s="36" t="s">
        <v>177</v>
      </c>
    </row>
    <row r="123" spans="1:16" ht="12.75">
      <c r="A123" s="24" t="s">
        <v>47</v>
      </c>
      <c r="B123" s="29" t="s">
        <v>252</v>
      </c>
      <c r="C123" s="29" t="s">
        <v>413</v>
      </c>
      <c r="D123" s="24" t="s">
        <v>49</v>
      </c>
      <c r="E123" s="30" t="s">
        <v>414</v>
      </c>
      <c r="F123" s="31" t="s">
        <v>138</v>
      </c>
      <c r="G123" s="32">
        <v>150.75</v>
      </c>
      <c r="H123" s="33">
        <v>0</v>
      </c>
      <c r="I123" s="34">
        <f>ROUND(ROUND(H123,2)*ROUND(G123,3),2)</f>
      </c>
      <c r="O123">
        <f>(I123*21)/100</f>
      </c>
      <c r="P123" t="s">
        <v>27</v>
      </c>
    </row>
    <row r="124" spans="1:5" ht="12.75">
      <c r="A124" s="35" t="s">
        <v>52</v>
      </c>
      <c r="E124" s="36" t="s">
        <v>49</v>
      </c>
    </row>
    <row r="125" spans="1:5" ht="12.75">
      <c r="A125" s="37" t="s">
        <v>54</v>
      </c>
      <c r="E125" s="38" t="s">
        <v>415</v>
      </c>
    </row>
    <row r="126" spans="1:5" ht="229.5">
      <c r="A126" t="s">
        <v>55</v>
      </c>
      <c r="E126" s="36" t="s">
        <v>416</v>
      </c>
    </row>
    <row r="127" spans="1:16" ht="12.75">
      <c r="A127" s="24" t="s">
        <v>47</v>
      </c>
      <c r="B127" s="29" t="s">
        <v>257</v>
      </c>
      <c r="C127" s="29" t="s">
        <v>178</v>
      </c>
      <c r="D127" s="24" t="s">
        <v>49</v>
      </c>
      <c r="E127" s="30" t="s">
        <v>179</v>
      </c>
      <c r="F127" s="31" t="s">
        <v>138</v>
      </c>
      <c r="G127" s="32">
        <v>101.448</v>
      </c>
      <c r="H127" s="33">
        <v>0</v>
      </c>
      <c r="I127" s="34">
        <f>ROUND(ROUND(H127,2)*ROUND(G127,3),2)</f>
      </c>
      <c r="O127">
        <f>(I127*21)/100</f>
      </c>
      <c r="P127" t="s">
        <v>27</v>
      </c>
    </row>
    <row r="128" spans="1:5" ht="12.75">
      <c r="A128" s="35" t="s">
        <v>52</v>
      </c>
      <c r="E128" s="36" t="s">
        <v>49</v>
      </c>
    </row>
    <row r="129" spans="1:5" ht="12.75">
      <c r="A129" s="37" t="s">
        <v>54</v>
      </c>
      <c r="E129" s="38" t="s">
        <v>417</v>
      </c>
    </row>
    <row r="130" spans="1:5" ht="293.25">
      <c r="A130" t="s">
        <v>55</v>
      </c>
      <c r="E130" s="36" t="s">
        <v>181</v>
      </c>
    </row>
    <row r="131" spans="1:16" ht="12.75">
      <c r="A131" s="24" t="s">
        <v>47</v>
      </c>
      <c r="B131" s="29" t="s">
        <v>261</v>
      </c>
      <c r="C131" s="29" t="s">
        <v>182</v>
      </c>
      <c r="D131" s="24" t="s">
        <v>49</v>
      </c>
      <c r="E131" s="30" t="s">
        <v>183</v>
      </c>
      <c r="F131" s="31" t="s">
        <v>163</v>
      </c>
      <c r="G131" s="32">
        <v>22446.251</v>
      </c>
      <c r="H131" s="33">
        <v>0</v>
      </c>
      <c r="I131" s="34">
        <f>ROUND(ROUND(H131,2)*ROUND(G131,3),2)</f>
      </c>
      <c r="O131">
        <f>(I131*21)/100</f>
      </c>
      <c r="P131" t="s">
        <v>27</v>
      </c>
    </row>
    <row r="132" spans="1:5" ht="12.75">
      <c r="A132" s="35" t="s">
        <v>52</v>
      </c>
      <c r="E132" s="36" t="s">
        <v>49</v>
      </c>
    </row>
    <row r="133" spans="1:5" ht="25.5">
      <c r="A133" s="37" t="s">
        <v>54</v>
      </c>
      <c r="E133" s="38" t="s">
        <v>418</v>
      </c>
    </row>
    <row r="134" spans="1:5" ht="25.5">
      <c r="A134" t="s">
        <v>55</v>
      </c>
      <c r="E134" s="36" t="s">
        <v>185</v>
      </c>
    </row>
    <row r="135" spans="1:16" ht="12.75">
      <c r="A135" s="24" t="s">
        <v>47</v>
      </c>
      <c r="B135" s="29" t="s">
        <v>265</v>
      </c>
      <c r="C135" s="29" t="s">
        <v>419</v>
      </c>
      <c r="D135" s="24" t="s">
        <v>49</v>
      </c>
      <c r="E135" s="30" t="s">
        <v>420</v>
      </c>
      <c r="F135" s="31" t="s">
        <v>163</v>
      </c>
      <c r="G135" s="32">
        <v>702.45</v>
      </c>
      <c r="H135" s="33">
        <v>0</v>
      </c>
      <c r="I135" s="34">
        <f>ROUND(ROUND(H135,2)*ROUND(G135,3),2)</f>
      </c>
      <c r="O135">
        <f>(I135*21)/100</f>
      </c>
      <c r="P135" t="s">
        <v>27</v>
      </c>
    </row>
    <row r="136" spans="1:5" ht="12.75">
      <c r="A136" s="35" t="s">
        <v>52</v>
      </c>
      <c r="E136" s="36" t="s">
        <v>49</v>
      </c>
    </row>
    <row r="137" spans="1:5" ht="12.75">
      <c r="A137" s="37" t="s">
        <v>54</v>
      </c>
      <c r="E137" s="38" t="s">
        <v>421</v>
      </c>
    </row>
    <row r="138" spans="1:5" ht="38.25">
      <c r="A138" t="s">
        <v>55</v>
      </c>
      <c r="E138" s="36" t="s">
        <v>422</v>
      </c>
    </row>
    <row r="139" spans="1:16" ht="12.75">
      <c r="A139" s="24" t="s">
        <v>47</v>
      </c>
      <c r="B139" s="29" t="s">
        <v>271</v>
      </c>
      <c r="C139" s="29" t="s">
        <v>423</v>
      </c>
      <c r="D139" s="24" t="s">
        <v>49</v>
      </c>
      <c r="E139" s="30" t="s">
        <v>424</v>
      </c>
      <c r="F139" s="31" t="s">
        <v>163</v>
      </c>
      <c r="G139" s="32">
        <v>702.45</v>
      </c>
      <c r="H139" s="33">
        <v>0</v>
      </c>
      <c r="I139" s="34">
        <f>ROUND(ROUND(H139,2)*ROUND(G139,3),2)</f>
      </c>
      <c r="O139">
        <f>(I139*21)/100</f>
      </c>
      <c r="P139" t="s">
        <v>27</v>
      </c>
    </row>
    <row r="140" spans="1:5" ht="12.75">
      <c r="A140" s="35" t="s">
        <v>52</v>
      </c>
      <c r="E140" s="36" t="s">
        <v>49</v>
      </c>
    </row>
    <row r="141" spans="1:5" ht="12.75">
      <c r="A141" s="37" t="s">
        <v>54</v>
      </c>
      <c r="E141" s="38" t="s">
        <v>425</v>
      </c>
    </row>
    <row r="142" spans="1:5" ht="25.5">
      <c r="A142" t="s">
        <v>55</v>
      </c>
      <c r="E142" s="36" t="s">
        <v>426</v>
      </c>
    </row>
    <row r="143" spans="1:16" ht="12.75">
      <c r="A143" s="24" t="s">
        <v>47</v>
      </c>
      <c r="B143" s="29" t="s">
        <v>427</v>
      </c>
      <c r="C143" s="29" t="s">
        <v>148</v>
      </c>
      <c r="D143" s="24" t="s">
        <v>49</v>
      </c>
      <c r="E143" s="30" t="s">
        <v>149</v>
      </c>
      <c r="F143" s="31" t="s">
        <v>138</v>
      </c>
      <c r="G143" s="32">
        <v>553.4</v>
      </c>
      <c r="H143" s="33">
        <v>0</v>
      </c>
      <c r="I143" s="34">
        <f>ROUND(ROUND(H143,2)*ROUND(G143,3),2)</f>
      </c>
      <c r="O143">
        <f>(I143*21)/100</f>
      </c>
      <c r="P143" t="s">
        <v>27</v>
      </c>
    </row>
    <row r="144" spans="1:5" ht="12.75">
      <c r="A144" s="35" t="s">
        <v>52</v>
      </c>
      <c r="E144" s="36" t="s">
        <v>428</v>
      </c>
    </row>
    <row r="145" spans="1:5" ht="12.75">
      <c r="A145" s="37" t="s">
        <v>54</v>
      </c>
      <c r="E145" s="38" t="s">
        <v>429</v>
      </c>
    </row>
    <row r="146" spans="1:5" ht="63.75">
      <c r="A146" t="s">
        <v>55</v>
      </c>
      <c r="E146" s="36" t="s">
        <v>141</v>
      </c>
    </row>
    <row r="147" spans="1:18" ht="12.75" customHeight="1">
      <c r="A147" s="6" t="s">
        <v>45</v>
      </c>
      <c r="B147" s="6"/>
      <c r="C147" s="41" t="s">
        <v>27</v>
      </c>
      <c r="D147" s="6"/>
      <c r="E147" s="27" t="s">
        <v>186</v>
      </c>
      <c r="F147" s="6"/>
      <c r="G147" s="6"/>
      <c r="H147" s="6"/>
      <c r="I147" s="42">
        <f>0+Q147</f>
      </c>
      <c r="O147">
        <f>0+R147</f>
      </c>
      <c r="Q147">
        <f>0+I148+I152+I156</f>
      </c>
      <c r="R147">
        <f>0+O148+O152+O156</f>
      </c>
    </row>
    <row r="148" spans="1:16" ht="12.75">
      <c r="A148" s="24" t="s">
        <v>47</v>
      </c>
      <c r="B148" s="29" t="s">
        <v>277</v>
      </c>
      <c r="C148" s="29" t="s">
        <v>187</v>
      </c>
      <c r="D148" s="24" t="s">
        <v>49</v>
      </c>
      <c r="E148" s="30" t="s">
        <v>188</v>
      </c>
      <c r="F148" s="31" t="s">
        <v>163</v>
      </c>
      <c r="G148" s="32">
        <v>2944.35</v>
      </c>
      <c r="H148" s="33">
        <v>0</v>
      </c>
      <c r="I148" s="34">
        <f>ROUND(ROUND(H148,2)*ROUND(G148,3),2)</f>
      </c>
      <c r="O148">
        <f>(I148*21)/100</f>
      </c>
      <c r="P148" t="s">
        <v>27</v>
      </c>
    </row>
    <row r="149" spans="1:5" ht="12.75">
      <c r="A149" s="35" t="s">
        <v>52</v>
      </c>
      <c r="E149" s="36" t="s">
        <v>49</v>
      </c>
    </row>
    <row r="150" spans="1:5" ht="12.75">
      <c r="A150" s="37" t="s">
        <v>54</v>
      </c>
      <c r="E150" s="38" t="s">
        <v>430</v>
      </c>
    </row>
    <row r="151" spans="1:5" ht="25.5">
      <c r="A151" t="s">
        <v>55</v>
      </c>
      <c r="E151" s="36" t="s">
        <v>190</v>
      </c>
    </row>
    <row r="152" spans="1:16" ht="12.75">
      <c r="A152" s="24" t="s">
        <v>47</v>
      </c>
      <c r="B152" s="29" t="s">
        <v>282</v>
      </c>
      <c r="C152" s="29" t="s">
        <v>192</v>
      </c>
      <c r="D152" s="24" t="s">
        <v>49</v>
      </c>
      <c r="E152" s="30" t="s">
        <v>193</v>
      </c>
      <c r="F152" s="31" t="s">
        <v>154</v>
      </c>
      <c r="G152" s="32">
        <v>1090.5</v>
      </c>
      <c r="H152" s="33">
        <v>0</v>
      </c>
      <c r="I152" s="34">
        <f>ROUND(ROUND(H152,2)*ROUND(G152,3),2)</f>
      </c>
      <c r="O152">
        <f>(I152*21)/100</f>
      </c>
      <c r="P152" t="s">
        <v>27</v>
      </c>
    </row>
    <row r="153" spans="1:5" ht="12.75">
      <c r="A153" s="35" t="s">
        <v>52</v>
      </c>
      <c r="E153" s="36" t="s">
        <v>49</v>
      </c>
    </row>
    <row r="154" spans="1:5" ht="12.75">
      <c r="A154" s="37" t="s">
        <v>54</v>
      </c>
      <c r="E154" s="38" t="s">
        <v>431</v>
      </c>
    </row>
    <row r="155" spans="1:5" ht="165.75">
      <c r="A155" t="s">
        <v>55</v>
      </c>
      <c r="E155" s="36" t="s">
        <v>195</v>
      </c>
    </row>
    <row r="156" spans="1:16" ht="12.75">
      <c r="A156" s="24" t="s">
        <v>47</v>
      </c>
      <c r="B156" s="29" t="s">
        <v>288</v>
      </c>
      <c r="C156" s="29" t="s">
        <v>197</v>
      </c>
      <c r="D156" s="24" t="s">
        <v>49</v>
      </c>
      <c r="E156" s="30" t="s">
        <v>198</v>
      </c>
      <c r="F156" s="31" t="s">
        <v>163</v>
      </c>
      <c r="G156" s="32">
        <v>10979.185</v>
      </c>
      <c r="H156" s="33">
        <v>0</v>
      </c>
      <c r="I156" s="34">
        <f>ROUND(ROUND(H156,2)*ROUND(G156,3),2)</f>
      </c>
      <c r="O156">
        <f>(I156*21)/100</f>
      </c>
      <c r="P156" t="s">
        <v>27</v>
      </c>
    </row>
    <row r="157" spans="1:5" ht="12.75">
      <c r="A157" s="35" t="s">
        <v>52</v>
      </c>
      <c r="E157" s="36" t="s">
        <v>49</v>
      </c>
    </row>
    <row r="158" spans="1:5" ht="12.75">
      <c r="A158" s="37" t="s">
        <v>54</v>
      </c>
      <c r="E158" s="38" t="s">
        <v>432</v>
      </c>
    </row>
    <row r="159" spans="1:5" ht="114.75">
      <c r="A159" t="s">
        <v>55</v>
      </c>
      <c r="E159" s="36" t="s">
        <v>200</v>
      </c>
    </row>
    <row r="160" spans="1:18" ht="12.75" customHeight="1">
      <c r="A160" s="6" t="s">
        <v>45</v>
      </c>
      <c r="B160" s="6"/>
      <c r="C160" s="41" t="s">
        <v>37</v>
      </c>
      <c r="D160" s="6"/>
      <c r="E160" s="27" t="s">
        <v>212</v>
      </c>
      <c r="F160" s="6"/>
      <c r="G160" s="6"/>
      <c r="H160" s="6"/>
      <c r="I160" s="42">
        <f>0+Q160</f>
      </c>
      <c r="O160">
        <f>0+R160</f>
      </c>
      <c r="Q160">
        <f>0+I161+I165+I169+I173+I177+I181+I185+I189+I193+I197+I201+I205+I209+I213+I217+I221</f>
      </c>
      <c r="R160">
        <f>0+O161+O165+O169+O173+O177+O181+O185+O189+O193+O197+O201+O205+O209+O213+O217+O221</f>
      </c>
    </row>
    <row r="161" spans="1:16" ht="12.75">
      <c r="A161" s="24" t="s">
        <v>47</v>
      </c>
      <c r="B161" s="29" t="s">
        <v>294</v>
      </c>
      <c r="C161" s="29" t="s">
        <v>433</v>
      </c>
      <c r="D161" s="24" t="s">
        <v>49</v>
      </c>
      <c r="E161" s="30" t="s">
        <v>434</v>
      </c>
      <c r="F161" s="31" t="s">
        <v>163</v>
      </c>
      <c r="G161" s="32">
        <v>370.02</v>
      </c>
      <c r="H161" s="33">
        <v>0</v>
      </c>
      <c r="I161" s="34">
        <f>ROUND(ROUND(H161,2)*ROUND(G161,3),2)</f>
      </c>
      <c r="O161">
        <f>(I161*21)/100</f>
      </c>
      <c r="P161" t="s">
        <v>27</v>
      </c>
    </row>
    <row r="162" spans="1:5" ht="25.5">
      <c r="A162" s="35" t="s">
        <v>52</v>
      </c>
      <c r="E162" s="36" t="s">
        <v>435</v>
      </c>
    </row>
    <row r="163" spans="1:5" ht="12.75">
      <c r="A163" s="37" t="s">
        <v>54</v>
      </c>
      <c r="E163" s="38" t="s">
        <v>436</v>
      </c>
    </row>
    <row r="164" spans="1:5" ht="127.5">
      <c r="A164" t="s">
        <v>55</v>
      </c>
      <c r="E164" s="36" t="s">
        <v>218</v>
      </c>
    </row>
    <row r="165" spans="1:16" ht="12.75">
      <c r="A165" s="24" t="s">
        <v>47</v>
      </c>
      <c r="B165" s="29" t="s">
        <v>300</v>
      </c>
      <c r="C165" s="29" t="s">
        <v>214</v>
      </c>
      <c r="D165" s="24" t="s">
        <v>49</v>
      </c>
      <c r="E165" s="30" t="s">
        <v>215</v>
      </c>
      <c r="F165" s="31" t="s">
        <v>163</v>
      </c>
      <c r="G165" s="32">
        <v>10612.145</v>
      </c>
      <c r="H165" s="33">
        <v>0</v>
      </c>
      <c r="I165" s="34">
        <f>ROUND(ROUND(H165,2)*ROUND(G165,3),2)</f>
      </c>
      <c r="O165">
        <f>(I165*21)/100</f>
      </c>
      <c r="P165" t="s">
        <v>27</v>
      </c>
    </row>
    <row r="166" spans="1:5" ht="25.5">
      <c r="A166" s="35" t="s">
        <v>52</v>
      </c>
      <c r="E166" s="36" t="s">
        <v>216</v>
      </c>
    </row>
    <row r="167" spans="1:5" ht="25.5">
      <c r="A167" s="37" t="s">
        <v>54</v>
      </c>
      <c r="E167" s="38" t="s">
        <v>437</v>
      </c>
    </row>
    <row r="168" spans="1:5" ht="127.5">
      <c r="A168" t="s">
        <v>55</v>
      </c>
      <c r="E168" s="36" t="s">
        <v>218</v>
      </c>
    </row>
    <row r="169" spans="1:16" ht="12.75">
      <c r="A169" s="24" t="s">
        <v>47</v>
      </c>
      <c r="B169" s="29" t="s">
        <v>304</v>
      </c>
      <c r="C169" s="29" t="s">
        <v>220</v>
      </c>
      <c r="D169" s="24" t="s">
        <v>123</v>
      </c>
      <c r="E169" s="30" t="s">
        <v>221</v>
      </c>
      <c r="F169" s="31" t="s">
        <v>163</v>
      </c>
      <c r="G169" s="32">
        <v>370.02</v>
      </c>
      <c r="H169" s="33">
        <v>0</v>
      </c>
      <c r="I169" s="34">
        <f>ROUND(ROUND(H169,2)*ROUND(G169,3),2)</f>
      </c>
      <c r="O169">
        <f>(I169*21)/100</f>
      </c>
      <c r="P169" t="s">
        <v>27</v>
      </c>
    </row>
    <row r="170" spans="1:5" ht="12.75">
      <c r="A170" s="35" t="s">
        <v>52</v>
      </c>
      <c r="E170" s="36" t="s">
        <v>438</v>
      </c>
    </row>
    <row r="171" spans="1:5" ht="12.75">
      <c r="A171" s="37" t="s">
        <v>54</v>
      </c>
      <c r="E171" s="38" t="s">
        <v>436</v>
      </c>
    </row>
    <row r="172" spans="1:5" ht="51">
      <c r="A172" t="s">
        <v>55</v>
      </c>
      <c r="E172" s="36" t="s">
        <v>224</v>
      </c>
    </row>
    <row r="173" spans="1:16" ht="12.75">
      <c r="A173" s="24" t="s">
        <v>47</v>
      </c>
      <c r="B173" s="29" t="s">
        <v>309</v>
      </c>
      <c r="C173" s="29" t="s">
        <v>226</v>
      </c>
      <c r="D173" s="24" t="s">
        <v>49</v>
      </c>
      <c r="E173" s="30" t="s">
        <v>227</v>
      </c>
      <c r="F173" s="31" t="s">
        <v>163</v>
      </c>
      <c r="G173" s="32">
        <v>10949.295</v>
      </c>
      <c r="H173" s="33">
        <v>0</v>
      </c>
      <c r="I173" s="34">
        <f>ROUND(ROUND(H173,2)*ROUND(G173,3),2)</f>
      </c>
      <c r="O173">
        <f>(I173*21)/100</f>
      </c>
      <c r="P173" t="s">
        <v>27</v>
      </c>
    </row>
    <row r="174" spans="1:5" ht="12.75">
      <c r="A174" s="35" t="s">
        <v>52</v>
      </c>
      <c r="E174" s="36" t="s">
        <v>228</v>
      </c>
    </row>
    <row r="175" spans="1:5" ht="51">
      <c r="A175" s="37" t="s">
        <v>54</v>
      </c>
      <c r="E175" s="38" t="s">
        <v>439</v>
      </c>
    </row>
    <row r="176" spans="1:5" ht="51">
      <c r="A176" t="s">
        <v>55</v>
      </c>
      <c r="E176" s="36" t="s">
        <v>224</v>
      </c>
    </row>
    <row r="177" spans="1:16" ht="12.75">
      <c r="A177" s="24" t="s">
        <v>47</v>
      </c>
      <c r="B177" s="29" t="s">
        <v>314</v>
      </c>
      <c r="C177" s="29" t="s">
        <v>440</v>
      </c>
      <c r="D177" s="24" t="s">
        <v>49</v>
      </c>
      <c r="E177" s="30" t="s">
        <v>441</v>
      </c>
      <c r="F177" s="31" t="s">
        <v>163</v>
      </c>
      <c r="G177" s="32">
        <v>73.84</v>
      </c>
      <c r="H177" s="33">
        <v>0</v>
      </c>
      <c r="I177" s="34">
        <f>ROUND(ROUND(H177,2)*ROUND(G177,3),2)</f>
      </c>
      <c r="O177">
        <f>(I177*21)/100</f>
      </c>
      <c r="P177" t="s">
        <v>27</v>
      </c>
    </row>
    <row r="178" spans="1:5" ht="12.75">
      <c r="A178" s="35" t="s">
        <v>52</v>
      </c>
      <c r="E178" s="36" t="s">
        <v>442</v>
      </c>
    </row>
    <row r="179" spans="1:5" ht="12.75">
      <c r="A179" s="37" t="s">
        <v>54</v>
      </c>
      <c r="E179" s="38" t="s">
        <v>443</v>
      </c>
    </row>
    <row r="180" spans="1:5" ht="51">
      <c r="A180" t="s">
        <v>55</v>
      </c>
      <c r="E180" s="36" t="s">
        <v>224</v>
      </c>
    </row>
    <row r="181" spans="1:16" ht="12.75">
      <c r="A181" s="24" t="s">
        <v>47</v>
      </c>
      <c r="B181" s="29" t="s">
        <v>318</v>
      </c>
      <c r="C181" s="29" t="s">
        <v>237</v>
      </c>
      <c r="D181" s="24" t="s">
        <v>49</v>
      </c>
      <c r="E181" s="30" t="s">
        <v>238</v>
      </c>
      <c r="F181" s="31" t="s">
        <v>163</v>
      </c>
      <c r="G181" s="32">
        <v>296</v>
      </c>
      <c r="H181" s="33">
        <v>0</v>
      </c>
      <c r="I181" s="34">
        <f>ROUND(ROUND(H181,2)*ROUND(G181,3),2)</f>
      </c>
      <c r="O181">
        <f>(I181*21)/100</f>
      </c>
      <c r="P181" t="s">
        <v>27</v>
      </c>
    </row>
    <row r="182" spans="1:5" ht="12.75">
      <c r="A182" s="35" t="s">
        <v>52</v>
      </c>
      <c r="E182" s="36" t="s">
        <v>49</v>
      </c>
    </row>
    <row r="183" spans="1:5" ht="12.75">
      <c r="A183" s="37" t="s">
        <v>54</v>
      </c>
      <c r="E183" s="38" t="s">
        <v>409</v>
      </c>
    </row>
    <row r="184" spans="1:5" ht="38.25">
      <c r="A184" t="s">
        <v>55</v>
      </c>
      <c r="E184" s="36" t="s">
        <v>240</v>
      </c>
    </row>
    <row r="185" spans="1:16" ht="12.75">
      <c r="A185" s="24" t="s">
        <v>47</v>
      </c>
      <c r="B185" s="29" t="s">
        <v>324</v>
      </c>
      <c r="C185" s="29" t="s">
        <v>242</v>
      </c>
      <c r="D185" s="24" t="s">
        <v>49</v>
      </c>
      <c r="E185" s="30" t="s">
        <v>243</v>
      </c>
      <c r="F185" s="31" t="s">
        <v>163</v>
      </c>
      <c r="G185" s="32">
        <v>10307.31</v>
      </c>
      <c r="H185" s="33">
        <v>0</v>
      </c>
      <c r="I185" s="34">
        <f>ROUND(ROUND(H185,2)*ROUND(G185,3),2)</f>
      </c>
      <c r="O185">
        <f>(I185*21)/100</f>
      </c>
      <c r="P185" t="s">
        <v>27</v>
      </c>
    </row>
    <row r="186" spans="1:5" ht="12.75">
      <c r="A186" s="35" t="s">
        <v>52</v>
      </c>
      <c r="E186" s="36" t="s">
        <v>244</v>
      </c>
    </row>
    <row r="187" spans="1:5" ht="12.75">
      <c r="A187" s="37" t="s">
        <v>54</v>
      </c>
      <c r="E187" s="38" t="s">
        <v>444</v>
      </c>
    </row>
    <row r="188" spans="1:5" ht="51">
      <c r="A188" t="s">
        <v>55</v>
      </c>
      <c r="E188" s="36" t="s">
        <v>246</v>
      </c>
    </row>
    <row r="189" spans="1:16" ht="12.75">
      <c r="A189" s="24" t="s">
        <v>47</v>
      </c>
      <c r="B189" s="29" t="s">
        <v>328</v>
      </c>
      <c r="C189" s="29" t="s">
        <v>248</v>
      </c>
      <c r="D189" s="24" t="s">
        <v>49</v>
      </c>
      <c r="E189" s="30" t="s">
        <v>249</v>
      </c>
      <c r="F189" s="31" t="s">
        <v>163</v>
      </c>
      <c r="G189" s="32">
        <v>20289.02</v>
      </c>
      <c r="H189" s="33">
        <v>0</v>
      </c>
      <c r="I189" s="34">
        <f>ROUND(ROUND(H189,2)*ROUND(G189,3),2)</f>
      </c>
      <c r="O189">
        <f>(I189*21)/100</f>
      </c>
      <c r="P189" t="s">
        <v>27</v>
      </c>
    </row>
    <row r="190" spans="1:5" ht="12.75">
      <c r="A190" s="35" t="s">
        <v>52</v>
      </c>
      <c r="E190" s="36" t="s">
        <v>250</v>
      </c>
    </row>
    <row r="191" spans="1:5" ht="25.5">
      <c r="A191" s="37" t="s">
        <v>54</v>
      </c>
      <c r="E191" s="38" t="s">
        <v>445</v>
      </c>
    </row>
    <row r="192" spans="1:5" ht="51">
      <c r="A192" t="s">
        <v>55</v>
      </c>
      <c r="E192" s="36" t="s">
        <v>246</v>
      </c>
    </row>
    <row r="193" spans="1:16" ht="12.75">
      <c r="A193" s="24" t="s">
        <v>47</v>
      </c>
      <c r="B193" s="29" t="s">
        <v>334</v>
      </c>
      <c r="C193" s="29" t="s">
        <v>253</v>
      </c>
      <c r="D193" s="24" t="s">
        <v>49</v>
      </c>
      <c r="E193" s="30" t="s">
        <v>254</v>
      </c>
      <c r="F193" s="31" t="s">
        <v>163</v>
      </c>
      <c r="G193" s="32">
        <v>10070.51</v>
      </c>
      <c r="H193" s="33">
        <v>0</v>
      </c>
      <c r="I193" s="34">
        <f>ROUND(ROUND(H193,2)*ROUND(G193,3),2)</f>
      </c>
      <c r="O193">
        <f>(I193*21)/100</f>
      </c>
      <c r="P193" t="s">
        <v>27</v>
      </c>
    </row>
    <row r="194" spans="1:5" ht="12.75">
      <c r="A194" s="35" t="s">
        <v>52</v>
      </c>
      <c r="E194" s="36" t="s">
        <v>49</v>
      </c>
    </row>
    <row r="195" spans="1:5" ht="12.75">
      <c r="A195" s="37" t="s">
        <v>54</v>
      </c>
      <c r="E195" s="38" t="s">
        <v>446</v>
      </c>
    </row>
    <row r="196" spans="1:5" ht="140.25">
      <c r="A196" t="s">
        <v>55</v>
      </c>
      <c r="E196" s="36" t="s">
        <v>256</v>
      </c>
    </row>
    <row r="197" spans="1:16" ht="12.75">
      <c r="A197" s="24" t="s">
        <v>47</v>
      </c>
      <c r="B197" s="29" t="s">
        <v>338</v>
      </c>
      <c r="C197" s="29" t="s">
        <v>258</v>
      </c>
      <c r="D197" s="24" t="s">
        <v>49</v>
      </c>
      <c r="E197" s="30" t="s">
        <v>259</v>
      </c>
      <c r="F197" s="31" t="s">
        <v>163</v>
      </c>
      <c r="G197" s="32">
        <v>10129.71</v>
      </c>
      <c r="H197" s="33">
        <v>0</v>
      </c>
      <c r="I197" s="34">
        <f>ROUND(ROUND(H197,2)*ROUND(G197,3),2)</f>
      </c>
      <c r="O197">
        <f>(I197*21)/100</f>
      </c>
      <c r="P197" t="s">
        <v>27</v>
      </c>
    </row>
    <row r="198" spans="1:5" ht="12.75">
      <c r="A198" s="35" t="s">
        <v>52</v>
      </c>
      <c r="E198" s="36" t="s">
        <v>49</v>
      </c>
    </row>
    <row r="199" spans="1:5" ht="12.75">
      <c r="A199" s="37" t="s">
        <v>54</v>
      </c>
      <c r="E199" s="38" t="s">
        <v>447</v>
      </c>
    </row>
    <row r="200" spans="1:5" ht="140.25">
      <c r="A200" t="s">
        <v>55</v>
      </c>
      <c r="E200" s="36" t="s">
        <v>256</v>
      </c>
    </row>
    <row r="201" spans="1:16" ht="12.75">
      <c r="A201" s="24" t="s">
        <v>47</v>
      </c>
      <c r="B201" s="29" t="s">
        <v>448</v>
      </c>
      <c r="C201" s="29" t="s">
        <v>262</v>
      </c>
      <c r="D201" s="24" t="s">
        <v>49</v>
      </c>
      <c r="E201" s="30" t="s">
        <v>263</v>
      </c>
      <c r="F201" s="31" t="s">
        <v>163</v>
      </c>
      <c r="G201" s="32">
        <v>10191.87</v>
      </c>
      <c r="H201" s="33">
        <v>0</v>
      </c>
      <c r="I201" s="34">
        <f>ROUND(ROUND(H201,2)*ROUND(G201,3),2)</f>
      </c>
      <c r="O201">
        <f>(I201*21)/100</f>
      </c>
      <c r="P201" t="s">
        <v>27</v>
      </c>
    </row>
    <row r="202" spans="1:5" ht="12.75">
      <c r="A202" s="35" t="s">
        <v>52</v>
      </c>
      <c r="E202" s="36" t="s">
        <v>49</v>
      </c>
    </row>
    <row r="203" spans="1:5" ht="12.75">
      <c r="A203" s="37" t="s">
        <v>54</v>
      </c>
      <c r="E203" s="38" t="s">
        <v>449</v>
      </c>
    </row>
    <row r="204" spans="1:5" ht="140.25">
      <c r="A204" t="s">
        <v>55</v>
      </c>
      <c r="E204" s="36" t="s">
        <v>256</v>
      </c>
    </row>
    <row r="205" spans="1:16" ht="12.75">
      <c r="A205" s="24" t="s">
        <v>47</v>
      </c>
      <c r="B205" s="29" t="s">
        <v>450</v>
      </c>
      <c r="C205" s="29" t="s">
        <v>451</v>
      </c>
      <c r="D205" s="24" t="s">
        <v>49</v>
      </c>
      <c r="E205" s="30" t="s">
        <v>452</v>
      </c>
      <c r="F205" s="31" t="s">
        <v>163</v>
      </c>
      <c r="G205" s="32">
        <v>370.02</v>
      </c>
      <c r="H205" s="33">
        <v>0</v>
      </c>
      <c r="I205" s="34">
        <f>ROUND(ROUND(H205,2)*ROUND(G205,3),2)</f>
      </c>
      <c r="O205">
        <f>(I205*21)/100</f>
      </c>
      <c r="P205" t="s">
        <v>27</v>
      </c>
    </row>
    <row r="206" spans="1:5" ht="12.75">
      <c r="A206" s="35" t="s">
        <v>52</v>
      </c>
      <c r="E206" s="36" t="s">
        <v>453</v>
      </c>
    </row>
    <row r="207" spans="1:5" ht="12.75">
      <c r="A207" s="37" t="s">
        <v>54</v>
      </c>
      <c r="E207" s="38" t="s">
        <v>436</v>
      </c>
    </row>
    <row r="208" spans="1:5" ht="140.25">
      <c r="A208" t="s">
        <v>55</v>
      </c>
      <c r="E208" s="36" t="s">
        <v>256</v>
      </c>
    </row>
    <row r="209" spans="1:16" ht="12.75">
      <c r="A209" s="24" t="s">
        <v>47</v>
      </c>
      <c r="B209" s="29" t="s">
        <v>454</v>
      </c>
      <c r="C209" s="29" t="s">
        <v>266</v>
      </c>
      <c r="D209" s="24" t="s">
        <v>49</v>
      </c>
      <c r="E209" s="30" t="s">
        <v>267</v>
      </c>
      <c r="F209" s="31" t="s">
        <v>163</v>
      </c>
      <c r="G209" s="32">
        <v>215.23</v>
      </c>
      <c r="H209" s="33">
        <v>0</v>
      </c>
      <c r="I209" s="34">
        <f>ROUND(ROUND(H209,2)*ROUND(G209,3),2)</f>
      </c>
      <c r="O209">
        <f>(I209*21)/100</f>
      </c>
      <c r="P209" t="s">
        <v>27</v>
      </c>
    </row>
    <row r="210" spans="1:5" ht="12.75">
      <c r="A210" s="35" t="s">
        <v>52</v>
      </c>
      <c r="E210" s="36" t="s">
        <v>268</v>
      </c>
    </row>
    <row r="211" spans="1:5" ht="12.75">
      <c r="A211" s="37" t="s">
        <v>54</v>
      </c>
      <c r="E211" s="38" t="s">
        <v>455</v>
      </c>
    </row>
    <row r="212" spans="1:5" ht="153">
      <c r="A212" t="s">
        <v>55</v>
      </c>
      <c r="E212" s="36" t="s">
        <v>270</v>
      </c>
    </row>
    <row r="213" spans="1:16" ht="12.75">
      <c r="A213" s="24" t="s">
        <v>47</v>
      </c>
      <c r="B213" s="29" t="s">
        <v>456</v>
      </c>
      <c r="C213" s="29" t="s">
        <v>457</v>
      </c>
      <c r="D213" s="24" t="s">
        <v>49</v>
      </c>
      <c r="E213" s="30" t="s">
        <v>458</v>
      </c>
      <c r="F213" s="31" t="s">
        <v>163</v>
      </c>
      <c r="G213" s="32">
        <v>49.085</v>
      </c>
      <c r="H213" s="33">
        <v>0</v>
      </c>
      <c r="I213" s="34">
        <f>ROUND(ROUND(H213,2)*ROUND(G213,3),2)</f>
      </c>
      <c r="O213">
        <f>(I213*21)/100</f>
      </c>
      <c r="P213" t="s">
        <v>27</v>
      </c>
    </row>
    <row r="214" spans="1:5" ht="12.75">
      <c r="A214" s="35" t="s">
        <v>52</v>
      </c>
      <c r="E214" s="36" t="s">
        <v>268</v>
      </c>
    </row>
    <row r="215" spans="1:5" ht="12.75">
      <c r="A215" s="37" t="s">
        <v>54</v>
      </c>
      <c r="E215" s="38" t="s">
        <v>459</v>
      </c>
    </row>
    <row r="216" spans="1:5" ht="153">
      <c r="A216" t="s">
        <v>55</v>
      </c>
      <c r="E216" s="36" t="s">
        <v>270</v>
      </c>
    </row>
    <row r="217" spans="1:16" ht="25.5">
      <c r="A217" s="24" t="s">
        <v>47</v>
      </c>
      <c r="B217" s="29" t="s">
        <v>460</v>
      </c>
      <c r="C217" s="29" t="s">
        <v>461</v>
      </c>
      <c r="D217" s="24" t="s">
        <v>49</v>
      </c>
      <c r="E217" s="30" t="s">
        <v>462</v>
      </c>
      <c r="F217" s="31" t="s">
        <v>163</v>
      </c>
      <c r="G217" s="32">
        <v>15.504</v>
      </c>
      <c r="H217" s="33">
        <v>0</v>
      </c>
      <c r="I217" s="34">
        <f>ROUND(ROUND(H217,2)*ROUND(G217,3),2)</f>
      </c>
      <c r="O217">
        <f>(I217*21)/100</f>
      </c>
      <c r="P217" t="s">
        <v>27</v>
      </c>
    </row>
    <row r="218" spans="1:5" ht="12.75">
      <c r="A218" s="35" t="s">
        <v>52</v>
      </c>
      <c r="E218" s="36" t="s">
        <v>49</v>
      </c>
    </row>
    <row r="219" spans="1:5" ht="12.75">
      <c r="A219" s="37" t="s">
        <v>54</v>
      </c>
      <c r="E219" s="38" t="s">
        <v>463</v>
      </c>
    </row>
    <row r="220" spans="1:5" ht="153">
      <c r="A220" t="s">
        <v>55</v>
      </c>
      <c r="E220" s="36" t="s">
        <v>270</v>
      </c>
    </row>
    <row r="221" spans="1:16" ht="12.75">
      <c r="A221" s="24" t="s">
        <v>47</v>
      </c>
      <c r="B221" s="29" t="s">
        <v>464</v>
      </c>
      <c r="C221" s="29" t="s">
        <v>272</v>
      </c>
      <c r="D221" s="24" t="s">
        <v>49</v>
      </c>
      <c r="E221" s="30" t="s">
        <v>273</v>
      </c>
      <c r="F221" s="31" t="s">
        <v>163</v>
      </c>
      <c r="G221" s="32">
        <v>12.771</v>
      </c>
      <c r="H221" s="33">
        <v>0</v>
      </c>
      <c r="I221" s="34">
        <f>ROUND(ROUND(H221,2)*ROUND(G221,3),2)</f>
      </c>
      <c r="O221">
        <f>(I221*21)/100</f>
      </c>
      <c r="P221" t="s">
        <v>27</v>
      </c>
    </row>
    <row r="222" spans="1:5" ht="12.75">
      <c r="A222" s="35" t="s">
        <v>52</v>
      </c>
      <c r="E222" s="36" t="s">
        <v>49</v>
      </c>
    </row>
    <row r="223" spans="1:5" ht="12.75">
      <c r="A223" s="37" t="s">
        <v>54</v>
      </c>
      <c r="E223" s="38" t="s">
        <v>465</v>
      </c>
    </row>
    <row r="224" spans="1:5" ht="89.25">
      <c r="A224" t="s">
        <v>55</v>
      </c>
      <c r="E224" s="36" t="s">
        <v>275</v>
      </c>
    </row>
    <row r="225" spans="1:18" ht="12.75" customHeight="1">
      <c r="A225" s="6" t="s">
        <v>45</v>
      </c>
      <c r="B225" s="6"/>
      <c r="C225" s="41" t="s">
        <v>79</v>
      </c>
      <c r="D225" s="6"/>
      <c r="E225" s="27" t="s">
        <v>276</v>
      </c>
      <c r="F225" s="6"/>
      <c r="G225" s="6"/>
      <c r="H225" s="6"/>
      <c r="I225" s="42">
        <f>0+Q225</f>
      </c>
      <c r="O225">
        <f>0+R225</f>
      </c>
      <c r="Q225">
        <f>0+I226+I230+I234+I238</f>
      </c>
      <c r="R225">
        <f>0+O226+O230+O234+O238</f>
      </c>
    </row>
    <row r="226" spans="1:16" ht="12.75">
      <c r="A226" s="24" t="s">
        <v>47</v>
      </c>
      <c r="B226" s="29" t="s">
        <v>466</v>
      </c>
      <c r="C226" s="29" t="s">
        <v>467</v>
      </c>
      <c r="D226" s="24" t="s">
        <v>49</v>
      </c>
      <c r="E226" s="30" t="s">
        <v>468</v>
      </c>
      <c r="F226" s="31" t="s">
        <v>154</v>
      </c>
      <c r="G226" s="32">
        <v>112.72</v>
      </c>
      <c r="H226" s="33">
        <v>0</v>
      </c>
      <c r="I226" s="34">
        <f>ROUND(ROUND(H226,2)*ROUND(G226,3),2)</f>
      </c>
      <c r="O226">
        <f>(I226*21)/100</f>
      </c>
      <c r="P226" t="s">
        <v>27</v>
      </c>
    </row>
    <row r="227" spans="1:5" ht="12.75">
      <c r="A227" s="35" t="s">
        <v>52</v>
      </c>
      <c r="E227" s="36" t="s">
        <v>49</v>
      </c>
    </row>
    <row r="228" spans="1:5" ht="38.25">
      <c r="A228" s="37" t="s">
        <v>54</v>
      </c>
      <c r="E228" s="38" t="s">
        <v>469</v>
      </c>
    </row>
    <row r="229" spans="1:5" ht="255">
      <c r="A229" t="s">
        <v>55</v>
      </c>
      <c r="E229" s="36" t="s">
        <v>470</v>
      </c>
    </row>
    <row r="230" spans="1:16" ht="12.75">
      <c r="A230" s="24" t="s">
        <v>47</v>
      </c>
      <c r="B230" s="29" t="s">
        <v>471</v>
      </c>
      <c r="C230" s="29" t="s">
        <v>283</v>
      </c>
      <c r="D230" s="24" t="s">
        <v>49</v>
      </c>
      <c r="E230" s="30" t="s">
        <v>284</v>
      </c>
      <c r="F230" s="31" t="s">
        <v>83</v>
      </c>
      <c r="G230" s="32">
        <v>30</v>
      </c>
      <c r="H230" s="33">
        <v>0</v>
      </c>
      <c r="I230" s="34">
        <f>ROUND(ROUND(H230,2)*ROUND(G230,3),2)</f>
      </c>
      <c r="O230">
        <f>(I230*21)/100</f>
      </c>
      <c r="P230" t="s">
        <v>27</v>
      </c>
    </row>
    <row r="231" spans="1:5" ht="12.75">
      <c r="A231" s="35" t="s">
        <v>52</v>
      </c>
      <c r="E231" s="36" t="s">
        <v>49</v>
      </c>
    </row>
    <row r="232" spans="1:5" ht="12.75">
      <c r="A232" s="37" t="s">
        <v>54</v>
      </c>
      <c r="E232" s="38" t="s">
        <v>472</v>
      </c>
    </row>
    <row r="233" spans="1:5" ht="76.5">
      <c r="A233" t="s">
        <v>55</v>
      </c>
      <c r="E233" s="36" t="s">
        <v>286</v>
      </c>
    </row>
    <row r="234" spans="1:16" ht="12.75">
      <c r="A234" s="24" t="s">
        <v>47</v>
      </c>
      <c r="B234" s="29" t="s">
        <v>473</v>
      </c>
      <c r="C234" s="29" t="s">
        <v>474</v>
      </c>
      <c r="D234" s="24" t="s">
        <v>49</v>
      </c>
      <c r="E234" s="30" t="s">
        <v>475</v>
      </c>
      <c r="F234" s="31" t="s">
        <v>83</v>
      </c>
      <c r="G234" s="32">
        <v>20</v>
      </c>
      <c r="H234" s="33">
        <v>0</v>
      </c>
      <c r="I234" s="34">
        <f>ROUND(ROUND(H234,2)*ROUND(G234,3),2)</f>
      </c>
      <c r="O234">
        <f>(I234*21)/100</f>
      </c>
      <c r="P234" t="s">
        <v>27</v>
      </c>
    </row>
    <row r="235" spans="1:5" ht="12.75">
      <c r="A235" s="35" t="s">
        <v>52</v>
      </c>
      <c r="E235" s="36" t="s">
        <v>49</v>
      </c>
    </row>
    <row r="236" spans="1:5" ht="12.75">
      <c r="A236" s="37" t="s">
        <v>54</v>
      </c>
      <c r="E236" s="38" t="s">
        <v>476</v>
      </c>
    </row>
    <row r="237" spans="1:5" ht="25.5">
      <c r="A237" t="s">
        <v>55</v>
      </c>
      <c r="E237" s="36" t="s">
        <v>477</v>
      </c>
    </row>
    <row r="238" spans="1:16" ht="12.75">
      <c r="A238" s="24" t="s">
        <v>47</v>
      </c>
      <c r="B238" s="29" t="s">
        <v>478</v>
      </c>
      <c r="C238" s="29" t="s">
        <v>479</v>
      </c>
      <c r="D238" s="24" t="s">
        <v>49</v>
      </c>
      <c r="E238" s="30" t="s">
        <v>480</v>
      </c>
      <c r="F238" s="31" t="s">
        <v>83</v>
      </c>
      <c r="G238" s="32">
        <v>23</v>
      </c>
      <c r="H238" s="33">
        <v>0</v>
      </c>
      <c r="I238" s="34">
        <f>ROUND(ROUND(H238,2)*ROUND(G238,3),2)</f>
      </c>
      <c r="O238">
        <f>(I238*21)/100</f>
      </c>
      <c r="P238" t="s">
        <v>27</v>
      </c>
    </row>
    <row r="239" spans="1:5" ht="12.75">
      <c r="A239" s="35" t="s">
        <v>52</v>
      </c>
      <c r="E239" s="36" t="s">
        <v>49</v>
      </c>
    </row>
    <row r="240" spans="1:5" ht="12.75">
      <c r="A240" s="37" t="s">
        <v>54</v>
      </c>
      <c r="E240" s="38" t="s">
        <v>481</v>
      </c>
    </row>
    <row r="241" spans="1:5" ht="25.5">
      <c r="A241" t="s">
        <v>55</v>
      </c>
      <c r="E241" s="36" t="s">
        <v>477</v>
      </c>
    </row>
    <row r="242" spans="1:18" ht="12.75" customHeight="1">
      <c r="A242" s="6" t="s">
        <v>45</v>
      </c>
      <c r="B242" s="6"/>
      <c r="C242" s="41" t="s">
        <v>42</v>
      </c>
      <c r="D242" s="6"/>
      <c r="E242" s="27" t="s">
        <v>287</v>
      </c>
      <c r="F242" s="6"/>
      <c r="G242" s="6"/>
      <c r="H242" s="6"/>
      <c r="I242" s="42">
        <f>0+Q242</f>
      </c>
      <c r="O242">
        <f>0+R242</f>
      </c>
      <c r="Q242">
        <f>0+I243+I247+I251+I255+I259+I263+I267+I271</f>
      </c>
      <c r="R242">
        <f>0+O243+O247+O251+O255+O259+O263+O267+O271</f>
      </c>
    </row>
    <row r="243" spans="1:16" ht="12.75">
      <c r="A243" s="24" t="s">
        <v>47</v>
      </c>
      <c r="B243" s="29" t="s">
        <v>482</v>
      </c>
      <c r="C243" s="29" t="s">
        <v>295</v>
      </c>
      <c r="D243" s="24" t="s">
        <v>49</v>
      </c>
      <c r="E243" s="30" t="s">
        <v>296</v>
      </c>
      <c r="F243" s="31" t="s">
        <v>83</v>
      </c>
      <c r="G243" s="32">
        <v>12</v>
      </c>
      <c r="H243" s="33">
        <v>0</v>
      </c>
      <c r="I243" s="34">
        <f>ROUND(ROUND(H243,2)*ROUND(G243,3),2)</f>
      </c>
      <c r="O243">
        <f>(I243*21)/100</f>
      </c>
      <c r="P243" t="s">
        <v>27</v>
      </c>
    </row>
    <row r="244" spans="1:5" ht="12.75">
      <c r="A244" s="35" t="s">
        <v>52</v>
      </c>
      <c r="E244" s="36" t="s">
        <v>483</v>
      </c>
    </row>
    <row r="245" spans="1:5" ht="12.75">
      <c r="A245" s="37" t="s">
        <v>54</v>
      </c>
      <c r="E245" s="38" t="s">
        <v>484</v>
      </c>
    </row>
    <row r="246" spans="1:5" ht="51">
      <c r="A246" t="s">
        <v>55</v>
      </c>
      <c r="E246" s="36" t="s">
        <v>299</v>
      </c>
    </row>
    <row r="247" spans="1:16" ht="12.75">
      <c r="A247" s="24" t="s">
        <v>47</v>
      </c>
      <c r="B247" s="29" t="s">
        <v>485</v>
      </c>
      <c r="C247" s="29" t="s">
        <v>310</v>
      </c>
      <c r="D247" s="24" t="s">
        <v>49</v>
      </c>
      <c r="E247" s="30" t="s">
        <v>311</v>
      </c>
      <c r="F247" s="31" t="s">
        <v>154</v>
      </c>
      <c r="G247" s="32">
        <v>110.72</v>
      </c>
      <c r="H247" s="33">
        <v>0</v>
      </c>
      <c r="I247" s="34">
        <f>ROUND(ROUND(H247,2)*ROUND(G247,3),2)</f>
      </c>
      <c r="O247">
        <f>(I247*21)/100</f>
      </c>
      <c r="P247" t="s">
        <v>27</v>
      </c>
    </row>
    <row r="248" spans="1:5" ht="12.75">
      <c r="A248" s="35" t="s">
        <v>52</v>
      </c>
      <c r="E248" s="36" t="s">
        <v>49</v>
      </c>
    </row>
    <row r="249" spans="1:5" ht="12.75">
      <c r="A249" s="37" t="s">
        <v>54</v>
      </c>
      <c r="E249" s="38" t="s">
        <v>393</v>
      </c>
    </row>
    <row r="250" spans="1:5" ht="51">
      <c r="A250" t="s">
        <v>55</v>
      </c>
      <c r="E250" s="36" t="s">
        <v>313</v>
      </c>
    </row>
    <row r="251" spans="1:16" ht="12.75">
      <c r="A251" s="24" t="s">
        <v>47</v>
      </c>
      <c r="B251" s="29" t="s">
        <v>486</v>
      </c>
      <c r="C251" s="29" t="s">
        <v>315</v>
      </c>
      <c r="D251" s="24" t="s">
        <v>49</v>
      </c>
      <c r="E251" s="30" t="s">
        <v>316</v>
      </c>
      <c r="F251" s="31" t="s">
        <v>154</v>
      </c>
      <c r="G251" s="32">
        <v>138.06</v>
      </c>
      <c r="H251" s="33">
        <v>0</v>
      </c>
      <c r="I251" s="34">
        <f>ROUND(ROUND(H251,2)*ROUND(G251,3),2)</f>
      </c>
      <c r="O251">
        <f>(I251*21)/100</f>
      </c>
      <c r="P251" t="s">
        <v>27</v>
      </c>
    </row>
    <row r="252" spans="1:5" ht="12.75">
      <c r="A252" s="35" t="s">
        <v>52</v>
      </c>
      <c r="E252" s="36" t="s">
        <v>49</v>
      </c>
    </row>
    <row r="253" spans="1:5" ht="12.75">
      <c r="A253" s="37" t="s">
        <v>54</v>
      </c>
      <c r="E253" s="38" t="s">
        <v>487</v>
      </c>
    </row>
    <row r="254" spans="1:5" ht="51">
      <c r="A254" t="s">
        <v>55</v>
      </c>
      <c r="E254" s="36" t="s">
        <v>313</v>
      </c>
    </row>
    <row r="255" spans="1:16" ht="12.75">
      <c r="A255" s="24" t="s">
        <v>47</v>
      </c>
      <c r="B255" s="29" t="s">
        <v>488</v>
      </c>
      <c r="C255" s="29" t="s">
        <v>489</v>
      </c>
      <c r="D255" s="24" t="s">
        <v>49</v>
      </c>
      <c r="E255" s="30" t="s">
        <v>490</v>
      </c>
      <c r="F255" s="31" t="s">
        <v>154</v>
      </c>
      <c r="G255" s="32">
        <v>1081.28</v>
      </c>
      <c r="H255" s="33">
        <v>0</v>
      </c>
      <c r="I255" s="34">
        <f>ROUND(ROUND(H255,2)*ROUND(G255,3),2)</f>
      </c>
      <c r="O255">
        <f>(I255*21)/100</f>
      </c>
      <c r="P255" t="s">
        <v>27</v>
      </c>
    </row>
    <row r="256" spans="1:5" ht="12.75">
      <c r="A256" s="35" t="s">
        <v>52</v>
      </c>
      <c r="E256" s="36" t="s">
        <v>49</v>
      </c>
    </row>
    <row r="257" spans="1:5" ht="38.25">
      <c r="A257" s="37" t="s">
        <v>54</v>
      </c>
      <c r="E257" s="38" t="s">
        <v>399</v>
      </c>
    </row>
    <row r="258" spans="1:5" ht="51">
      <c r="A258" t="s">
        <v>55</v>
      </c>
      <c r="E258" s="36" t="s">
        <v>491</v>
      </c>
    </row>
    <row r="259" spans="1:16" ht="12.75">
      <c r="A259" s="24" t="s">
        <v>47</v>
      </c>
      <c r="B259" s="29" t="s">
        <v>492</v>
      </c>
      <c r="C259" s="29" t="s">
        <v>319</v>
      </c>
      <c r="D259" s="24" t="s">
        <v>49</v>
      </c>
      <c r="E259" s="30" t="s">
        <v>320</v>
      </c>
      <c r="F259" s="31" t="s">
        <v>154</v>
      </c>
      <c r="G259" s="32">
        <v>197.84</v>
      </c>
      <c r="H259" s="33">
        <v>0</v>
      </c>
      <c r="I259" s="34">
        <f>ROUND(ROUND(H259,2)*ROUND(G259,3),2)</f>
      </c>
      <c r="O259">
        <f>(I259*21)/100</f>
      </c>
      <c r="P259" t="s">
        <v>27</v>
      </c>
    </row>
    <row r="260" spans="1:5" ht="12.75">
      <c r="A260" s="35" t="s">
        <v>52</v>
      </c>
      <c r="E260" s="36" t="s">
        <v>493</v>
      </c>
    </row>
    <row r="261" spans="1:5" ht="38.25">
      <c r="A261" s="37" t="s">
        <v>54</v>
      </c>
      <c r="E261" s="38" t="s">
        <v>494</v>
      </c>
    </row>
    <row r="262" spans="1:5" ht="25.5">
      <c r="A262" t="s">
        <v>55</v>
      </c>
      <c r="E262" s="36" t="s">
        <v>323</v>
      </c>
    </row>
    <row r="263" spans="1:16" ht="12.75">
      <c r="A263" s="24" t="s">
        <v>47</v>
      </c>
      <c r="B263" s="29" t="s">
        <v>495</v>
      </c>
      <c r="C263" s="29" t="s">
        <v>496</v>
      </c>
      <c r="D263" s="24" t="s">
        <v>49</v>
      </c>
      <c r="E263" s="30" t="s">
        <v>497</v>
      </c>
      <c r="F263" s="31" t="s">
        <v>154</v>
      </c>
      <c r="G263" s="32">
        <v>40.18</v>
      </c>
      <c r="H263" s="33">
        <v>0</v>
      </c>
      <c r="I263" s="34">
        <f>ROUND(ROUND(H263,2)*ROUND(G263,3),2)</f>
      </c>
      <c r="O263">
        <f>(I263*21)/100</f>
      </c>
      <c r="P263" t="s">
        <v>27</v>
      </c>
    </row>
    <row r="264" spans="1:5" ht="12.75">
      <c r="A264" s="35" t="s">
        <v>52</v>
      </c>
      <c r="E264" s="36" t="s">
        <v>49</v>
      </c>
    </row>
    <row r="265" spans="1:5" ht="12.75">
      <c r="A265" s="37" t="s">
        <v>54</v>
      </c>
      <c r="E265" s="38" t="s">
        <v>498</v>
      </c>
    </row>
    <row r="266" spans="1:5" ht="25.5">
      <c r="A266" t="s">
        <v>55</v>
      </c>
      <c r="E266" s="36" t="s">
        <v>323</v>
      </c>
    </row>
    <row r="267" spans="1:16" ht="12.75">
      <c r="A267" s="24" t="s">
        <v>47</v>
      </c>
      <c r="B267" s="29" t="s">
        <v>499</v>
      </c>
      <c r="C267" s="29" t="s">
        <v>325</v>
      </c>
      <c r="D267" s="24" t="s">
        <v>49</v>
      </c>
      <c r="E267" s="30" t="s">
        <v>326</v>
      </c>
      <c r="F267" s="31" t="s">
        <v>154</v>
      </c>
      <c r="G267" s="32">
        <v>1747.14</v>
      </c>
      <c r="H267" s="33">
        <v>0</v>
      </c>
      <c r="I267" s="34">
        <f>ROUND(ROUND(H267,2)*ROUND(G267,3),2)</f>
      </c>
      <c r="O267">
        <f>(I267*21)/100</f>
      </c>
      <c r="P267" t="s">
        <v>27</v>
      </c>
    </row>
    <row r="268" spans="1:5" ht="12.75">
      <c r="A268" s="35" t="s">
        <v>52</v>
      </c>
      <c r="E268" s="36" t="s">
        <v>49</v>
      </c>
    </row>
    <row r="269" spans="1:5" ht="12.75">
      <c r="A269" s="37" t="s">
        <v>54</v>
      </c>
      <c r="E269" s="38" t="s">
        <v>403</v>
      </c>
    </row>
    <row r="270" spans="1:5" ht="38.25">
      <c r="A270" t="s">
        <v>55</v>
      </c>
      <c r="E270" s="36" t="s">
        <v>327</v>
      </c>
    </row>
    <row r="271" spans="1:16" ht="12.75">
      <c r="A271" s="24" t="s">
        <v>47</v>
      </c>
      <c r="B271" s="29" t="s">
        <v>500</v>
      </c>
      <c r="C271" s="29" t="s">
        <v>339</v>
      </c>
      <c r="D271" s="24" t="s">
        <v>49</v>
      </c>
      <c r="E271" s="30" t="s">
        <v>340</v>
      </c>
      <c r="F271" s="31" t="s">
        <v>83</v>
      </c>
      <c r="G271" s="32">
        <v>25</v>
      </c>
      <c r="H271" s="33">
        <v>0</v>
      </c>
      <c r="I271" s="34">
        <f>ROUND(ROUND(H271,2)*ROUND(G271,3),2)</f>
      </c>
      <c r="O271">
        <f>(I271*21)/100</f>
      </c>
      <c r="P271" t="s">
        <v>27</v>
      </c>
    </row>
    <row r="272" spans="1:5" ht="12.75">
      <c r="A272" s="35" t="s">
        <v>52</v>
      </c>
      <c r="E272" s="36" t="s">
        <v>49</v>
      </c>
    </row>
    <row r="273" spans="1:5" ht="12.75">
      <c r="A273" s="37" t="s">
        <v>54</v>
      </c>
      <c r="E273" s="38" t="s">
        <v>501</v>
      </c>
    </row>
    <row r="274" spans="1:5" ht="76.5">
      <c r="A274" t="s">
        <v>55</v>
      </c>
      <c r="E274" s="36" t="s">
        <v>341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0+O9+O30+O107+O116+O137+O154+O175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502</v>
      </c>
      <c r="I3" s="39">
        <f>0+I9+I30+I107+I116+I137+I154+I175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502</v>
      </c>
      <c r="D4" s="1"/>
      <c r="E4" s="14" t="s">
        <v>503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502</v>
      </c>
      <c r="D5" s="6"/>
      <c r="E5" s="18" t="s">
        <v>503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47</v>
      </c>
      <c r="B10" s="29" t="s">
        <v>31</v>
      </c>
      <c r="C10" s="29" t="s">
        <v>122</v>
      </c>
      <c r="D10" s="24" t="s">
        <v>123</v>
      </c>
      <c r="E10" s="30" t="s">
        <v>124</v>
      </c>
      <c r="F10" s="31" t="s">
        <v>125</v>
      </c>
      <c r="G10" s="32">
        <v>15011.656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2.75">
      <c r="A11" s="35" t="s">
        <v>52</v>
      </c>
      <c r="E11" s="36" t="s">
        <v>126</v>
      </c>
    </row>
    <row r="12" spans="1:5" ht="51">
      <c r="A12" s="37" t="s">
        <v>54</v>
      </c>
      <c r="E12" s="38" t="s">
        <v>504</v>
      </c>
    </row>
    <row r="13" spans="1:5" ht="25.5">
      <c r="A13" t="s">
        <v>55</v>
      </c>
      <c r="E13" s="36" t="s">
        <v>128</v>
      </c>
    </row>
    <row r="14" spans="1:16" ht="12.75">
      <c r="A14" s="24" t="s">
        <v>47</v>
      </c>
      <c r="B14" s="29" t="s">
        <v>27</v>
      </c>
      <c r="C14" s="29" t="s">
        <v>122</v>
      </c>
      <c r="D14" s="24" t="s">
        <v>301</v>
      </c>
      <c r="E14" s="30" t="s">
        <v>124</v>
      </c>
      <c r="F14" s="31" t="s">
        <v>125</v>
      </c>
      <c r="G14" s="32">
        <v>0.722</v>
      </c>
      <c r="H14" s="33">
        <v>0</v>
      </c>
      <c r="I14" s="34">
        <f>ROUND(ROUND(H14,2)*ROUND(G14,3),2)</f>
      </c>
      <c r="O14">
        <f>(I14*21)/100</f>
      </c>
      <c r="P14" t="s">
        <v>27</v>
      </c>
    </row>
    <row r="15" spans="1:5" ht="12.75">
      <c r="A15" s="35" t="s">
        <v>52</v>
      </c>
      <c r="E15" s="36" t="s">
        <v>345</v>
      </c>
    </row>
    <row r="16" spans="1:5" ht="12.75">
      <c r="A16" s="37" t="s">
        <v>54</v>
      </c>
      <c r="E16" s="38" t="s">
        <v>505</v>
      </c>
    </row>
    <row r="17" spans="1:5" ht="25.5">
      <c r="A17" t="s">
        <v>55</v>
      </c>
      <c r="E17" s="36" t="s">
        <v>128</v>
      </c>
    </row>
    <row r="18" spans="1:16" ht="12.75">
      <c r="A18" s="24" t="s">
        <v>47</v>
      </c>
      <c r="B18" s="29" t="s">
        <v>26</v>
      </c>
      <c r="C18" s="29" t="s">
        <v>122</v>
      </c>
      <c r="D18" s="24" t="s">
        <v>129</v>
      </c>
      <c r="E18" s="30" t="s">
        <v>124</v>
      </c>
      <c r="F18" s="31" t="s">
        <v>125</v>
      </c>
      <c r="G18" s="32">
        <v>150.971</v>
      </c>
      <c r="H18" s="33">
        <v>0</v>
      </c>
      <c r="I18" s="34">
        <f>ROUND(ROUND(H18,2)*ROUND(G18,3),2)</f>
      </c>
      <c r="O18">
        <f>(I18*21)/100</f>
      </c>
      <c r="P18" t="s">
        <v>27</v>
      </c>
    </row>
    <row r="19" spans="1:5" ht="12.75">
      <c r="A19" s="35" t="s">
        <v>52</v>
      </c>
      <c r="E19" s="36" t="s">
        <v>130</v>
      </c>
    </row>
    <row r="20" spans="1:5" ht="63.75">
      <c r="A20" s="37" t="s">
        <v>54</v>
      </c>
      <c r="E20" s="38" t="s">
        <v>506</v>
      </c>
    </row>
    <row r="21" spans="1:5" ht="25.5">
      <c r="A21" t="s">
        <v>55</v>
      </c>
      <c r="E21" s="36" t="s">
        <v>128</v>
      </c>
    </row>
    <row r="22" spans="1:16" ht="12.75">
      <c r="A22" s="24" t="s">
        <v>47</v>
      </c>
      <c r="B22" s="29" t="s">
        <v>35</v>
      </c>
      <c r="C22" s="29" t="s">
        <v>122</v>
      </c>
      <c r="D22" s="24" t="s">
        <v>348</v>
      </c>
      <c r="E22" s="30" t="s">
        <v>124</v>
      </c>
      <c r="F22" s="31" t="s">
        <v>125</v>
      </c>
      <c r="G22" s="32">
        <v>277.099</v>
      </c>
      <c r="H22" s="33">
        <v>0</v>
      </c>
      <c r="I22" s="34">
        <f>ROUND(ROUND(H22,2)*ROUND(G22,3),2)</f>
      </c>
      <c r="O22">
        <f>(I22*21)/100</f>
      </c>
      <c r="P22" t="s">
        <v>27</v>
      </c>
    </row>
    <row r="23" spans="1:5" ht="12.75">
      <c r="A23" s="35" t="s">
        <v>52</v>
      </c>
      <c r="E23" s="36" t="s">
        <v>349</v>
      </c>
    </row>
    <row r="24" spans="1:5" ht="76.5">
      <c r="A24" s="37" t="s">
        <v>54</v>
      </c>
      <c r="E24" s="38" t="s">
        <v>507</v>
      </c>
    </row>
    <row r="25" spans="1:5" ht="25.5">
      <c r="A25" t="s">
        <v>55</v>
      </c>
      <c r="E25" s="36" t="s">
        <v>128</v>
      </c>
    </row>
    <row r="26" spans="1:16" ht="12.75">
      <c r="A26" s="24" t="s">
        <v>47</v>
      </c>
      <c r="B26" s="29" t="s">
        <v>37</v>
      </c>
      <c r="C26" s="29" t="s">
        <v>352</v>
      </c>
      <c r="D26" s="24" t="s">
        <v>49</v>
      </c>
      <c r="E26" s="30" t="s">
        <v>353</v>
      </c>
      <c r="F26" s="31" t="s">
        <v>138</v>
      </c>
      <c r="G26" s="32">
        <v>2819</v>
      </c>
      <c r="H26" s="33">
        <v>0</v>
      </c>
      <c r="I26" s="34">
        <f>ROUND(ROUND(H26,2)*ROUND(G26,3),2)</f>
      </c>
      <c r="O26">
        <f>(I26*21)/100</f>
      </c>
      <c r="P26" t="s">
        <v>27</v>
      </c>
    </row>
    <row r="27" spans="1:5" ht="12.75">
      <c r="A27" s="35" t="s">
        <v>52</v>
      </c>
      <c r="E27" s="36" t="s">
        <v>354</v>
      </c>
    </row>
    <row r="28" spans="1:5" ht="12.75">
      <c r="A28" s="37" t="s">
        <v>54</v>
      </c>
      <c r="E28" s="38" t="s">
        <v>508</v>
      </c>
    </row>
    <row r="29" spans="1:5" ht="25.5">
      <c r="A29" t="s">
        <v>55</v>
      </c>
      <c r="E29" s="36" t="s">
        <v>356</v>
      </c>
    </row>
    <row r="30" spans="1:18" ht="12.75" customHeight="1">
      <c r="A30" s="6" t="s">
        <v>45</v>
      </c>
      <c r="B30" s="6"/>
      <c r="C30" s="41" t="s">
        <v>31</v>
      </c>
      <c r="D30" s="6"/>
      <c r="E30" s="27" t="s">
        <v>135</v>
      </c>
      <c r="F30" s="6"/>
      <c r="G30" s="6"/>
      <c r="H30" s="6"/>
      <c r="I30" s="42">
        <f>0+Q30</f>
      </c>
      <c r="O30">
        <f>0+R30</f>
      </c>
      <c r="Q30">
        <f>0+I31+I35+I39+I43+I47+I51+I55+I59+I63+I67+I71+I75+I79+I83+I87+I91+I95+I99+I103</f>
      </c>
      <c r="R30">
        <f>0+O31+O35+O39+O43+O47+O51+O55+O59+O63+O67+O71+O75+O79+O83+O87+O91+O95+O99+O103</f>
      </c>
    </row>
    <row r="31" spans="1:16" ht="12.75">
      <c r="A31" s="24" t="s">
        <v>47</v>
      </c>
      <c r="B31" s="29" t="s">
        <v>39</v>
      </c>
      <c r="C31" s="29" t="s">
        <v>361</v>
      </c>
      <c r="D31" s="24" t="s">
        <v>49</v>
      </c>
      <c r="E31" s="30" t="s">
        <v>362</v>
      </c>
      <c r="F31" s="31" t="s">
        <v>163</v>
      </c>
      <c r="G31" s="32">
        <v>1974</v>
      </c>
      <c r="H31" s="33">
        <v>0</v>
      </c>
      <c r="I31" s="34">
        <f>ROUND(ROUND(H31,2)*ROUND(G31,3),2)</f>
      </c>
      <c r="O31">
        <f>(I31*21)/100</f>
      </c>
      <c r="P31" t="s">
        <v>27</v>
      </c>
    </row>
    <row r="32" spans="1:5" ht="12.75">
      <c r="A32" s="35" t="s">
        <v>52</v>
      </c>
      <c r="E32" s="36" t="s">
        <v>49</v>
      </c>
    </row>
    <row r="33" spans="1:5" ht="12.75">
      <c r="A33" s="37" t="s">
        <v>54</v>
      </c>
      <c r="E33" s="38" t="s">
        <v>509</v>
      </c>
    </row>
    <row r="34" spans="1:5" ht="38.25">
      <c r="A34" t="s">
        <v>55</v>
      </c>
      <c r="E34" s="36" t="s">
        <v>364</v>
      </c>
    </row>
    <row r="35" spans="1:16" ht="12.75">
      <c r="A35" s="24" t="s">
        <v>47</v>
      </c>
      <c r="B35" s="29" t="s">
        <v>74</v>
      </c>
      <c r="C35" s="29" t="s">
        <v>365</v>
      </c>
      <c r="D35" s="24" t="s">
        <v>49</v>
      </c>
      <c r="E35" s="30" t="s">
        <v>366</v>
      </c>
      <c r="F35" s="31" t="s">
        <v>163</v>
      </c>
      <c r="G35" s="32">
        <v>18915.4</v>
      </c>
      <c r="H35" s="33">
        <v>0</v>
      </c>
      <c r="I35" s="34">
        <f>ROUND(ROUND(H35,2)*ROUND(G35,3),2)</f>
      </c>
      <c r="O35">
        <f>(I35*21)/100</f>
      </c>
      <c r="P35" t="s">
        <v>27</v>
      </c>
    </row>
    <row r="36" spans="1:5" ht="12.75">
      <c r="A36" s="35" t="s">
        <v>52</v>
      </c>
      <c r="E36" s="36" t="s">
        <v>49</v>
      </c>
    </row>
    <row r="37" spans="1:5" ht="12.75">
      <c r="A37" s="37" t="s">
        <v>54</v>
      </c>
      <c r="E37" s="38" t="s">
        <v>510</v>
      </c>
    </row>
    <row r="38" spans="1:5" ht="12.75">
      <c r="A38" t="s">
        <v>55</v>
      </c>
      <c r="E38" s="36" t="s">
        <v>369</v>
      </c>
    </row>
    <row r="39" spans="1:16" ht="25.5">
      <c r="A39" s="24" t="s">
        <v>47</v>
      </c>
      <c r="B39" s="29" t="s">
        <v>79</v>
      </c>
      <c r="C39" s="29" t="s">
        <v>370</v>
      </c>
      <c r="D39" s="24" t="s">
        <v>49</v>
      </c>
      <c r="E39" s="30" t="s">
        <v>371</v>
      </c>
      <c r="F39" s="31" t="s">
        <v>83</v>
      </c>
      <c r="G39" s="32">
        <v>45</v>
      </c>
      <c r="H39" s="33">
        <v>0</v>
      </c>
      <c r="I39" s="34">
        <f>ROUND(ROUND(H39,2)*ROUND(G39,3),2)</f>
      </c>
      <c r="O39">
        <f>(I39*21)/100</f>
      </c>
      <c r="P39" t="s">
        <v>27</v>
      </c>
    </row>
    <row r="40" spans="1:5" ht="12.75">
      <c r="A40" s="35" t="s">
        <v>52</v>
      </c>
      <c r="E40" s="36" t="s">
        <v>49</v>
      </c>
    </row>
    <row r="41" spans="1:5" ht="12.75">
      <c r="A41" s="37" t="s">
        <v>54</v>
      </c>
      <c r="E41" s="38" t="s">
        <v>511</v>
      </c>
    </row>
    <row r="42" spans="1:5" ht="165.75">
      <c r="A42" t="s">
        <v>55</v>
      </c>
      <c r="E42" s="36" t="s">
        <v>373</v>
      </c>
    </row>
    <row r="43" spans="1:16" ht="25.5">
      <c r="A43" s="24" t="s">
        <v>47</v>
      </c>
      <c r="B43" s="29" t="s">
        <v>42</v>
      </c>
      <c r="C43" s="29" t="s">
        <v>512</v>
      </c>
      <c r="D43" s="24" t="s">
        <v>49</v>
      </c>
      <c r="E43" s="30" t="s">
        <v>513</v>
      </c>
      <c r="F43" s="31" t="s">
        <v>83</v>
      </c>
      <c r="G43" s="32">
        <v>20</v>
      </c>
      <c r="H43" s="33">
        <v>0</v>
      </c>
      <c r="I43" s="34">
        <f>ROUND(ROUND(H43,2)*ROUND(G43,3),2)</f>
      </c>
      <c r="O43">
        <f>(I43*21)/100</f>
      </c>
      <c r="P43" t="s">
        <v>27</v>
      </c>
    </row>
    <row r="44" spans="1:5" ht="12.75">
      <c r="A44" s="35" t="s">
        <v>52</v>
      </c>
      <c r="E44" s="36" t="s">
        <v>49</v>
      </c>
    </row>
    <row r="45" spans="1:5" ht="12.75">
      <c r="A45" s="37" t="s">
        <v>54</v>
      </c>
      <c r="E45" s="38" t="s">
        <v>476</v>
      </c>
    </row>
    <row r="46" spans="1:5" ht="165.75">
      <c r="A46" t="s">
        <v>55</v>
      </c>
      <c r="E46" s="36" t="s">
        <v>373</v>
      </c>
    </row>
    <row r="47" spans="1:16" ht="25.5">
      <c r="A47" s="24" t="s">
        <v>47</v>
      </c>
      <c r="B47" s="29" t="s">
        <v>44</v>
      </c>
      <c r="C47" s="29" t="s">
        <v>374</v>
      </c>
      <c r="D47" s="24" t="s">
        <v>49</v>
      </c>
      <c r="E47" s="30" t="s">
        <v>375</v>
      </c>
      <c r="F47" s="31" t="s">
        <v>83</v>
      </c>
      <c r="G47" s="32">
        <v>35</v>
      </c>
      <c r="H47" s="33">
        <v>0</v>
      </c>
      <c r="I47" s="34">
        <f>ROUND(ROUND(H47,2)*ROUND(G47,3),2)</f>
      </c>
      <c r="O47">
        <f>(I47*21)/100</f>
      </c>
      <c r="P47" t="s">
        <v>27</v>
      </c>
    </row>
    <row r="48" spans="1:5" ht="12.75">
      <c r="A48" s="35" t="s">
        <v>52</v>
      </c>
      <c r="E48" s="36" t="s">
        <v>49</v>
      </c>
    </row>
    <row r="49" spans="1:5" ht="12.75">
      <c r="A49" s="37" t="s">
        <v>54</v>
      </c>
      <c r="E49" s="38" t="s">
        <v>514</v>
      </c>
    </row>
    <row r="50" spans="1:5" ht="165.75">
      <c r="A50" t="s">
        <v>55</v>
      </c>
      <c r="E50" s="36" t="s">
        <v>373</v>
      </c>
    </row>
    <row r="51" spans="1:16" ht="12.75">
      <c r="A51" s="24" t="s">
        <v>47</v>
      </c>
      <c r="B51" s="29" t="s">
        <v>91</v>
      </c>
      <c r="C51" s="29" t="s">
        <v>515</v>
      </c>
      <c r="D51" s="24" t="s">
        <v>49</v>
      </c>
      <c r="E51" s="30" t="s">
        <v>516</v>
      </c>
      <c r="F51" s="31" t="s">
        <v>83</v>
      </c>
      <c r="G51" s="32">
        <v>30</v>
      </c>
      <c r="H51" s="33">
        <v>0</v>
      </c>
      <c r="I51" s="34">
        <f>ROUND(ROUND(H51,2)*ROUND(G51,3),2)</f>
      </c>
      <c r="O51">
        <f>(I51*21)/100</f>
      </c>
      <c r="P51" t="s">
        <v>27</v>
      </c>
    </row>
    <row r="52" spans="1:5" ht="12.75">
      <c r="A52" s="35" t="s">
        <v>52</v>
      </c>
      <c r="E52" s="36" t="s">
        <v>49</v>
      </c>
    </row>
    <row r="53" spans="1:5" ht="12.75">
      <c r="A53" s="37" t="s">
        <v>54</v>
      </c>
      <c r="E53" s="38" t="s">
        <v>472</v>
      </c>
    </row>
    <row r="54" spans="1:5" ht="89.25">
      <c r="A54" t="s">
        <v>55</v>
      </c>
      <c r="E54" s="36" t="s">
        <v>517</v>
      </c>
    </row>
    <row r="55" spans="1:16" ht="25.5">
      <c r="A55" s="24" t="s">
        <v>47</v>
      </c>
      <c r="B55" s="29" t="s">
        <v>95</v>
      </c>
      <c r="C55" s="29" t="s">
        <v>518</v>
      </c>
      <c r="D55" s="24" t="s">
        <v>49</v>
      </c>
      <c r="E55" s="30" t="s">
        <v>519</v>
      </c>
      <c r="F55" s="31" t="s">
        <v>138</v>
      </c>
      <c r="G55" s="32">
        <v>1.6</v>
      </c>
      <c r="H55" s="33">
        <v>0</v>
      </c>
      <c r="I55" s="34">
        <f>ROUND(ROUND(H55,2)*ROUND(G55,3),2)</f>
      </c>
      <c r="O55">
        <f>(I55*21)/100</f>
      </c>
      <c r="P55" t="s">
        <v>27</v>
      </c>
    </row>
    <row r="56" spans="1:5" ht="12.75">
      <c r="A56" s="35" t="s">
        <v>52</v>
      </c>
      <c r="E56" s="36" t="s">
        <v>49</v>
      </c>
    </row>
    <row r="57" spans="1:5" ht="12.75">
      <c r="A57" s="37" t="s">
        <v>54</v>
      </c>
      <c r="E57" s="38" t="s">
        <v>520</v>
      </c>
    </row>
    <row r="58" spans="1:5" ht="63.75">
      <c r="A58" t="s">
        <v>55</v>
      </c>
      <c r="E58" s="36" t="s">
        <v>141</v>
      </c>
    </row>
    <row r="59" spans="1:16" ht="12.75">
      <c r="A59" s="24" t="s">
        <v>47</v>
      </c>
      <c r="B59" s="29" t="s">
        <v>99</v>
      </c>
      <c r="C59" s="29" t="s">
        <v>521</v>
      </c>
      <c r="D59" s="24" t="s">
        <v>49</v>
      </c>
      <c r="E59" s="30" t="s">
        <v>522</v>
      </c>
      <c r="F59" s="31" t="s">
        <v>138</v>
      </c>
      <c r="G59" s="32">
        <v>0.314</v>
      </c>
      <c r="H59" s="33">
        <v>0</v>
      </c>
      <c r="I59" s="34">
        <f>ROUND(ROUND(H59,2)*ROUND(G59,3),2)</f>
      </c>
      <c r="O59">
        <f>(I59*21)/100</f>
      </c>
      <c r="P59" t="s">
        <v>27</v>
      </c>
    </row>
    <row r="60" spans="1:5" ht="12.75">
      <c r="A60" s="35" t="s">
        <v>52</v>
      </c>
      <c r="E60" s="36" t="s">
        <v>49</v>
      </c>
    </row>
    <row r="61" spans="1:5" ht="12.75">
      <c r="A61" s="37" t="s">
        <v>54</v>
      </c>
      <c r="E61" s="38" t="s">
        <v>523</v>
      </c>
    </row>
    <row r="62" spans="1:5" ht="63.75">
      <c r="A62" t="s">
        <v>55</v>
      </c>
      <c r="E62" s="36" t="s">
        <v>141</v>
      </c>
    </row>
    <row r="63" spans="1:16" ht="12.75">
      <c r="A63" s="24" t="s">
        <v>47</v>
      </c>
      <c r="B63" s="29" t="s">
        <v>104</v>
      </c>
      <c r="C63" s="29" t="s">
        <v>157</v>
      </c>
      <c r="D63" s="24" t="s">
        <v>49</v>
      </c>
      <c r="E63" s="30" t="s">
        <v>158</v>
      </c>
      <c r="F63" s="31" t="s">
        <v>138</v>
      </c>
      <c r="G63" s="32">
        <v>1919.042</v>
      </c>
      <c r="H63" s="33">
        <v>0</v>
      </c>
      <c r="I63" s="34">
        <f>ROUND(ROUND(H63,2)*ROUND(G63,3),2)</f>
      </c>
      <c r="O63">
        <f>(I63*21)/100</f>
      </c>
      <c r="P63" t="s">
        <v>27</v>
      </c>
    </row>
    <row r="64" spans="1:5" ht="12.75">
      <c r="A64" s="35" t="s">
        <v>52</v>
      </c>
      <c r="E64" s="36" t="s">
        <v>49</v>
      </c>
    </row>
    <row r="65" spans="1:5" ht="76.5">
      <c r="A65" s="37" t="s">
        <v>54</v>
      </c>
      <c r="E65" s="38" t="s">
        <v>524</v>
      </c>
    </row>
    <row r="66" spans="1:5" ht="369.75">
      <c r="A66" t="s">
        <v>55</v>
      </c>
      <c r="E66" s="36" t="s">
        <v>160</v>
      </c>
    </row>
    <row r="67" spans="1:16" ht="12.75">
      <c r="A67" s="24" t="s">
        <v>47</v>
      </c>
      <c r="B67" s="29" t="s">
        <v>110</v>
      </c>
      <c r="C67" s="29" t="s">
        <v>405</v>
      </c>
      <c r="D67" s="24" t="s">
        <v>49</v>
      </c>
      <c r="E67" s="30" t="s">
        <v>406</v>
      </c>
      <c r="F67" s="31" t="s">
        <v>138</v>
      </c>
      <c r="G67" s="32">
        <v>2819</v>
      </c>
      <c r="H67" s="33">
        <v>0</v>
      </c>
      <c r="I67" s="34">
        <f>ROUND(ROUND(H67,2)*ROUND(G67,3),2)</f>
      </c>
      <c r="O67">
        <f>(I67*21)/100</f>
      </c>
      <c r="P67" t="s">
        <v>27</v>
      </c>
    </row>
    <row r="68" spans="1:5" ht="12.75">
      <c r="A68" s="35" t="s">
        <v>52</v>
      </c>
      <c r="E68" s="36" t="s">
        <v>49</v>
      </c>
    </row>
    <row r="69" spans="1:5" ht="12.75">
      <c r="A69" s="37" t="s">
        <v>54</v>
      </c>
      <c r="E69" s="38" t="s">
        <v>525</v>
      </c>
    </row>
    <row r="70" spans="1:5" ht="306">
      <c r="A70" t="s">
        <v>55</v>
      </c>
      <c r="E70" s="36" t="s">
        <v>408</v>
      </c>
    </row>
    <row r="71" spans="1:16" ht="12.75">
      <c r="A71" s="24" t="s">
        <v>47</v>
      </c>
      <c r="B71" s="29" t="s">
        <v>115</v>
      </c>
      <c r="C71" s="29" t="s">
        <v>526</v>
      </c>
      <c r="D71" s="24" t="s">
        <v>49</v>
      </c>
      <c r="E71" s="30" t="s">
        <v>527</v>
      </c>
      <c r="F71" s="31" t="s">
        <v>154</v>
      </c>
      <c r="G71" s="32">
        <v>4848.92</v>
      </c>
      <c r="H71" s="33">
        <v>0</v>
      </c>
      <c r="I71" s="34">
        <f>ROUND(ROUND(H71,2)*ROUND(G71,3),2)</f>
      </c>
      <c r="O71">
        <f>(I71*21)/100</f>
      </c>
      <c r="P71" t="s">
        <v>27</v>
      </c>
    </row>
    <row r="72" spans="1:5" ht="12.75">
      <c r="A72" s="35" t="s">
        <v>52</v>
      </c>
      <c r="E72" s="36" t="s">
        <v>49</v>
      </c>
    </row>
    <row r="73" spans="1:5" ht="51">
      <c r="A73" s="37" t="s">
        <v>54</v>
      </c>
      <c r="E73" s="38" t="s">
        <v>528</v>
      </c>
    </row>
    <row r="74" spans="1:5" ht="25.5">
      <c r="A74" t="s">
        <v>55</v>
      </c>
      <c r="E74" s="36" t="s">
        <v>165</v>
      </c>
    </row>
    <row r="75" spans="1:16" ht="12.75">
      <c r="A75" s="24" t="s">
        <v>47</v>
      </c>
      <c r="B75" s="29" t="s">
        <v>191</v>
      </c>
      <c r="C75" s="29" t="s">
        <v>166</v>
      </c>
      <c r="D75" s="24" t="s">
        <v>49</v>
      </c>
      <c r="E75" s="30" t="s">
        <v>167</v>
      </c>
      <c r="F75" s="31" t="s">
        <v>138</v>
      </c>
      <c r="G75" s="32">
        <v>1919.042</v>
      </c>
      <c r="H75" s="33">
        <v>0</v>
      </c>
      <c r="I75" s="34">
        <f>ROUND(ROUND(H75,2)*ROUND(G75,3),2)</f>
      </c>
      <c r="O75">
        <f>(I75*21)/100</f>
      </c>
      <c r="P75" t="s">
        <v>27</v>
      </c>
    </row>
    <row r="76" spans="1:5" ht="12.75">
      <c r="A76" s="35" t="s">
        <v>52</v>
      </c>
      <c r="E76" s="36" t="s">
        <v>49</v>
      </c>
    </row>
    <row r="77" spans="1:5" ht="12.75">
      <c r="A77" s="37" t="s">
        <v>54</v>
      </c>
      <c r="E77" s="38" t="s">
        <v>529</v>
      </c>
    </row>
    <row r="78" spans="1:5" ht="191.25">
      <c r="A78" t="s">
        <v>55</v>
      </c>
      <c r="E78" s="36" t="s">
        <v>169</v>
      </c>
    </row>
    <row r="79" spans="1:16" ht="12.75">
      <c r="A79" s="24" t="s">
        <v>47</v>
      </c>
      <c r="B79" s="29" t="s">
        <v>196</v>
      </c>
      <c r="C79" s="29" t="s">
        <v>170</v>
      </c>
      <c r="D79" s="24" t="s">
        <v>49</v>
      </c>
      <c r="E79" s="30" t="s">
        <v>171</v>
      </c>
      <c r="F79" s="31" t="s">
        <v>138</v>
      </c>
      <c r="G79" s="32">
        <v>2802.334</v>
      </c>
      <c r="H79" s="33">
        <v>0</v>
      </c>
      <c r="I79" s="34">
        <f>ROUND(ROUND(H79,2)*ROUND(G79,3),2)</f>
      </c>
      <c r="O79">
        <f>(I79*21)/100</f>
      </c>
      <c r="P79" t="s">
        <v>27</v>
      </c>
    </row>
    <row r="80" spans="1:5" ht="12.75">
      <c r="A80" s="35" t="s">
        <v>52</v>
      </c>
      <c r="E80" s="36" t="s">
        <v>49</v>
      </c>
    </row>
    <row r="81" spans="1:5" ht="38.25">
      <c r="A81" s="37" t="s">
        <v>54</v>
      </c>
      <c r="E81" s="38" t="s">
        <v>530</v>
      </c>
    </row>
    <row r="82" spans="1:5" ht="280.5">
      <c r="A82" t="s">
        <v>55</v>
      </c>
      <c r="E82" s="36" t="s">
        <v>173</v>
      </c>
    </row>
    <row r="83" spans="1:16" ht="12.75">
      <c r="A83" s="24" t="s">
        <v>47</v>
      </c>
      <c r="B83" s="29" t="s">
        <v>202</v>
      </c>
      <c r="C83" s="29" t="s">
        <v>413</v>
      </c>
      <c r="D83" s="24" t="s">
        <v>123</v>
      </c>
      <c r="E83" s="30" t="s">
        <v>414</v>
      </c>
      <c r="F83" s="31" t="s">
        <v>138</v>
      </c>
      <c r="G83" s="32">
        <v>34.521</v>
      </c>
      <c r="H83" s="33">
        <v>0</v>
      </c>
      <c r="I83" s="34">
        <f>ROUND(ROUND(H83,2)*ROUND(G83,3),2)</f>
      </c>
      <c r="O83">
        <f>(I83*21)/100</f>
      </c>
      <c r="P83" t="s">
        <v>27</v>
      </c>
    </row>
    <row r="84" spans="1:5" ht="12.75">
      <c r="A84" s="35" t="s">
        <v>52</v>
      </c>
      <c r="E84" s="36" t="s">
        <v>49</v>
      </c>
    </row>
    <row r="85" spans="1:5" ht="25.5">
      <c r="A85" s="37" t="s">
        <v>54</v>
      </c>
      <c r="E85" s="38" t="s">
        <v>531</v>
      </c>
    </row>
    <row r="86" spans="1:5" ht="229.5">
      <c r="A86" t="s">
        <v>55</v>
      </c>
      <c r="E86" s="36" t="s">
        <v>416</v>
      </c>
    </row>
    <row r="87" spans="1:16" ht="12.75">
      <c r="A87" s="24" t="s">
        <v>47</v>
      </c>
      <c r="B87" s="29" t="s">
        <v>207</v>
      </c>
      <c r="C87" s="29" t="s">
        <v>178</v>
      </c>
      <c r="D87" s="24" t="s">
        <v>49</v>
      </c>
      <c r="E87" s="30" t="s">
        <v>179</v>
      </c>
      <c r="F87" s="31" t="s">
        <v>138</v>
      </c>
      <c r="G87" s="32">
        <v>4.509</v>
      </c>
      <c r="H87" s="33">
        <v>0</v>
      </c>
      <c r="I87" s="34">
        <f>ROUND(ROUND(H87,2)*ROUND(G87,3),2)</f>
      </c>
      <c r="O87">
        <f>(I87*21)/100</f>
      </c>
      <c r="P87" t="s">
        <v>27</v>
      </c>
    </row>
    <row r="88" spans="1:5" ht="12.75">
      <c r="A88" s="35" t="s">
        <v>52</v>
      </c>
      <c r="E88" s="36" t="s">
        <v>49</v>
      </c>
    </row>
    <row r="89" spans="1:5" ht="12.75">
      <c r="A89" s="37" t="s">
        <v>54</v>
      </c>
      <c r="E89" s="38" t="s">
        <v>532</v>
      </c>
    </row>
    <row r="90" spans="1:5" ht="293.25">
      <c r="A90" t="s">
        <v>55</v>
      </c>
      <c r="E90" s="36" t="s">
        <v>181</v>
      </c>
    </row>
    <row r="91" spans="1:16" ht="12.75">
      <c r="A91" s="24" t="s">
        <v>47</v>
      </c>
      <c r="B91" s="29" t="s">
        <v>213</v>
      </c>
      <c r="C91" s="29" t="s">
        <v>182</v>
      </c>
      <c r="D91" s="24" t="s">
        <v>49</v>
      </c>
      <c r="E91" s="30" t="s">
        <v>183</v>
      </c>
      <c r="F91" s="31" t="s">
        <v>163</v>
      </c>
      <c r="G91" s="32">
        <v>383.09</v>
      </c>
      <c r="H91" s="33">
        <v>0</v>
      </c>
      <c r="I91" s="34">
        <f>ROUND(ROUND(H91,2)*ROUND(G91,3),2)</f>
      </c>
      <c r="O91">
        <f>(I91*21)/100</f>
      </c>
      <c r="P91" t="s">
        <v>27</v>
      </c>
    </row>
    <row r="92" spans="1:5" ht="12.75">
      <c r="A92" s="35" t="s">
        <v>52</v>
      </c>
      <c r="E92" s="36" t="s">
        <v>49</v>
      </c>
    </row>
    <row r="93" spans="1:5" ht="12.75">
      <c r="A93" s="37" t="s">
        <v>54</v>
      </c>
      <c r="E93" s="38" t="s">
        <v>533</v>
      </c>
    </row>
    <row r="94" spans="1:5" ht="25.5">
      <c r="A94" t="s">
        <v>55</v>
      </c>
      <c r="E94" s="36" t="s">
        <v>185</v>
      </c>
    </row>
    <row r="95" spans="1:16" ht="12.75">
      <c r="A95" s="24" t="s">
        <v>47</v>
      </c>
      <c r="B95" s="29" t="s">
        <v>219</v>
      </c>
      <c r="C95" s="29" t="s">
        <v>419</v>
      </c>
      <c r="D95" s="24" t="s">
        <v>49</v>
      </c>
      <c r="E95" s="30" t="s">
        <v>420</v>
      </c>
      <c r="F95" s="31" t="s">
        <v>163</v>
      </c>
      <c r="G95" s="32">
        <v>18793.335</v>
      </c>
      <c r="H95" s="33">
        <v>0</v>
      </c>
      <c r="I95" s="34">
        <f>ROUND(ROUND(H95,2)*ROUND(G95,3),2)</f>
      </c>
      <c r="O95">
        <f>(I95*21)/100</f>
      </c>
      <c r="P95" t="s">
        <v>27</v>
      </c>
    </row>
    <row r="96" spans="1:5" ht="12.75">
      <c r="A96" s="35" t="s">
        <v>52</v>
      </c>
      <c r="E96" s="36" t="s">
        <v>49</v>
      </c>
    </row>
    <row r="97" spans="1:5" ht="12.75">
      <c r="A97" s="37" t="s">
        <v>54</v>
      </c>
      <c r="E97" s="38" t="s">
        <v>534</v>
      </c>
    </row>
    <row r="98" spans="1:5" ht="38.25">
      <c r="A98" t="s">
        <v>55</v>
      </c>
      <c r="E98" s="36" t="s">
        <v>422</v>
      </c>
    </row>
    <row r="99" spans="1:16" ht="12.75">
      <c r="A99" s="24" t="s">
        <v>47</v>
      </c>
      <c r="B99" s="29" t="s">
        <v>225</v>
      </c>
      <c r="C99" s="29" t="s">
        <v>423</v>
      </c>
      <c r="D99" s="24" t="s">
        <v>49</v>
      </c>
      <c r="E99" s="30" t="s">
        <v>424</v>
      </c>
      <c r="F99" s="31" t="s">
        <v>163</v>
      </c>
      <c r="G99" s="32">
        <v>18793.335</v>
      </c>
      <c r="H99" s="33">
        <v>0</v>
      </c>
      <c r="I99" s="34">
        <f>ROUND(ROUND(H99,2)*ROUND(G99,3),2)</f>
      </c>
      <c r="O99">
        <f>(I99*21)/100</f>
      </c>
      <c r="P99" t="s">
        <v>27</v>
      </c>
    </row>
    <row r="100" spans="1:5" ht="12.75">
      <c r="A100" s="35" t="s">
        <v>52</v>
      </c>
      <c r="E100" s="36" t="s">
        <v>49</v>
      </c>
    </row>
    <row r="101" spans="1:5" ht="12.75">
      <c r="A101" s="37" t="s">
        <v>54</v>
      </c>
      <c r="E101" s="38" t="s">
        <v>534</v>
      </c>
    </row>
    <row r="102" spans="1:5" ht="25.5">
      <c r="A102" t="s">
        <v>55</v>
      </c>
      <c r="E102" s="36" t="s">
        <v>426</v>
      </c>
    </row>
    <row r="103" spans="1:16" ht="12.75">
      <c r="A103" s="24" t="s">
        <v>47</v>
      </c>
      <c r="B103" s="29" t="s">
        <v>230</v>
      </c>
      <c r="C103" s="29" t="s">
        <v>535</v>
      </c>
      <c r="D103" s="24" t="s">
        <v>49</v>
      </c>
      <c r="E103" s="30" t="s">
        <v>536</v>
      </c>
      <c r="F103" s="31" t="s">
        <v>163</v>
      </c>
      <c r="G103" s="32">
        <v>12</v>
      </c>
      <c r="H103" s="33">
        <v>0</v>
      </c>
      <c r="I103" s="34">
        <f>ROUND(ROUND(H103,2)*ROUND(G103,3),2)</f>
      </c>
      <c r="O103">
        <f>(I103*21)/100</f>
      </c>
      <c r="P103" t="s">
        <v>27</v>
      </c>
    </row>
    <row r="104" spans="1:5" ht="12.75">
      <c r="A104" s="35" t="s">
        <v>52</v>
      </c>
      <c r="E104" s="36" t="s">
        <v>49</v>
      </c>
    </row>
    <row r="105" spans="1:5" ht="12.75">
      <c r="A105" s="37" t="s">
        <v>54</v>
      </c>
      <c r="E105" s="38" t="s">
        <v>537</v>
      </c>
    </row>
    <row r="106" spans="1:5" ht="38.25">
      <c r="A106" t="s">
        <v>55</v>
      </c>
      <c r="E106" s="36" t="s">
        <v>538</v>
      </c>
    </row>
    <row r="107" spans="1:18" ht="12.75" customHeight="1">
      <c r="A107" s="6" t="s">
        <v>45</v>
      </c>
      <c r="B107" s="6"/>
      <c r="C107" s="41" t="s">
        <v>27</v>
      </c>
      <c r="D107" s="6"/>
      <c r="E107" s="27" t="s">
        <v>186</v>
      </c>
      <c r="F107" s="6"/>
      <c r="G107" s="6"/>
      <c r="H107" s="6"/>
      <c r="I107" s="42">
        <f>0+Q107</f>
      </c>
      <c r="O107">
        <f>0+R107</f>
      </c>
      <c r="Q107">
        <f>0+I108+I112</f>
      </c>
      <c r="R107">
        <f>0+O108+O112</f>
      </c>
    </row>
    <row r="108" spans="1:16" ht="12.75">
      <c r="A108" s="24" t="s">
        <v>47</v>
      </c>
      <c r="B108" s="29" t="s">
        <v>236</v>
      </c>
      <c r="C108" s="29" t="s">
        <v>539</v>
      </c>
      <c r="D108" s="24" t="s">
        <v>49</v>
      </c>
      <c r="E108" s="30" t="s">
        <v>540</v>
      </c>
      <c r="F108" s="31" t="s">
        <v>138</v>
      </c>
      <c r="G108" s="32">
        <v>1296</v>
      </c>
      <c r="H108" s="33">
        <v>0</v>
      </c>
      <c r="I108" s="34">
        <f>ROUND(ROUND(H108,2)*ROUND(G108,3),2)</f>
      </c>
      <c r="O108">
        <f>(I108*21)/100</f>
      </c>
      <c r="P108" t="s">
        <v>27</v>
      </c>
    </row>
    <row r="109" spans="1:5" ht="12.75">
      <c r="A109" s="35" t="s">
        <v>52</v>
      </c>
      <c r="E109" s="36" t="s">
        <v>49</v>
      </c>
    </row>
    <row r="110" spans="1:5" ht="12.75">
      <c r="A110" s="37" t="s">
        <v>54</v>
      </c>
      <c r="E110" s="38" t="s">
        <v>541</v>
      </c>
    </row>
    <row r="111" spans="1:5" ht="38.25">
      <c r="A111" t="s">
        <v>55</v>
      </c>
      <c r="E111" s="36" t="s">
        <v>211</v>
      </c>
    </row>
    <row r="112" spans="1:16" ht="12.75">
      <c r="A112" s="24" t="s">
        <v>47</v>
      </c>
      <c r="B112" s="29" t="s">
        <v>241</v>
      </c>
      <c r="C112" s="29" t="s">
        <v>187</v>
      </c>
      <c r="D112" s="24" t="s">
        <v>49</v>
      </c>
      <c r="E112" s="30" t="s">
        <v>188</v>
      </c>
      <c r="F112" s="31" t="s">
        <v>163</v>
      </c>
      <c r="G112" s="32">
        <v>5832</v>
      </c>
      <c r="H112" s="33">
        <v>0</v>
      </c>
      <c r="I112" s="34">
        <f>ROUND(ROUND(H112,2)*ROUND(G112,3),2)</f>
      </c>
      <c r="O112">
        <f>(I112*21)/100</f>
      </c>
      <c r="P112" t="s">
        <v>27</v>
      </c>
    </row>
    <row r="113" spans="1:5" ht="12.75">
      <c r="A113" s="35" t="s">
        <v>52</v>
      </c>
      <c r="E113" s="36" t="s">
        <v>49</v>
      </c>
    </row>
    <row r="114" spans="1:5" ht="12.75">
      <c r="A114" s="37" t="s">
        <v>54</v>
      </c>
      <c r="E114" s="38" t="s">
        <v>542</v>
      </c>
    </row>
    <row r="115" spans="1:5" ht="25.5">
      <c r="A115" t="s">
        <v>55</v>
      </c>
      <c r="E115" s="36" t="s">
        <v>190</v>
      </c>
    </row>
    <row r="116" spans="1:18" ht="12.75" customHeight="1">
      <c r="A116" s="6" t="s">
        <v>45</v>
      </c>
      <c r="B116" s="6"/>
      <c r="C116" s="41" t="s">
        <v>35</v>
      </c>
      <c r="D116" s="6"/>
      <c r="E116" s="27" t="s">
        <v>201</v>
      </c>
      <c r="F116" s="6"/>
      <c r="G116" s="6"/>
      <c r="H116" s="6"/>
      <c r="I116" s="42">
        <f>0+Q116</f>
      </c>
      <c r="O116">
        <f>0+R116</f>
      </c>
      <c r="Q116">
        <f>0+I117+I121+I125+I129+I133</f>
      </c>
      <c r="R116">
        <f>0+O117+O121+O125+O129+O133</f>
      </c>
    </row>
    <row r="117" spans="1:16" ht="12.75">
      <c r="A117" s="24" t="s">
        <v>47</v>
      </c>
      <c r="B117" s="29" t="s">
        <v>247</v>
      </c>
      <c r="C117" s="29" t="s">
        <v>543</v>
      </c>
      <c r="D117" s="24" t="s">
        <v>49</v>
      </c>
      <c r="E117" s="30" t="s">
        <v>544</v>
      </c>
      <c r="F117" s="31" t="s">
        <v>138</v>
      </c>
      <c r="G117" s="32">
        <v>0.473</v>
      </c>
      <c r="H117" s="33">
        <v>0</v>
      </c>
      <c r="I117" s="34">
        <f>ROUND(ROUND(H117,2)*ROUND(G117,3),2)</f>
      </c>
      <c r="O117">
        <f>(I117*21)/100</f>
      </c>
      <c r="P117" t="s">
        <v>27</v>
      </c>
    </row>
    <row r="118" spans="1:5" ht="12.75">
      <c r="A118" s="35" t="s">
        <v>52</v>
      </c>
      <c r="E118" s="36" t="s">
        <v>49</v>
      </c>
    </row>
    <row r="119" spans="1:5" ht="12.75">
      <c r="A119" s="37" t="s">
        <v>54</v>
      </c>
      <c r="E119" s="38" t="s">
        <v>545</v>
      </c>
    </row>
    <row r="120" spans="1:5" ht="369.75">
      <c r="A120" t="s">
        <v>55</v>
      </c>
      <c r="E120" s="36" t="s">
        <v>206</v>
      </c>
    </row>
    <row r="121" spans="1:16" ht="12.75">
      <c r="A121" s="24" t="s">
        <v>47</v>
      </c>
      <c r="B121" s="29" t="s">
        <v>252</v>
      </c>
      <c r="C121" s="29" t="s">
        <v>203</v>
      </c>
      <c r="D121" s="24" t="s">
        <v>49</v>
      </c>
      <c r="E121" s="30" t="s">
        <v>204</v>
      </c>
      <c r="F121" s="31" t="s">
        <v>138</v>
      </c>
      <c r="G121" s="32">
        <v>2.52</v>
      </c>
      <c r="H121" s="33">
        <v>0</v>
      </c>
      <c r="I121" s="34">
        <f>ROUND(ROUND(H121,2)*ROUND(G121,3),2)</f>
      </c>
      <c r="O121">
        <f>(I121*21)/100</f>
      </c>
      <c r="P121" t="s">
        <v>27</v>
      </c>
    </row>
    <row r="122" spans="1:5" ht="12.75">
      <c r="A122" s="35" t="s">
        <v>52</v>
      </c>
      <c r="E122" s="36" t="s">
        <v>49</v>
      </c>
    </row>
    <row r="123" spans="1:5" ht="12.75">
      <c r="A123" s="37" t="s">
        <v>54</v>
      </c>
      <c r="E123" s="38" t="s">
        <v>546</v>
      </c>
    </row>
    <row r="124" spans="1:5" ht="369.75">
      <c r="A124" t="s">
        <v>55</v>
      </c>
      <c r="E124" s="36" t="s">
        <v>206</v>
      </c>
    </row>
    <row r="125" spans="1:16" ht="12.75">
      <c r="A125" s="24" t="s">
        <v>47</v>
      </c>
      <c r="B125" s="29" t="s">
        <v>257</v>
      </c>
      <c r="C125" s="29" t="s">
        <v>208</v>
      </c>
      <c r="D125" s="24" t="s">
        <v>49</v>
      </c>
      <c r="E125" s="30" t="s">
        <v>209</v>
      </c>
      <c r="F125" s="31" t="s">
        <v>138</v>
      </c>
      <c r="G125" s="32">
        <v>7.202</v>
      </c>
      <c r="H125" s="33">
        <v>0</v>
      </c>
      <c r="I125" s="34">
        <f>ROUND(ROUND(H125,2)*ROUND(G125,3),2)</f>
      </c>
      <c r="O125">
        <f>(I125*21)/100</f>
      </c>
      <c r="P125" t="s">
        <v>27</v>
      </c>
    </row>
    <row r="126" spans="1:5" ht="12.75">
      <c r="A126" s="35" t="s">
        <v>52</v>
      </c>
      <c r="E126" s="36" t="s">
        <v>49</v>
      </c>
    </row>
    <row r="127" spans="1:5" ht="38.25">
      <c r="A127" s="37" t="s">
        <v>54</v>
      </c>
      <c r="E127" s="38" t="s">
        <v>547</v>
      </c>
    </row>
    <row r="128" spans="1:5" ht="38.25">
      <c r="A128" t="s">
        <v>55</v>
      </c>
      <c r="E128" s="36" t="s">
        <v>211</v>
      </c>
    </row>
    <row r="129" spans="1:16" ht="12.75">
      <c r="A129" s="24" t="s">
        <v>47</v>
      </c>
      <c r="B129" s="29" t="s">
        <v>261</v>
      </c>
      <c r="C129" s="29" t="s">
        <v>548</v>
      </c>
      <c r="D129" s="24" t="s">
        <v>49</v>
      </c>
      <c r="E129" s="30" t="s">
        <v>549</v>
      </c>
      <c r="F129" s="31" t="s">
        <v>138</v>
      </c>
      <c r="G129" s="32">
        <v>0.512</v>
      </c>
      <c r="H129" s="33">
        <v>0</v>
      </c>
      <c r="I129" s="34">
        <f>ROUND(ROUND(H129,2)*ROUND(G129,3),2)</f>
      </c>
      <c r="O129">
        <f>(I129*21)/100</f>
      </c>
      <c r="P129" t="s">
        <v>27</v>
      </c>
    </row>
    <row r="130" spans="1:5" ht="12.75">
      <c r="A130" s="35" t="s">
        <v>52</v>
      </c>
      <c r="E130" s="36" t="s">
        <v>49</v>
      </c>
    </row>
    <row r="131" spans="1:5" ht="12.75">
      <c r="A131" s="37" t="s">
        <v>54</v>
      </c>
      <c r="E131" s="38" t="s">
        <v>550</v>
      </c>
    </row>
    <row r="132" spans="1:5" ht="293.25">
      <c r="A132" t="s">
        <v>55</v>
      </c>
      <c r="E132" s="36" t="s">
        <v>551</v>
      </c>
    </row>
    <row r="133" spans="1:16" ht="12.75">
      <c r="A133" s="24" t="s">
        <v>47</v>
      </c>
      <c r="B133" s="29" t="s">
        <v>265</v>
      </c>
      <c r="C133" s="29" t="s">
        <v>552</v>
      </c>
      <c r="D133" s="24" t="s">
        <v>49</v>
      </c>
      <c r="E133" s="30" t="s">
        <v>553</v>
      </c>
      <c r="F133" s="31" t="s">
        <v>138</v>
      </c>
      <c r="G133" s="32">
        <v>5.04</v>
      </c>
      <c r="H133" s="33">
        <v>0</v>
      </c>
      <c r="I133" s="34">
        <f>ROUND(ROUND(H133,2)*ROUND(G133,3),2)</f>
      </c>
      <c r="O133">
        <f>(I133*21)/100</f>
      </c>
      <c r="P133" t="s">
        <v>27</v>
      </c>
    </row>
    <row r="134" spans="1:5" ht="12.75">
      <c r="A134" s="35" t="s">
        <v>52</v>
      </c>
      <c r="E134" s="36" t="s">
        <v>49</v>
      </c>
    </row>
    <row r="135" spans="1:5" ht="12.75">
      <c r="A135" s="37" t="s">
        <v>54</v>
      </c>
      <c r="E135" s="38" t="s">
        <v>554</v>
      </c>
    </row>
    <row r="136" spans="1:5" ht="102">
      <c r="A136" t="s">
        <v>55</v>
      </c>
      <c r="E136" s="36" t="s">
        <v>555</v>
      </c>
    </row>
    <row r="137" spans="1:18" ht="12.75" customHeight="1">
      <c r="A137" s="6" t="s">
        <v>45</v>
      </c>
      <c r="B137" s="6"/>
      <c r="C137" s="41" t="s">
        <v>37</v>
      </c>
      <c r="D137" s="6"/>
      <c r="E137" s="27" t="s">
        <v>212</v>
      </c>
      <c r="F137" s="6"/>
      <c r="G137" s="6"/>
      <c r="H137" s="6"/>
      <c r="I137" s="42">
        <f>0+Q137</f>
      </c>
      <c r="O137">
        <f>0+R137</f>
      </c>
      <c r="Q137">
        <f>0+I138+I142+I146+I150</f>
      </c>
      <c r="R137">
        <f>0+O138+O142+O146+O150</f>
      </c>
    </row>
    <row r="138" spans="1:16" ht="12.75">
      <c r="A138" s="24" t="s">
        <v>47</v>
      </c>
      <c r="B138" s="29" t="s">
        <v>271</v>
      </c>
      <c r="C138" s="29" t="s">
        <v>220</v>
      </c>
      <c r="D138" s="24" t="s">
        <v>49</v>
      </c>
      <c r="E138" s="30" t="s">
        <v>221</v>
      </c>
      <c r="F138" s="31" t="s">
        <v>163</v>
      </c>
      <c r="G138" s="32">
        <v>343.87</v>
      </c>
      <c r="H138" s="33">
        <v>0</v>
      </c>
      <c r="I138" s="34">
        <f>ROUND(ROUND(H138,2)*ROUND(G138,3),2)</f>
      </c>
      <c r="O138">
        <f>(I138*21)/100</f>
      </c>
      <c r="P138" t="s">
        <v>27</v>
      </c>
    </row>
    <row r="139" spans="1:5" ht="12.75">
      <c r="A139" s="35" t="s">
        <v>52</v>
      </c>
      <c r="E139" s="36" t="s">
        <v>556</v>
      </c>
    </row>
    <row r="140" spans="1:5" ht="12.75">
      <c r="A140" s="37" t="s">
        <v>54</v>
      </c>
      <c r="E140" s="38" t="s">
        <v>557</v>
      </c>
    </row>
    <row r="141" spans="1:5" ht="51">
      <c r="A141" t="s">
        <v>55</v>
      </c>
      <c r="E141" s="36" t="s">
        <v>224</v>
      </c>
    </row>
    <row r="142" spans="1:16" ht="12.75">
      <c r="A142" s="24" t="s">
        <v>47</v>
      </c>
      <c r="B142" s="29" t="s">
        <v>277</v>
      </c>
      <c r="C142" s="29" t="s">
        <v>440</v>
      </c>
      <c r="D142" s="24" t="s">
        <v>49</v>
      </c>
      <c r="E142" s="30" t="s">
        <v>441</v>
      </c>
      <c r="F142" s="31" t="s">
        <v>163</v>
      </c>
      <c r="G142" s="32">
        <v>39.22</v>
      </c>
      <c r="H142" s="33">
        <v>0</v>
      </c>
      <c r="I142" s="34">
        <f>ROUND(ROUND(H142,2)*ROUND(G142,3),2)</f>
      </c>
      <c r="O142">
        <f>(I142*21)/100</f>
      </c>
      <c r="P142" t="s">
        <v>27</v>
      </c>
    </row>
    <row r="143" spans="1:5" ht="12.75">
      <c r="A143" s="35" t="s">
        <v>52</v>
      </c>
      <c r="E143" s="36" t="s">
        <v>558</v>
      </c>
    </row>
    <row r="144" spans="1:5" ht="12.75">
      <c r="A144" s="37" t="s">
        <v>54</v>
      </c>
      <c r="E144" s="38" t="s">
        <v>559</v>
      </c>
    </row>
    <row r="145" spans="1:5" ht="51">
      <c r="A145" t="s">
        <v>55</v>
      </c>
      <c r="E145" s="36" t="s">
        <v>224</v>
      </c>
    </row>
    <row r="146" spans="1:16" ht="12.75">
      <c r="A146" s="24" t="s">
        <v>47</v>
      </c>
      <c r="B146" s="29" t="s">
        <v>282</v>
      </c>
      <c r="C146" s="29" t="s">
        <v>457</v>
      </c>
      <c r="D146" s="24" t="s">
        <v>49</v>
      </c>
      <c r="E146" s="30" t="s">
        <v>458</v>
      </c>
      <c r="F146" s="31" t="s">
        <v>163</v>
      </c>
      <c r="G146" s="32">
        <v>3.922</v>
      </c>
      <c r="H146" s="33">
        <v>0</v>
      </c>
      <c r="I146" s="34">
        <f>ROUND(ROUND(H146,2)*ROUND(G146,3),2)</f>
      </c>
      <c r="O146">
        <f>(I146*21)/100</f>
      </c>
      <c r="P146" t="s">
        <v>27</v>
      </c>
    </row>
    <row r="147" spans="1:5" ht="12.75">
      <c r="A147" s="35" t="s">
        <v>52</v>
      </c>
      <c r="E147" s="36" t="s">
        <v>49</v>
      </c>
    </row>
    <row r="148" spans="1:5" ht="12.75">
      <c r="A148" s="37" t="s">
        <v>54</v>
      </c>
      <c r="E148" s="38" t="s">
        <v>560</v>
      </c>
    </row>
    <row r="149" spans="1:5" ht="153">
      <c r="A149" t="s">
        <v>55</v>
      </c>
      <c r="E149" s="36" t="s">
        <v>270</v>
      </c>
    </row>
    <row r="150" spans="1:16" ht="12.75">
      <c r="A150" s="24" t="s">
        <v>47</v>
      </c>
      <c r="B150" s="29" t="s">
        <v>288</v>
      </c>
      <c r="C150" s="29" t="s">
        <v>272</v>
      </c>
      <c r="D150" s="24" t="s">
        <v>49</v>
      </c>
      <c r="E150" s="30" t="s">
        <v>273</v>
      </c>
      <c r="F150" s="31" t="s">
        <v>163</v>
      </c>
      <c r="G150" s="32">
        <v>35.298</v>
      </c>
      <c r="H150" s="33">
        <v>0</v>
      </c>
      <c r="I150" s="34">
        <f>ROUND(ROUND(H150,2)*ROUND(G150,3),2)</f>
      </c>
      <c r="O150">
        <f>(I150*21)/100</f>
      </c>
      <c r="P150" t="s">
        <v>27</v>
      </c>
    </row>
    <row r="151" spans="1:5" ht="12.75">
      <c r="A151" s="35" t="s">
        <v>52</v>
      </c>
      <c r="E151" s="36" t="s">
        <v>49</v>
      </c>
    </row>
    <row r="152" spans="1:5" ht="12.75">
      <c r="A152" s="37" t="s">
        <v>54</v>
      </c>
      <c r="E152" s="38" t="s">
        <v>561</v>
      </c>
    </row>
    <row r="153" spans="1:5" ht="89.25">
      <c r="A153" t="s">
        <v>55</v>
      </c>
      <c r="E153" s="36" t="s">
        <v>275</v>
      </c>
    </row>
    <row r="154" spans="1:18" ht="12.75" customHeight="1">
      <c r="A154" s="6" t="s">
        <v>45</v>
      </c>
      <c r="B154" s="6"/>
      <c r="C154" s="41" t="s">
        <v>79</v>
      </c>
      <c r="D154" s="6"/>
      <c r="E154" s="27" t="s">
        <v>276</v>
      </c>
      <c r="F154" s="6"/>
      <c r="G154" s="6"/>
      <c r="H154" s="6"/>
      <c r="I154" s="42">
        <f>0+Q154</f>
      </c>
      <c r="O154">
        <f>0+R154</f>
      </c>
      <c r="Q154">
        <f>0+I155+I159+I163+I167+I171</f>
      </c>
      <c r="R154">
        <f>0+O155+O159+O163+O167+O171</f>
      </c>
    </row>
    <row r="155" spans="1:16" ht="12.75">
      <c r="A155" s="24" t="s">
        <v>47</v>
      </c>
      <c r="B155" s="29" t="s">
        <v>294</v>
      </c>
      <c r="C155" s="29" t="s">
        <v>562</v>
      </c>
      <c r="D155" s="24" t="s">
        <v>49</v>
      </c>
      <c r="E155" s="30" t="s">
        <v>563</v>
      </c>
      <c r="F155" s="31" t="s">
        <v>154</v>
      </c>
      <c r="G155" s="32">
        <v>14.63</v>
      </c>
      <c r="H155" s="33">
        <v>0</v>
      </c>
      <c r="I155" s="34">
        <f>ROUND(ROUND(H155,2)*ROUND(G155,3),2)</f>
      </c>
      <c r="O155">
        <f>(I155*21)/100</f>
      </c>
      <c r="P155" t="s">
        <v>27</v>
      </c>
    </row>
    <row r="156" spans="1:5" ht="12.75">
      <c r="A156" s="35" t="s">
        <v>52</v>
      </c>
      <c r="E156" s="36" t="s">
        <v>49</v>
      </c>
    </row>
    <row r="157" spans="1:5" ht="12.75">
      <c r="A157" s="37" t="s">
        <v>54</v>
      </c>
      <c r="E157" s="38" t="s">
        <v>564</v>
      </c>
    </row>
    <row r="158" spans="1:5" ht="255">
      <c r="A158" t="s">
        <v>55</v>
      </c>
      <c r="E158" s="36" t="s">
        <v>470</v>
      </c>
    </row>
    <row r="159" spans="1:16" ht="12.75">
      <c r="A159" s="24" t="s">
        <v>47</v>
      </c>
      <c r="B159" s="29" t="s">
        <v>300</v>
      </c>
      <c r="C159" s="29" t="s">
        <v>467</v>
      </c>
      <c r="D159" s="24" t="s">
        <v>49</v>
      </c>
      <c r="E159" s="30" t="s">
        <v>468</v>
      </c>
      <c r="F159" s="31" t="s">
        <v>154</v>
      </c>
      <c r="G159" s="32">
        <v>5</v>
      </c>
      <c r="H159" s="33">
        <v>0</v>
      </c>
      <c r="I159" s="34">
        <f>ROUND(ROUND(H159,2)*ROUND(G159,3),2)</f>
      </c>
      <c r="O159">
        <f>(I159*21)/100</f>
      </c>
      <c r="P159" t="s">
        <v>27</v>
      </c>
    </row>
    <row r="160" spans="1:5" ht="12.75">
      <c r="A160" s="35" t="s">
        <v>52</v>
      </c>
      <c r="E160" s="36" t="s">
        <v>49</v>
      </c>
    </row>
    <row r="161" spans="1:5" ht="12.75">
      <c r="A161" s="37" t="s">
        <v>54</v>
      </c>
      <c r="E161" s="38" t="s">
        <v>565</v>
      </c>
    </row>
    <row r="162" spans="1:5" ht="255">
      <c r="A162" t="s">
        <v>55</v>
      </c>
      <c r="E162" s="36" t="s">
        <v>470</v>
      </c>
    </row>
    <row r="163" spans="1:16" ht="12.75">
      <c r="A163" s="24" t="s">
        <v>47</v>
      </c>
      <c r="B163" s="29" t="s">
        <v>304</v>
      </c>
      <c r="C163" s="29" t="s">
        <v>566</v>
      </c>
      <c r="D163" s="24" t="s">
        <v>49</v>
      </c>
      <c r="E163" s="30" t="s">
        <v>567</v>
      </c>
      <c r="F163" s="31" t="s">
        <v>154</v>
      </c>
      <c r="G163" s="32">
        <v>1080</v>
      </c>
      <c r="H163" s="33">
        <v>0</v>
      </c>
      <c r="I163" s="34">
        <f>ROUND(ROUND(H163,2)*ROUND(G163,3),2)</f>
      </c>
      <c r="O163">
        <f>(I163*21)/100</f>
      </c>
      <c r="P163" t="s">
        <v>27</v>
      </c>
    </row>
    <row r="164" spans="1:5" ht="12.75">
      <c r="A164" s="35" t="s">
        <v>52</v>
      </c>
      <c r="E164" s="36" t="s">
        <v>49</v>
      </c>
    </row>
    <row r="165" spans="1:5" ht="12.75">
      <c r="A165" s="37" t="s">
        <v>54</v>
      </c>
      <c r="E165" s="38" t="s">
        <v>568</v>
      </c>
    </row>
    <row r="166" spans="1:5" ht="242.25">
      <c r="A166" t="s">
        <v>55</v>
      </c>
      <c r="E166" s="36" t="s">
        <v>569</v>
      </c>
    </row>
    <row r="167" spans="1:16" ht="12.75">
      <c r="A167" s="24" t="s">
        <v>47</v>
      </c>
      <c r="B167" s="29" t="s">
        <v>309</v>
      </c>
      <c r="C167" s="29" t="s">
        <v>570</v>
      </c>
      <c r="D167" s="24" t="s">
        <v>49</v>
      </c>
      <c r="E167" s="30" t="s">
        <v>571</v>
      </c>
      <c r="F167" s="31" t="s">
        <v>83</v>
      </c>
      <c r="G167" s="32">
        <v>1</v>
      </c>
      <c r="H167" s="33">
        <v>0</v>
      </c>
      <c r="I167" s="34">
        <f>ROUND(ROUND(H167,2)*ROUND(G167,3),2)</f>
      </c>
      <c r="O167">
        <f>(I167*21)/100</f>
      </c>
      <c r="P167" t="s">
        <v>27</v>
      </c>
    </row>
    <row r="168" spans="1:5" ht="12.75">
      <c r="A168" s="35" t="s">
        <v>52</v>
      </c>
      <c r="E168" s="36" t="s">
        <v>572</v>
      </c>
    </row>
    <row r="169" spans="1:5" ht="12.75">
      <c r="A169" s="37" t="s">
        <v>54</v>
      </c>
      <c r="E169" s="38" t="s">
        <v>62</v>
      </c>
    </row>
    <row r="170" spans="1:5" ht="76.5">
      <c r="A170" t="s">
        <v>55</v>
      </c>
      <c r="E170" s="36" t="s">
        <v>286</v>
      </c>
    </row>
    <row r="171" spans="1:16" ht="12.75">
      <c r="A171" s="24" t="s">
        <v>47</v>
      </c>
      <c r="B171" s="29" t="s">
        <v>314</v>
      </c>
      <c r="C171" s="29" t="s">
        <v>573</v>
      </c>
      <c r="D171" s="24" t="s">
        <v>49</v>
      </c>
      <c r="E171" s="30" t="s">
        <v>574</v>
      </c>
      <c r="F171" s="31" t="s">
        <v>138</v>
      </c>
      <c r="G171" s="32">
        <v>10.241</v>
      </c>
      <c r="H171" s="33">
        <v>0</v>
      </c>
      <c r="I171" s="34">
        <f>ROUND(ROUND(H171,2)*ROUND(G171,3),2)</f>
      </c>
      <c r="O171">
        <f>(I171*21)/100</f>
      </c>
      <c r="P171" t="s">
        <v>27</v>
      </c>
    </row>
    <row r="172" spans="1:5" ht="12.75">
      <c r="A172" s="35" t="s">
        <v>52</v>
      </c>
      <c r="E172" s="36" t="s">
        <v>49</v>
      </c>
    </row>
    <row r="173" spans="1:5" ht="12.75">
      <c r="A173" s="37" t="s">
        <v>54</v>
      </c>
      <c r="E173" s="38" t="s">
        <v>575</v>
      </c>
    </row>
    <row r="174" spans="1:5" ht="369.75">
      <c r="A174" t="s">
        <v>55</v>
      </c>
      <c r="E174" s="36" t="s">
        <v>576</v>
      </c>
    </row>
    <row r="175" spans="1:18" ht="12.75" customHeight="1">
      <c r="A175" s="6" t="s">
        <v>45</v>
      </c>
      <c r="B175" s="6"/>
      <c r="C175" s="41" t="s">
        <v>42</v>
      </c>
      <c r="D175" s="6"/>
      <c r="E175" s="27" t="s">
        <v>287</v>
      </c>
      <c r="F175" s="6"/>
      <c r="G175" s="6"/>
      <c r="H175" s="6"/>
      <c r="I175" s="42">
        <f>0+Q175</f>
      </c>
      <c r="O175">
        <f>0+R175</f>
      </c>
      <c r="Q175">
        <f>0+I176+I180+I184+I188</f>
      </c>
      <c r="R175">
        <f>0+O176+O180+O184+O188</f>
      </c>
    </row>
    <row r="176" spans="1:16" ht="12.75">
      <c r="A176" s="24" t="s">
        <v>47</v>
      </c>
      <c r="B176" s="29" t="s">
        <v>318</v>
      </c>
      <c r="C176" s="29" t="s">
        <v>577</v>
      </c>
      <c r="D176" s="24" t="s">
        <v>49</v>
      </c>
      <c r="E176" s="30" t="s">
        <v>578</v>
      </c>
      <c r="F176" s="31" t="s">
        <v>154</v>
      </c>
      <c r="G176" s="32">
        <v>6</v>
      </c>
      <c r="H176" s="33">
        <v>0</v>
      </c>
      <c r="I176" s="34">
        <f>ROUND(ROUND(H176,2)*ROUND(G176,3),2)</f>
      </c>
      <c r="O176">
        <f>(I176*21)/100</f>
      </c>
      <c r="P176" t="s">
        <v>27</v>
      </c>
    </row>
    <row r="177" spans="1:5" ht="12.75">
      <c r="A177" s="35" t="s">
        <v>52</v>
      </c>
      <c r="E177" s="36" t="s">
        <v>49</v>
      </c>
    </row>
    <row r="178" spans="1:5" ht="12.75">
      <c r="A178" s="37" t="s">
        <v>54</v>
      </c>
      <c r="E178" s="38" t="s">
        <v>579</v>
      </c>
    </row>
    <row r="179" spans="1:5" ht="38.25">
      <c r="A179" t="s">
        <v>55</v>
      </c>
      <c r="E179" s="36" t="s">
        <v>580</v>
      </c>
    </row>
    <row r="180" spans="1:16" ht="12.75">
      <c r="A180" s="24" t="s">
        <v>47</v>
      </c>
      <c r="B180" s="29" t="s">
        <v>324</v>
      </c>
      <c r="C180" s="29" t="s">
        <v>581</v>
      </c>
      <c r="D180" s="24" t="s">
        <v>49</v>
      </c>
      <c r="E180" s="30" t="s">
        <v>582</v>
      </c>
      <c r="F180" s="31" t="s">
        <v>138</v>
      </c>
      <c r="G180" s="32">
        <v>28</v>
      </c>
      <c r="H180" s="33">
        <v>0</v>
      </c>
      <c r="I180" s="34">
        <f>ROUND(ROUND(H180,2)*ROUND(G180,3),2)</f>
      </c>
      <c r="O180">
        <f>(I180*21)/100</f>
      </c>
      <c r="P180" t="s">
        <v>27</v>
      </c>
    </row>
    <row r="181" spans="1:5" ht="12.75">
      <c r="A181" s="35" t="s">
        <v>52</v>
      </c>
      <c r="E181" s="36" t="s">
        <v>49</v>
      </c>
    </row>
    <row r="182" spans="1:5" ht="38.25">
      <c r="A182" s="37" t="s">
        <v>54</v>
      </c>
      <c r="E182" s="38" t="s">
        <v>583</v>
      </c>
    </row>
    <row r="183" spans="1:5" ht="102">
      <c r="A183" t="s">
        <v>55</v>
      </c>
      <c r="E183" s="36" t="s">
        <v>584</v>
      </c>
    </row>
    <row r="184" spans="1:16" ht="12.75">
      <c r="A184" s="24" t="s">
        <v>47</v>
      </c>
      <c r="B184" s="29" t="s">
        <v>328</v>
      </c>
      <c r="C184" s="29" t="s">
        <v>585</v>
      </c>
      <c r="D184" s="24" t="s">
        <v>49</v>
      </c>
      <c r="E184" s="30" t="s">
        <v>586</v>
      </c>
      <c r="F184" s="31" t="s">
        <v>154</v>
      </c>
      <c r="G184" s="32">
        <v>14.54</v>
      </c>
      <c r="H184" s="33">
        <v>0</v>
      </c>
      <c r="I184" s="34">
        <f>ROUND(ROUND(H184,2)*ROUND(G184,3),2)</f>
      </c>
      <c r="O184">
        <f>(I184*21)/100</f>
      </c>
      <c r="P184" t="s">
        <v>27</v>
      </c>
    </row>
    <row r="185" spans="1:5" ht="12.75">
      <c r="A185" s="35" t="s">
        <v>52</v>
      </c>
      <c r="E185" s="36" t="s">
        <v>49</v>
      </c>
    </row>
    <row r="186" spans="1:5" ht="12.75">
      <c r="A186" s="37" t="s">
        <v>54</v>
      </c>
      <c r="E186" s="38" t="s">
        <v>587</v>
      </c>
    </row>
    <row r="187" spans="1:5" ht="114.75">
      <c r="A187" t="s">
        <v>55</v>
      </c>
      <c r="E187" s="36" t="s">
        <v>588</v>
      </c>
    </row>
    <row r="188" spans="1:16" ht="12.75">
      <c r="A188" s="24" t="s">
        <v>47</v>
      </c>
      <c r="B188" s="29" t="s">
        <v>334</v>
      </c>
      <c r="C188" s="29" t="s">
        <v>589</v>
      </c>
      <c r="D188" s="24" t="s">
        <v>49</v>
      </c>
      <c r="E188" s="30" t="s">
        <v>590</v>
      </c>
      <c r="F188" s="31" t="s">
        <v>154</v>
      </c>
      <c r="G188" s="32">
        <v>20.46</v>
      </c>
      <c r="H188" s="33">
        <v>0</v>
      </c>
      <c r="I188" s="34">
        <f>ROUND(ROUND(H188,2)*ROUND(G188,3),2)</f>
      </c>
      <c r="O188">
        <f>(I188*21)/100</f>
      </c>
      <c r="P188" t="s">
        <v>27</v>
      </c>
    </row>
    <row r="189" spans="1:5" ht="12.75">
      <c r="A189" s="35" t="s">
        <v>52</v>
      </c>
      <c r="E189" s="36" t="s">
        <v>49</v>
      </c>
    </row>
    <row r="190" spans="1:5" ht="12.75">
      <c r="A190" s="37" t="s">
        <v>54</v>
      </c>
      <c r="E190" s="38" t="s">
        <v>591</v>
      </c>
    </row>
    <row r="191" spans="1:5" ht="114.75">
      <c r="A191" t="s">
        <v>55</v>
      </c>
      <c r="E191" s="36" t="s">
        <v>588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0+O9+O18+O67+O80+O93+O130+O143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594</v>
      </c>
      <c r="I3" s="39">
        <f>0+I9+I18+I67+I80+I93+I130+I143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592</v>
      </c>
      <c r="D4" s="1"/>
      <c r="E4" s="14" t="s">
        <v>593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594</v>
      </c>
      <c r="D5" s="6"/>
      <c r="E5" s="18" t="s">
        <v>595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47</v>
      </c>
      <c r="B10" s="29" t="s">
        <v>31</v>
      </c>
      <c r="C10" s="29" t="s">
        <v>122</v>
      </c>
      <c r="D10" s="24" t="s">
        <v>123</v>
      </c>
      <c r="E10" s="30" t="s">
        <v>124</v>
      </c>
      <c r="F10" s="31" t="s">
        <v>125</v>
      </c>
      <c r="G10" s="32">
        <v>330.76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2.75">
      <c r="A11" s="35" t="s">
        <v>52</v>
      </c>
      <c r="E11" s="36" t="s">
        <v>126</v>
      </c>
    </row>
    <row r="12" spans="1:5" ht="38.25">
      <c r="A12" s="37" t="s">
        <v>54</v>
      </c>
      <c r="E12" s="38" t="s">
        <v>596</v>
      </c>
    </row>
    <row r="13" spans="1:5" ht="25.5">
      <c r="A13" t="s">
        <v>55</v>
      </c>
      <c r="E13" s="36" t="s">
        <v>128</v>
      </c>
    </row>
    <row r="14" spans="1:16" ht="12.75">
      <c r="A14" s="24" t="s">
        <v>47</v>
      </c>
      <c r="B14" s="29" t="s">
        <v>27</v>
      </c>
      <c r="C14" s="29" t="s">
        <v>122</v>
      </c>
      <c r="D14" s="24" t="s">
        <v>348</v>
      </c>
      <c r="E14" s="30" t="s">
        <v>124</v>
      </c>
      <c r="F14" s="31" t="s">
        <v>125</v>
      </c>
      <c r="G14" s="32">
        <v>15.813</v>
      </c>
      <c r="H14" s="33">
        <v>0</v>
      </c>
      <c r="I14" s="34">
        <f>ROUND(ROUND(H14,2)*ROUND(G14,3),2)</f>
      </c>
      <c r="O14">
        <f>(I14*21)/100</f>
      </c>
      <c r="P14" t="s">
        <v>27</v>
      </c>
    </row>
    <row r="15" spans="1:5" ht="12.75">
      <c r="A15" s="35" t="s">
        <v>52</v>
      </c>
      <c r="E15" s="36" t="s">
        <v>349</v>
      </c>
    </row>
    <row r="16" spans="1:5" ht="51">
      <c r="A16" s="37" t="s">
        <v>54</v>
      </c>
      <c r="E16" s="38" t="s">
        <v>597</v>
      </c>
    </row>
    <row r="17" spans="1:5" ht="25.5">
      <c r="A17" t="s">
        <v>55</v>
      </c>
      <c r="E17" s="36" t="s">
        <v>128</v>
      </c>
    </row>
    <row r="18" spans="1:18" ht="12.75" customHeight="1">
      <c r="A18" s="6" t="s">
        <v>45</v>
      </c>
      <c r="B18" s="6"/>
      <c r="C18" s="41" t="s">
        <v>31</v>
      </c>
      <c r="D18" s="6"/>
      <c r="E18" s="27" t="s">
        <v>135</v>
      </c>
      <c r="F18" s="6"/>
      <c r="G18" s="6"/>
      <c r="H18" s="6"/>
      <c r="I18" s="42">
        <f>0+Q18</f>
      </c>
      <c r="O18">
        <f>0+R18</f>
      </c>
      <c r="Q18">
        <f>0+I19+I23+I27+I31+I35+I39+I43+I47+I51+I55+I59+I63</f>
      </c>
      <c r="R18">
        <f>0+O19+O23+O27+O31+O35+O39+O43+O47+O51+O55+O59+O63</f>
      </c>
    </row>
    <row r="19" spans="1:16" ht="12.75">
      <c r="A19" s="24" t="s">
        <v>47</v>
      </c>
      <c r="B19" s="29" t="s">
        <v>26</v>
      </c>
      <c r="C19" s="29" t="s">
        <v>361</v>
      </c>
      <c r="D19" s="24" t="s">
        <v>49</v>
      </c>
      <c r="E19" s="30" t="s">
        <v>362</v>
      </c>
      <c r="F19" s="31" t="s">
        <v>163</v>
      </c>
      <c r="G19" s="32">
        <v>30</v>
      </c>
      <c r="H19" s="33">
        <v>0</v>
      </c>
      <c r="I19" s="34">
        <f>ROUND(ROUND(H19,2)*ROUND(G19,3),2)</f>
      </c>
      <c r="O19">
        <f>(I19*21)/100</f>
      </c>
      <c r="P19" t="s">
        <v>27</v>
      </c>
    </row>
    <row r="20" spans="1:5" ht="12.75">
      <c r="A20" s="35" t="s">
        <v>52</v>
      </c>
      <c r="E20" s="36" t="s">
        <v>49</v>
      </c>
    </row>
    <row r="21" spans="1:5" ht="12.75">
      <c r="A21" s="37" t="s">
        <v>54</v>
      </c>
      <c r="E21" s="38" t="s">
        <v>472</v>
      </c>
    </row>
    <row r="22" spans="1:5" ht="38.25">
      <c r="A22" t="s">
        <v>55</v>
      </c>
      <c r="E22" s="36" t="s">
        <v>364</v>
      </c>
    </row>
    <row r="23" spans="1:16" ht="25.5">
      <c r="A23" s="24" t="s">
        <v>47</v>
      </c>
      <c r="B23" s="29" t="s">
        <v>35</v>
      </c>
      <c r="C23" s="29" t="s">
        <v>374</v>
      </c>
      <c r="D23" s="24" t="s">
        <v>49</v>
      </c>
      <c r="E23" s="30" t="s">
        <v>375</v>
      </c>
      <c r="F23" s="31" t="s">
        <v>83</v>
      </c>
      <c r="G23" s="32">
        <v>10</v>
      </c>
      <c r="H23" s="33">
        <v>0</v>
      </c>
      <c r="I23" s="34">
        <f>ROUND(ROUND(H23,2)*ROUND(G23,3),2)</f>
      </c>
      <c r="O23">
        <f>(I23*21)/100</f>
      </c>
      <c r="P23" t="s">
        <v>27</v>
      </c>
    </row>
    <row r="24" spans="1:5" ht="12.75">
      <c r="A24" s="35" t="s">
        <v>52</v>
      </c>
      <c r="E24" s="36" t="s">
        <v>49</v>
      </c>
    </row>
    <row r="25" spans="1:5" ht="12.75">
      <c r="A25" s="37" t="s">
        <v>54</v>
      </c>
      <c r="E25" s="38" t="s">
        <v>598</v>
      </c>
    </row>
    <row r="26" spans="1:5" ht="165.75">
      <c r="A26" t="s">
        <v>55</v>
      </c>
      <c r="E26" s="36" t="s">
        <v>373</v>
      </c>
    </row>
    <row r="27" spans="1:16" ht="12.75">
      <c r="A27" s="24" t="s">
        <v>47</v>
      </c>
      <c r="B27" s="29" t="s">
        <v>37</v>
      </c>
      <c r="C27" s="29" t="s">
        <v>599</v>
      </c>
      <c r="D27" s="24" t="s">
        <v>49</v>
      </c>
      <c r="E27" s="30" t="s">
        <v>600</v>
      </c>
      <c r="F27" s="31" t="s">
        <v>83</v>
      </c>
      <c r="G27" s="32">
        <v>5</v>
      </c>
      <c r="H27" s="33">
        <v>0</v>
      </c>
      <c r="I27" s="34">
        <f>ROUND(ROUND(H27,2)*ROUND(G27,3),2)</f>
      </c>
      <c r="O27">
        <f>(I27*21)/100</f>
      </c>
      <c r="P27" t="s">
        <v>27</v>
      </c>
    </row>
    <row r="28" spans="1:5" ht="12.75">
      <c r="A28" s="35" t="s">
        <v>52</v>
      </c>
      <c r="E28" s="36" t="s">
        <v>49</v>
      </c>
    </row>
    <row r="29" spans="1:5" ht="12.75">
      <c r="A29" s="37" t="s">
        <v>54</v>
      </c>
      <c r="E29" s="38" t="s">
        <v>601</v>
      </c>
    </row>
    <row r="30" spans="1:5" ht="89.25">
      <c r="A30" t="s">
        <v>55</v>
      </c>
      <c r="E30" s="36" t="s">
        <v>517</v>
      </c>
    </row>
    <row r="31" spans="1:16" ht="12.75">
      <c r="A31" s="24" t="s">
        <v>47</v>
      </c>
      <c r="B31" s="29" t="s">
        <v>39</v>
      </c>
      <c r="C31" s="29" t="s">
        <v>152</v>
      </c>
      <c r="D31" s="24" t="s">
        <v>49</v>
      </c>
      <c r="E31" s="30" t="s">
        <v>153</v>
      </c>
      <c r="F31" s="31" t="s">
        <v>154</v>
      </c>
      <c r="G31" s="32">
        <v>97</v>
      </c>
      <c r="H31" s="33">
        <v>0</v>
      </c>
      <c r="I31" s="34">
        <f>ROUND(ROUND(H31,2)*ROUND(G31,3),2)</f>
      </c>
      <c r="O31">
        <f>(I31*21)/100</f>
      </c>
      <c r="P31" t="s">
        <v>27</v>
      </c>
    </row>
    <row r="32" spans="1:5" ht="12.75">
      <c r="A32" s="35" t="s">
        <v>52</v>
      </c>
      <c r="E32" s="36" t="s">
        <v>49</v>
      </c>
    </row>
    <row r="33" spans="1:5" ht="12.75">
      <c r="A33" s="37" t="s">
        <v>54</v>
      </c>
      <c r="E33" s="38" t="s">
        <v>602</v>
      </c>
    </row>
    <row r="34" spans="1:5" ht="25.5">
      <c r="A34" t="s">
        <v>55</v>
      </c>
      <c r="E34" s="36" t="s">
        <v>156</v>
      </c>
    </row>
    <row r="35" spans="1:16" ht="12.75">
      <c r="A35" s="24" t="s">
        <v>47</v>
      </c>
      <c r="B35" s="29" t="s">
        <v>74</v>
      </c>
      <c r="C35" s="29" t="s">
        <v>157</v>
      </c>
      <c r="D35" s="24" t="s">
        <v>49</v>
      </c>
      <c r="E35" s="30" t="s">
        <v>158</v>
      </c>
      <c r="F35" s="31" t="s">
        <v>138</v>
      </c>
      <c r="G35" s="32">
        <v>129.38</v>
      </c>
      <c r="H35" s="33">
        <v>0</v>
      </c>
      <c r="I35" s="34">
        <f>ROUND(ROUND(H35,2)*ROUND(G35,3),2)</f>
      </c>
      <c r="O35">
        <f>(I35*21)/100</f>
      </c>
      <c r="P35" t="s">
        <v>27</v>
      </c>
    </row>
    <row r="36" spans="1:5" ht="12.75">
      <c r="A36" s="35" t="s">
        <v>52</v>
      </c>
      <c r="E36" s="36" t="s">
        <v>49</v>
      </c>
    </row>
    <row r="37" spans="1:5" ht="12.75">
      <c r="A37" s="37" t="s">
        <v>54</v>
      </c>
      <c r="E37" s="38" t="s">
        <v>603</v>
      </c>
    </row>
    <row r="38" spans="1:5" ht="369.75">
      <c r="A38" t="s">
        <v>55</v>
      </c>
      <c r="E38" s="36" t="s">
        <v>160</v>
      </c>
    </row>
    <row r="39" spans="1:16" ht="12.75">
      <c r="A39" s="24" t="s">
        <v>47</v>
      </c>
      <c r="B39" s="29" t="s">
        <v>79</v>
      </c>
      <c r="C39" s="29" t="s">
        <v>166</v>
      </c>
      <c r="D39" s="24" t="s">
        <v>49</v>
      </c>
      <c r="E39" s="30" t="s">
        <v>167</v>
      </c>
      <c r="F39" s="31" t="s">
        <v>138</v>
      </c>
      <c r="G39" s="32">
        <v>129.38</v>
      </c>
      <c r="H39" s="33">
        <v>0</v>
      </c>
      <c r="I39" s="34">
        <f>ROUND(ROUND(H39,2)*ROUND(G39,3),2)</f>
      </c>
      <c r="O39">
        <f>(I39*21)/100</f>
      </c>
      <c r="P39" t="s">
        <v>27</v>
      </c>
    </row>
    <row r="40" spans="1:5" ht="12.75">
      <c r="A40" s="35" t="s">
        <v>52</v>
      </c>
      <c r="E40" s="36" t="s">
        <v>49</v>
      </c>
    </row>
    <row r="41" spans="1:5" ht="12.75">
      <c r="A41" s="37" t="s">
        <v>54</v>
      </c>
      <c r="E41" s="38" t="s">
        <v>604</v>
      </c>
    </row>
    <row r="42" spans="1:5" ht="191.25">
      <c r="A42" t="s">
        <v>55</v>
      </c>
      <c r="E42" s="36" t="s">
        <v>169</v>
      </c>
    </row>
    <row r="43" spans="1:16" ht="12.75">
      <c r="A43" s="24" t="s">
        <v>47</v>
      </c>
      <c r="B43" s="29" t="s">
        <v>42</v>
      </c>
      <c r="C43" s="29" t="s">
        <v>170</v>
      </c>
      <c r="D43" s="24" t="s">
        <v>123</v>
      </c>
      <c r="E43" s="30" t="s">
        <v>171</v>
      </c>
      <c r="F43" s="31" t="s">
        <v>138</v>
      </c>
      <c r="G43" s="32">
        <v>133.086</v>
      </c>
      <c r="H43" s="33">
        <v>0</v>
      </c>
      <c r="I43" s="34">
        <f>ROUND(ROUND(H43,2)*ROUND(G43,3),2)</f>
      </c>
      <c r="O43">
        <f>(I43*21)/100</f>
      </c>
      <c r="P43" t="s">
        <v>27</v>
      </c>
    </row>
    <row r="44" spans="1:5" ht="12.75">
      <c r="A44" s="35" t="s">
        <v>52</v>
      </c>
      <c r="E44" s="36" t="s">
        <v>49</v>
      </c>
    </row>
    <row r="45" spans="1:5" ht="38.25">
      <c r="A45" s="37" t="s">
        <v>54</v>
      </c>
      <c r="E45" s="38" t="s">
        <v>605</v>
      </c>
    </row>
    <row r="46" spans="1:5" ht="280.5">
      <c r="A46" t="s">
        <v>55</v>
      </c>
      <c r="E46" s="36" t="s">
        <v>173</v>
      </c>
    </row>
    <row r="47" spans="1:16" ht="12.75">
      <c r="A47" s="24" t="s">
        <v>47</v>
      </c>
      <c r="B47" s="29" t="s">
        <v>44</v>
      </c>
      <c r="C47" s="29" t="s">
        <v>170</v>
      </c>
      <c r="D47" s="24" t="s">
        <v>301</v>
      </c>
      <c r="E47" s="30" t="s">
        <v>171</v>
      </c>
      <c r="F47" s="31" t="s">
        <v>138</v>
      </c>
      <c r="G47" s="32">
        <v>166</v>
      </c>
      <c r="H47" s="33">
        <v>0</v>
      </c>
      <c r="I47" s="34">
        <f>ROUND(ROUND(H47,2)*ROUND(G47,3),2)</f>
      </c>
      <c r="O47">
        <f>(I47*21)/100</f>
      </c>
      <c r="P47" t="s">
        <v>27</v>
      </c>
    </row>
    <row r="48" spans="1:5" ht="12.75">
      <c r="A48" s="35" t="s">
        <v>52</v>
      </c>
      <c r="E48" s="36" t="s">
        <v>49</v>
      </c>
    </row>
    <row r="49" spans="1:5" ht="12.75">
      <c r="A49" s="37" t="s">
        <v>54</v>
      </c>
      <c r="E49" s="38" t="s">
        <v>606</v>
      </c>
    </row>
    <row r="50" spans="1:5" ht="280.5">
      <c r="A50" t="s">
        <v>55</v>
      </c>
      <c r="E50" s="36" t="s">
        <v>173</v>
      </c>
    </row>
    <row r="51" spans="1:16" ht="12.75">
      <c r="A51" s="24" t="s">
        <v>47</v>
      </c>
      <c r="B51" s="29" t="s">
        <v>91</v>
      </c>
      <c r="C51" s="29" t="s">
        <v>174</v>
      </c>
      <c r="D51" s="24" t="s">
        <v>49</v>
      </c>
      <c r="E51" s="30" t="s">
        <v>175</v>
      </c>
      <c r="F51" s="31" t="s">
        <v>138</v>
      </c>
      <c r="G51" s="32">
        <v>51.84</v>
      </c>
      <c r="H51" s="33">
        <v>0</v>
      </c>
      <c r="I51" s="34">
        <f>ROUND(ROUND(H51,2)*ROUND(G51,3),2)</f>
      </c>
      <c r="O51">
        <f>(I51*21)/100</f>
      </c>
      <c r="P51" t="s">
        <v>27</v>
      </c>
    </row>
    <row r="52" spans="1:5" ht="12.75">
      <c r="A52" s="35" t="s">
        <v>52</v>
      </c>
      <c r="E52" s="36" t="s">
        <v>49</v>
      </c>
    </row>
    <row r="53" spans="1:5" ht="12.75">
      <c r="A53" s="37" t="s">
        <v>54</v>
      </c>
      <c r="E53" s="38" t="s">
        <v>607</v>
      </c>
    </row>
    <row r="54" spans="1:5" ht="242.25">
      <c r="A54" t="s">
        <v>55</v>
      </c>
      <c r="E54" s="36" t="s">
        <v>177</v>
      </c>
    </row>
    <row r="55" spans="1:16" ht="12.75">
      <c r="A55" s="24" t="s">
        <v>47</v>
      </c>
      <c r="B55" s="29" t="s">
        <v>95</v>
      </c>
      <c r="C55" s="29" t="s">
        <v>413</v>
      </c>
      <c r="D55" s="24" t="s">
        <v>49</v>
      </c>
      <c r="E55" s="30" t="s">
        <v>414</v>
      </c>
      <c r="F55" s="31" t="s">
        <v>138</v>
      </c>
      <c r="G55" s="32">
        <v>15.56</v>
      </c>
      <c r="H55" s="33">
        <v>0</v>
      </c>
      <c r="I55" s="34">
        <f>ROUND(ROUND(H55,2)*ROUND(G55,3),2)</f>
      </c>
      <c r="O55">
        <f>(I55*21)/100</f>
      </c>
      <c r="P55" t="s">
        <v>27</v>
      </c>
    </row>
    <row r="56" spans="1:5" ht="12.75">
      <c r="A56" s="35" t="s">
        <v>52</v>
      </c>
      <c r="E56" s="36" t="s">
        <v>49</v>
      </c>
    </row>
    <row r="57" spans="1:5" ht="12.75">
      <c r="A57" s="37" t="s">
        <v>54</v>
      </c>
      <c r="E57" s="38" t="s">
        <v>608</v>
      </c>
    </row>
    <row r="58" spans="1:5" ht="229.5">
      <c r="A58" t="s">
        <v>55</v>
      </c>
      <c r="E58" s="36" t="s">
        <v>416</v>
      </c>
    </row>
    <row r="59" spans="1:16" ht="12.75">
      <c r="A59" s="24" t="s">
        <v>47</v>
      </c>
      <c r="B59" s="29" t="s">
        <v>99</v>
      </c>
      <c r="C59" s="29" t="s">
        <v>178</v>
      </c>
      <c r="D59" s="24" t="s">
        <v>49</v>
      </c>
      <c r="E59" s="30" t="s">
        <v>179</v>
      </c>
      <c r="F59" s="31" t="s">
        <v>138</v>
      </c>
      <c r="G59" s="32">
        <v>2.7</v>
      </c>
      <c r="H59" s="33">
        <v>0</v>
      </c>
      <c r="I59" s="34">
        <f>ROUND(ROUND(H59,2)*ROUND(G59,3),2)</f>
      </c>
      <c r="O59">
        <f>(I59*21)/100</f>
      </c>
      <c r="P59" t="s">
        <v>27</v>
      </c>
    </row>
    <row r="60" spans="1:5" ht="12.75">
      <c r="A60" s="35" t="s">
        <v>52</v>
      </c>
      <c r="E60" s="36" t="s">
        <v>49</v>
      </c>
    </row>
    <row r="61" spans="1:5" ht="12.75">
      <c r="A61" s="37" t="s">
        <v>54</v>
      </c>
      <c r="E61" s="38" t="s">
        <v>609</v>
      </c>
    </row>
    <row r="62" spans="1:5" ht="293.25">
      <c r="A62" t="s">
        <v>55</v>
      </c>
      <c r="E62" s="36" t="s">
        <v>181</v>
      </c>
    </row>
    <row r="63" spans="1:16" ht="12.75">
      <c r="A63" s="24" t="s">
        <v>47</v>
      </c>
      <c r="B63" s="29" t="s">
        <v>104</v>
      </c>
      <c r="C63" s="29" t="s">
        <v>182</v>
      </c>
      <c r="D63" s="24" t="s">
        <v>49</v>
      </c>
      <c r="E63" s="30" t="s">
        <v>183</v>
      </c>
      <c r="F63" s="31" t="s">
        <v>163</v>
      </c>
      <c r="G63" s="32">
        <v>468.5</v>
      </c>
      <c r="H63" s="33">
        <v>0</v>
      </c>
      <c r="I63" s="34">
        <f>ROUND(ROUND(H63,2)*ROUND(G63,3),2)</f>
      </c>
      <c r="O63">
        <f>(I63*21)/100</f>
      </c>
      <c r="P63" t="s">
        <v>27</v>
      </c>
    </row>
    <row r="64" spans="1:5" ht="12.75">
      <c r="A64" s="35" t="s">
        <v>52</v>
      </c>
      <c r="E64" s="36" t="s">
        <v>49</v>
      </c>
    </row>
    <row r="65" spans="1:5" ht="12.75">
      <c r="A65" s="37" t="s">
        <v>54</v>
      </c>
      <c r="E65" s="38" t="s">
        <v>610</v>
      </c>
    </row>
    <row r="66" spans="1:5" ht="25.5">
      <c r="A66" t="s">
        <v>55</v>
      </c>
      <c r="E66" s="36" t="s">
        <v>185</v>
      </c>
    </row>
    <row r="67" spans="1:18" ht="12.75" customHeight="1">
      <c r="A67" s="6" t="s">
        <v>45</v>
      </c>
      <c r="B67" s="6"/>
      <c r="C67" s="41" t="s">
        <v>27</v>
      </c>
      <c r="D67" s="6"/>
      <c r="E67" s="27" t="s">
        <v>186</v>
      </c>
      <c r="F67" s="6"/>
      <c r="G67" s="6"/>
      <c r="H67" s="6"/>
      <c r="I67" s="42">
        <f>0+Q67</f>
      </c>
      <c r="O67">
        <f>0+R67</f>
      </c>
      <c r="Q67">
        <f>0+I68+I72+I76</f>
      </c>
      <c r="R67">
        <f>0+O68+O72+O76</f>
      </c>
    </row>
    <row r="68" spans="1:16" ht="12.75">
      <c r="A68" s="24" t="s">
        <v>47</v>
      </c>
      <c r="B68" s="29" t="s">
        <v>110</v>
      </c>
      <c r="C68" s="29" t="s">
        <v>187</v>
      </c>
      <c r="D68" s="24" t="s">
        <v>49</v>
      </c>
      <c r="E68" s="30" t="s">
        <v>188</v>
      </c>
      <c r="F68" s="31" t="s">
        <v>163</v>
      </c>
      <c r="G68" s="32">
        <v>336.9</v>
      </c>
      <c r="H68" s="33">
        <v>0</v>
      </c>
      <c r="I68" s="34">
        <f>ROUND(ROUND(H68,2)*ROUND(G68,3),2)</f>
      </c>
      <c r="O68">
        <f>(I68*21)/100</f>
      </c>
      <c r="P68" t="s">
        <v>27</v>
      </c>
    </row>
    <row r="69" spans="1:5" ht="12.75">
      <c r="A69" s="35" t="s">
        <v>52</v>
      </c>
      <c r="E69" s="36" t="s">
        <v>49</v>
      </c>
    </row>
    <row r="70" spans="1:5" ht="51">
      <c r="A70" s="37" t="s">
        <v>54</v>
      </c>
      <c r="E70" s="38" t="s">
        <v>611</v>
      </c>
    </row>
    <row r="71" spans="1:5" ht="25.5">
      <c r="A71" t="s">
        <v>55</v>
      </c>
      <c r="E71" s="36" t="s">
        <v>190</v>
      </c>
    </row>
    <row r="72" spans="1:16" ht="12.75">
      <c r="A72" s="24" t="s">
        <v>47</v>
      </c>
      <c r="B72" s="29" t="s">
        <v>115</v>
      </c>
      <c r="C72" s="29" t="s">
        <v>192</v>
      </c>
      <c r="D72" s="24" t="s">
        <v>49</v>
      </c>
      <c r="E72" s="30" t="s">
        <v>193</v>
      </c>
      <c r="F72" s="31" t="s">
        <v>154</v>
      </c>
      <c r="G72" s="32">
        <v>120</v>
      </c>
      <c r="H72" s="33">
        <v>0</v>
      </c>
      <c r="I72" s="34">
        <f>ROUND(ROUND(H72,2)*ROUND(G72,3),2)</f>
      </c>
      <c r="O72">
        <f>(I72*21)/100</f>
      </c>
      <c r="P72" t="s">
        <v>27</v>
      </c>
    </row>
    <row r="73" spans="1:5" ht="12.75">
      <c r="A73" s="35" t="s">
        <v>52</v>
      </c>
      <c r="E73" s="36" t="s">
        <v>49</v>
      </c>
    </row>
    <row r="74" spans="1:5" ht="12.75">
      <c r="A74" s="37" t="s">
        <v>54</v>
      </c>
      <c r="E74" s="38" t="s">
        <v>612</v>
      </c>
    </row>
    <row r="75" spans="1:5" ht="165.75">
      <c r="A75" t="s">
        <v>55</v>
      </c>
      <c r="E75" s="36" t="s">
        <v>195</v>
      </c>
    </row>
    <row r="76" spans="1:16" ht="12.75">
      <c r="A76" s="24" t="s">
        <v>47</v>
      </c>
      <c r="B76" s="29" t="s">
        <v>191</v>
      </c>
      <c r="C76" s="29" t="s">
        <v>197</v>
      </c>
      <c r="D76" s="24" t="s">
        <v>49</v>
      </c>
      <c r="E76" s="30" t="s">
        <v>198</v>
      </c>
      <c r="F76" s="31" t="s">
        <v>163</v>
      </c>
      <c r="G76" s="32">
        <v>269.79</v>
      </c>
      <c r="H76" s="33">
        <v>0</v>
      </c>
      <c r="I76" s="34">
        <f>ROUND(ROUND(H76,2)*ROUND(G76,3),2)</f>
      </c>
      <c r="O76">
        <f>(I76*21)/100</f>
      </c>
      <c r="P76" t="s">
        <v>27</v>
      </c>
    </row>
    <row r="77" spans="1:5" ht="12.75">
      <c r="A77" s="35" t="s">
        <v>52</v>
      </c>
      <c r="E77" s="36" t="s">
        <v>49</v>
      </c>
    </row>
    <row r="78" spans="1:5" ht="12.75">
      <c r="A78" s="37" t="s">
        <v>54</v>
      </c>
      <c r="E78" s="38" t="s">
        <v>613</v>
      </c>
    </row>
    <row r="79" spans="1:5" ht="114.75">
      <c r="A79" t="s">
        <v>55</v>
      </c>
      <c r="E79" s="36" t="s">
        <v>200</v>
      </c>
    </row>
    <row r="80" spans="1:18" ht="12.75" customHeight="1">
      <c r="A80" s="6" t="s">
        <v>45</v>
      </c>
      <c r="B80" s="6"/>
      <c r="C80" s="41" t="s">
        <v>35</v>
      </c>
      <c r="D80" s="6"/>
      <c r="E80" s="27" t="s">
        <v>201</v>
      </c>
      <c r="F80" s="6"/>
      <c r="G80" s="6"/>
      <c r="H80" s="6"/>
      <c r="I80" s="42">
        <f>0+Q80</f>
      </c>
      <c r="O80">
        <f>0+R80</f>
      </c>
      <c r="Q80">
        <f>0+I81+I85+I89</f>
      </c>
      <c r="R80">
        <f>0+O81+O85+O89</f>
      </c>
    </row>
    <row r="81" spans="1:16" ht="12.75">
      <c r="A81" s="24" t="s">
        <v>47</v>
      </c>
      <c r="B81" s="29" t="s">
        <v>196</v>
      </c>
      <c r="C81" s="29" t="s">
        <v>614</v>
      </c>
      <c r="D81" s="24" t="s">
        <v>49</v>
      </c>
      <c r="E81" s="30" t="s">
        <v>615</v>
      </c>
      <c r="F81" s="31" t="s">
        <v>138</v>
      </c>
      <c r="G81" s="32">
        <v>2.521</v>
      </c>
      <c r="H81" s="33">
        <v>0</v>
      </c>
      <c r="I81" s="34">
        <f>ROUND(ROUND(H81,2)*ROUND(G81,3),2)</f>
      </c>
      <c r="O81">
        <f>(I81*21)/100</f>
      </c>
      <c r="P81" t="s">
        <v>27</v>
      </c>
    </row>
    <row r="82" spans="1:5" ht="12.75">
      <c r="A82" s="35" t="s">
        <v>52</v>
      </c>
      <c r="E82" s="36" t="s">
        <v>49</v>
      </c>
    </row>
    <row r="83" spans="1:5" ht="12.75">
      <c r="A83" s="37" t="s">
        <v>54</v>
      </c>
      <c r="E83" s="38" t="s">
        <v>616</v>
      </c>
    </row>
    <row r="84" spans="1:5" ht="369.75">
      <c r="A84" t="s">
        <v>55</v>
      </c>
      <c r="E84" s="36" t="s">
        <v>206</v>
      </c>
    </row>
    <row r="85" spans="1:16" ht="12.75">
      <c r="A85" s="24" t="s">
        <v>47</v>
      </c>
      <c r="B85" s="29" t="s">
        <v>202</v>
      </c>
      <c r="C85" s="29" t="s">
        <v>203</v>
      </c>
      <c r="D85" s="24" t="s">
        <v>49</v>
      </c>
      <c r="E85" s="30" t="s">
        <v>204</v>
      </c>
      <c r="F85" s="31" t="s">
        <v>138</v>
      </c>
      <c r="G85" s="32">
        <v>0.25</v>
      </c>
      <c r="H85" s="33">
        <v>0</v>
      </c>
      <c r="I85" s="34">
        <f>ROUND(ROUND(H85,2)*ROUND(G85,3),2)</f>
      </c>
      <c r="O85">
        <f>(I85*21)/100</f>
      </c>
      <c r="P85" t="s">
        <v>27</v>
      </c>
    </row>
    <row r="86" spans="1:5" ht="12.75">
      <c r="A86" s="35" t="s">
        <v>52</v>
      </c>
      <c r="E86" s="36" t="s">
        <v>49</v>
      </c>
    </row>
    <row r="87" spans="1:5" ht="12.75">
      <c r="A87" s="37" t="s">
        <v>54</v>
      </c>
      <c r="E87" s="38" t="s">
        <v>617</v>
      </c>
    </row>
    <row r="88" spans="1:5" ht="369.75">
      <c r="A88" t="s">
        <v>55</v>
      </c>
      <c r="E88" s="36" t="s">
        <v>206</v>
      </c>
    </row>
    <row r="89" spans="1:16" ht="12.75">
      <c r="A89" s="24" t="s">
        <v>47</v>
      </c>
      <c r="B89" s="29" t="s">
        <v>207</v>
      </c>
      <c r="C89" s="29" t="s">
        <v>208</v>
      </c>
      <c r="D89" s="24" t="s">
        <v>49</v>
      </c>
      <c r="E89" s="30" t="s">
        <v>209</v>
      </c>
      <c r="F89" s="31" t="s">
        <v>138</v>
      </c>
      <c r="G89" s="32">
        <v>0.375</v>
      </c>
      <c r="H89" s="33">
        <v>0</v>
      </c>
      <c r="I89" s="34">
        <f>ROUND(ROUND(H89,2)*ROUND(G89,3),2)</f>
      </c>
      <c r="O89">
        <f>(I89*21)/100</f>
      </c>
      <c r="P89" t="s">
        <v>27</v>
      </c>
    </row>
    <row r="90" spans="1:5" ht="12.75">
      <c r="A90" s="35" t="s">
        <v>52</v>
      </c>
      <c r="E90" s="36" t="s">
        <v>49</v>
      </c>
    </row>
    <row r="91" spans="1:5" ht="12.75">
      <c r="A91" s="37" t="s">
        <v>54</v>
      </c>
      <c r="E91" s="38" t="s">
        <v>618</v>
      </c>
    </row>
    <row r="92" spans="1:5" ht="38.25">
      <c r="A92" t="s">
        <v>55</v>
      </c>
      <c r="E92" s="36" t="s">
        <v>211</v>
      </c>
    </row>
    <row r="93" spans="1:18" ht="12.75" customHeight="1">
      <c r="A93" s="6" t="s">
        <v>45</v>
      </c>
      <c r="B93" s="6"/>
      <c r="C93" s="41" t="s">
        <v>37</v>
      </c>
      <c r="D93" s="6"/>
      <c r="E93" s="27" t="s">
        <v>212</v>
      </c>
      <c r="F93" s="6"/>
      <c r="G93" s="6"/>
      <c r="H93" s="6"/>
      <c r="I93" s="42">
        <f>0+Q93</f>
      </c>
      <c r="O93">
        <f>0+R93</f>
      </c>
      <c r="Q93">
        <f>0+I94+I98+I102+I106+I110+I114+I118+I122+I126</f>
      </c>
      <c r="R93">
        <f>0+O94+O98+O102+O106+O110+O114+O118+O122+O126</f>
      </c>
    </row>
    <row r="94" spans="1:16" ht="12.75">
      <c r="A94" s="24" t="s">
        <v>47</v>
      </c>
      <c r="B94" s="29" t="s">
        <v>213</v>
      </c>
      <c r="C94" s="29" t="s">
        <v>214</v>
      </c>
      <c r="D94" s="24" t="s">
        <v>49</v>
      </c>
      <c r="E94" s="30" t="s">
        <v>215</v>
      </c>
      <c r="F94" s="31" t="s">
        <v>163</v>
      </c>
      <c r="G94" s="32">
        <v>263.04</v>
      </c>
      <c r="H94" s="33">
        <v>0</v>
      </c>
      <c r="I94" s="34">
        <f>ROUND(ROUND(H94,2)*ROUND(G94,3),2)</f>
      </c>
      <c r="O94">
        <f>(I94*21)/100</f>
      </c>
      <c r="P94" t="s">
        <v>27</v>
      </c>
    </row>
    <row r="95" spans="1:5" ht="25.5">
      <c r="A95" s="35" t="s">
        <v>52</v>
      </c>
      <c r="E95" s="36" t="s">
        <v>216</v>
      </c>
    </row>
    <row r="96" spans="1:5" ht="12.75">
      <c r="A96" s="37" t="s">
        <v>54</v>
      </c>
      <c r="E96" s="38" t="s">
        <v>619</v>
      </c>
    </row>
    <row r="97" spans="1:5" ht="127.5">
      <c r="A97" t="s">
        <v>55</v>
      </c>
      <c r="E97" s="36" t="s">
        <v>218</v>
      </c>
    </row>
    <row r="98" spans="1:16" ht="12.75">
      <c r="A98" s="24" t="s">
        <v>47</v>
      </c>
      <c r="B98" s="29" t="s">
        <v>219</v>
      </c>
      <c r="C98" s="29" t="s">
        <v>620</v>
      </c>
      <c r="D98" s="24" t="s">
        <v>49</v>
      </c>
      <c r="E98" s="30" t="s">
        <v>621</v>
      </c>
      <c r="F98" s="31" t="s">
        <v>163</v>
      </c>
      <c r="G98" s="32">
        <v>156</v>
      </c>
      <c r="H98" s="33">
        <v>0</v>
      </c>
      <c r="I98" s="34">
        <f>ROUND(ROUND(H98,2)*ROUND(G98,3),2)</f>
      </c>
      <c r="O98">
        <f>(I98*21)/100</f>
      </c>
      <c r="P98" t="s">
        <v>27</v>
      </c>
    </row>
    <row r="99" spans="1:5" ht="12.75">
      <c r="A99" s="35" t="s">
        <v>52</v>
      </c>
      <c r="E99" s="36" t="s">
        <v>622</v>
      </c>
    </row>
    <row r="100" spans="1:5" ht="12.75">
      <c r="A100" s="37" t="s">
        <v>54</v>
      </c>
      <c r="E100" s="38" t="s">
        <v>623</v>
      </c>
    </row>
    <row r="101" spans="1:5" ht="51">
      <c r="A101" t="s">
        <v>55</v>
      </c>
      <c r="E101" s="36" t="s">
        <v>224</v>
      </c>
    </row>
    <row r="102" spans="1:16" ht="12.75">
      <c r="A102" s="24" t="s">
        <v>47</v>
      </c>
      <c r="B102" s="29" t="s">
        <v>225</v>
      </c>
      <c r="C102" s="29" t="s">
        <v>226</v>
      </c>
      <c r="D102" s="24" t="s">
        <v>49</v>
      </c>
      <c r="E102" s="30" t="s">
        <v>227</v>
      </c>
      <c r="F102" s="31" t="s">
        <v>163</v>
      </c>
      <c r="G102" s="32">
        <v>340.29</v>
      </c>
      <c r="H102" s="33">
        <v>0</v>
      </c>
      <c r="I102" s="34">
        <f>ROUND(ROUND(H102,2)*ROUND(G102,3),2)</f>
      </c>
      <c r="O102">
        <f>(I102*21)/100</f>
      </c>
      <c r="P102" t="s">
        <v>27</v>
      </c>
    </row>
    <row r="103" spans="1:5" ht="12.75">
      <c r="A103" s="35" t="s">
        <v>52</v>
      </c>
      <c r="E103" s="36" t="s">
        <v>228</v>
      </c>
    </row>
    <row r="104" spans="1:5" ht="25.5">
      <c r="A104" s="37" t="s">
        <v>54</v>
      </c>
      <c r="E104" s="38" t="s">
        <v>624</v>
      </c>
    </row>
    <row r="105" spans="1:5" ht="51">
      <c r="A105" t="s">
        <v>55</v>
      </c>
      <c r="E105" s="36" t="s">
        <v>224</v>
      </c>
    </row>
    <row r="106" spans="1:16" ht="12.75">
      <c r="A106" s="24" t="s">
        <v>47</v>
      </c>
      <c r="B106" s="29" t="s">
        <v>230</v>
      </c>
      <c r="C106" s="29" t="s">
        <v>237</v>
      </c>
      <c r="D106" s="24" t="s">
        <v>49</v>
      </c>
      <c r="E106" s="30" t="s">
        <v>238</v>
      </c>
      <c r="F106" s="31" t="s">
        <v>163</v>
      </c>
      <c r="G106" s="32">
        <v>10.8</v>
      </c>
      <c r="H106" s="33">
        <v>0</v>
      </c>
      <c r="I106" s="34">
        <f>ROUND(ROUND(H106,2)*ROUND(G106,3),2)</f>
      </c>
      <c r="O106">
        <f>(I106*21)/100</f>
      </c>
      <c r="P106" t="s">
        <v>27</v>
      </c>
    </row>
    <row r="107" spans="1:5" ht="12.75">
      <c r="A107" s="35" t="s">
        <v>52</v>
      </c>
      <c r="E107" s="36" t="s">
        <v>49</v>
      </c>
    </row>
    <row r="108" spans="1:5" ht="12.75">
      <c r="A108" s="37" t="s">
        <v>54</v>
      </c>
      <c r="E108" s="38" t="s">
        <v>625</v>
      </c>
    </row>
    <row r="109" spans="1:5" ht="38.25">
      <c r="A109" t="s">
        <v>55</v>
      </c>
      <c r="E109" s="36" t="s">
        <v>240</v>
      </c>
    </row>
    <row r="110" spans="1:16" ht="12.75">
      <c r="A110" s="24" t="s">
        <v>47</v>
      </c>
      <c r="B110" s="29" t="s">
        <v>236</v>
      </c>
      <c r="C110" s="29" t="s">
        <v>242</v>
      </c>
      <c r="D110" s="24" t="s">
        <v>49</v>
      </c>
      <c r="E110" s="30" t="s">
        <v>243</v>
      </c>
      <c r="F110" s="31" t="s">
        <v>163</v>
      </c>
      <c r="G110" s="32">
        <v>263.04</v>
      </c>
      <c r="H110" s="33">
        <v>0</v>
      </c>
      <c r="I110" s="34">
        <f>ROUND(ROUND(H110,2)*ROUND(G110,3),2)</f>
      </c>
      <c r="O110">
        <f>(I110*21)/100</f>
      </c>
      <c r="P110" t="s">
        <v>27</v>
      </c>
    </row>
    <row r="111" spans="1:5" ht="12.75">
      <c r="A111" s="35" t="s">
        <v>52</v>
      </c>
      <c r="E111" s="36" t="s">
        <v>244</v>
      </c>
    </row>
    <row r="112" spans="1:5" ht="12.75">
      <c r="A112" s="37" t="s">
        <v>54</v>
      </c>
      <c r="E112" s="38" t="s">
        <v>619</v>
      </c>
    </row>
    <row r="113" spans="1:5" ht="51">
      <c r="A113" t="s">
        <v>55</v>
      </c>
      <c r="E113" s="36" t="s">
        <v>246</v>
      </c>
    </row>
    <row r="114" spans="1:16" ht="12.75">
      <c r="A114" s="24" t="s">
        <v>47</v>
      </c>
      <c r="B114" s="29" t="s">
        <v>241</v>
      </c>
      <c r="C114" s="29" t="s">
        <v>248</v>
      </c>
      <c r="D114" s="24" t="s">
        <v>49</v>
      </c>
      <c r="E114" s="30" t="s">
        <v>249</v>
      </c>
      <c r="F114" s="31" t="s">
        <v>163</v>
      </c>
      <c r="G114" s="32">
        <v>511.23</v>
      </c>
      <c r="H114" s="33">
        <v>0</v>
      </c>
      <c r="I114" s="34">
        <f>ROUND(ROUND(H114,2)*ROUND(G114,3),2)</f>
      </c>
      <c r="O114">
        <f>(I114*21)/100</f>
      </c>
      <c r="P114" t="s">
        <v>27</v>
      </c>
    </row>
    <row r="115" spans="1:5" ht="12.75">
      <c r="A115" s="35" t="s">
        <v>52</v>
      </c>
      <c r="E115" s="36" t="s">
        <v>626</v>
      </c>
    </row>
    <row r="116" spans="1:5" ht="12.75">
      <c r="A116" s="37" t="s">
        <v>54</v>
      </c>
      <c r="E116" s="38" t="s">
        <v>627</v>
      </c>
    </row>
    <row r="117" spans="1:5" ht="51">
      <c r="A117" t="s">
        <v>55</v>
      </c>
      <c r="E117" s="36" t="s">
        <v>246</v>
      </c>
    </row>
    <row r="118" spans="1:16" ht="12.75">
      <c r="A118" s="24" t="s">
        <v>47</v>
      </c>
      <c r="B118" s="29" t="s">
        <v>247</v>
      </c>
      <c r="C118" s="29" t="s">
        <v>253</v>
      </c>
      <c r="D118" s="24" t="s">
        <v>49</v>
      </c>
      <c r="E118" s="30" t="s">
        <v>254</v>
      </c>
      <c r="F118" s="31" t="s">
        <v>163</v>
      </c>
      <c r="G118" s="32">
        <v>252.24</v>
      </c>
      <c r="H118" s="33">
        <v>0</v>
      </c>
      <c r="I118" s="34">
        <f>ROUND(ROUND(H118,2)*ROUND(G118,3),2)</f>
      </c>
      <c r="O118">
        <f>(I118*21)/100</f>
      </c>
      <c r="P118" t="s">
        <v>27</v>
      </c>
    </row>
    <row r="119" spans="1:5" ht="12.75">
      <c r="A119" s="35" t="s">
        <v>52</v>
      </c>
      <c r="E119" s="36" t="s">
        <v>49</v>
      </c>
    </row>
    <row r="120" spans="1:5" ht="12.75">
      <c r="A120" s="37" t="s">
        <v>54</v>
      </c>
      <c r="E120" s="38" t="s">
        <v>628</v>
      </c>
    </row>
    <row r="121" spans="1:5" ht="140.25">
      <c r="A121" t="s">
        <v>55</v>
      </c>
      <c r="E121" s="36" t="s">
        <v>256</v>
      </c>
    </row>
    <row r="122" spans="1:16" ht="12.75">
      <c r="A122" s="24" t="s">
        <v>47</v>
      </c>
      <c r="B122" s="29" t="s">
        <v>252</v>
      </c>
      <c r="C122" s="29" t="s">
        <v>258</v>
      </c>
      <c r="D122" s="24" t="s">
        <v>49</v>
      </c>
      <c r="E122" s="30" t="s">
        <v>259</v>
      </c>
      <c r="F122" s="31" t="s">
        <v>163</v>
      </c>
      <c r="G122" s="32">
        <v>254.94</v>
      </c>
      <c r="H122" s="33">
        <v>0</v>
      </c>
      <c r="I122" s="34">
        <f>ROUND(ROUND(H122,2)*ROUND(G122,3),2)</f>
      </c>
      <c r="O122">
        <f>(I122*21)/100</f>
      </c>
      <c r="P122" t="s">
        <v>27</v>
      </c>
    </row>
    <row r="123" spans="1:5" ht="12.75">
      <c r="A123" s="35" t="s">
        <v>52</v>
      </c>
      <c r="E123" s="36" t="s">
        <v>49</v>
      </c>
    </row>
    <row r="124" spans="1:5" ht="12.75">
      <c r="A124" s="37" t="s">
        <v>54</v>
      </c>
      <c r="E124" s="38" t="s">
        <v>629</v>
      </c>
    </row>
    <row r="125" spans="1:5" ht="140.25">
      <c r="A125" t="s">
        <v>55</v>
      </c>
      <c r="E125" s="36" t="s">
        <v>256</v>
      </c>
    </row>
    <row r="126" spans="1:16" ht="12.75">
      <c r="A126" s="24" t="s">
        <v>47</v>
      </c>
      <c r="B126" s="29" t="s">
        <v>257</v>
      </c>
      <c r="C126" s="29" t="s">
        <v>262</v>
      </c>
      <c r="D126" s="24" t="s">
        <v>49</v>
      </c>
      <c r="E126" s="30" t="s">
        <v>263</v>
      </c>
      <c r="F126" s="31" t="s">
        <v>163</v>
      </c>
      <c r="G126" s="32">
        <v>257.775</v>
      </c>
      <c r="H126" s="33">
        <v>0</v>
      </c>
      <c r="I126" s="34">
        <f>ROUND(ROUND(H126,2)*ROUND(G126,3),2)</f>
      </c>
      <c r="O126">
        <f>(I126*21)/100</f>
      </c>
      <c r="P126" t="s">
        <v>27</v>
      </c>
    </row>
    <row r="127" spans="1:5" ht="12.75">
      <c r="A127" s="35" t="s">
        <v>52</v>
      </c>
      <c r="E127" s="36" t="s">
        <v>49</v>
      </c>
    </row>
    <row r="128" spans="1:5" ht="12.75">
      <c r="A128" s="37" t="s">
        <v>54</v>
      </c>
      <c r="E128" s="38" t="s">
        <v>630</v>
      </c>
    </row>
    <row r="129" spans="1:5" ht="140.25">
      <c r="A129" t="s">
        <v>55</v>
      </c>
      <c r="E129" s="36" t="s">
        <v>256</v>
      </c>
    </row>
    <row r="130" spans="1:18" ht="12.75" customHeight="1">
      <c r="A130" s="6" t="s">
        <v>45</v>
      </c>
      <c r="B130" s="6"/>
      <c r="C130" s="41" t="s">
        <v>79</v>
      </c>
      <c r="D130" s="6"/>
      <c r="E130" s="27" t="s">
        <v>276</v>
      </c>
      <c r="F130" s="6"/>
      <c r="G130" s="6"/>
      <c r="H130" s="6"/>
      <c r="I130" s="42">
        <f>0+Q130</f>
      </c>
      <c r="O130">
        <f>0+R130</f>
      </c>
      <c r="Q130">
        <f>0+I131+I135+I139</f>
      </c>
      <c r="R130">
        <f>0+O131+O135+O139</f>
      </c>
    </row>
    <row r="131" spans="1:16" ht="12.75">
      <c r="A131" s="24" t="s">
        <v>47</v>
      </c>
      <c r="B131" s="29" t="s">
        <v>261</v>
      </c>
      <c r="C131" s="29" t="s">
        <v>631</v>
      </c>
      <c r="D131" s="24" t="s">
        <v>49</v>
      </c>
      <c r="E131" s="30" t="s">
        <v>632</v>
      </c>
      <c r="F131" s="31" t="s">
        <v>51</v>
      </c>
      <c r="G131" s="32">
        <v>1</v>
      </c>
      <c r="H131" s="33">
        <v>0</v>
      </c>
      <c r="I131" s="34">
        <f>ROUND(ROUND(H131,2)*ROUND(G131,3),2)</f>
      </c>
      <c r="O131">
        <f>(I131*21)/100</f>
      </c>
      <c r="P131" t="s">
        <v>27</v>
      </c>
    </row>
    <row r="132" spans="1:5" ht="38.25">
      <c r="A132" s="35" t="s">
        <v>52</v>
      </c>
      <c r="E132" s="36" t="s">
        <v>633</v>
      </c>
    </row>
    <row r="133" spans="1:5" ht="12.75">
      <c r="A133" s="37" t="s">
        <v>54</v>
      </c>
      <c r="E133" s="38" t="s">
        <v>62</v>
      </c>
    </row>
    <row r="134" spans="1:5" ht="12.75">
      <c r="A134" t="s">
        <v>55</v>
      </c>
      <c r="E134" s="36" t="s">
        <v>49</v>
      </c>
    </row>
    <row r="135" spans="1:16" ht="12.75">
      <c r="A135" s="24" t="s">
        <v>47</v>
      </c>
      <c r="B135" s="29" t="s">
        <v>265</v>
      </c>
      <c r="C135" s="29" t="s">
        <v>467</v>
      </c>
      <c r="D135" s="24" t="s">
        <v>49</v>
      </c>
      <c r="E135" s="30" t="s">
        <v>468</v>
      </c>
      <c r="F135" s="31" t="s">
        <v>154</v>
      </c>
      <c r="G135" s="32">
        <v>3</v>
      </c>
      <c r="H135" s="33">
        <v>0</v>
      </c>
      <c r="I135" s="34">
        <f>ROUND(ROUND(H135,2)*ROUND(G135,3),2)</f>
      </c>
      <c r="O135">
        <f>(I135*21)/100</f>
      </c>
      <c r="P135" t="s">
        <v>27</v>
      </c>
    </row>
    <row r="136" spans="1:5" ht="12.75">
      <c r="A136" s="35" t="s">
        <v>52</v>
      </c>
      <c r="E136" s="36" t="s">
        <v>49</v>
      </c>
    </row>
    <row r="137" spans="1:5" ht="12.75">
      <c r="A137" s="37" t="s">
        <v>54</v>
      </c>
      <c r="E137" s="38" t="s">
        <v>634</v>
      </c>
    </row>
    <row r="138" spans="1:5" ht="255">
      <c r="A138" t="s">
        <v>55</v>
      </c>
      <c r="E138" s="36" t="s">
        <v>470</v>
      </c>
    </row>
    <row r="139" spans="1:16" ht="12.75">
      <c r="A139" s="24" t="s">
        <v>47</v>
      </c>
      <c r="B139" s="29" t="s">
        <v>271</v>
      </c>
      <c r="C139" s="29" t="s">
        <v>283</v>
      </c>
      <c r="D139" s="24" t="s">
        <v>49</v>
      </c>
      <c r="E139" s="30" t="s">
        <v>284</v>
      </c>
      <c r="F139" s="31" t="s">
        <v>83</v>
      </c>
      <c r="G139" s="32">
        <v>1</v>
      </c>
      <c r="H139" s="33">
        <v>0</v>
      </c>
      <c r="I139" s="34">
        <f>ROUND(ROUND(H139,2)*ROUND(G139,3),2)</f>
      </c>
      <c r="O139">
        <f>(I139*21)/100</f>
      </c>
      <c r="P139" t="s">
        <v>27</v>
      </c>
    </row>
    <row r="140" spans="1:5" ht="12.75">
      <c r="A140" s="35" t="s">
        <v>52</v>
      </c>
      <c r="E140" s="36" t="s">
        <v>49</v>
      </c>
    </row>
    <row r="141" spans="1:5" ht="12.75">
      <c r="A141" s="37" t="s">
        <v>54</v>
      </c>
      <c r="E141" s="38" t="s">
        <v>62</v>
      </c>
    </row>
    <row r="142" spans="1:5" ht="76.5">
      <c r="A142" t="s">
        <v>55</v>
      </c>
      <c r="E142" s="36" t="s">
        <v>286</v>
      </c>
    </row>
    <row r="143" spans="1:18" ht="12.75" customHeight="1">
      <c r="A143" s="6" t="s">
        <v>45</v>
      </c>
      <c r="B143" s="6"/>
      <c r="C143" s="41" t="s">
        <v>42</v>
      </c>
      <c r="D143" s="6"/>
      <c r="E143" s="27" t="s">
        <v>287</v>
      </c>
      <c r="F143" s="6"/>
      <c r="G143" s="6"/>
      <c r="H143" s="6"/>
      <c r="I143" s="42">
        <f>0+Q143</f>
      </c>
      <c r="O143">
        <f>0+R143</f>
      </c>
      <c r="Q143">
        <f>0+I144+I148</f>
      </c>
      <c r="R143">
        <f>0+O144+O148</f>
      </c>
    </row>
    <row r="144" spans="1:16" ht="12.75">
      <c r="A144" s="24" t="s">
        <v>47</v>
      </c>
      <c r="B144" s="29" t="s">
        <v>277</v>
      </c>
      <c r="C144" s="29" t="s">
        <v>635</v>
      </c>
      <c r="D144" s="24" t="s">
        <v>49</v>
      </c>
      <c r="E144" s="30" t="s">
        <v>636</v>
      </c>
      <c r="F144" s="31" t="s">
        <v>154</v>
      </c>
      <c r="G144" s="32">
        <v>97</v>
      </c>
      <c r="H144" s="33">
        <v>0</v>
      </c>
      <c r="I144" s="34">
        <f>ROUND(ROUND(H144,2)*ROUND(G144,3),2)</f>
      </c>
      <c r="O144">
        <f>(I144*21)/100</f>
      </c>
      <c r="P144" t="s">
        <v>27</v>
      </c>
    </row>
    <row r="145" spans="1:5" ht="12.75">
      <c r="A145" s="35" t="s">
        <v>52</v>
      </c>
      <c r="E145" s="36" t="s">
        <v>49</v>
      </c>
    </row>
    <row r="146" spans="1:5" ht="12.75">
      <c r="A146" s="37" t="s">
        <v>54</v>
      </c>
      <c r="E146" s="38" t="s">
        <v>637</v>
      </c>
    </row>
    <row r="147" spans="1:5" ht="38.25">
      <c r="A147" t="s">
        <v>55</v>
      </c>
      <c r="E147" s="36" t="s">
        <v>327</v>
      </c>
    </row>
    <row r="148" spans="1:16" ht="25.5">
      <c r="A148" s="24" t="s">
        <v>47</v>
      </c>
      <c r="B148" s="29" t="s">
        <v>282</v>
      </c>
      <c r="C148" s="29" t="s">
        <v>335</v>
      </c>
      <c r="D148" s="24" t="s">
        <v>49</v>
      </c>
      <c r="E148" s="30" t="s">
        <v>336</v>
      </c>
      <c r="F148" s="31" t="s">
        <v>163</v>
      </c>
      <c r="G148" s="32">
        <v>2.5</v>
      </c>
      <c r="H148" s="33">
        <v>0</v>
      </c>
      <c r="I148" s="34">
        <f>ROUND(ROUND(H148,2)*ROUND(G148,3),2)</f>
      </c>
      <c r="O148">
        <f>(I148*21)/100</f>
      </c>
      <c r="P148" t="s">
        <v>27</v>
      </c>
    </row>
    <row r="149" spans="1:5" ht="12.75">
      <c r="A149" s="35" t="s">
        <v>52</v>
      </c>
      <c r="E149" s="36" t="s">
        <v>49</v>
      </c>
    </row>
    <row r="150" spans="1:5" ht="12.75">
      <c r="A150" s="37" t="s">
        <v>54</v>
      </c>
      <c r="E150" s="38" t="s">
        <v>638</v>
      </c>
    </row>
    <row r="151" spans="1:5" ht="89.25">
      <c r="A151" t="s">
        <v>55</v>
      </c>
      <c r="E151" s="36" t="s">
        <v>333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0+O9+O14+O31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639</v>
      </c>
      <c r="I3" s="39">
        <f>0+I9+I14+I31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592</v>
      </c>
      <c r="D4" s="1"/>
      <c r="E4" s="14" t="s">
        <v>593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639</v>
      </c>
      <c r="D5" s="6"/>
      <c r="E5" s="18" t="s">
        <v>640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31</v>
      </c>
      <c r="D9" s="25"/>
      <c r="E9" s="27" t="s">
        <v>135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47</v>
      </c>
      <c r="B10" s="29" t="s">
        <v>31</v>
      </c>
      <c r="C10" s="29" t="s">
        <v>182</v>
      </c>
      <c r="D10" s="24" t="s">
        <v>49</v>
      </c>
      <c r="E10" s="30" t="s">
        <v>183</v>
      </c>
      <c r="F10" s="31" t="s">
        <v>163</v>
      </c>
      <c r="G10" s="32">
        <v>227.08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2.75">
      <c r="A11" s="35" t="s">
        <v>52</v>
      </c>
      <c r="E11" s="36" t="s">
        <v>49</v>
      </c>
    </row>
    <row r="12" spans="1:5" ht="12.75">
      <c r="A12" s="37" t="s">
        <v>54</v>
      </c>
      <c r="E12" s="38" t="s">
        <v>641</v>
      </c>
    </row>
    <row r="13" spans="1:5" ht="25.5">
      <c r="A13" t="s">
        <v>55</v>
      </c>
      <c r="E13" s="36" t="s">
        <v>185</v>
      </c>
    </row>
    <row r="14" spans="1:18" ht="12.75" customHeight="1">
      <c r="A14" s="6" t="s">
        <v>45</v>
      </c>
      <c r="B14" s="6"/>
      <c r="C14" s="41" t="s">
        <v>37</v>
      </c>
      <c r="D14" s="6"/>
      <c r="E14" s="27" t="s">
        <v>212</v>
      </c>
      <c r="F14" s="6"/>
      <c r="G14" s="6"/>
      <c r="H14" s="6"/>
      <c r="I14" s="42">
        <f>0+Q14</f>
      </c>
      <c r="O14">
        <f>0+R14</f>
      </c>
      <c r="Q14">
        <f>0+I15+I19+I23+I27</f>
      </c>
      <c r="R14">
        <f>0+O15+O19+O23+O27</f>
      </c>
    </row>
    <row r="15" spans="1:16" ht="12.75">
      <c r="A15" s="24" t="s">
        <v>47</v>
      </c>
      <c r="B15" s="29" t="s">
        <v>27</v>
      </c>
      <c r="C15" s="29" t="s">
        <v>220</v>
      </c>
      <c r="D15" s="24" t="s">
        <v>49</v>
      </c>
      <c r="E15" s="30" t="s">
        <v>221</v>
      </c>
      <c r="F15" s="31" t="s">
        <v>163</v>
      </c>
      <c r="G15" s="32">
        <v>227.08</v>
      </c>
      <c r="H15" s="33">
        <v>0</v>
      </c>
      <c r="I15" s="34">
        <f>ROUND(ROUND(H15,2)*ROUND(G15,3),2)</f>
      </c>
      <c r="O15">
        <f>(I15*21)/100</f>
      </c>
      <c r="P15" t="s">
        <v>27</v>
      </c>
    </row>
    <row r="16" spans="1:5" ht="12.75">
      <c r="A16" s="35" t="s">
        <v>52</v>
      </c>
      <c r="E16" s="36" t="s">
        <v>642</v>
      </c>
    </row>
    <row r="17" spans="1:5" ht="12.75">
      <c r="A17" s="37" t="s">
        <v>54</v>
      </c>
      <c r="E17" s="38" t="s">
        <v>643</v>
      </c>
    </row>
    <row r="18" spans="1:5" ht="51">
      <c r="A18" t="s">
        <v>55</v>
      </c>
      <c r="E18" s="36" t="s">
        <v>224</v>
      </c>
    </row>
    <row r="19" spans="1:16" ht="12.75">
      <c r="A19" s="24" t="s">
        <v>47</v>
      </c>
      <c r="B19" s="29" t="s">
        <v>26</v>
      </c>
      <c r="C19" s="29" t="s">
        <v>266</v>
      </c>
      <c r="D19" s="24" t="s">
        <v>49</v>
      </c>
      <c r="E19" s="30" t="s">
        <v>267</v>
      </c>
      <c r="F19" s="31" t="s">
        <v>163</v>
      </c>
      <c r="G19" s="32">
        <v>204.43</v>
      </c>
      <c r="H19" s="33">
        <v>0</v>
      </c>
      <c r="I19" s="34">
        <f>ROUND(ROUND(H19,2)*ROUND(G19,3),2)</f>
      </c>
      <c r="O19">
        <f>(I19*21)/100</f>
      </c>
      <c r="P19" t="s">
        <v>27</v>
      </c>
    </row>
    <row r="20" spans="1:5" ht="12.75">
      <c r="A20" s="35" t="s">
        <v>52</v>
      </c>
      <c r="E20" s="36" t="s">
        <v>49</v>
      </c>
    </row>
    <row r="21" spans="1:5" ht="12.75">
      <c r="A21" s="37" t="s">
        <v>54</v>
      </c>
      <c r="E21" s="38" t="s">
        <v>644</v>
      </c>
    </row>
    <row r="22" spans="1:5" ht="153">
      <c r="A22" t="s">
        <v>55</v>
      </c>
      <c r="E22" s="36" t="s">
        <v>270</v>
      </c>
    </row>
    <row r="23" spans="1:16" ht="12.75">
      <c r="A23" s="24" t="s">
        <v>47</v>
      </c>
      <c r="B23" s="29" t="s">
        <v>35</v>
      </c>
      <c r="C23" s="29" t="s">
        <v>645</v>
      </c>
      <c r="D23" s="24" t="s">
        <v>49</v>
      </c>
      <c r="E23" s="30" t="s">
        <v>646</v>
      </c>
      <c r="F23" s="31" t="s">
        <v>163</v>
      </c>
      <c r="G23" s="32">
        <v>14</v>
      </c>
      <c r="H23" s="33">
        <v>0</v>
      </c>
      <c r="I23" s="34">
        <f>ROUND(ROUND(H23,2)*ROUND(G23,3),2)</f>
      </c>
      <c r="O23">
        <f>(I23*21)/100</f>
      </c>
      <c r="P23" t="s">
        <v>27</v>
      </c>
    </row>
    <row r="24" spans="1:5" ht="12.75">
      <c r="A24" s="35" t="s">
        <v>52</v>
      </c>
      <c r="E24" s="36" t="s">
        <v>49</v>
      </c>
    </row>
    <row r="25" spans="1:5" ht="12.75">
      <c r="A25" s="37" t="s">
        <v>54</v>
      </c>
      <c r="E25" s="38" t="s">
        <v>647</v>
      </c>
    </row>
    <row r="26" spans="1:5" ht="153">
      <c r="A26" t="s">
        <v>55</v>
      </c>
      <c r="E26" s="36" t="s">
        <v>270</v>
      </c>
    </row>
    <row r="27" spans="1:16" ht="25.5">
      <c r="A27" s="24" t="s">
        <v>47</v>
      </c>
      <c r="B27" s="29" t="s">
        <v>37</v>
      </c>
      <c r="C27" s="29" t="s">
        <v>648</v>
      </c>
      <c r="D27" s="24" t="s">
        <v>49</v>
      </c>
      <c r="E27" s="30" t="s">
        <v>649</v>
      </c>
      <c r="F27" s="31" t="s">
        <v>163</v>
      </c>
      <c r="G27" s="32">
        <v>8.65</v>
      </c>
      <c r="H27" s="33">
        <v>0</v>
      </c>
      <c r="I27" s="34">
        <f>ROUND(ROUND(H27,2)*ROUND(G27,3),2)</f>
      </c>
      <c r="O27">
        <f>(I27*21)/100</f>
      </c>
      <c r="P27" t="s">
        <v>27</v>
      </c>
    </row>
    <row r="28" spans="1:5" ht="12.75">
      <c r="A28" s="35" t="s">
        <v>52</v>
      </c>
      <c r="E28" s="36" t="s">
        <v>49</v>
      </c>
    </row>
    <row r="29" spans="1:5" ht="12.75">
      <c r="A29" s="37" t="s">
        <v>54</v>
      </c>
      <c r="E29" s="38" t="s">
        <v>650</v>
      </c>
    </row>
    <row r="30" spans="1:5" ht="153">
      <c r="A30" t="s">
        <v>55</v>
      </c>
      <c r="E30" s="36" t="s">
        <v>270</v>
      </c>
    </row>
    <row r="31" spans="1:18" ht="12.75" customHeight="1">
      <c r="A31" s="6" t="s">
        <v>45</v>
      </c>
      <c r="B31" s="6"/>
      <c r="C31" s="41" t="s">
        <v>42</v>
      </c>
      <c r="D31" s="6"/>
      <c r="E31" s="27" t="s">
        <v>287</v>
      </c>
      <c r="F31" s="6"/>
      <c r="G31" s="6"/>
      <c r="H31" s="6"/>
      <c r="I31" s="42">
        <f>0+Q31</f>
      </c>
      <c r="O31">
        <f>0+R31</f>
      </c>
      <c r="Q31">
        <f>0+I32+I36+I40</f>
      </c>
      <c r="R31">
        <f>0+O32+O36+O40</f>
      </c>
    </row>
    <row r="32" spans="1:16" ht="12.75">
      <c r="A32" s="24" t="s">
        <v>47</v>
      </c>
      <c r="B32" s="29" t="s">
        <v>39</v>
      </c>
      <c r="C32" s="29" t="s">
        <v>310</v>
      </c>
      <c r="D32" s="24" t="s">
        <v>49</v>
      </c>
      <c r="E32" s="30" t="s">
        <v>311</v>
      </c>
      <c r="F32" s="31" t="s">
        <v>154</v>
      </c>
      <c r="G32" s="32">
        <v>169</v>
      </c>
      <c r="H32" s="33">
        <v>0</v>
      </c>
      <c r="I32" s="34">
        <f>ROUND(ROUND(H32,2)*ROUND(G32,3),2)</f>
      </c>
      <c r="O32">
        <f>(I32*21)/100</f>
      </c>
      <c r="P32" t="s">
        <v>27</v>
      </c>
    </row>
    <row r="33" spans="1:5" ht="12.75">
      <c r="A33" s="35" t="s">
        <v>52</v>
      </c>
      <c r="E33" s="36" t="s">
        <v>49</v>
      </c>
    </row>
    <row r="34" spans="1:5" ht="12.75">
      <c r="A34" s="37" t="s">
        <v>54</v>
      </c>
      <c r="E34" s="38" t="s">
        <v>651</v>
      </c>
    </row>
    <row r="35" spans="1:5" ht="51">
      <c r="A35" t="s">
        <v>55</v>
      </c>
      <c r="E35" s="36" t="s">
        <v>313</v>
      </c>
    </row>
    <row r="36" spans="1:16" ht="12.75">
      <c r="A36" s="24" t="s">
        <v>47</v>
      </c>
      <c r="B36" s="29" t="s">
        <v>74</v>
      </c>
      <c r="C36" s="29" t="s">
        <v>315</v>
      </c>
      <c r="D36" s="24" t="s">
        <v>49</v>
      </c>
      <c r="E36" s="30" t="s">
        <v>316</v>
      </c>
      <c r="F36" s="31" t="s">
        <v>154</v>
      </c>
      <c r="G36" s="32">
        <v>57</v>
      </c>
      <c r="H36" s="33">
        <v>0</v>
      </c>
      <c r="I36" s="34">
        <f>ROUND(ROUND(H36,2)*ROUND(G36,3),2)</f>
      </c>
      <c r="O36">
        <f>(I36*21)/100</f>
      </c>
      <c r="P36" t="s">
        <v>27</v>
      </c>
    </row>
    <row r="37" spans="1:5" ht="12.75">
      <c r="A37" s="35" t="s">
        <v>52</v>
      </c>
      <c r="E37" s="36" t="s">
        <v>49</v>
      </c>
    </row>
    <row r="38" spans="1:5" ht="12.75">
      <c r="A38" s="37" t="s">
        <v>54</v>
      </c>
      <c r="E38" s="38" t="s">
        <v>652</v>
      </c>
    </row>
    <row r="39" spans="1:5" ht="51">
      <c r="A39" t="s">
        <v>55</v>
      </c>
      <c r="E39" s="36" t="s">
        <v>313</v>
      </c>
    </row>
    <row r="40" spans="1:16" ht="12.75">
      <c r="A40" s="24" t="s">
        <v>47</v>
      </c>
      <c r="B40" s="29" t="s">
        <v>79</v>
      </c>
      <c r="C40" s="29" t="s">
        <v>653</v>
      </c>
      <c r="D40" s="24" t="s">
        <v>49</v>
      </c>
      <c r="E40" s="30" t="s">
        <v>654</v>
      </c>
      <c r="F40" s="31" t="s">
        <v>154</v>
      </c>
      <c r="G40" s="32">
        <v>40</v>
      </c>
      <c r="H40" s="33">
        <v>0</v>
      </c>
      <c r="I40" s="34">
        <f>ROUND(ROUND(H40,2)*ROUND(G40,3),2)</f>
      </c>
      <c r="O40">
        <f>(I40*21)/100</f>
      </c>
      <c r="P40" t="s">
        <v>27</v>
      </c>
    </row>
    <row r="41" spans="1:5" ht="12.75">
      <c r="A41" s="35" t="s">
        <v>52</v>
      </c>
      <c r="E41" s="36" t="s">
        <v>49</v>
      </c>
    </row>
    <row r="42" spans="1:5" ht="12.75">
      <c r="A42" s="37" t="s">
        <v>54</v>
      </c>
      <c r="E42" s="38" t="s">
        <v>655</v>
      </c>
    </row>
    <row r="43" spans="1:5" ht="51">
      <c r="A43" t="s">
        <v>55</v>
      </c>
      <c r="E43" s="36" t="s">
        <v>313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656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656</v>
      </c>
      <c r="D4" s="1"/>
      <c r="E4" s="14" t="s">
        <v>657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656</v>
      </c>
      <c r="D5" s="6"/>
      <c r="E5" s="18" t="s">
        <v>657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42</v>
      </c>
      <c r="D9" s="25"/>
      <c r="E9" s="27" t="s">
        <v>287</v>
      </c>
      <c r="F9" s="25"/>
      <c r="G9" s="25"/>
      <c r="H9" s="25"/>
      <c r="I9" s="28">
        <f>0+Q9</f>
      </c>
      <c r="O9">
        <f>0+R9</f>
      </c>
      <c r="Q9">
        <f>0+I10+I14+I18+I22+I26+I30+I34+I38+I42+I46+I50+I54+I58+I62+I66+I70</f>
      </c>
      <c r="R9">
        <f>0+O10+O14+O18+O22+O26+O30+O34+O38+O42+O46+O50+O54+O58+O62+O66+O70</f>
      </c>
    </row>
    <row r="10" spans="1:16" ht="12.75">
      <c r="A10" s="24" t="s">
        <v>47</v>
      </c>
      <c r="B10" s="29" t="s">
        <v>31</v>
      </c>
      <c r="C10" s="29" t="s">
        <v>658</v>
      </c>
      <c r="D10" s="24" t="s">
        <v>49</v>
      </c>
      <c r="E10" s="30" t="s">
        <v>659</v>
      </c>
      <c r="F10" s="31" t="s">
        <v>83</v>
      </c>
      <c r="G10" s="32">
        <v>12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2.75">
      <c r="A11" s="35" t="s">
        <v>52</v>
      </c>
      <c r="E11" s="36" t="s">
        <v>660</v>
      </c>
    </row>
    <row r="12" spans="1:5" ht="76.5">
      <c r="A12" s="37" t="s">
        <v>54</v>
      </c>
      <c r="E12" s="38" t="s">
        <v>661</v>
      </c>
    </row>
    <row r="13" spans="1:5" ht="38.25">
      <c r="A13" t="s">
        <v>55</v>
      </c>
      <c r="E13" s="36" t="s">
        <v>662</v>
      </c>
    </row>
    <row r="14" spans="1:16" ht="25.5">
      <c r="A14" s="24" t="s">
        <v>47</v>
      </c>
      <c r="B14" s="29" t="s">
        <v>27</v>
      </c>
      <c r="C14" s="29" t="s">
        <v>663</v>
      </c>
      <c r="D14" s="24" t="s">
        <v>49</v>
      </c>
      <c r="E14" s="30" t="s">
        <v>664</v>
      </c>
      <c r="F14" s="31" t="s">
        <v>83</v>
      </c>
      <c r="G14" s="32">
        <v>184</v>
      </c>
      <c r="H14" s="33">
        <v>0</v>
      </c>
      <c r="I14" s="34">
        <f>ROUND(ROUND(H14,2)*ROUND(G14,3),2)</f>
      </c>
      <c r="O14">
        <f>(I14*21)/100</f>
      </c>
      <c r="P14" t="s">
        <v>27</v>
      </c>
    </row>
    <row r="15" spans="1:5" ht="12.75">
      <c r="A15" s="35" t="s">
        <v>52</v>
      </c>
      <c r="E15" s="36" t="s">
        <v>665</v>
      </c>
    </row>
    <row r="16" spans="1:5" ht="178.5">
      <c r="A16" s="37" t="s">
        <v>54</v>
      </c>
      <c r="E16" s="38" t="s">
        <v>666</v>
      </c>
    </row>
    <row r="17" spans="1:5" ht="63.75">
      <c r="A17" t="s">
        <v>55</v>
      </c>
      <c r="E17" s="36" t="s">
        <v>667</v>
      </c>
    </row>
    <row r="18" spans="1:16" ht="12.75">
      <c r="A18" s="24" t="s">
        <v>47</v>
      </c>
      <c r="B18" s="29" t="s">
        <v>26</v>
      </c>
      <c r="C18" s="29" t="s">
        <v>668</v>
      </c>
      <c r="D18" s="24" t="s">
        <v>49</v>
      </c>
      <c r="E18" s="30" t="s">
        <v>669</v>
      </c>
      <c r="F18" s="31" t="s">
        <v>83</v>
      </c>
      <c r="G18" s="32">
        <v>184</v>
      </c>
      <c r="H18" s="33">
        <v>0</v>
      </c>
      <c r="I18" s="34">
        <f>ROUND(ROUND(H18,2)*ROUND(G18,3),2)</f>
      </c>
      <c r="O18">
        <f>(I18*21)/100</f>
      </c>
      <c r="P18" t="s">
        <v>27</v>
      </c>
    </row>
    <row r="19" spans="1:5" ht="12.75">
      <c r="A19" s="35" t="s">
        <v>52</v>
      </c>
      <c r="E19" s="36" t="s">
        <v>665</v>
      </c>
    </row>
    <row r="20" spans="1:5" ht="178.5">
      <c r="A20" s="37" t="s">
        <v>54</v>
      </c>
      <c r="E20" s="38" t="s">
        <v>666</v>
      </c>
    </row>
    <row r="21" spans="1:5" ht="25.5">
      <c r="A21" t="s">
        <v>55</v>
      </c>
      <c r="E21" s="36" t="s">
        <v>670</v>
      </c>
    </row>
    <row r="22" spans="1:16" ht="12.75">
      <c r="A22" s="24" t="s">
        <v>47</v>
      </c>
      <c r="B22" s="29" t="s">
        <v>35</v>
      </c>
      <c r="C22" s="29" t="s">
        <v>671</v>
      </c>
      <c r="D22" s="24" t="s">
        <v>49</v>
      </c>
      <c r="E22" s="30" t="s">
        <v>672</v>
      </c>
      <c r="F22" s="31" t="s">
        <v>673</v>
      </c>
      <c r="G22" s="32">
        <v>25333</v>
      </c>
      <c r="H22" s="33">
        <v>0</v>
      </c>
      <c r="I22" s="34">
        <f>ROUND(ROUND(H22,2)*ROUND(G22,3),2)</f>
      </c>
      <c r="O22">
        <f>(I22*21)/100</f>
      </c>
      <c r="P22" t="s">
        <v>27</v>
      </c>
    </row>
    <row r="23" spans="1:5" ht="12.75">
      <c r="A23" s="35" t="s">
        <v>52</v>
      </c>
      <c r="E23" s="36" t="s">
        <v>665</v>
      </c>
    </row>
    <row r="24" spans="1:5" ht="178.5">
      <c r="A24" s="37" t="s">
        <v>54</v>
      </c>
      <c r="E24" s="38" t="s">
        <v>674</v>
      </c>
    </row>
    <row r="25" spans="1:5" ht="25.5">
      <c r="A25" t="s">
        <v>55</v>
      </c>
      <c r="E25" s="36" t="s">
        <v>675</v>
      </c>
    </row>
    <row r="26" spans="1:16" ht="25.5">
      <c r="A26" s="24" t="s">
        <v>47</v>
      </c>
      <c r="B26" s="29" t="s">
        <v>37</v>
      </c>
      <c r="C26" s="29" t="s">
        <v>676</v>
      </c>
      <c r="D26" s="24" t="s">
        <v>49</v>
      </c>
      <c r="E26" s="30" t="s">
        <v>677</v>
      </c>
      <c r="F26" s="31" t="s">
        <v>83</v>
      </c>
      <c r="G26" s="32">
        <v>16</v>
      </c>
      <c r="H26" s="33">
        <v>0</v>
      </c>
      <c r="I26" s="34">
        <f>ROUND(ROUND(H26,2)*ROUND(G26,3),2)</f>
      </c>
      <c r="O26">
        <f>(I26*21)/100</f>
      </c>
      <c r="P26" t="s">
        <v>27</v>
      </c>
    </row>
    <row r="27" spans="1:5" ht="12.75">
      <c r="A27" s="35" t="s">
        <v>52</v>
      </c>
      <c r="E27" s="36" t="s">
        <v>665</v>
      </c>
    </row>
    <row r="28" spans="1:5" ht="76.5">
      <c r="A28" s="37" t="s">
        <v>54</v>
      </c>
      <c r="E28" s="38" t="s">
        <v>678</v>
      </c>
    </row>
    <row r="29" spans="1:5" ht="63.75">
      <c r="A29" t="s">
        <v>55</v>
      </c>
      <c r="E29" s="36" t="s">
        <v>667</v>
      </c>
    </row>
    <row r="30" spans="1:16" ht="12.75">
      <c r="A30" s="24" t="s">
        <v>47</v>
      </c>
      <c r="B30" s="29" t="s">
        <v>39</v>
      </c>
      <c r="C30" s="29" t="s">
        <v>679</v>
      </c>
      <c r="D30" s="24" t="s">
        <v>49</v>
      </c>
      <c r="E30" s="30" t="s">
        <v>680</v>
      </c>
      <c r="F30" s="31" t="s">
        <v>83</v>
      </c>
      <c r="G30" s="32">
        <v>16</v>
      </c>
      <c r="H30" s="33">
        <v>0</v>
      </c>
      <c r="I30" s="34">
        <f>ROUND(ROUND(H30,2)*ROUND(G30,3),2)</f>
      </c>
      <c r="O30">
        <f>(I30*21)/100</f>
      </c>
      <c r="P30" t="s">
        <v>27</v>
      </c>
    </row>
    <row r="31" spans="1:5" ht="12.75">
      <c r="A31" s="35" t="s">
        <v>52</v>
      </c>
      <c r="E31" s="36" t="s">
        <v>665</v>
      </c>
    </row>
    <row r="32" spans="1:5" ht="76.5">
      <c r="A32" s="37" t="s">
        <v>54</v>
      </c>
      <c r="E32" s="38" t="s">
        <v>678</v>
      </c>
    </row>
    <row r="33" spans="1:5" ht="25.5">
      <c r="A33" t="s">
        <v>55</v>
      </c>
      <c r="E33" s="36" t="s">
        <v>670</v>
      </c>
    </row>
    <row r="34" spans="1:16" ht="12.75">
      <c r="A34" s="24" t="s">
        <v>47</v>
      </c>
      <c r="B34" s="29" t="s">
        <v>74</v>
      </c>
      <c r="C34" s="29" t="s">
        <v>681</v>
      </c>
      <c r="D34" s="24" t="s">
        <v>49</v>
      </c>
      <c r="E34" s="30" t="s">
        <v>682</v>
      </c>
      <c r="F34" s="31" t="s">
        <v>673</v>
      </c>
      <c r="G34" s="32">
        <v>2632</v>
      </c>
      <c r="H34" s="33">
        <v>0</v>
      </c>
      <c r="I34" s="34">
        <f>ROUND(ROUND(H34,2)*ROUND(G34,3),2)</f>
      </c>
      <c r="O34">
        <f>(I34*21)/100</f>
      </c>
      <c r="P34" t="s">
        <v>27</v>
      </c>
    </row>
    <row r="35" spans="1:5" ht="12.75">
      <c r="A35" s="35" t="s">
        <v>52</v>
      </c>
      <c r="E35" s="36" t="s">
        <v>665</v>
      </c>
    </row>
    <row r="36" spans="1:5" ht="76.5">
      <c r="A36" s="37" t="s">
        <v>54</v>
      </c>
      <c r="E36" s="38" t="s">
        <v>683</v>
      </c>
    </row>
    <row r="37" spans="1:5" ht="25.5">
      <c r="A37" t="s">
        <v>55</v>
      </c>
      <c r="E37" s="36" t="s">
        <v>675</v>
      </c>
    </row>
    <row r="38" spans="1:16" ht="25.5">
      <c r="A38" s="24" t="s">
        <v>47</v>
      </c>
      <c r="B38" s="29" t="s">
        <v>79</v>
      </c>
      <c r="C38" s="29" t="s">
        <v>684</v>
      </c>
      <c r="D38" s="24" t="s">
        <v>49</v>
      </c>
      <c r="E38" s="30" t="s">
        <v>685</v>
      </c>
      <c r="F38" s="31" t="s">
        <v>83</v>
      </c>
      <c r="G38" s="32">
        <v>36</v>
      </c>
      <c r="H38" s="33">
        <v>0</v>
      </c>
      <c r="I38" s="34">
        <f>ROUND(ROUND(H38,2)*ROUND(G38,3),2)</f>
      </c>
      <c r="O38">
        <f>(I38*21)/100</f>
      </c>
      <c r="P38" t="s">
        <v>27</v>
      </c>
    </row>
    <row r="39" spans="1:5" ht="12.75">
      <c r="A39" s="35" t="s">
        <v>52</v>
      </c>
      <c r="E39" s="36" t="s">
        <v>665</v>
      </c>
    </row>
    <row r="40" spans="1:5" ht="102">
      <c r="A40" s="37" t="s">
        <v>54</v>
      </c>
      <c r="E40" s="38" t="s">
        <v>686</v>
      </c>
    </row>
    <row r="41" spans="1:5" ht="63.75">
      <c r="A41" t="s">
        <v>55</v>
      </c>
      <c r="E41" s="36" t="s">
        <v>667</v>
      </c>
    </row>
    <row r="42" spans="1:16" ht="12.75">
      <c r="A42" s="24" t="s">
        <v>47</v>
      </c>
      <c r="B42" s="29" t="s">
        <v>42</v>
      </c>
      <c r="C42" s="29" t="s">
        <v>687</v>
      </c>
      <c r="D42" s="24" t="s">
        <v>49</v>
      </c>
      <c r="E42" s="30" t="s">
        <v>688</v>
      </c>
      <c r="F42" s="31" t="s">
        <v>83</v>
      </c>
      <c r="G42" s="32">
        <v>36</v>
      </c>
      <c r="H42" s="33">
        <v>0</v>
      </c>
      <c r="I42" s="34">
        <f>ROUND(ROUND(H42,2)*ROUND(G42,3),2)</f>
      </c>
      <c r="O42">
        <f>(I42*21)/100</f>
      </c>
      <c r="P42" t="s">
        <v>27</v>
      </c>
    </row>
    <row r="43" spans="1:5" ht="12.75">
      <c r="A43" s="35" t="s">
        <v>52</v>
      </c>
      <c r="E43" s="36" t="s">
        <v>665</v>
      </c>
    </row>
    <row r="44" spans="1:5" ht="102">
      <c r="A44" s="37" t="s">
        <v>54</v>
      </c>
      <c r="E44" s="38" t="s">
        <v>686</v>
      </c>
    </row>
    <row r="45" spans="1:5" ht="25.5">
      <c r="A45" t="s">
        <v>55</v>
      </c>
      <c r="E45" s="36" t="s">
        <v>670</v>
      </c>
    </row>
    <row r="46" spans="1:16" ht="12.75">
      <c r="A46" s="24" t="s">
        <v>47</v>
      </c>
      <c r="B46" s="29" t="s">
        <v>44</v>
      </c>
      <c r="C46" s="29" t="s">
        <v>689</v>
      </c>
      <c r="D46" s="24" t="s">
        <v>49</v>
      </c>
      <c r="E46" s="30" t="s">
        <v>690</v>
      </c>
      <c r="F46" s="31" t="s">
        <v>673</v>
      </c>
      <c r="G46" s="32">
        <v>5922</v>
      </c>
      <c r="H46" s="33">
        <v>0</v>
      </c>
      <c r="I46" s="34">
        <f>ROUND(ROUND(H46,2)*ROUND(G46,3),2)</f>
      </c>
      <c r="O46">
        <f>(I46*21)/100</f>
      </c>
      <c r="P46" t="s">
        <v>27</v>
      </c>
    </row>
    <row r="47" spans="1:5" ht="12.75">
      <c r="A47" s="35" t="s">
        <v>52</v>
      </c>
      <c r="E47" s="36" t="s">
        <v>665</v>
      </c>
    </row>
    <row r="48" spans="1:5" ht="102">
      <c r="A48" s="37" t="s">
        <v>54</v>
      </c>
      <c r="E48" s="38" t="s">
        <v>691</v>
      </c>
    </row>
    <row r="49" spans="1:5" ht="25.5">
      <c r="A49" t="s">
        <v>55</v>
      </c>
      <c r="E49" s="36" t="s">
        <v>675</v>
      </c>
    </row>
    <row r="50" spans="1:16" ht="12.75">
      <c r="A50" s="24" t="s">
        <v>47</v>
      </c>
      <c r="B50" s="29" t="s">
        <v>91</v>
      </c>
      <c r="C50" s="29" t="s">
        <v>692</v>
      </c>
      <c r="D50" s="24" t="s">
        <v>49</v>
      </c>
      <c r="E50" s="30" t="s">
        <v>693</v>
      </c>
      <c r="F50" s="31" t="s">
        <v>83</v>
      </c>
      <c r="G50" s="32">
        <v>10</v>
      </c>
      <c r="H50" s="33">
        <v>0</v>
      </c>
      <c r="I50" s="34">
        <f>ROUND(ROUND(H50,2)*ROUND(G50,3),2)</f>
      </c>
      <c r="O50">
        <f>(I50*21)/100</f>
      </c>
      <c r="P50" t="s">
        <v>27</v>
      </c>
    </row>
    <row r="51" spans="1:5" ht="12.75">
      <c r="A51" s="35" t="s">
        <v>52</v>
      </c>
      <c r="E51" s="36" t="s">
        <v>665</v>
      </c>
    </row>
    <row r="52" spans="1:5" ht="76.5">
      <c r="A52" s="37" t="s">
        <v>54</v>
      </c>
      <c r="E52" s="38" t="s">
        <v>694</v>
      </c>
    </row>
    <row r="53" spans="1:5" ht="76.5">
      <c r="A53" t="s">
        <v>55</v>
      </c>
      <c r="E53" s="36" t="s">
        <v>695</v>
      </c>
    </row>
    <row r="54" spans="1:16" ht="12.75">
      <c r="A54" s="24" t="s">
        <v>47</v>
      </c>
      <c r="B54" s="29" t="s">
        <v>95</v>
      </c>
      <c r="C54" s="29" t="s">
        <v>696</v>
      </c>
      <c r="D54" s="24" t="s">
        <v>49</v>
      </c>
      <c r="E54" s="30" t="s">
        <v>697</v>
      </c>
      <c r="F54" s="31" t="s">
        <v>83</v>
      </c>
      <c r="G54" s="32">
        <v>10</v>
      </c>
      <c r="H54" s="33">
        <v>0</v>
      </c>
      <c r="I54" s="34">
        <f>ROUND(ROUND(H54,2)*ROUND(G54,3),2)</f>
      </c>
      <c r="O54">
        <f>(I54*21)/100</f>
      </c>
      <c r="P54" t="s">
        <v>27</v>
      </c>
    </row>
    <row r="55" spans="1:5" ht="12.75">
      <c r="A55" s="35" t="s">
        <v>52</v>
      </c>
      <c r="E55" s="36" t="s">
        <v>665</v>
      </c>
    </row>
    <row r="56" spans="1:5" ht="76.5">
      <c r="A56" s="37" t="s">
        <v>54</v>
      </c>
      <c r="E56" s="38" t="s">
        <v>694</v>
      </c>
    </row>
    <row r="57" spans="1:5" ht="25.5">
      <c r="A57" t="s">
        <v>55</v>
      </c>
      <c r="E57" s="36" t="s">
        <v>698</v>
      </c>
    </row>
    <row r="58" spans="1:16" ht="12.75">
      <c r="A58" s="24" t="s">
        <v>47</v>
      </c>
      <c r="B58" s="29" t="s">
        <v>99</v>
      </c>
      <c r="C58" s="29" t="s">
        <v>699</v>
      </c>
      <c r="D58" s="24" t="s">
        <v>49</v>
      </c>
      <c r="E58" s="30" t="s">
        <v>700</v>
      </c>
      <c r="F58" s="31" t="s">
        <v>673</v>
      </c>
      <c r="G58" s="32">
        <v>658</v>
      </c>
      <c r="H58" s="33">
        <v>0</v>
      </c>
      <c r="I58" s="34">
        <f>ROUND(ROUND(H58,2)*ROUND(G58,3),2)</f>
      </c>
      <c r="O58">
        <f>(I58*21)/100</f>
      </c>
      <c r="P58" t="s">
        <v>27</v>
      </c>
    </row>
    <row r="59" spans="1:5" ht="12.75">
      <c r="A59" s="35" t="s">
        <v>52</v>
      </c>
      <c r="E59" s="36" t="s">
        <v>665</v>
      </c>
    </row>
    <row r="60" spans="1:5" ht="76.5">
      <c r="A60" s="37" t="s">
        <v>54</v>
      </c>
      <c r="E60" s="38" t="s">
        <v>701</v>
      </c>
    </row>
    <row r="61" spans="1:5" ht="25.5">
      <c r="A61" t="s">
        <v>55</v>
      </c>
      <c r="E61" s="36" t="s">
        <v>702</v>
      </c>
    </row>
    <row r="62" spans="1:16" ht="12.75">
      <c r="A62" s="24" t="s">
        <v>47</v>
      </c>
      <c r="B62" s="29" t="s">
        <v>104</v>
      </c>
      <c r="C62" s="29" t="s">
        <v>703</v>
      </c>
      <c r="D62" s="24" t="s">
        <v>49</v>
      </c>
      <c r="E62" s="30" t="s">
        <v>704</v>
      </c>
      <c r="F62" s="31" t="s">
        <v>83</v>
      </c>
      <c r="G62" s="32">
        <v>10</v>
      </c>
      <c r="H62" s="33">
        <v>0</v>
      </c>
      <c r="I62" s="34">
        <f>ROUND(ROUND(H62,2)*ROUND(G62,3),2)</f>
      </c>
      <c r="O62">
        <f>(I62*21)/100</f>
      </c>
      <c r="P62" t="s">
        <v>27</v>
      </c>
    </row>
    <row r="63" spans="1:5" ht="12.75">
      <c r="A63" s="35" t="s">
        <v>52</v>
      </c>
      <c r="E63" s="36" t="s">
        <v>665</v>
      </c>
    </row>
    <row r="64" spans="1:5" ht="89.25">
      <c r="A64" s="37" t="s">
        <v>54</v>
      </c>
      <c r="E64" s="38" t="s">
        <v>705</v>
      </c>
    </row>
    <row r="65" spans="1:5" ht="63.75">
      <c r="A65" t="s">
        <v>55</v>
      </c>
      <c r="E65" s="36" t="s">
        <v>706</v>
      </c>
    </row>
    <row r="66" spans="1:16" ht="12.75">
      <c r="A66" s="24" t="s">
        <v>47</v>
      </c>
      <c r="B66" s="29" t="s">
        <v>110</v>
      </c>
      <c r="C66" s="29" t="s">
        <v>707</v>
      </c>
      <c r="D66" s="24" t="s">
        <v>49</v>
      </c>
      <c r="E66" s="30" t="s">
        <v>708</v>
      </c>
      <c r="F66" s="31" t="s">
        <v>83</v>
      </c>
      <c r="G66" s="32">
        <v>10</v>
      </c>
      <c r="H66" s="33">
        <v>0</v>
      </c>
      <c r="I66" s="34">
        <f>ROUND(ROUND(H66,2)*ROUND(G66,3),2)</f>
      </c>
      <c r="O66">
        <f>(I66*21)/100</f>
      </c>
      <c r="P66" t="s">
        <v>27</v>
      </c>
    </row>
    <row r="67" spans="1:5" ht="12.75">
      <c r="A67" s="35" t="s">
        <v>52</v>
      </c>
      <c r="E67" s="36" t="s">
        <v>665</v>
      </c>
    </row>
    <row r="68" spans="1:5" ht="89.25">
      <c r="A68" s="37" t="s">
        <v>54</v>
      </c>
      <c r="E68" s="38" t="s">
        <v>705</v>
      </c>
    </row>
    <row r="69" spans="1:5" ht="25.5">
      <c r="A69" t="s">
        <v>55</v>
      </c>
      <c r="E69" s="36" t="s">
        <v>698</v>
      </c>
    </row>
    <row r="70" spans="1:16" ht="12.75">
      <c r="A70" s="24" t="s">
        <v>47</v>
      </c>
      <c r="B70" s="29" t="s">
        <v>115</v>
      </c>
      <c r="C70" s="29" t="s">
        <v>709</v>
      </c>
      <c r="D70" s="24" t="s">
        <v>49</v>
      </c>
      <c r="E70" s="30" t="s">
        <v>710</v>
      </c>
      <c r="F70" s="31" t="s">
        <v>673</v>
      </c>
      <c r="G70" s="32">
        <v>658</v>
      </c>
      <c r="H70" s="33">
        <v>0</v>
      </c>
      <c r="I70" s="34">
        <f>ROUND(ROUND(H70,2)*ROUND(G70,3),2)</f>
      </c>
      <c r="O70">
        <f>(I70*21)/100</f>
      </c>
      <c r="P70" t="s">
        <v>27</v>
      </c>
    </row>
    <row r="71" spans="1:5" ht="12.75">
      <c r="A71" s="35" t="s">
        <v>52</v>
      </c>
      <c r="E71" s="36" t="s">
        <v>665</v>
      </c>
    </row>
    <row r="72" spans="1:5" ht="76.5">
      <c r="A72" s="37" t="s">
        <v>54</v>
      </c>
      <c r="E72" s="38" t="s">
        <v>701</v>
      </c>
    </row>
    <row r="73" spans="1:5" ht="25.5">
      <c r="A73" t="s">
        <v>55</v>
      </c>
      <c r="E73" s="36" t="s">
        <v>702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713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711</v>
      </c>
      <c r="D4" s="1"/>
      <c r="E4" s="14" t="s">
        <v>712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713</v>
      </c>
      <c r="D5" s="6"/>
      <c r="E5" s="18" t="s">
        <v>714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42</v>
      </c>
      <c r="D9" s="25"/>
      <c r="E9" s="27" t="s">
        <v>287</v>
      </c>
      <c r="F9" s="25"/>
      <c r="G9" s="25"/>
      <c r="H9" s="25"/>
      <c r="I9" s="28">
        <f>0+Q9</f>
      </c>
      <c r="O9">
        <f>0+R9</f>
      </c>
      <c r="Q9">
        <f>0+I10+I14+I18+I22+I26+I30+I34+I38+I42</f>
      </c>
      <c r="R9">
        <f>0+O10+O14+O18+O22+O26+O30+O34+O38+O42</f>
      </c>
    </row>
    <row r="10" spans="1:16" ht="12.75">
      <c r="A10" s="24" t="s">
        <v>47</v>
      </c>
      <c r="B10" s="29" t="s">
        <v>31</v>
      </c>
      <c r="C10" s="29" t="s">
        <v>715</v>
      </c>
      <c r="D10" s="24" t="s">
        <v>49</v>
      </c>
      <c r="E10" s="30" t="s">
        <v>716</v>
      </c>
      <c r="F10" s="31" t="s">
        <v>83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27</v>
      </c>
    </row>
    <row r="11" spans="1:5" ht="12.75">
      <c r="A11" s="35" t="s">
        <v>52</v>
      </c>
      <c r="E11" s="36" t="s">
        <v>49</v>
      </c>
    </row>
    <row r="12" spans="1:5" ht="12.75">
      <c r="A12" s="37" t="s">
        <v>54</v>
      </c>
      <c r="E12" s="38" t="s">
        <v>62</v>
      </c>
    </row>
    <row r="13" spans="1:5" ht="63.75">
      <c r="A13" t="s">
        <v>55</v>
      </c>
      <c r="E13" s="36" t="s">
        <v>717</v>
      </c>
    </row>
    <row r="14" spans="1:16" ht="12.75">
      <c r="A14" s="24" t="s">
        <v>47</v>
      </c>
      <c r="B14" s="29" t="s">
        <v>27</v>
      </c>
      <c r="C14" s="29" t="s">
        <v>718</v>
      </c>
      <c r="D14" s="24" t="s">
        <v>49</v>
      </c>
      <c r="E14" s="30" t="s">
        <v>719</v>
      </c>
      <c r="F14" s="31" t="s">
        <v>83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27</v>
      </c>
    </row>
    <row r="15" spans="1:5" ht="12.75">
      <c r="A15" s="35" t="s">
        <v>52</v>
      </c>
      <c r="E15" s="36" t="s">
        <v>49</v>
      </c>
    </row>
    <row r="16" spans="1:5" ht="12.75">
      <c r="A16" s="37" t="s">
        <v>54</v>
      </c>
      <c r="E16" s="38" t="s">
        <v>62</v>
      </c>
    </row>
    <row r="17" spans="1:5" ht="25.5">
      <c r="A17" t="s">
        <v>55</v>
      </c>
      <c r="E17" s="36" t="s">
        <v>670</v>
      </c>
    </row>
    <row r="18" spans="1:16" ht="25.5">
      <c r="A18" s="24" t="s">
        <v>47</v>
      </c>
      <c r="B18" s="29" t="s">
        <v>26</v>
      </c>
      <c r="C18" s="29" t="s">
        <v>720</v>
      </c>
      <c r="D18" s="24" t="s">
        <v>49</v>
      </c>
      <c r="E18" s="30" t="s">
        <v>721</v>
      </c>
      <c r="F18" s="31" t="s">
        <v>83</v>
      </c>
      <c r="G18" s="32">
        <v>54</v>
      </c>
      <c r="H18" s="33">
        <v>0</v>
      </c>
      <c r="I18" s="34">
        <f>ROUND(ROUND(H18,2)*ROUND(G18,3),2)</f>
      </c>
      <c r="O18">
        <f>(I18*21)/100</f>
      </c>
      <c r="P18" t="s">
        <v>27</v>
      </c>
    </row>
    <row r="19" spans="1:5" ht="12.75">
      <c r="A19" s="35" t="s">
        <v>52</v>
      </c>
      <c r="E19" s="36" t="s">
        <v>722</v>
      </c>
    </row>
    <row r="20" spans="1:5" ht="12.75">
      <c r="A20" s="37" t="s">
        <v>54</v>
      </c>
      <c r="E20" s="38" t="s">
        <v>723</v>
      </c>
    </row>
    <row r="21" spans="1:5" ht="25.5">
      <c r="A21" t="s">
        <v>55</v>
      </c>
      <c r="E21" s="36" t="s">
        <v>724</v>
      </c>
    </row>
    <row r="22" spans="1:16" ht="12.75">
      <c r="A22" s="24" t="s">
        <v>47</v>
      </c>
      <c r="B22" s="29" t="s">
        <v>35</v>
      </c>
      <c r="C22" s="29" t="s">
        <v>725</v>
      </c>
      <c r="D22" s="24" t="s">
        <v>49</v>
      </c>
      <c r="E22" s="30" t="s">
        <v>726</v>
      </c>
      <c r="F22" s="31" t="s">
        <v>83</v>
      </c>
      <c r="G22" s="32">
        <v>50</v>
      </c>
      <c r="H22" s="33">
        <v>0</v>
      </c>
      <c r="I22" s="34">
        <f>ROUND(ROUND(H22,2)*ROUND(G22,3),2)</f>
      </c>
      <c r="O22">
        <f>(I22*21)/100</f>
      </c>
      <c r="P22" t="s">
        <v>27</v>
      </c>
    </row>
    <row r="23" spans="1:5" ht="12.75">
      <c r="A23" s="35" t="s">
        <v>52</v>
      </c>
      <c r="E23" s="36" t="s">
        <v>49</v>
      </c>
    </row>
    <row r="24" spans="1:5" ht="12.75">
      <c r="A24" s="37" t="s">
        <v>54</v>
      </c>
      <c r="E24" s="38" t="s">
        <v>727</v>
      </c>
    </row>
    <row r="25" spans="1:5" ht="25.5">
      <c r="A25" t="s">
        <v>55</v>
      </c>
      <c r="E25" s="36" t="s">
        <v>670</v>
      </c>
    </row>
    <row r="26" spans="1:16" ht="12.75">
      <c r="A26" s="24" t="s">
        <v>47</v>
      </c>
      <c r="B26" s="29" t="s">
        <v>37</v>
      </c>
      <c r="C26" s="29" t="s">
        <v>728</v>
      </c>
      <c r="D26" s="24" t="s">
        <v>49</v>
      </c>
      <c r="E26" s="30" t="s">
        <v>729</v>
      </c>
      <c r="F26" s="31" t="s">
        <v>83</v>
      </c>
      <c r="G26" s="32">
        <v>2</v>
      </c>
      <c r="H26" s="33">
        <v>0</v>
      </c>
      <c r="I26" s="34">
        <f>ROUND(ROUND(H26,2)*ROUND(G26,3),2)</f>
      </c>
      <c r="O26">
        <f>(I26*21)/100</f>
      </c>
      <c r="P26" t="s">
        <v>27</v>
      </c>
    </row>
    <row r="27" spans="1:5" ht="12.75">
      <c r="A27" s="35" t="s">
        <v>52</v>
      </c>
      <c r="E27" s="36" t="s">
        <v>722</v>
      </c>
    </row>
    <row r="28" spans="1:5" ht="12.75">
      <c r="A28" s="37" t="s">
        <v>54</v>
      </c>
      <c r="E28" s="38" t="s">
        <v>730</v>
      </c>
    </row>
    <row r="29" spans="1:5" ht="25.5">
      <c r="A29" t="s">
        <v>55</v>
      </c>
      <c r="E29" s="36" t="s">
        <v>724</v>
      </c>
    </row>
    <row r="30" spans="1:16" ht="12.75">
      <c r="A30" s="24" t="s">
        <v>47</v>
      </c>
      <c r="B30" s="29" t="s">
        <v>39</v>
      </c>
      <c r="C30" s="29" t="s">
        <v>731</v>
      </c>
      <c r="D30" s="24" t="s">
        <v>49</v>
      </c>
      <c r="E30" s="30" t="s">
        <v>732</v>
      </c>
      <c r="F30" s="31" t="s">
        <v>83</v>
      </c>
      <c r="G30" s="32">
        <v>2</v>
      </c>
      <c r="H30" s="33">
        <v>0</v>
      </c>
      <c r="I30" s="34">
        <f>ROUND(ROUND(H30,2)*ROUND(G30,3),2)</f>
      </c>
      <c r="O30">
        <f>(I30*21)/100</f>
      </c>
      <c r="P30" t="s">
        <v>27</v>
      </c>
    </row>
    <row r="31" spans="1:5" ht="12.75">
      <c r="A31" s="35" t="s">
        <v>52</v>
      </c>
      <c r="E31" s="36" t="s">
        <v>49</v>
      </c>
    </row>
    <row r="32" spans="1:5" ht="12.75">
      <c r="A32" s="37" t="s">
        <v>54</v>
      </c>
      <c r="E32" s="38" t="s">
        <v>733</v>
      </c>
    </row>
    <row r="33" spans="1:5" ht="25.5">
      <c r="A33" t="s">
        <v>55</v>
      </c>
      <c r="E33" s="36" t="s">
        <v>670</v>
      </c>
    </row>
    <row r="34" spans="1:16" ht="25.5">
      <c r="A34" s="24" t="s">
        <v>47</v>
      </c>
      <c r="B34" s="29" t="s">
        <v>74</v>
      </c>
      <c r="C34" s="29" t="s">
        <v>734</v>
      </c>
      <c r="D34" s="24" t="s">
        <v>49</v>
      </c>
      <c r="E34" s="30" t="s">
        <v>735</v>
      </c>
      <c r="F34" s="31" t="s">
        <v>163</v>
      </c>
      <c r="G34" s="32">
        <v>2507.692</v>
      </c>
      <c r="H34" s="33">
        <v>0</v>
      </c>
      <c r="I34" s="34">
        <f>ROUND(ROUND(H34,2)*ROUND(G34,3),2)</f>
      </c>
      <c r="O34">
        <f>(I34*21)/100</f>
      </c>
      <c r="P34" t="s">
        <v>27</v>
      </c>
    </row>
    <row r="35" spans="1:5" ht="12.75">
      <c r="A35" s="35" t="s">
        <v>52</v>
      </c>
      <c r="E35" s="36" t="s">
        <v>49</v>
      </c>
    </row>
    <row r="36" spans="1:5" ht="178.5">
      <c r="A36" s="37" t="s">
        <v>54</v>
      </c>
      <c r="E36" s="38" t="s">
        <v>736</v>
      </c>
    </row>
    <row r="37" spans="1:5" ht="38.25">
      <c r="A37" t="s">
        <v>55</v>
      </c>
      <c r="E37" s="36" t="s">
        <v>737</v>
      </c>
    </row>
    <row r="38" spans="1:16" ht="25.5">
      <c r="A38" s="24" t="s">
        <v>47</v>
      </c>
      <c r="B38" s="29" t="s">
        <v>79</v>
      </c>
      <c r="C38" s="29" t="s">
        <v>738</v>
      </c>
      <c r="D38" s="24" t="s">
        <v>49</v>
      </c>
      <c r="E38" s="30" t="s">
        <v>739</v>
      </c>
      <c r="F38" s="31" t="s">
        <v>163</v>
      </c>
      <c r="G38" s="32">
        <v>70.317</v>
      </c>
      <c r="H38" s="33">
        <v>0</v>
      </c>
      <c r="I38" s="34">
        <f>ROUND(ROUND(H38,2)*ROUND(G38,3),2)</f>
      </c>
      <c r="O38">
        <f>(I38*21)/100</f>
      </c>
      <c r="P38" t="s">
        <v>27</v>
      </c>
    </row>
    <row r="39" spans="1:5" ht="12.75">
      <c r="A39" s="35" t="s">
        <v>52</v>
      </c>
      <c r="E39" s="36" t="s">
        <v>49</v>
      </c>
    </row>
    <row r="40" spans="1:5" ht="76.5">
      <c r="A40" s="37" t="s">
        <v>54</v>
      </c>
      <c r="E40" s="38" t="s">
        <v>740</v>
      </c>
    </row>
    <row r="41" spans="1:5" ht="38.25">
      <c r="A41" t="s">
        <v>55</v>
      </c>
      <c r="E41" s="36" t="s">
        <v>737</v>
      </c>
    </row>
    <row r="42" spans="1:16" ht="12.75">
      <c r="A42" s="24" t="s">
        <v>47</v>
      </c>
      <c r="B42" s="29" t="s">
        <v>42</v>
      </c>
      <c r="C42" s="29" t="s">
        <v>741</v>
      </c>
      <c r="D42" s="24" t="s">
        <v>49</v>
      </c>
      <c r="E42" s="30" t="s">
        <v>742</v>
      </c>
      <c r="F42" s="31" t="s">
        <v>163</v>
      </c>
      <c r="G42" s="32">
        <v>2401.875</v>
      </c>
      <c r="H42" s="33">
        <v>0</v>
      </c>
      <c r="I42" s="34">
        <f>ROUND(ROUND(H42,2)*ROUND(G42,3),2)</f>
      </c>
      <c r="O42">
        <f>(I42*21)/100</f>
      </c>
      <c r="P42" t="s">
        <v>27</v>
      </c>
    </row>
    <row r="43" spans="1:5" ht="12.75">
      <c r="A43" s="35" t="s">
        <v>52</v>
      </c>
      <c r="E43" s="36" t="s">
        <v>49</v>
      </c>
    </row>
    <row r="44" spans="1:5" ht="127.5">
      <c r="A44" s="37" t="s">
        <v>54</v>
      </c>
      <c r="E44" s="38" t="s">
        <v>743</v>
      </c>
    </row>
    <row r="45" spans="1:5" ht="38.25">
      <c r="A45" t="s">
        <v>55</v>
      </c>
      <c r="E45" s="36" t="s">
        <v>737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