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02" sheetId="3" r:id="rId3"/>
  </sheets>
  <definedNames/>
  <calcPr fullCalcOnLoad="1"/>
</workbook>
</file>

<file path=xl/sharedStrings.xml><?xml version="1.0" encoding="utf-8"?>
<sst xmlns="http://schemas.openxmlformats.org/spreadsheetml/2006/main" count="247" uniqueCount="103">
  <si>
    <t>Soupis objektů s DPH</t>
  </si>
  <si>
    <t>Odbytová cena:</t>
  </si>
  <si>
    <t>OC+DPH:</t>
  </si>
  <si>
    <t>Objekt</t>
  </si>
  <si>
    <t>Popis</t>
  </si>
  <si>
    <t>OC</t>
  </si>
  <si>
    <t>DPH</t>
  </si>
  <si>
    <t>OC+DPH</t>
  </si>
  <si>
    <t>Příloha k formuláři pro ocenění nabídky</t>
  </si>
  <si>
    <t>Stavba</t>
  </si>
  <si>
    <t>číslo a název SO</t>
  </si>
  <si>
    <t>číslo a název rozpočtu:</t>
  </si>
  <si>
    <t>26062020 - III/12550 a II/335 Červené Pečky - Zbraslavice</t>
  </si>
  <si>
    <t>SO 101 - Silnice III/12550 a II/335 - Průtahy obcí</t>
  </si>
  <si>
    <t>SO 101</t>
  </si>
  <si>
    <t>Silnice III/12550 a II/335 - Průtahy obcí</t>
  </si>
  <si>
    <t>Poř.</t>
  </si>
  <si>
    <t>č.pol.</t>
  </si>
  <si>
    <t>1</t>
  </si>
  <si>
    <t>Kód</t>
  </si>
  <si>
    <t>položky</t>
  </si>
  <si>
    <t>2</t>
  </si>
  <si>
    <t>Varianta</t>
  </si>
  <si>
    <t>3</t>
  </si>
  <si>
    <t>Název položky</t>
  </si>
  <si>
    <t>4</t>
  </si>
  <si>
    <t>jednotka</t>
  </si>
  <si>
    <t>5</t>
  </si>
  <si>
    <t>Počet</t>
  </si>
  <si>
    <t>jednotek</t>
  </si>
  <si>
    <t>6</t>
  </si>
  <si>
    <t>CENA</t>
  </si>
  <si>
    <t>jednotková</t>
  </si>
  <si>
    <t>celkem</t>
  </si>
  <si>
    <t>7</t>
  </si>
  <si>
    <t>8</t>
  </si>
  <si>
    <t>Sazba</t>
  </si>
  <si>
    <t>Všeobecné konstrukce a práce</t>
  </si>
  <si>
    <t>0</t>
  </si>
  <si>
    <t>014101</t>
  </si>
  <si>
    <t/>
  </si>
  <si>
    <t>POPLATKY ZA SKLÁDKU</t>
  </si>
  <si>
    <t xml:space="preserve">M3        </t>
  </si>
  <si>
    <t>02720</t>
  </si>
  <si>
    <t>POMOC PRÁCE ZŘÍZ NEBO ZAJIŠŤ REGULACI A OCHRANU DOPRAVY DIO</t>
  </si>
  <si>
    <t xml:space="preserve">KPL       </t>
  </si>
  <si>
    <t>029113</t>
  </si>
  <si>
    <t>OSTATNÍ POŽADAVKY - GEODETICKÉ ZAMĚŘENÍ - CELKY</t>
  </si>
  <si>
    <t xml:space="preserve">KUS       </t>
  </si>
  <si>
    <t>Zemní práce</t>
  </si>
  <si>
    <t>113728</t>
  </si>
  <si>
    <t>FRÉZOVÁNÍ ZPEVNĚNÝCH PLOCH ASFALTOVÝCH, ODVOZ DO 20KM</t>
  </si>
  <si>
    <t>113765</t>
  </si>
  <si>
    <t>FRÉZOVÁNÍ DRÁŽKY PRŮŘEZU DO 600MM2 V ASFALTOVÉ VOZOVCE</t>
  </si>
  <si>
    <t xml:space="preserve">M         </t>
  </si>
  <si>
    <t>12911</t>
  </si>
  <si>
    <t>ČIŠTĚNÍ VOZOVEK OD NÁNOSU</t>
  </si>
  <si>
    <t xml:space="preserve">M2        </t>
  </si>
  <si>
    <t>12920</t>
  </si>
  <si>
    <t>ČIŠTĚNÍ KRAJNIC OD NÁNOSU</t>
  </si>
  <si>
    <t>12931</t>
  </si>
  <si>
    <t>ČIŠTĚNÍ PŘÍKOPŮ OD NÁNOSU DO 0,25M3/M</t>
  </si>
  <si>
    <t>Komunikace</t>
  </si>
  <si>
    <t>574B44</t>
  </si>
  <si>
    <t>R</t>
  </si>
  <si>
    <t>574A03</t>
  </si>
  <si>
    <t>ASFALTOVÝ BETON VYROVNÁVKA Z ACO 11 prům. Tl. 40 mm</t>
  </si>
  <si>
    <t xml:space="preserve">T         </t>
  </si>
  <si>
    <t>572123</t>
  </si>
  <si>
    <t>INFILTRAČNÍ POSTŘIK Z EMULZE DO 1,0KG/M2</t>
  </si>
  <si>
    <t>572213</t>
  </si>
  <si>
    <t>SPOJOVACÍ POSTŘIK Z EMULZE DO 0,5KG/M2</t>
  </si>
  <si>
    <t>Potrubí</t>
  </si>
  <si>
    <t>89922</t>
  </si>
  <si>
    <t>VÝŠKOVÁ ÚPRAVA MŘÍŽÍ UV</t>
  </si>
  <si>
    <t>89923</t>
  </si>
  <si>
    <t>VÝŠKOVÁ ÚPRAVA KRYCÍCH HRNCŮ</t>
  </si>
  <si>
    <t>Ostatní konstrukce a práce</t>
  </si>
  <si>
    <t>9</t>
  </si>
  <si>
    <t>915111</t>
  </si>
  <si>
    <t>VODOROVNÉ DOPRAVNÍ ZNAČENÍ BARVOU HLADKÉ - DODÁVKA A POKLÁDKA</t>
  </si>
  <si>
    <t>915211</t>
  </si>
  <si>
    <t>VODOROVNÉ DOPRAVNÍ ZNAČENÍ PLASTEM HLADKÉ - DODÁVKA A POKLÁDKA</t>
  </si>
  <si>
    <t>931325</t>
  </si>
  <si>
    <t>TĚSNĚNÍ DILATAČ SPAR ASF ZÁLIVKOU MODIFIK PRŮŘ DO 600MM2</t>
  </si>
  <si>
    <t>SO 102 - Silnice III/12550 a II/335 - Úseky mimo obec</t>
  </si>
  <si>
    <t>SO 102</t>
  </si>
  <si>
    <t>Silnice III/12550 a II/335 - Úseky mimo obec</t>
  </si>
  <si>
    <t>57326</t>
  </si>
  <si>
    <t>MIKROKOBEREC JEDNOVRSTVÝ FRAKCE KAMENIVA 0/5 S Rozptýlenou výztuží z umělohmotných vláken</t>
  </si>
  <si>
    <t>57328</t>
  </si>
  <si>
    <t>MIKROKOBEREC DVOUVRSTVÝ FRAKCE KAMENIVA 0/5 + 0/5 S Rozptýlenou výztuží z umělohmotných vláken</t>
  </si>
  <si>
    <t>57A32</t>
  </si>
  <si>
    <t>ZDRSNĚNÍ STÁVAJÍCÍ OBRUSNÉ VRSTVY VOZOVKY AB FRÉZOVÁNÍM DO 10MM</t>
  </si>
  <si>
    <t>91228</t>
  </si>
  <si>
    <t>SMĚROVÉ SLOUPKY Z PLAST HMOT VČETNĚ ODRAZNÉHO PÁSKU</t>
  </si>
  <si>
    <t>915231</t>
  </si>
  <si>
    <t>VODOR DOPRAV ZNAČ PLASTEM PROFIL ZVUČÍCÍ - DOD A POKLÁDKA</t>
  </si>
  <si>
    <t>Stavba: III/12550 a II/335 Červené Pečky - Zbraslavice</t>
  </si>
  <si>
    <t xml:space="preserve"> III/12550 a II/335 Červené Pečky - Zbraslavice</t>
  </si>
  <si>
    <t>Součet</t>
  </si>
  <si>
    <t>Celkem bez DPH</t>
  </si>
  <si>
    <r>
      <t xml:space="preserve">ASFALTOVÝ BETON PRO OBRUSNÉ VRSTVY MODIFIK ACO 11+, 11S TL. 50MM S přísadou </t>
    </r>
    <r>
      <rPr>
        <b/>
        <sz val="10"/>
        <color indexed="10"/>
        <rFont val="Arial"/>
        <family val="2"/>
      </rPr>
      <t>max</t>
    </r>
    <r>
      <rPr>
        <sz val="10"/>
        <rFont val="Arial"/>
        <family val="0"/>
      </rPr>
      <t>. 30% vinylového polymeru PVB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</si>
</sst>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166" fontId="0" fillId="0" borderId="13" xfId="0" applyNumberFormat="1" applyFont="1" applyFill="1" applyBorder="1" applyAlignment="1" applyProtection="1">
      <alignment vertical="center"/>
      <protection/>
    </xf>
    <xf numFmtId="166" fontId="0" fillId="0" borderId="14" xfId="0" applyNumberFormat="1" applyFont="1" applyFill="1" applyBorder="1" applyAlignment="1" applyProtection="1">
      <alignment vertical="center"/>
      <protection/>
    </xf>
    <xf numFmtId="166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166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166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7" sqref="C7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3" ht="12.75" customHeight="1">
      <c r="B3" s="1" t="s">
        <v>0</v>
      </c>
    </row>
    <row r="5" ht="12.75" customHeight="1">
      <c r="B5" s="2" t="s">
        <v>98</v>
      </c>
    </row>
    <row r="7" spans="2:3" ht="12.75" customHeight="1">
      <c r="B7" s="3" t="s">
        <v>1</v>
      </c>
      <c r="C7" s="2">
        <f>SUM(C11:C12)</f>
        <v>0</v>
      </c>
    </row>
    <row r="8" spans="2:3" ht="12.75" customHeight="1">
      <c r="B8" s="3" t="s">
        <v>2</v>
      </c>
      <c r="C8" s="2">
        <f>SUM(E11:E12)</f>
        <v>0</v>
      </c>
    </row>
    <row r="10" spans="1:5" ht="12.75" customHeight="1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 ht="12.75" customHeight="1">
      <c r="A11" s="6" t="s">
        <v>14</v>
      </c>
      <c r="B11" s="6" t="s">
        <v>15</v>
      </c>
      <c r="C11" s="8">
        <f>'SO 101'!H44</f>
        <v>0</v>
      </c>
      <c r="D11" s="8">
        <f>C11*0.21</f>
        <v>0</v>
      </c>
      <c r="E11" s="8">
        <f>C11+D11</f>
        <v>0</v>
      </c>
    </row>
    <row r="12" spans="1:5" ht="12.75" customHeight="1">
      <c r="A12" s="6" t="s">
        <v>86</v>
      </c>
      <c r="B12" s="6" t="s">
        <v>87</v>
      </c>
      <c r="C12" s="8">
        <f>'SO 102'!H40</f>
        <v>0</v>
      </c>
      <c r="D12" s="8">
        <f>C12*0.21</f>
        <v>0</v>
      </c>
      <c r="E12" s="8">
        <f>C12+D12</f>
        <v>0</v>
      </c>
    </row>
  </sheetData>
  <sheetProtection formatColumns="0"/>
  <hyperlinks>
    <hyperlink ref="A11" location="#'SO 101'!A1" tooltip="Odkaz na stranku objektu [SO 101]" display="SO 101"/>
    <hyperlink ref="A12" location="#'SO 102'!A1" tooltip="Odkaz na stranku objektu [SO 102]" display="SO 102"/>
  </hyperlink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zoomScalePageLayoutView="0" workbookViewId="0" topLeftCell="A4">
      <selection activeCell="Q21" sqref="Q21"/>
    </sheetView>
  </sheetViews>
  <sheetFormatPr defaultColWidth="9.140625" defaultRowHeight="12.75" customHeight="1"/>
  <cols>
    <col min="1" max="1" width="6.7109375" style="0" customWidth="1"/>
    <col min="2" max="2" width="9.8515625" style="0" customWidth="1"/>
    <col min="3" max="3" width="8.8515625" style="0" customWidth="1"/>
    <col min="4" max="4" width="75.57421875" style="0" customWidth="1"/>
    <col min="5" max="5" width="8.57421875" style="0" customWidth="1"/>
    <col min="6" max="6" width="10.57421875" style="0" customWidth="1"/>
    <col min="7" max="7" width="11.57421875" style="0" customWidth="1"/>
    <col min="8" max="8" width="15.28125" style="0" customWidth="1"/>
    <col min="15" max="16" width="9.140625" style="0" hidden="1" customWidth="1"/>
  </cols>
  <sheetData>
    <row r="2" ht="12.75" customHeight="1">
      <c r="C2" s="5" t="s">
        <v>8</v>
      </c>
    </row>
    <row r="4" spans="1:3" ht="12.75" customHeight="1">
      <c r="A4" t="s">
        <v>9</v>
      </c>
      <c r="C4" s="7" t="s">
        <v>12</v>
      </c>
    </row>
    <row r="5" spans="1:3" ht="12.75" customHeight="1">
      <c r="A5" t="s">
        <v>10</v>
      </c>
      <c r="C5" s="7" t="s">
        <v>13</v>
      </c>
    </row>
    <row r="6" spans="1:3" ht="12.75" customHeight="1">
      <c r="A6" t="s">
        <v>11</v>
      </c>
      <c r="C6" s="7" t="s">
        <v>13</v>
      </c>
    </row>
    <row r="7" spans="1:8" ht="12.75" customHeight="1">
      <c r="A7" s="13" t="s">
        <v>16</v>
      </c>
      <c r="B7" s="14" t="s">
        <v>19</v>
      </c>
      <c r="C7" s="14" t="s">
        <v>22</v>
      </c>
      <c r="D7" s="14" t="s">
        <v>24</v>
      </c>
      <c r="E7" s="14" t="s">
        <v>26</v>
      </c>
      <c r="F7" s="14" t="s">
        <v>28</v>
      </c>
      <c r="G7" s="34" t="s">
        <v>31</v>
      </c>
      <c r="H7" s="35"/>
    </row>
    <row r="8" spans="1:16" ht="12.75" customHeight="1">
      <c r="A8" s="18" t="s">
        <v>17</v>
      </c>
      <c r="B8" s="10" t="s">
        <v>20</v>
      </c>
      <c r="C8" s="10" t="s">
        <v>20</v>
      </c>
      <c r="D8" s="10"/>
      <c r="E8" s="10"/>
      <c r="F8" s="10" t="s">
        <v>29</v>
      </c>
      <c r="G8" s="10" t="s">
        <v>32</v>
      </c>
      <c r="H8" s="19" t="s">
        <v>33</v>
      </c>
      <c r="O8" t="s">
        <v>36</v>
      </c>
      <c r="P8" t="s">
        <v>6</v>
      </c>
    </row>
    <row r="9" spans="1:15" ht="12.75" customHeight="1">
      <c r="A9" s="15" t="s">
        <v>18</v>
      </c>
      <c r="B9" s="16" t="s">
        <v>21</v>
      </c>
      <c r="C9" s="16" t="s">
        <v>23</v>
      </c>
      <c r="D9" s="16" t="s">
        <v>25</v>
      </c>
      <c r="E9" s="16" t="s">
        <v>27</v>
      </c>
      <c r="F9" s="16" t="s">
        <v>30</v>
      </c>
      <c r="G9" s="16" t="s">
        <v>34</v>
      </c>
      <c r="H9" s="17" t="s">
        <v>35</v>
      </c>
      <c r="O9" t="s">
        <v>6</v>
      </c>
    </row>
    <row r="10" spans="1:8" ht="12.75" customHeight="1">
      <c r="A10" s="20"/>
      <c r="B10" s="21" t="s">
        <v>38</v>
      </c>
      <c r="C10" s="21"/>
      <c r="D10" s="21" t="s">
        <v>37</v>
      </c>
      <c r="E10" s="21"/>
      <c r="F10" s="21"/>
      <c r="G10" s="21"/>
      <c r="H10" s="22"/>
    </row>
    <row r="11" spans="1:16" ht="12.75" customHeight="1">
      <c r="A11" s="26">
        <v>1</v>
      </c>
      <c r="B11" s="6" t="s">
        <v>39</v>
      </c>
      <c r="C11" s="6" t="s">
        <v>40</v>
      </c>
      <c r="D11" s="6" t="s">
        <v>41</v>
      </c>
      <c r="E11" s="6" t="s">
        <v>42</v>
      </c>
      <c r="F11" s="8">
        <v>1250</v>
      </c>
      <c r="G11" s="9"/>
      <c r="H11" s="30">
        <f>ROUND((F11*G11),2)</f>
        <v>0</v>
      </c>
      <c r="O11">
        <f>rekapitulace!H8</f>
        <v>0</v>
      </c>
      <c r="P11">
        <f>ROUND(O11/100*H11,2)</f>
        <v>0</v>
      </c>
    </row>
    <row r="12" spans="1:16" ht="12.75" customHeight="1">
      <c r="A12" s="26">
        <v>2</v>
      </c>
      <c r="B12" s="6" t="s">
        <v>43</v>
      </c>
      <c r="C12" s="6" t="s">
        <v>40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0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40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0</v>
      </c>
      <c r="P13">
        <f>ROUND(O13/100*H13,2)</f>
        <v>0</v>
      </c>
    </row>
    <row r="14" spans="1:16" ht="12.75" customHeight="1">
      <c r="A14" s="27"/>
      <c r="B14" s="8" t="s">
        <v>38</v>
      </c>
      <c r="C14" s="8"/>
      <c r="D14" s="8" t="s">
        <v>37</v>
      </c>
      <c r="E14" s="8"/>
      <c r="F14" s="8"/>
      <c r="G14" s="8"/>
      <c r="H14" s="30">
        <f>SUM(H11:H13)</f>
        <v>0</v>
      </c>
      <c r="P14">
        <f>SUM(P11:P13)</f>
        <v>0</v>
      </c>
    </row>
    <row r="15" spans="1:8" ht="12.75" customHeight="1">
      <c r="A15" s="28"/>
      <c r="B15" s="12"/>
      <c r="C15" s="12"/>
      <c r="D15" s="12"/>
      <c r="E15" s="12"/>
      <c r="F15" s="12"/>
      <c r="G15" s="12"/>
      <c r="H15" s="31"/>
    </row>
    <row r="16" spans="1:8" ht="12.75" customHeight="1">
      <c r="A16" s="29"/>
      <c r="B16" s="11" t="s">
        <v>18</v>
      </c>
      <c r="C16" s="11"/>
      <c r="D16" s="11" t="s">
        <v>49</v>
      </c>
      <c r="E16" s="11"/>
      <c r="F16" s="11"/>
      <c r="G16" s="11"/>
      <c r="H16" s="32"/>
    </row>
    <row r="17" spans="1:16" ht="12.75" customHeight="1">
      <c r="A17" s="26">
        <v>4</v>
      </c>
      <c r="B17" s="6" t="s">
        <v>50</v>
      </c>
      <c r="C17" s="6" t="s">
        <v>40</v>
      </c>
      <c r="D17" s="6" t="s">
        <v>51</v>
      </c>
      <c r="E17" s="6" t="s">
        <v>42</v>
      </c>
      <c r="F17" s="8">
        <v>766.5</v>
      </c>
      <c r="G17" s="9"/>
      <c r="H17" s="30">
        <f>ROUND((F17*G17),2)</f>
        <v>0</v>
      </c>
      <c r="O17">
        <f>rekapitulace!H8</f>
        <v>0</v>
      </c>
      <c r="P17">
        <f>ROUND(O17/100*H17,2)</f>
        <v>0</v>
      </c>
    </row>
    <row r="18" spans="1:16" ht="12.75" customHeight="1">
      <c r="A18" s="26">
        <v>5</v>
      </c>
      <c r="B18" s="6" t="s">
        <v>52</v>
      </c>
      <c r="C18" s="6" t="s">
        <v>40</v>
      </c>
      <c r="D18" s="6" t="s">
        <v>53</v>
      </c>
      <c r="E18" s="6" t="s">
        <v>54</v>
      </c>
      <c r="F18" s="8">
        <v>550</v>
      </c>
      <c r="G18" s="9"/>
      <c r="H18" s="30">
        <f>ROUND((F18*G18),2)</f>
        <v>0</v>
      </c>
      <c r="O18">
        <f>rekapitulace!H8</f>
        <v>0</v>
      </c>
      <c r="P18">
        <f>ROUND(O18/100*H18,2)</f>
        <v>0</v>
      </c>
    </row>
    <row r="19" spans="1:16" ht="12.75" customHeight="1">
      <c r="A19" s="26">
        <v>6</v>
      </c>
      <c r="B19" s="6" t="s">
        <v>55</v>
      </c>
      <c r="C19" s="6" t="s">
        <v>40</v>
      </c>
      <c r="D19" s="6" t="s">
        <v>56</v>
      </c>
      <c r="E19" s="6" t="s">
        <v>57</v>
      </c>
      <c r="F19" s="8">
        <v>10950</v>
      </c>
      <c r="G19" s="9"/>
      <c r="H19" s="30">
        <f>ROUND((F19*G19),2)</f>
        <v>0</v>
      </c>
      <c r="O19">
        <f>rekapitulace!H8</f>
        <v>0</v>
      </c>
      <c r="P19">
        <f>ROUND(O19/100*H19,2)</f>
        <v>0</v>
      </c>
    </row>
    <row r="20" spans="1:16" ht="12.75" customHeight="1">
      <c r="A20" s="26">
        <v>7</v>
      </c>
      <c r="B20" s="6" t="s">
        <v>58</v>
      </c>
      <c r="C20" s="6" t="s">
        <v>40</v>
      </c>
      <c r="D20" s="6" t="s">
        <v>59</v>
      </c>
      <c r="E20" s="6" t="s">
        <v>42</v>
      </c>
      <c r="F20" s="8">
        <v>250</v>
      </c>
      <c r="G20" s="9"/>
      <c r="H20" s="30">
        <f>ROUND((F20*G20),2)</f>
        <v>0</v>
      </c>
      <c r="O20">
        <f>rekapitulace!H8</f>
        <v>0</v>
      </c>
      <c r="P20">
        <f>ROUND(O20/100*H20,2)</f>
        <v>0</v>
      </c>
    </row>
    <row r="21" spans="1:16" ht="12.75" customHeight="1">
      <c r="A21" s="26">
        <v>8</v>
      </c>
      <c r="B21" s="6" t="s">
        <v>60</v>
      </c>
      <c r="C21" s="6" t="s">
        <v>40</v>
      </c>
      <c r="D21" s="6" t="s">
        <v>61</v>
      </c>
      <c r="E21" s="6" t="s">
        <v>54</v>
      </c>
      <c r="F21" s="8">
        <v>4000</v>
      </c>
      <c r="G21" s="9"/>
      <c r="H21" s="30">
        <f>ROUND((F21*G21),2)</f>
        <v>0</v>
      </c>
      <c r="O21">
        <f>rekapitulace!H8</f>
        <v>0</v>
      </c>
      <c r="P21">
        <f>ROUND(O21/100*H21,2)</f>
        <v>0</v>
      </c>
    </row>
    <row r="22" spans="1:16" ht="12.75" customHeight="1">
      <c r="A22" s="27"/>
      <c r="B22" s="8" t="s">
        <v>18</v>
      </c>
      <c r="C22" s="8"/>
      <c r="D22" s="8" t="s">
        <v>49</v>
      </c>
      <c r="E22" s="8"/>
      <c r="F22" s="8"/>
      <c r="G22" s="8"/>
      <c r="H22" s="30">
        <f>SUM(H17:H21)</f>
        <v>0</v>
      </c>
      <c r="P22">
        <f>SUM(P17:P21)</f>
        <v>0</v>
      </c>
    </row>
    <row r="23" spans="1:8" ht="12.75" customHeight="1">
      <c r="A23" s="28"/>
      <c r="B23" s="12"/>
      <c r="C23" s="12"/>
      <c r="D23" s="12"/>
      <c r="E23" s="12"/>
      <c r="F23" s="12"/>
      <c r="G23" s="12"/>
      <c r="H23" s="31"/>
    </row>
    <row r="24" spans="1:8" ht="12.75" customHeight="1">
      <c r="A24" s="29"/>
      <c r="B24" s="11" t="s">
        <v>27</v>
      </c>
      <c r="C24" s="11"/>
      <c r="D24" s="11" t="s">
        <v>62</v>
      </c>
      <c r="E24" s="11"/>
      <c r="F24" s="11"/>
      <c r="G24" s="11"/>
      <c r="H24" s="32"/>
    </row>
    <row r="25" spans="1:16" ht="25.5" customHeight="1">
      <c r="A25" s="26">
        <v>9</v>
      </c>
      <c r="B25" s="6" t="s">
        <v>63</v>
      </c>
      <c r="C25" s="6" t="s">
        <v>64</v>
      </c>
      <c r="D25" s="33" t="s">
        <v>102</v>
      </c>
      <c r="E25" s="6" t="s">
        <v>57</v>
      </c>
      <c r="F25" s="8">
        <v>10950</v>
      </c>
      <c r="G25" s="9"/>
      <c r="H25" s="30">
        <f>ROUND((F25*G25),2)</f>
        <v>0</v>
      </c>
      <c r="O25">
        <f>rekapitulace!H8</f>
        <v>0</v>
      </c>
      <c r="P25">
        <f>ROUND(O25/100*H25,2)</f>
        <v>0</v>
      </c>
    </row>
    <row r="26" spans="1:16" ht="12.75" customHeight="1">
      <c r="A26" s="26">
        <v>10</v>
      </c>
      <c r="B26" s="6" t="s">
        <v>65</v>
      </c>
      <c r="C26" s="6" t="s">
        <v>64</v>
      </c>
      <c r="D26" s="6" t="s">
        <v>66</v>
      </c>
      <c r="E26" s="6" t="s">
        <v>67</v>
      </c>
      <c r="F26" s="8">
        <v>1250</v>
      </c>
      <c r="G26" s="9"/>
      <c r="H26" s="30">
        <f>ROUND((F26*G26),2)</f>
        <v>0</v>
      </c>
      <c r="O26">
        <f>rekapitulace!H8</f>
        <v>0</v>
      </c>
      <c r="P26">
        <f>ROUND(O26/100*H26,2)</f>
        <v>0</v>
      </c>
    </row>
    <row r="27" spans="1:16" ht="12.75" customHeight="1">
      <c r="A27" s="26">
        <v>11</v>
      </c>
      <c r="B27" s="6" t="s">
        <v>68</v>
      </c>
      <c r="C27" s="6" t="s">
        <v>40</v>
      </c>
      <c r="D27" s="6" t="s">
        <v>69</v>
      </c>
      <c r="E27" s="6" t="s">
        <v>57</v>
      </c>
      <c r="F27" s="8">
        <v>10950</v>
      </c>
      <c r="G27" s="9"/>
      <c r="H27" s="30">
        <f>ROUND((F27*G27),2)</f>
        <v>0</v>
      </c>
      <c r="O27">
        <f>rekapitulace!H8</f>
        <v>0</v>
      </c>
      <c r="P27">
        <f>ROUND(O27/100*H27,2)</f>
        <v>0</v>
      </c>
    </row>
    <row r="28" spans="1:16" ht="12.75" customHeight="1">
      <c r="A28" s="26">
        <v>12</v>
      </c>
      <c r="B28" s="6" t="s">
        <v>70</v>
      </c>
      <c r="C28" s="6" t="s">
        <v>40</v>
      </c>
      <c r="D28" s="6" t="s">
        <v>71</v>
      </c>
      <c r="E28" s="6" t="s">
        <v>57</v>
      </c>
      <c r="F28" s="8">
        <v>10950</v>
      </c>
      <c r="G28" s="9"/>
      <c r="H28" s="30">
        <f>ROUND((F28*G28),2)</f>
        <v>0</v>
      </c>
      <c r="O28">
        <f>rekapitulace!H8</f>
        <v>0</v>
      </c>
      <c r="P28">
        <f>ROUND(O28/100*H28,2)</f>
        <v>0</v>
      </c>
    </row>
    <row r="29" spans="1:16" ht="12.75" customHeight="1">
      <c r="A29" s="27"/>
      <c r="B29" s="8" t="s">
        <v>27</v>
      </c>
      <c r="C29" s="8"/>
      <c r="D29" s="8" t="s">
        <v>62</v>
      </c>
      <c r="E29" s="8"/>
      <c r="F29" s="8"/>
      <c r="G29" s="8"/>
      <c r="H29" s="30">
        <f>SUM(H25:H28)</f>
        <v>0</v>
      </c>
      <c r="P29">
        <f>SUM(P25:P28)</f>
        <v>0</v>
      </c>
    </row>
    <row r="30" spans="1:8" ht="12.75" customHeight="1">
      <c r="A30" s="28"/>
      <c r="B30" s="12"/>
      <c r="C30" s="12"/>
      <c r="D30" s="12"/>
      <c r="E30" s="12"/>
      <c r="F30" s="12"/>
      <c r="G30" s="12"/>
      <c r="H30" s="31"/>
    </row>
    <row r="31" spans="1:8" ht="12.75" customHeight="1">
      <c r="A31" s="29"/>
      <c r="B31" s="11" t="s">
        <v>35</v>
      </c>
      <c r="C31" s="11"/>
      <c r="D31" s="11" t="s">
        <v>72</v>
      </c>
      <c r="E31" s="11"/>
      <c r="F31" s="11"/>
      <c r="G31" s="11"/>
      <c r="H31" s="32"/>
    </row>
    <row r="32" spans="1:16" ht="12.75" customHeight="1">
      <c r="A32" s="26">
        <v>13</v>
      </c>
      <c r="B32" s="6" t="s">
        <v>73</v>
      </c>
      <c r="C32" s="6" t="s">
        <v>40</v>
      </c>
      <c r="D32" s="6" t="s">
        <v>74</v>
      </c>
      <c r="E32" s="6" t="s">
        <v>48</v>
      </c>
      <c r="F32" s="8">
        <v>1</v>
      </c>
      <c r="G32" s="9"/>
      <c r="H32" s="30">
        <f>ROUND((F32*G32),2)</f>
        <v>0</v>
      </c>
      <c r="O32">
        <f>rekapitulace!H8</f>
        <v>0</v>
      </c>
      <c r="P32">
        <f>ROUND(O32/100*H32,2)</f>
        <v>0</v>
      </c>
    </row>
    <row r="33" spans="1:16" ht="12.75" customHeight="1">
      <c r="A33" s="26">
        <v>14</v>
      </c>
      <c r="B33" s="6" t="s">
        <v>75</v>
      </c>
      <c r="C33" s="6" t="s">
        <v>40</v>
      </c>
      <c r="D33" s="6" t="s">
        <v>76</v>
      </c>
      <c r="E33" s="6" t="s">
        <v>48</v>
      </c>
      <c r="F33" s="8">
        <v>33</v>
      </c>
      <c r="G33" s="9"/>
      <c r="H33" s="30">
        <f>ROUND((F33*G33),2)</f>
        <v>0</v>
      </c>
      <c r="O33">
        <f>rekapitulace!H8</f>
        <v>0</v>
      </c>
      <c r="P33">
        <f>ROUND(O33/100*H33,2)</f>
        <v>0</v>
      </c>
    </row>
    <row r="34" spans="1:16" ht="12.75" customHeight="1">
      <c r="A34" s="27"/>
      <c r="B34" s="8" t="s">
        <v>35</v>
      </c>
      <c r="C34" s="8"/>
      <c r="D34" s="8" t="s">
        <v>72</v>
      </c>
      <c r="E34" s="8"/>
      <c r="F34" s="8"/>
      <c r="G34" s="8"/>
      <c r="H34" s="30">
        <f>SUM(H32:H33)</f>
        <v>0</v>
      </c>
      <c r="P34">
        <f>SUM(P32:P33)</f>
        <v>0</v>
      </c>
    </row>
    <row r="35" spans="1:8" ht="12.75" customHeight="1">
      <c r="A35" s="28"/>
      <c r="B35" s="12"/>
      <c r="C35" s="12"/>
      <c r="D35" s="12"/>
      <c r="E35" s="12"/>
      <c r="F35" s="12"/>
      <c r="G35" s="12"/>
      <c r="H35" s="31"/>
    </row>
    <row r="36" spans="1:8" ht="12.75" customHeight="1">
      <c r="A36" s="29"/>
      <c r="B36" s="11" t="s">
        <v>78</v>
      </c>
      <c r="C36" s="11"/>
      <c r="D36" s="11" t="s">
        <v>77</v>
      </c>
      <c r="E36" s="11"/>
      <c r="F36" s="11"/>
      <c r="G36" s="11"/>
      <c r="H36" s="32"/>
    </row>
    <row r="37" spans="1:16" ht="12.75" customHeight="1">
      <c r="A37" s="26">
        <v>15</v>
      </c>
      <c r="B37" s="6" t="s">
        <v>79</v>
      </c>
      <c r="C37" s="6" t="s">
        <v>40</v>
      </c>
      <c r="D37" s="6" t="s">
        <v>80</v>
      </c>
      <c r="E37" s="6" t="s">
        <v>57</v>
      </c>
      <c r="F37" s="8">
        <v>452</v>
      </c>
      <c r="G37" s="9"/>
      <c r="H37" s="30">
        <f>ROUND((F37*G37),2)</f>
        <v>0</v>
      </c>
      <c r="O37">
        <f>rekapitulace!H8</f>
        <v>0</v>
      </c>
      <c r="P37">
        <f>ROUND(O37/100*H37,2)</f>
        <v>0</v>
      </c>
    </row>
    <row r="38" spans="1:16" ht="12.75" customHeight="1">
      <c r="A38" s="26">
        <v>16</v>
      </c>
      <c r="B38" s="6" t="s">
        <v>81</v>
      </c>
      <c r="C38" s="6" t="s">
        <v>40</v>
      </c>
      <c r="D38" s="6" t="s">
        <v>82</v>
      </c>
      <c r="E38" s="6" t="s">
        <v>57</v>
      </c>
      <c r="F38" s="8">
        <v>452</v>
      </c>
      <c r="G38" s="9"/>
      <c r="H38" s="30">
        <f>ROUND((F38*G38),2)</f>
        <v>0</v>
      </c>
      <c r="O38">
        <f>rekapitulace!H8</f>
        <v>0</v>
      </c>
      <c r="P38">
        <f>ROUND(O38/100*H38,2)</f>
        <v>0</v>
      </c>
    </row>
    <row r="39" spans="1:16" ht="12.75" customHeight="1">
      <c r="A39" s="26">
        <v>17</v>
      </c>
      <c r="B39" s="6" t="s">
        <v>83</v>
      </c>
      <c r="C39" s="6" t="s">
        <v>40</v>
      </c>
      <c r="D39" s="6" t="s">
        <v>84</v>
      </c>
      <c r="E39" s="6" t="s">
        <v>54</v>
      </c>
      <c r="F39" s="8">
        <v>550</v>
      </c>
      <c r="G39" s="9"/>
      <c r="H39" s="30">
        <f>ROUND((F39*G39),2)</f>
        <v>0</v>
      </c>
      <c r="O39">
        <f>rekapitulace!H8</f>
        <v>0</v>
      </c>
      <c r="P39">
        <f>ROUND(O39/100*H39,2)</f>
        <v>0</v>
      </c>
    </row>
    <row r="40" spans="1:16" ht="12.75" customHeight="1">
      <c r="A40" s="27"/>
      <c r="B40" s="8" t="s">
        <v>78</v>
      </c>
      <c r="C40" s="8"/>
      <c r="D40" s="8" t="s">
        <v>77</v>
      </c>
      <c r="E40" s="8"/>
      <c r="F40" s="8"/>
      <c r="G40" s="8"/>
      <c r="H40" s="30">
        <f>SUM(H37:H39)</f>
        <v>0</v>
      </c>
      <c r="P40">
        <f>SUM(P37:P39)</f>
        <v>0</v>
      </c>
    </row>
    <row r="41" spans="1:8" ht="12.75" customHeight="1">
      <c r="A41" s="28"/>
      <c r="B41" s="12"/>
      <c r="C41" s="12"/>
      <c r="D41" s="12"/>
      <c r="E41" s="12"/>
      <c r="F41" s="12"/>
      <c r="G41" s="12"/>
      <c r="H41" s="31"/>
    </row>
    <row r="42" spans="1:16" ht="12.75" customHeight="1">
      <c r="A42" s="27"/>
      <c r="B42" s="8"/>
      <c r="C42" s="8"/>
      <c r="D42" s="8" t="s">
        <v>100</v>
      </c>
      <c r="E42" s="8"/>
      <c r="F42" s="8"/>
      <c r="G42" s="8"/>
      <c r="H42" s="30">
        <f>+H14+H22+H29+H34+H40</f>
        <v>0</v>
      </c>
      <c r="P42">
        <f>+P14+P22+P29+P34+P40</f>
        <v>0</v>
      </c>
    </row>
    <row r="43" spans="1:8" ht="12.75" customHeight="1">
      <c r="A43" s="28"/>
      <c r="B43" s="12"/>
      <c r="C43" s="12"/>
      <c r="D43" s="12"/>
      <c r="E43" s="12"/>
      <c r="F43" s="12"/>
      <c r="G43" s="12"/>
      <c r="H43" s="31"/>
    </row>
    <row r="44" spans="1:16" ht="12.75" customHeight="1">
      <c r="A44" s="23"/>
      <c r="B44" s="24"/>
      <c r="C44" s="24"/>
      <c r="D44" s="24" t="s">
        <v>101</v>
      </c>
      <c r="E44" s="24"/>
      <c r="F44" s="24"/>
      <c r="G44" s="24"/>
      <c r="H44" s="25">
        <f>H42</f>
        <v>0</v>
      </c>
      <c r="P44" t="e">
        <f>P42+#REF!</f>
        <v>#REF!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zoomScalePageLayoutView="0" workbookViewId="0" topLeftCell="A1">
      <selection activeCell="G11" sqref="G11:G35"/>
    </sheetView>
  </sheetViews>
  <sheetFormatPr defaultColWidth="9.140625" defaultRowHeight="12.75" customHeight="1"/>
  <cols>
    <col min="1" max="1" width="6.7109375" style="0" customWidth="1"/>
    <col min="2" max="2" width="9.8515625" style="0" customWidth="1"/>
    <col min="3" max="3" width="8.8515625" style="0" customWidth="1"/>
    <col min="4" max="4" width="75.7109375" style="0" customWidth="1"/>
    <col min="5" max="5" width="8.00390625" style="0" customWidth="1"/>
    <col min="6" max="6" width="10.57421875" style="0" customWidth="1"/>
    <col min="7" max="7" width="12.00390625" style="0" customWidth="1"/>
    <col min="8" max="8" width="15.7109375" style="0" customWidth="1"/>
    <col min="15" max="16" width="9.140625" style="0" hidden="1" customWidth="1"/>
  </cols>
  <sheetData>
    <row r="2" ht="12.75" customHeight="1">
      <c r="C2" s="5" t="s">
        <v>8</v>
      </c>
    </row>
    <row r="4" spans="1:3" ht="12.75" customHeight="1">
      <c r="A4" t="s">
        <v>9</v>
      </c>
      <c r="C4" s="7" t="s">
        <v>99</v>
      </c>
    </row>
    <row r="5" spans="1:3" ht="12.75" customHeight="1">
      <c r="A5" t="s">
        <v>10</v>
      </c>
      <c r="C5" s="7" t="s">
        <v>85</v>
      </c>
    </row>
    <row r="6" spans="1:3" ht="12.75" customHeight="1">
      <c r="A6" t="s">
        <v>11</v>
      </c>
      <c r="C6" s="7" t="s">
        <v>85</v>
      </c>
    </row>
    <row r="7" spans="1:8" ht="12.75" customHeight="1">
      <c r="A7" s="13" t="s">
        <v>16</v>
      </c>
      <c r="B7" s="14" t="s">
        <v>19</v>
      </c>
      <c r="C7" s="14" t="s">
        <v>22</v>
      </c>
      <c r="D7" s="14" t="s">
        <v>24</v>
      </c>
      <c r="E7" s="14" t="s">
        <v>26</v>
      </c>
      <c r="F7" s="14" t="s">
        <v>28</v>
      </c>
      <c r="G7" s="34" t="s">
        <v>31</v>
      </c>
      <c r="H7" s="35"/>
    </row>
    <row r="8" spans="1:16" ht="12.75" customHeight="1">
      <c r="A8" s="18" t="s">
        <v>17</v>
      </c>
      <c r="B8" s="10" t="s">
        <v>20</v>
      </c>
      <c r="C8" s="10" t="s">
        <v>20</v>
      </c>
      <c r="D8" s="10"/>
      <c r="E8" s="10"/>
      <c r="F8" s="10" t="s">
        <v>29</v>
      </c>
      <c r="G8" s="10" t="s">
        <v>32</v>
      </c>
      <c r="H8" s="19" t="s">
        <v>33</v>
      </c>
      <c r="O8" t="s">
        <v>36</v>
      </c>
      <c r="P8" t="s">
        <v>6</v>
      </c>
    </row>
    <row r="9" spans="1:15" ht="12.75" customHeight="1">
      <c r="A9" s="15" t="s">
        <v>18</v>
      </c>
      <c r="B9" s="16" t="s">
        <v>21</v>
      </c>
      <c r="C9" s="16" t="s">
        <v>23</v>
      </c>
      <c r="D9" s="16" t="s">
        <v>25</v>
      </c>
      <c r="E9" s="16" t="s">
        <v>27</v>
      </c>
      <c r="F9" s="16" t="s">
        <v>30</v>
      </c>
      <c r="G9" s="16" t="s">
        <v>34</v>
      </c>
      <c r="H9" s="17" t="s">
        <v>35</v>
      </c>
      <c r="O9" t="s">
        <v>6</v>
      </c>
    </row>
    <row r="10" spans="1:8" ht="12.75" customHeight="1">
      <c r="A10" s="20"/>
      <c r="B10" s="21" t="s">
        <v>38</v>
      </c>
      <c r="C10" s="21"/>
      <c r="D10" s="21" t="s">
        <v>37</v>
      </c>
      <c r="E10" s="21"/>
      <c r="F10" s="21"/>
      <c r="G10" s="21"/>
      <c r="H10" s="22"/>
    </row>
    <row r="11" spans="1:16" ht="12.75" customHeight="1">
      <c r="A11" s="26">
        <v>1</v>
      </c>
      <c r="B11" s="6" t="s">
        <v>39</v>
      </c>
      <c r="C11" s="6" t="s">
        <v>40</v>
      </c>
      <c r="D11" s="6" t="s">
        <v>41</v>
      </c>
      <c r="E11" s="6" t="s">
        <v>42</v>
      </c>
      <c r="F11" s="8">
        <v>1100</v>
      </c>
      <c r="G11" s="9"/>
      <c r="H11" s="30">
        <f>ROUND((F11*G11),2)</f>
        <v>0</v>
      </c>
      <c r="O11">
        <f>rekapitulace!H8</f>
        <v>0</v>
      </c>
      <c r="P11">
        <f>ROUND(O11/100*H11,2)</f>
        <v>0</v>
      </c>
    </row>
    <row r="12" spans="1:16" ht="12.75" customHeight="1">
      <c r="A12" s="26">
        <v>2</v>
      </c>
      <c r="B12" s="6" t="s">
        <v>43</v>
      </c>
      <c r="C12" s="6" t="s">
        <v>40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0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40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0</v>
      </c>
      <c r="P13">
        <f>ROUND(O13/100*H13,2)</f>
        <v>0</v>
      </c>
    </row>
    <row r="14" spans="1:16" ht="12.75" customHeight="1">
      <c r="A14" s="27"/>
      <c r="B14" s="8" t="s">
        <v>38</v>
      </c>
      <c r="C14" s="8"/>
      <c r="D14" s="8" t="s">
        <v>37</v>
      </c>
      <c r="E14" s="8"/>
      <c r="F14" s="8"/>
      <c r="G14" s="8"/>
      <c r="H14" s="30">
        <f>SUM(H11:H13)</f>
        <v>0</v>
      </c>
      <c r="P14">
        <f>SUM(P11:P13)</f>
        <v>0</v>
      </c>
    </row>
    <row r="15" spans="1:8" ht="12.75" customHeight="1">
      <c r="A15" s="28"/>
      <c r="B15" s="12"/>
      <c r="C15" s="12"/>
      <c r="D15" s="12"/>
      <c r="E15" s="12"/>
      <c r="F15" s="12"/>
      <c r="G15" s="12"/>
      <c r="H15" s="31"/>
    </row>
    <row r="16" spans="1:8" ht="12.75" customHeight="1">
      <c r="A16" s="29"/>
      <c r="B16" s="11" t="s">
        <v>18</v>
      </c>
      <c r="C16" s="11"/>
      <c r="D16" s="11" t="s">
        <v>49</v>
      </c>
      <c r="E16" s="11"/>
      <c r="F16" s="11"/>
      <c r="G16" s="11"/>
      <c r="H16" s="32"/>
    </row>
    <row r="17" spans="1:16" ht="12.75" customHeight="1">
      <c r="A17" s="26">
        <v>4</v>
      </c>
      <c r="B17" s="6" t="s">
        <v>52</v>
      </c>
      <c r="C17" s="6" t="s">
        <v>40</v>
      </c>
      <c r="D17" s="6" t="s">
        <v>53</v>
      </c>
      <c r="E17" s="6" t="s">
        <v>54</v>
      </c>
      <c r="F17" s="8">
        <v>1000</v>
      </c>
      <c r="G17" s="9"/>
      <c r="H17" s="30">
        <f>ROUND((F17*G17),2)</f>
        <v>0</v>
      </c>
      <c r="O17">
        <f>rekapitulace!H8</f>
        <v>0</v>
      </c>
      <c r="P17">
        <f>ROUND(O17/100*H17,2)</f>
        <v>0</v>
      </c>
    </row>
    <row r="18" spans="1:16" ht="12.75" customHeight="1">
      <c r="A18" s="26">
        <v>5</v>
      </c>
      <c r="B18" s="6" t="s">
        <v>55</v>
      </c>
      <c r="C18" s="6" t="s">
        <v>40</v>
      </c>
      <c r="D18" s="6" t="s">
        <v>56</v>
      </c>
      <c r="E18" s="6" t="s">
        <v>57</v>
      </c>
      <c r="F18" s="8">
        <v>81392</v>
      </c>
      <c r="G18" s="9"/>
      <c r="H18" s="30">
        <f>ROUND((F18*G18),2)</f>
        <v>0</v>
      </c>
      <c r="O18">
        <f>rekapitulace!H8</f>
        <v>0</v>
      </c>
      <c r="P18">
        <f>ROUND(O18/100*H18,2)</f>
        <v>0</v>
      </c>
    </row>
    <row r="19" spans="1:16" ht="12.75" customHeight="1">
      <c r="A19" s="26">
        <v>6</v>
      </c>
      <c r="B19" s="6" t="s">
        <v>58</v>
      </c>
      <c r="C19" s="6" t="s">
        <v>40</v>
      </c>
      <c r="D19" s="6" t="s">
        <v>59</v>
      </c>
      <c r="E19" s="6" t="s">
        <v>42</v>
      </c>
      <c r="F19" s="8">
        <v>350</v>
      </c>
      <c r="G19" s="9"/>
      <c r="H19" s="30">
        <f>ROUND((F19*G19),2)</f>
        <v>0</v>
      </c>
      <c r="O19">
        <f>rekapitulace!H8</f>
        <v>0</v>
      </c>
      <c r="P19">
        <f>ROUND(O19/100*H19,2)</f>
        <v>0</v>
      </c>
    </row>
    <row r="20" spans="1:16" ht="12.75" customHeight="1">
      <c r="A20" s="26">
        <v>7</v>
      </c>
      <c r="B20" s="6" t="s">
        <v>60</v>
      </c>
      <c r="C20" s="6" t="s">
        <v>40</v>
      </c>
      <c r="D20" s="6" t="s">
        <v>61</v>
      </c>
      <c r="E20" s="6" t="s">
        <v>54</v>
      </c>
      <c r="F20" s="8">
        <v>3000</v>
      </c>
      <c r="G20" s="9"/>
      <c r="H20" s="30">
        <f>ROUND((F20*G20),2)</f>
        <v>0</v>
      </c>
      <c r="O20">
        <f>rekapitulace!H8</f>
        <v>0</v>
      </c>
      <c r="P20">
        <f>ROUND(O20/100*H20,2)</f>
        <v>0</v>
      </c>
    </row>
    <row r="21" spans="1:16" ht="12.75" customHeight="1">
      <c r="A21" s="27"/>
      <c r="B21" s="8" t="s">
        <v>18</v>
      </c>
      <c r="C21" s="8"/>
      <c r="D21" s="8" t="s">
        <v>49</v>
      </c>
      <c r="E21" s="8"/>
      <c r="F21" s="8"/>
      <c r="G21" s="8"/>
      <c r="H21" s="30">
        <f>SUM(H17:H20)</f>
        <v>0</v>
      </c>
      <c r="P21">
        <f>SUM(P17:P20)</f>
        <v>0</v>
      </c>
    </row>
    <row r="22" spans="1:8" ht="12.75" customHeight="1">
      <c r="A22" s="28"/>
      <c r="B22" s="12"/>
      <c r="C22" s="12"/>
      <c r="D22" s="12"/>
      <c r="E22" s="12"/>
      <c r="F22" s="12"/>
      <c r="G22" s="12"/>
      <c r="H22" s="31"/>
    </row>
    <row r="23" spans="1:8" ht="12.75" customHeight="1">
      <c r="A23" s="29"/>
      <c r="B23" s="11" t="s">
        <v>27</v>
      </c>
      <c r="C23" s="11"/>
      <c r="D23" s="11" t="s">
        <v>62</v>
      </c>
      <c r="E23" s="11"/>
      <c r="F23" s="11"/>
      <c r="G23" s="11"/>
      <c r="H23" s="32"/>
    </row>
    <row r="24" spans="1:16" ht="25.5" customHeight="1">
      <c r="A24" s="26">
        <v>8</v>
      </c>
      <c r="B24" s="6" t="s">
        <v>88</v>
      </c>
      <c r="C24" s="6" t="s">
        <v>64</v>
      </c>
      <c r="D24" s="6" t="s">
        <v>89</v>
      </c>
      <c r="E24" s="6" t="s">
        <v>57</v>
      </c>
      <c r="F24" s="8">
        <v>29354</v>
      </c>
      <c r="G24" s="9"/>
      <c r="H24" s="30">
        <f>ROUND((F24*G24),2)</f>
        <v>0</v>
      </c>
      <c r="O24">
        <f>rekapitulace!H8</f>
        <v>0</v>
      </c>
      <c r="P24">
        <f>ROUND(O24/100*H24,2)</f>
        <v>0</v>
      </c>
    </row>
    <row r="25" spans="1:16" ht="25.5" customHeight="1">
      <c r="A25" s="26">
        <v>9</v>
      </c>
      <c r="B25" s="6" t="s">
        <v>90</v>
      </c>
      <c r="C25" s="6" t="s">
        <v>64</v>
      </c>
      <c r="D25" s="6" t="s">
        <v>91</v>
      </c>
      <c r="E25" s="6" t="s">
        <v>57</v>
      </c>
      <c r="F25" s="8">
        <v>52038</v>
      </c>
      <c r="G25" s="9"/>
      <c r="H25" s="30">
        <f>ROUND((F25*G25),2)</f>
        <v>0</v>
      </c>
      <c r="O25">
        <f>rekapitulace!H8</f>
        <v>0</v>
      </c>
      <c r="P25">
        <f>ROUND(O25/100*H25,2)</f>
        <v>0</v>
      </c>
    </row>
    <row r="26" spans="1:16" ht="12.75" customHeight="1">
      <c r="A26" s="26">
        <v>10</v>
      </c>
      <c r="B26" s="6" t="s">
        <v>65</v>
      </c>
      <c r="C26" s="6" t="s">
        <v>64</v>
      </c>
      <c r="D26" s="6" t="s">
        <v>66</v>
      </c>
      <c r="E26" s="6" t="s">
        <v>67</v>
      </c>
      <c r="F26" s="8">
        <v>1000</v>
      </c>
      <c r="G26" s="9"/>
      <c r="H26" s="30">
        <f>ROUND((F26*G26),2)</f>
        <v>0</v>
      </c>
      <c r="O26">
        <f>rekapitulace!H8</f>
        <v>0</v>
      </c>
      <c r="P26">
        <f>ROUND(O26/100*H26,2)</f>
        <v>0</v>
      </c>
    </row>
    <row r="27" spans="1:16" ht="12.75" customHeight="1">
      <c r="A27" s="26">
        <v>12</v>
      </c>
      <c r="B27" s="6" t="s">
        <v>70</v>
      </c>
      <c r="C27" s="6" t="s">
        <v>40</v>
      </c>
      <c r="D27" s="6" t="s">
        <v>71</v>
      </c>
      <c r="E27" s="6" t="s">
        <v>57</v>
      </c>
      <c r="F27" s="8">
        <v>91392</v>
      </c>
      <c r="G27" s="9"/>
      <c r="H27" s="30">
        <f>ROUND((F27*G27),2)</f>
        <v>0</v>
      </c>
      <c r="O27">
        <f>rekapitulace!H8</f>
        <v>0</v>
      </c>
      <c r="P27">
        <f>ROUND(O27/100*H27,2)</f>
        <v>0</v>
      </c>
    </row>
    <row r="28" spans="1:16" ht="12.75" customHeight="1">
      <c r="A28" s="26">
        <v>13</v>
      </c>
      <c r="B28" s="6" t="s">
        <v>92</v>
      </c>
      <c r="C28" s="6" t="s">
        <v>40</v>
      </c>
      <c r="D28" s="6" t="s">
        <v>93</v>
      </c>
      <c r="E28" s="6" t="s">
        <v>57</v>
      </c>
      <c r="F28" s="8">
        <v>50812</v>
      </c>
      <c r="G28" s="9"/>
      <c r="H28" s="30">
        <f>ROUND((F28*G28),2)</f>
        <v>0</v>
      </c>
      <c r="O28">
        <f>rekapitulace!H8</f>
        <v>0</v>
      </c>
      <c r="P28">
        <f>ROUND(O28/100*H28,2)</f>
        <v>0</v>
      </c>
    </row>
    <row r="29" spans="1:16" ht="12.75" customHeight="1">
      <c r="A29" s="27"/>
      <c r="B29" s="8" t="s">
        <v>27</v>
      </c>
      <c r="C29" s="8"/>
      <c r="D29" s="8" t="s">
        <v>62</v>
      </c>
      <c r="E29" s="8"/>
      <c r="F29" s="8"/>
      <c r="G29" s="8"/>
      <c r="H29" s="30">
        <f>SUM(H24:H28)</f>
        <v>0</v>
      </c>
      <c r="P29">
        <f>SUM(P24:P28)</f>
        <v>0</v>
      </c>
    </row>
    <row r="30" spans="1:8" ht="12.75" customHeight="1">
      <c r="A30" s="28"/>
      <c r="B30" s="12"/>
      <c r="C30" s="12"/>
      <c r="D30" s="12"/>
      <c r="E30" s="12"/>
      <c r="F30" s="12"/>
      <c r="G30" s="12"/>
      <c r="H30" s="31"/>
    </row>
    <row r="31" spans="1:8" ht="12.75" customHeight="1">
      <c r="A31" s="29"/>
      <c r="B31" s="11" t="s">
        <v>78</v>
      </c>
      <c r="C31" s="11"/>
      <c r="D31" s="11" t="s">
        <v>77</v>
      </c>
      <c r="E31" s="11"/>
      <c r="F31" s="11"/>
      <c r="G31" s="11"/>
      <c r="H31" s="32"/>
    </row>
    <row r="32" spans="1:16" ht="12.75" customHeight="1">
      <c r="A32" s="26">
        <v>14</v>
      </c>
      <c r="B32" s="6" t="s">
        <v>94</v>
      </c>
      <c r="C32" s="6" t="s">
        <v>40</v>
      </c>
      <c r="D32" s="6" t="s">
        <v>95</v>
      </c>
      <c r="E32" s="6" t="s">
        <v>48</v>
      </c>
      <c r="F32" s="8">
        <v>589</v>
      </c>
      <c r="G32" s="9"/>
      <c r="H32" s="30">
        <f>ROUND((F32*G32),2)</f>
        <v>0</v>
      </c>
      <c r="O32">
        <f>rekapitulace!H8</f>
        <v>0</v>
      </c>
      <c r="P32">
        <f>ROUND(O32/100*H32,2)</f>
        <v>0</v>
      </c>
    </row>
    <row r="33" spans="1:16" ht="12.75" customHeight="1">
      <c r="A33" s="26">
        <v>15</v>
      </c>
      <c r="B33" s="6" t="s">
        <v>79</v>
      </c>
      <c r="C33" s="6" t="s">
        <v>40</v>
      </c>
      <c r="D33" s="6" t="s">
        <v>80</v>
      </c>
      <c r="E33" s="6" t="s">
        <v>57</v>
      </c>
      <c r="F33" s="8">
        <v>4126.5</v>
      </c>
      <c r="G33" s="9"/>
      <c r="H33" s="30">
        <f>ROUND((F33*G33),2)</f>
        <v>0</v>
      </c>
      <c r="O33">
        <f>rekapitulace!H8</f>
        <v>0</v>
      </c>
      <c r="P33">
        <f>ROUND(O33/100*H33,2)</f>
        <v>0</v>
      </c>
    </row>
    <row r="34" spans="1:16" ht="12.75" customHeight="1">
      <c r="A34" s="26">
        <v>16</v>
      </c>
      <c r="B34" s="6" t="s">
        <v>96</v>
      </c>
      <c r="C34" s="6" t="s">
        <v>40</v>
      </c>
      <c r="D34" s="6" t="s">
        <v>97</v>
      </c>
      <c r="E34" s="6" t="s">
        <v>57</v>
      </c>
      <c r="F34" s="8">
        <v>4126.5</v>
      </c>
      <c r="G34" s="9"/>
      <c r="H34" s="30">
        <f>ROUND((F34*G34),2)</f>
        <v>0</v>
      </c>
      <c r="O34">
        <f>rekapitulace!H8</f>
        <v>0</v>
      </c>
      <c r="P34">
        <f>ROUND(O34/100*H34,2)</f>
        <v>0</v>
      </c>
    </row>
    <row r="35" spans="1:16" ht="12.75" customHeight="1">
      <c r="A35" s="26">
        <v>17</v>
      </c>
      <c r="B35" s="6" t="s">
        <v>83</v>
      </c>
      <c r="C35" s="6" t="s">
        <v>40</v>
      </c>
      <c r="D35" s="6" t="s">
        <v>84</v>
      </c>
      <c r="E35" s="6" t="s">
        <v>54</v>
      </c>
      <c r="F35" s="8">
        <v>1000</v>
      </c>
      <c r="G35" s="9"/>
      <c r="H35" s="30">
        <f>ROUND((F35*G35),2)</f>
        <v>0</v>
      </c>
      <c r="O35">
        <f>rekapitulace!H8</f>
        <v>0</v>
      </c>
      <c r="P35">
        <f>ROUND(O35/100*H35,2)</f>
        <v>0</v>
      </c>
    </row>
    <row r="36" spans="1:16" ht="12.75" customHeight="1">
      <c r="A36" s="27"/>
      <c r="B36" s="8" t="s">
        <v>78</v>
      </c>
      <c r="C36" s="8"/>
      <c r="D36" s="8" t="s">
        <v>77</v>
      </c>
      <c r="E36" s="8"/>
      <c r="F36" s="8"/>
      <c r="G36" s="8"/>
      <c r="H36" s="30">
        <f>SUM(H32:H35)</f>
        <v>0</v>
      </c>
      <c r="P36">
        <f>SUM(P32:P35)</f>
        <v>0</v>
      </c>
    </row>
    <row r="37" spans="1:8" ht="12.75" customHeight="1">
      <c r="A37" s="28"/>
      <c r="B37" s="12"/>
      <c r="C37" s="12"/>
      <c r="D37" s="12"/>
      <c r="E37" s="12"/>
      <c r="F37" s="12"/>
      <c r="G37" s="12"/>
      <c r="H37" s="31"/>
    </row>
    <row r="38" spans="1:16" ht="12.75" customHeight="1">
      <c r="A38" s="27"/>
      <c r="B38" s="8"/>
      <c r="C38" s="8"/>
      <c r="D38" s="8" t="s">
        <v>100</v>
      </c>
      <c r="E38" s="8"/>
      <c r="F38" s="8"/>
      <c r="G38" s="8"/>
      <c r="H38" s="30">
        <f>+H14+H21+H29+H36</f>
        <v>0</v>
      </c>
      <c r="P38">
        <f>+P14+P21+P29+P36</f>
        <v>0</v>
      </c>
    </row>
    <row r="39" spans="1:8" ht="12.75" customHeight="1">
      <c r="A39" s="28"/>
      <c r="B39" s="12"/>
      <c r="C39" s="12"/>
      <c r="D39" s="12"/>
      <c r="E39" s="12"/>
      <c r="F39" s="12"/>
      <c r="G39" s="12"/>
      <c r="H39" s="31"/>
    </row>
    <row r="40" spans="1:16" ht="12.75" customHeight="1">
      <c r="A40" s="23"/>
      <c r="B40" s="24"/>
      <c r="C40" s="24"/>
      <c r="D40" s="24" t="s">
        <v>101</v>
      </c>
      <c r="E40" s="24"/>
      <c r="F40" s="24"/>
      <c r="G40" s="24"/>
      <c r="H40" s="25">
        <f>H38</f>
        <v>0</v>
      </c>
      <c r="P40" t="e">
        <f>P38+#REF!</f>
        <v>#REF!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Oldřich Vondruška</cp:lastModifiedBy>
  <cp:lastPrinted>2020-06-25T10:20:03Z</cp:lastPrinted>
  <dcterms:created xsi:type="dcterms:W3CDTF">2020-06-25T11:02:14Z</dcterms:created>
  <dcterms:modified xsi:type="dcterms:W3CDTF">2020-07-13T10:11:39Z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