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1.1" sheetId="2" r:id="rId2"/>
    <sheet name="SO 001.2" sheetId="3" r:id="rId3"/>
    <sheet name="SO 101.1" sheetId="4" r:id="rId4"/>
    <sheet name="SO 101.2" sheetId="5" r:id="rId5"/>
    <sheet name="SO 182.0" sheetId="6" r:id="rId6"/>
    <sheet name="SO 182.1" sheetId="7" r:id="rId7"/>
    <sheet name="SO 182.2" sheetId="8" r:id="rId8"/>
    <sheet name="SO 182.3" sheetId="9" r:id="rId9"/>
    <sheet name="SO 182.4" sheetId="10" r:id="rId10"/>
  </sheets>
  <definedNames/>
  <calcPr fullCalcOnLoad="1"/>
</workbook>
</file>

<file path=xl/sharedStrings.xml><?xml version="1.0" encoding="utf-8"?>
<sst xmlns="http://schemas.openxmlformats.org/spreadsheetml/2006/main" count="1201" uniqueCount="292">
  <si>
    <t>Soupis objektů s DPH</t>
  </si>
  <si>
    <t>Stavba:P 082 - II/611 Mochov, od kř. s II/271 do kř. s III/2724 - OD, ověření nové technologie</t>
  </si>
  <si>
    <t>Varianta:P 082 - II/611 Mochov, od kř. s II/271 do kř. s III/2724 - OD, ověření nové technologie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</si>
  <si>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</si>
  <si>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</si>
  <si>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</si>
  <si>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</si>
  <si>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</si>
  <si>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</si>
  <si>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</si>
  <si>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</si>
  <si>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</si>
  <si>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</si>
  <si>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</si>
  <si>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Firma: CR Project s.r.o.</t>
  </si>
  <si>
    <t>Příloha k formuláři pro ocenění nabídky</t>
  </si>
  <si>
    <t>Stavba</t>
  </si>
  <si>
    <t>číslo a název SO</t>
  </si>
  <si>
    <t>číslo a název rozpočtu:</t>
  </si>
  <si>
    <t>P 082</t>
  </si>
  <si>
    <t>II/611 Mochov, od kř. s II/271 do kř. s III/2724 - OD, ověření nové technologie</t>
  </si>
  <si>
    <t>SO 001.1</t>
  </si>
  <si>
    <t>Vedlejší a ostatní náklady - Neuznatelné náklady SFDI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</si>
  <si>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</si>
  <si>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</si>
  <si>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</si>
  <si>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</si>
  <si>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</si>
  <si>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</si>
  <si>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</si>
  <si>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</si>
  <si>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</si>
  <si>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</si>
  <si>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</si>
  <si>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</si>
  <si>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</si>
  <si>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</si>
  <si>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</si>
  <si>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</si>
  <si>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</si>
  <si>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</si>
  <si>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</si>
  <si>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</si>
  <si>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</si>
  <si>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</si>
  <si>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2016_OTSKP</t>
  </si>
  <si>
    <t>02610</t>
  </si>
  <si>
    <t/>
  </si>
  <si>
    <t>ZKOUŠENÍ KONSTRUKCÍ A PRACÍ ZKUŠEBNOU ZHOTOVITELE
Rozsah dle TP.</t>
  </si>
  <si>
    <t xml:space="preserve">KPL       </t>
  </si>
  <si>
    <t>1=1.000 [A]</t>
  </si>
  <si>
    <t>zahrnuje veškeré náklady spojené s objednatelem požadovanými zkouškami</t>
  </si>
  <si>
    <t>02911</t>
  </si>
  <si>
    <t>R2</t>
  </si>
  <si>
    <t>OSTATNÍ POŽADAVKY - GEODETICKÉ ZAMĚŘENÍ
Vytýčení hranic pozemků a obvodu stavby.</t>
  </si>
  <si>
    <t>zahrnuje veškeré náklady spojené s objednatelem požadovanými pracemi</t>
  </si>
  <si>
    <t>R3</t>
  </si>
  <si>
    <t>OSTATNÍ POŽADAVKY - GEODETICKÉ ZAMĚŘENÍ
Vytýčení IS na stavbě.</t>
  </si>
  <si>
    <t>02940</t>
  </si>
  <si>
    <t>OSTATNÍ POŽADAVKY - VYPRACOVÁNÍ DOKUMENTACE
Realizační dokumentace stavby v digitální nebo tištěné podobě</t>
  </si>
  <si>
    <t xml:space="preserve">KČ        </t>
  </si>
  <si>
    <t>03100</t>
  </si>
  <si>
    <t>ZAŘÍZENÍ STAVENIŠTĚ - ZŘÍZENÍ, PROVOZ, DEMONTÁŽ
Zahrnuje objednatelem povolené náklady na pořízení (event. pronájem), provozování, udržování a likvidaci zhotovitelova zařízení.</t>
  </si>
  <si>
    <t>zahrnuje objednatelem povolené náklady na pořízení (event. pronájem), provozování, udržování a likvidaci zhotovitelova zařízení</t>
  </si>
  <si>
    <t>03730</t>
  </si>
  <si>
    <t>POMOC PRÁCE ZAJIŠŤ NEBO ZŘÍZ OCHRANU INŽENÝRSKÝCH SÍTÍ
Zahrnuje objednatelem povolené náklady na požadovaná zařízení zhotovitele.</t>
  </si>
  <si>
    <t>zahrnuje objednatelem povolené náklady na požadovaná zařízení zhotovitele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</si>
  <si>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</si>
  <si>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</si>
  <si>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</si>
  <si>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</si>
  <si>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</si>
  <si>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</si>
  <si>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</si>
  <si>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001.2</t>
  </si>
  <si>
    <t>Vedlejší a ostatní náklady - Uznatelné náklady SFDI</t>
  </si>
  <si>
    <t>R1</t>
  </si>
  <si>
    <t>OSTATNÍ POŽADAVKY - GEODETICKÉ ZAMĚŘENÍ
Zaměření skutečného provedení stavby, vč. digitální podoby.</t>
  </si>
  <si>
    <t>02944</t>
  </si>
  <si>
    <t>OSTAT POŽADAVKY - DOKUMENTACE SKUTEČ PROVEDENÍ V DIGIT FORMĚ
Dokumentace skutečného provedení stavby - v digitální a tištěné podobě (3 vyhotovení).</t>
  </si>
  <si>
    <t>SO 101.1</t>
  </si>
  <si>
    <t>Komunikace II/611 - Neuznatelné náklady SFDI</t>
  </si>
  <si>
    <t>014102</t>
  </si>
  <si>
    <t>POPLATKY ZA SKLÁDKU
Zemina, předpoklad 1900 kg/ m3.</t>
  </si>
  <si>
    <t xml:space="preserve">T         </t>
  </si>
  <si>
    <t>Pol. č. 12283.2: 132*1.9=250.800 [A]
Pol. č. 12933: 4119*0.7*1.9=5 478.270 [B]
Pol. č. 129958: 103*0.5*1.9=97.850 [C]
Celkem: A+B+C=5 826.920 [D]</t>
  </si>
  <si>
    <t>zahrnuje veškeré poplatky provozovateli skládky související s uložením odpadu na skládce.</t>
  </si>
  <si>
    <t>Zemní práce</t>
  </si>
  <si>
    <t>12283</t>
  </si>
  <si>
    <t>ODKOPÁVKY A PROKOPÁVKY OBECNÉ TŘ. II
Odstranění nánosů zeminy za nezpevněnou krajnicí, včetně stržení drnu.
Včetně odvozu bez ohledu na vzdálenost (skládka zvolena zhotovitelem) a uložení na skládku. Poplatek za skládku vykázán v pol. č. 014102.1</t>
  </si>
  <si>
    <t xml:space="preserve">M3        </t>
  </si>
  <si>
    <t>132=132.000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</si>
  <si>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</si>
  <si>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12933</t>
  </si>
  <si>
    <t>ČIŠTĚNÍ PŘÍKOPŮ OD NÁNOSU PŘES 0,50M3/M
Reprofilace a čištění silničních příkopů.
Včetně odvozu bez ohledu na vzdálenost (skládka bude zvolena zhotovitelem) a uložení na skládku.
Poplatek za skládku vykázán v položce č. 014102.1.
Délky odměřeny elektronicky z výkresů.</t>
  </si>
  <si>
    <t xml:space="preserve">M         </t>
  </si>
  <si>
    <t>156+313+562+458+241+263+612+633+440+441=4 119.000 [A]</t>
  </si>
  <si>
    <t>- vodorovná a svislá doprava, přemístění, přeložení, manipulace s výkopkem a uložení na skládku (bez poplatku)</t>
  </si>
  <si>
    <t>129958</t>
  </si>
  <si>
    <t>ČIŠTĚNÍ POTRUBÍ DN DO 600MM
Čištění stávajících trubních propustí a zatrubněných sjezdů do DN 600.
Včetně odvozu bez ohledu na vzdálenost (skládka bude zvolena zhotovitelem) a uložení na skládku.</t>
  </si>
  <si>
    <t>6+19.6+13.3+19.4+9+7+6.5+6.9+15.3=103.000 [A]</t>
  </si>
  <si>
    <t>173103</t>
  </si>
  <si>
    <t>ZEMNÍ KRAJNICE A DOSYPÁVKY SE ZHUT DO 100% PS
Dosypávky za nezpevněnými krajnicemi. Zemina vhodná dle ČSN 73 6133.
Hodnoty dle bilance prací.</t>
  </si>
  <si>
    <t>38=38.000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</si>
  <si>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
- svahování, hutnění a uzavírání povrchů svahů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</si>
  <si>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Ostatní konstrukce a práce</t>
  </si>
  <si>
    <t>91228</t>
  </si>
  <si>
    <t>SMĚROVÉ SLOUPKY Z PLAST HMOT VČETNĚ ODRAZNÉHO PÁSKU
Bílé dle TP 65 a TP 58. Komplet.
Z 11a + Z 11b - konstrukčně jeden směrový sloupek = 1 ks.</t>
  </si>
  <si>
    <t xml:space="preserve">KUS       </t>
  </si>
  <si>
    <t>51*2=102.000 [A]</t>
  </si>
  <si>
    <t>položka zahrnuje:
- dodání a osazení sloupku včetně nutných zemních prací
- vnitrostaveništní a mimostaveništní doprava
- odrazky plastové nebo z retroreflexní fólie</t>
  </si>
  <si>
    <t>SMĚROVÉ SLOUPKY Z PLAST HMOT VČETNĚ ODRAZNÉHO PÁSKU
Červené Z 11g dle TP 65 a TP 58. Komplet.</t>
  </si>
  <si>
    <t>4=4.000 [A]</t>
  </si>
  <si>
    <t>914131</t>
  </si>
  <si>
    <t>DOPRAVNÍ ZNAČKY ZÁKLADNÍ VELIKOSTI OCELOVÉ FÓLIE TŘ 2 - DODÁVKA A MONTÁŽ
P 6 - Stůj, dej přednost v jízdě.
Včetně upevňovacích prvků a usazení.</t>
  </si>
  <si>
    <t>položka zahrnuje:
- dodávku a montáž značek v požadovaném provedení
- u dočasných (provizorních) značek a zařízení údržbu po celou dobu trvání funkce, náhradu zničených nebo ztracených kusů, nutnou opravu poškozených částí</t>
  </si>
  <si>
    <t>914911</t>
  </si>
  <si>
    <t>SLOUPKY A STOJKY DOPRAVNÍCH ZNAČEK Z OCEL TRUBEK SE ZABETONOVÁNÍM - DODÁVKA A MO
Z ocelových, žárově zinkovaných trubek.
Včetně upevňovacího zařízení, betonového základu (C20/25nXF3) a zemních prací.</t>
  </si>
  <si>
    <t>položka zahrnuje:
- sloupky a upevňovací zařízení včetně jejich osazení (betonová patka, zemní práce)
- u dočasných sloupků a upevňovacích zařízení údržbu po celou dobu trvání funkce, náhradu zničených nebo ztracených kusů, nutnou opravu poškozených částí</t>
  </si>
  <si>
    <t>SO 101.2</t>
  </si>
  <si>
    <t>Komunikace II/611 - Uznatelné náklady SFDI</t>
  </si>
  <si>
    <t>Pol. č. 12283.1: 155.8*0.15*1.9=44.403 [A]
Pol. č. 12924: 3618*0.2*1.9=1 374.840 [B]
Celkem: A+B=1 419.243 [C]</t>
  </si>
  <si>
    <t>POPLATKY ZA SKLÁDKU
Frézovaný materiál z cementobetonových desek, předpoklad 2400 kg/m3.</t>
  </si>
  <si>
    <t>Pol. č. 11373: 6*2.4=14.400 [A]</t>
  </si>
  <si>
    <t>11372</t>
  </si>
  <si>
    <t>FRÉZOVÁNÍ ZPEVNĚNÝCH PLOCH ASFALTOVÝCH
Včetně odvozu bez ohledu na vzdálenost, část materiálu bude zapracována na stavbu do nezpevněných krajnic a nezpevněných sjezdů.
Zbývající materiál odvoz na skládku investora nebo do recyklačního zařízení.
Rozdílná tloušťka frézovaných vrstev dle vývrtů - uváděny průměrné tloušťky.
Plochy odměřeny elektronicky z výkresů.</t>
  </si>
  <si>
    <t>km 15,284 - 15.334: 501*1.02*0.15=76.653 [A]
km 15,334 - 15,584: 2125*1.02*0.14=303.450 [B]
km 15,584 - 15.834: 2123*1.02*0.14=303.164 [C]
km 15,834 - 16,094: 2178*1.02*0.14=311.018 [D]
km 16,094 - 16,334: 2022*1.02*0.13=268.117 [E]
km 16,334 - 16,734: 4179*1.02*0.15=639.387 [F]
km 16,734 - 16,834: 844*1.02*0.16=137.741 [G]
km 16,834 - 17,334: 4216*1.02*0.17=731.054 [H]
km 17,334 - 17,584: 2159*1.02*0.04=88.087 [I]
km 17,584 - 17,793: 1801*1.02*0.10=183.702 [J]
Celkem: A+B+C+D+E+F+G+H+I+J=3 042.373 [K]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</si>
  <si>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</si>
  <si>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11373</t>
  </si>
  <si>
    <t>FRÉZOVÁNÍ ZPEVNĚNÝCH PLOCH BETONOVÝCH
Frézování cementobetonových desek před a za mostním objektem e.č. 611-005.
Hodnota dle příčných a podélných sklonů.
Včetně odvozu bez ohledu na vzdálenost, odvoz do recyklačního zařízení či na řízenou skládku,
Poplatek za skládku vykázán v pol. č. 014102.2</t>
  </si>
  <si>
    <t>6=6.000 [A]</t>
  </si>
  <si>
    <t>ODKOPÁVKY A PROKOPÁVKY OBECNÉ TŘ. II
Odstranění vrstvy tl. do 150 mm na nezpevněných sjezdech pro výškové napojení, předpokládána zemina.
Plochy odměřeny elektronicky z výkresů.
Včetně odvozu bez ohledu na vzdálenost (skládka zvolena zhotovitelem) a uložení na skládku. Poplatek za skládku vykázán v pol. č. 014102.1</t>
  </si>
  <si>
    <t>155.8*0.15=23.370 [A]</t>
  </si>
  <si>
    <t>12924</t>
  </si>
  <si>
    <t>ČIŠTĚNÍ KRAJNIC OD NÁNOSU TL. DO 200MM
Včetně odvozu bez ohledu na vzdálenost (skládka zvolena zhotovitelem) a uložení na skládku. Poplatek za skládku vykázán v pol. č. 014102.1
Čištění v tloušťce 150-200 mm.
Plochy odměřeny elektronicky z výkresů.</t>
  </si>
  <si>
    <t xml:space="preserve">M2        </t>
  </si>
  <si>
    <t>3618=3 618.000 [A]</t>
  </si>
  <si>
    <t>Komunikace</t>
  </si>
  <si>
    <t>56360</t>
  </si>
  <si>
    <t>VOZOVKOVÉ VRSTVY Z RECYKLOVANÉHO MATERIÁLU
Vyrovnání nezpevněných sjezdů asfaltovým recyklátem, tl. 150 mm. Užití frézovaného recyklátu z asfaltového betonu ze stavby.</t>
  </si>
  <si>
    <t>- dodání recyklátu v požadované kvalitě
- očištění podkladu
- uložení recyklátu dle předepsaného technologického předpisu, zhutnění vrstvy v předepsané tloušťce
- zřízení vrstvy bez rozlišení šířky, pokládání vrstvy po etapách, včetně pracovních spar a spojů
- úpravu napojení, ukončení 
- nezahrnuje postřiky, nátěry</t>
  </si>
  <si>
    <t>56963</t>
  </si>
  <si>
    <t>ZPEVNĚNÍ KRAJNIC Z RECYKLOVANÉHO MATERIÁLU TL DO 150MM
Nezpevněná krajnice tl. 150 mm, užití frézovaného recyklátu z asfaltového betonu ze stavby.</t>
  </si>
  <si>
    <t>572123</t>
  </si>
  <si>
    <t>INFILTRAČNÍ POSTŘIK Z EMULZE DO 1,0KG/M2
Infiltrační postřik kationaktivní asfaltovou emulzí.
PI-E 1,0 kg/m2 po vyštěpení dle ČSN 73 6129.</t>
  </si>
  <si>
    <t>Pod ACP 16S: 14881*1.03+6745*1.03+509*1.03=22 799.050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</si>
  <si>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</si>
  <si>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572214</t>
  </si>
  <si>
    <t>SPOJOVACÍ POSTŘIK Z MODIFIK EMULZE DO 0,5KG/M2
Spojovací postřik modifikovanou kationaktivní asfaltovou emulzí.
PS-EP, 0,4 kg/m2 po vyštěpení dle ČSN 73 6129.</t>
  </si>
  <si>
    <t>Pod ACO 11+: 22136*1.01=22 357.360 [A]
Pod ACL 16S: 22136*1.02=22 578.720 [B]
Celkem: A+B=44 936.080 [C]</t>
  </si>
  <si>
    <t>SPOJOVACÍ POSTŘIK Z MODIFIK EMULZE DO 0,5KG/M2
Spojovací postřik modifikovanou kationaktivní asfaltovou emulzí - vyrovnávky.
PS-EP, 0,4 kg/m2 po vyštěpení dle ČSN 73 6129.
Položka bude čerpána dle skutečného užitého množství.</t>
  </si>
  <si>
    <t>896/0.05=17 920.000 [A]</t>
  </si>
  <si>
    <t>574A04</t>
  </si>
  <si>
    <t>ASFALTOVÝ BETON PRO OBRUSNÉ VRSTVY ACO 11+, 11S
Asfaltový beton pro obrusné vrstvy 
ACO 11+ 50/70, tl. 40 mm dle ČSN EN 13 108-1.</t>
  </si>
  <si>
    <t>km 16,300 - 16,640: 3729*1.01*0.04=150.652 [A]
km 16,640 - 17,000: 2975*1.01*0.04=120.190 [B]
Celkem: A+B=270.842 [C]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</si>
  <si>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</si>
  <si>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574B04</t>
  </si>
  <si>
    <t>ASFALTOVÝ BETON PRO OBRUSNÉ VRSTVY MODIFIK ACO 11+, 11S
Asfaltový beton pro obrusné vrstvy modifikovaný
ACO 11+ PmB 25/55-min. 60, tl. 40 mm dle ČSN EN 13 108-1.</t>
  </si>
  <si>
    <t>km 15,294 - 15,600: 2762*1.01*0.04=111.585 [A]
km 15,600 - 15,940: 2862*1.01*0.04=115.625 [B]
km 15,940 - 16,300: 3044*1.01*0.04=122.978 [C]
Celkem: A+B+C=350.188 [D]</t>
  </si>
  <si>
    <t>ASFALTOVÝ BETON PRO OBRUSNÉ VRSTVY MODIFIK ACO 11+, 11S
Asfaltový beton pro obrusné vrstvy modifikovaný suchým gumovým granulátem.
ACO 11+ 50/70; tl. 40 mm dle ČSN EN 13 108-1.</t>
  </si>
  <si>
    <t>km 17,000 - 17,340: 2890*1.01*0.04=116.756 [A]
km 17,340 - 17,600: 2210*1.01*0.04=89.284 [B]
km 17,600 - 17,793: 1664*1,01*0,04=67.226 [C]
Celkem: A+B+C=273.266 [D]</t>
  </si>
  <si>
    <t>574C06</t>
  </si>
  <si>
    <t>ASFALTOVÝ BETON PRO LOŽNÍ VRSTVY ACL 16+, 16S
Asfaltový beton pro ložní vrstvy 
ACL 16S 50/70, tl. 60 mm dle ČSN EN 13 108-1</t>
  </si>
  <si>
    <t>km 15,294 - 15,600: 2762*1.03*0.06=170.692 [B]</t>
  </si>
  <si>
    <t>574D06</t>
  </si>
  <si>
    <t>ASFALTOVÝ BETON PRO LOŽNÍ VRSTVY MODIFIK ACL 16+, 16S
Asfaltový beton pro ložní vrstvy 
ACL 16S PmB 25/55 - min. 55, tl. 60 mm dle ČSN EN 13 108-1</t>
  </si>
  <si>
    <t>km 15,600 - 15,940: 2862*1.03*0.06=176.872 [A]
km 17,000 - 17,340: 2890*1.03*0.06=178.602 [B]
Celkem: A+B=355.474 [C]</t>
  </si>
  <si>
    <t>ASFALTOVÝ BETON PRO LOŽNÍ VRSTVY MODIFIK ACL 16+, 16S
Asfaltový beton pro ložní vrstvy modifikovaný suchým gumovým granulátem
ACL 16S 50/70, tl. 60 mm dle ČSN EN 13 108-1</t>
  </si>
  <si>
    <t>km 16,640 - 17,000: 2975*1.03*0.06=183.855 [A]
km 17,600 - 17,793: 1664*1.03*0.06=102.835 [B]
Celkem: A+B=286.690 [C]</t>
  </si>
  <si>
    <t>ASFALTOVÝ BETON PRO LOŽNÍ VRSTVY MODIFIK ACL 16+, 16S
Asfaltový beton pro ložní vrstvy modifikovaný polymerem
ACL 16S 50/70, tl. 60 mm dle ČSN EN 13 108-1</t>
  </si>
  <si>
    <t>km 15,940 - 16,300: 3044*1.03*0.06=188.119 [A]
km 16,300 - 16,640: 3729*1.03*0.06=230.452 [B]
Celkem: A+B=418.571 [C]</t>
  </si>
  <si>
    <t>574F06</t>
  </si>
  <si>
    <t>ASFALTOVÝ BETON PRO PODKLADNÍ VRSTVY MODIFIK ACP 16+, 16S
Asfaltový beton pro podkladní vrstvy + modifikace přísadami aramidových vláken, dávkování 0,5 kg na 1 t směsi.
ACP 16S 50/70, tl. 50-70 mm dle PD a dle ČSN EN 13 108-1.
km 15,294 – km 15,680 – tl. 50 mm
km 15,680 – km 15,740 – tl. 70 mm
km 15,740 – km 16,700 – tl. 50 mm
km 16,700 – km 17,340 – tl. 60 mm</t>
  </si>
  <si>
    <t>(2762+3044+3729)*1.045*0.05+(2975+2890)*1.045*0.06+2862*1.045*0.07=1 075.295 [A]</t>
  </si>
  <si>
    <t>ASFALTOVÝ BETON PRO PODKLADNÍ VRSTVY MODIFIK ACP 16+, 16S
Vyrovnávací vrstva z asfaltového betonu pro podkladní vrstvy + modifikace přísadami aramidových vláken, dávkování 0,5 kg na 1 t směsi.
ACP 16S 50/70  dle ČSN EN 13 108-1.
Viz bilance prací.</t>
  </si>
  <si>
    <t>896=896.000 [A]</t>
  </si>
  <si>
    <t>58730</t>
  </si>
  <si>
    <t>PŘEDLÁŽDĚNÍ KRYTU ZE SILNIČNÍCH DÍLCŮ (PANELŮ)
Výšková úprava stávajícího sjezdu z betonových panelů - vyrovnání k vozovce.
Doplnění podsypu pod bet. panely, příp. betonové lože C20/25nXF3.</t>
  </si>
  <si>
    <t>22.4=22.400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</si>
  <si>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</si>
  <si>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58920</t>
  </si>
  <si>
    <t>VÝPLŇ SPAR MODIFIKOVANÝM ASFALTEM
Proříznuti spáry. Napojení na navazující úseky stávajících komunikací a okolo kamenných krajníků.</t>
  </si>
  <si>
    <t>11.05+14.15+12.6+90.3+85.8+85.5=299.400 [A]</t>
  </si>
  <si>
    <t>položka zahrnuje:
- dodávku předepsaného materiálu
- vyčištění a výplň spar tímto materiálem</t>
  </si>
  <si>
    <t>915111</t>
  </si>
  <si>
    <t>VODOROVNÉ DOPRAVNÍ ZNAČENÍ BARVOU HLADKÉ - DODÁVKA A POKLÁDKA
Předznačení barvou v bílém odstínu.
VDZ dle TP 133.</t>
  </si>
  <si>
    <t>V1 0,125: 772*0.125=96.500 [A]
V2b 1,5/1,5/0,25: 36*0.25/2=4.500 [B]
V2b 3/6/0,125: 1426.5*1/3*0.125=59.438 [C]
V3 0,125: 381*0.125=47.625 [D]
V3 3/6/01,25: 604.5*0.125*1/3=25.188 [E]
V4 0,250: 4991*0.25=1 247.750 [F]
Celkem: A+B+C+D+E+F=1 481.001 [G]</t>
  </si>
  <si>
    <t>položka zahrnuje:
- dodání a pokládku nátěrového materiálu (měří se pouze natíraná plocha)
- předznačení a reflexní úpravu</t>
  </si>
  <si>
    <t>915231</t>
  </si>
  <si>
    <t>VODOR DOPRAV ZNAČ PLASTEM PROFIL ZVUČÍCÍ - DOD A POKLÁDKA
Bílý odstín. Provedení po zaježdění předznačení, cca 2-3 měsíce po provedení položky 915111.
VDZ dle TP 133.</t>
  </si>
  <si>
    <t>91743</t>
  </si>
  <si>
    <t>CHODNÍKOVÉ OBRUBY Z KAMENNÝCH KRAJNÍKŮ
Doplnění kamenných krajníků, předpokl. rozměr 150/150 mm. Včetně betonového lože C20/25nXF3 v tloušťce min. 100 mm.
Předpokládaná délka, položka bude čerpána dle skutečnosti zjištěné po odfrézování povrchu.
Položka bude čerpána dle skutečné potřeby, čerpání musí být prokázáno.</t>
  </si>
  <si>
    <t>60=60.000 [A]</t>
  </si>
  <si>
    <t>Položka zahrnuje:
dodání a pokládku kamenných krajníků o rozměrech předepsaných zadávací dokumentací
betonové lože i boční betonovou opěrku.</t>
  </si>
  <si>
    <t>91783</t>
  </si>
  <si>
    <t>VÝŠKOVÁ ÚPRAVA OBRUB Z KRAJNÍKŮ
Výšková úprava stávajících kamenných krajníků. Včetně betonového lože C20/25nXF3 v tloušťce min. 100 mm.</t>
  </si>
  <si>
    <t>90.3+85.8+85.5=261.600 [A]</t>
  </si>
  <si>
    <t>Položka výšková úprava obrub zahrnuje jejich vytrhání, očištění, manipulaci, nové betonové lože a osazení. Případné nutné doplnění novými obrubami se uvede v položkách 9172 až 9177.</t>
  </si>
  <si>
    <t>919111</t>
  </si>
  <si>
    <t>ŘEZÁNÍ ASFALTOVÉHO KRYTU VOZOVEK TL DO 50MM
Proříznuti spáry. Napojení na navazující úseky stávajících komunikací.</t>
  </si>
  <si>
    <t>11.05+14.15+12.6=37.800 [A]</t>
  </si>
  <si>
    <t>položka zahrnuje řezání vozovkové vrstvy v předepsané tloušťce, včetně spotřeby vody</t>
  </si>
  <si>
    <t>R</t>
  </si>
  <si>
    <t>ŘEZÁNÍ ASFALTOVÉHO KRYTU VOZOVEK TL DO 50MM
Grooving (šikmá drážkování - striáž).
Drážkování bude provedeno ve skupině drážek po šesti ve vzdálenosti 1,5 m mezi posledními drážkami skupiny. Drážkování bude s ohledem na odtok vody provedeno jako šikmé pod úhlem cca 30 °. Drážky budou provedeny v šířce a hloubce do 6 mm, při osové vzdálenosti jednotlivých drážek 100 mm.</t>
  </si>
  <si>
    <t>673=673.000 [A]</t>
  </si>
  <si>
    <t>SO 182</t>
  </si>
  <si>
    <t>Přechodné dopravní značení - Uznatelné náklady SFDI</t>
  </si>
  <si>
    <t>SO 182.0</t>
  </si>
  <si>
    <t>02720</t>
  </si>
  <si>
    <t>POMOC PRÁCE ZŘÍZ NEBO ZAJIŠŤ REGULACI A OCHRANU DOPRAVY
Dopravně inženýrská opatření dle PD, vyřízení uzavírky, objízdná trasa včetně příslušných projednání. Včetně vyřízení / projednání.</t>
  </si>
  <si>
    <t>zahrnuje veškeré náklady spojené s objednatelem požadovanými zařízeními</t>
  </si>
  <si>
    <t>POMOC PRÁCE ZŘÍZ NEBO ZAJIŠŤ REGULACI A OCHRANU DOPRAVY
SW řadiče SSZ, dopravní řešení - program SSZ</t>
  </si>
  <si>
    <t>SO 182.1</t>
  </si>
  <si>
    <t>Přechodné dopravní značení - etapa č. 1</t>
  </si>
  <si>
    <t>914132</t>
  </si>
  <si>
    <t>DOPRAVNÍ ZNAČKY ZÁKLADNÍ VELIKOSTI OCELOVÉ FÓLIE TŘ 2 - MONTÁŽ S PŘEMÍSTĚNÍM
Oprava rozdělena na dvě poloviny. Značení včetně podkladních desek a sloupků.</t>
  </si>
  <si>
    <t>IS 11b: 6=6.000 [A]
IP 22: 6=6.000 [B]
IS 11a: 5=5.000 [C]
IS 11c: 2=2.000 [D]
B 24a: 1=1.000 [E]
B 2: 1*2=2.000 [F]
E 13: 1*2=2.000 [G]
A 6b: 2=2.000 [H]
IP 4b: 1*2=2.000 [I]
C 2c: 1*2=2.000 [J]
B 20a: 2+1*2=4.000 [K]
B 21a: 2+1*2=4.000 [L]
A 15: 1=1.000 [M]
E 3a: 1=1.000 [N]
Celkem: A+B+C+D+E+F+G+H+I+J+K+L+M+N=40.000 [O]</t>
  </si>
  <si>
    <t>položka zahrnuje:
- dopravu demontované značky z dočasné skládky
- osazení a montáž značky na místě určeném projektem
- nutnou opravu poškozených částí
nezahrnuje dodávku značky</t>
  </si>
  <si>
    <t>914133</t>
  </si>
  <si>
    <t>DOPRAVNÍ ZNAČKY ZÁKLADNÍ VELIKOSTI OCELOVÉ FÓLIE TŘ 2 - DEMONTÁŽ
Oprava rozdělena na dvě poloviny. Značení včetně podkladních desek a sloupků.</t>
  </si>
  <si>
    <t>Položka zahrnuje odstranění, demontáž a odklizení materiálu s odvozem na předepsané místo</t>
  </si>
  <si>
    <t>914139</t>
  </si>
  <si>
    <t>DOPRAV ZNAČKY ZÁKLAD VEL OCEL FÓLIE TŘ 2 - NÁJEMNÉ
Oprava rozdělena na dvě poloviny. Oprava rozdělena na dvě poloviny. Značení včetně podkladních desek a sloupků.
Předpoklad trvání opravy jedné poloviny vozovky 19 dní, celkově etapa 38 dní.</t>
  </si>
  <si>
    <t xml:space="preserve">KSDEN     </t>
  </si>
  <si>
    <t>IS 11b: 6*38=228.000 [A]
IP 22: 6*38=228.000 [B]
IS 11a: 5*38=190.000 [C]
IS 11c: 2*38=76.000 [D]
B 24a: 1*38=38.000 [E]
B 2: 1*38=38.000 [F]
E 13: 1*38=38.000 [G]
A 6b: 2*19=38.000 [H]
IP 4b: 1*38=38.000 [I]
C 2c: 1*38=38.000 [J]
B 20a: 3*38=114.000 [K]
B 21a: 2*38=76.000 [L]
A 15: 1*38=38.000 [M]
E 3a: 1*38=38.000 [N]
Celkem: A+B+C+D+E+F+G+H+I+J+K+L+M+N=1 216.000 [O]</t>
  </si>
  <si>
    <t>položka zahrnuje sazbu za pronájem dopravních značek a zařízení, počet jednotek je určen jako součin počtu značek a počtu dní použití</t>
  </si>
  <si>
    <t>916112</t>
  </si>
  <si>
    <t>DOPRAV SVĚTLO VÝSTRAŽ SAMOSTATNÉ - MONTÁŽ S PŘESUNEM
Oprava rozdělena na dvě poloviny.</t>
  </si>
  <si>
    <t>1+4*2=9.000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</si>
  <si>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</si>
  <si>
    <t>916113</t>
  </si>
  <si>
    <t>DOPRAV SVĚTLO VÝSTRAŽ SAMOSTATNÉ - DEMONTÁŽ
Oprava rozdělena na dvě poloviny.</t>
  </si>
  <si>
    <t>Položka zahrnuje odstranění, demontáž a odklizení zařízení s odvozem na předepsané místo</t>
  </si>
  <si>
    <t>916119</t>
  </si>
  <si>
    <t>DOPRAV SVĚTLO VÝSTRAŽ SAMOSTATNÉ - NÁJEMNÉ
Oprava rozdělena na dvě poloviny.
Předpoklad trvání opravy jedné poloviny vozovky 19 dní, celkově etapa 38 dní.</t>
  </si>
  <si>
    <t>5*38=190.000 [A]</t>
  </si>
  <si>
    <t>položka zahrnuje sazbu za pronájem zařízení. Počet měrných jednotek se určí jako součin počtu zařízení a počtu dní použití.</t>
  </si>
  <si>
    <t>916362</t>
  </si>
  <si>
    <t>SMĚROVACÍ DESKY Z4 OBOUSTR S FÓLIÍ TŘ 2 - MONTÁŽ S PŘESUNEM
Oprava rozdělena na dvě poloviny. Značení včetně podkladních desek.
Směrovací desky Z4d.</t>
  </si>
  <si>
    <t>40*2=80.000 [A]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</si>
  <si>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</si>
  <si>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916363</t>
  </si>
  <si>
    <t>SMĚROVACÍ DESKY Z4 OBOUSTR S FÓLIÍ TŘ 2 - DEMONTÁŽ
Oprava rozdělena na dvě poloviny. Značení včetně podkladních desek.
Směrovací desky Z4d.</t>
  </si>
  <si>
    <t>916369</t>
  </si>
  <si>
    <t>SMĚROVACÍ DESKY Z4 OBOUSTR S FÓLIÍ TŘ 2 - NÁJEMNÉ
Oprava rozdělena na dvě poloviny. Značení včetně podkladních desek.
Předpoklad trvání opravy jedné poloviny vozovky 19 dní, celkově etapa 38 dní.</t>
  </si>
  <si>
    <t>40*38=1 520.000 [A]</t>
  </si>
  <si>
    <t>SO 182.2</t>
  </si>
  <si>
    <t>Přechodné dopravní značení - etapa č. 2</t>
  </si>
  <si>
    <t>E3a: 2=2.000 [A]
A15: 2=2.000 [B]
B21a: 2+2*2=6.000 [C]
B20a: 4+2*2=8.000 [D]
A10: 2=2.000 [E]
C4b, C4a: 2=2.000 [F]
B26: 2=2.000 [G]
Celkem: A+B+C+D+E+F+G=24.000 [H]</t>
  </si>
  <si>
    <t>DOPRAV ZNAČKY ZÁKLAD VEL OCEL FÓLIE TŘ 2 - NÁJEMNÉ
Oprava rozdělena na dvě poloviny. Značení včetně podkladních desek a sloupků.
Předpoklad trvání opravy jedné poloviny vozovky 19 dní, celkově etapa 38 dní.</t>
  </si>
  <si>
    <t>E3a: 2*38=76.000 [A]
A15: 2*38=76.000 [B]
B21a: (2+2)*38=152.000 [C]
B20a: (4+2)*38=228.000 [D]
A10: 2*38=76.000 [E]
C4b, C4a: 2*38=76.000 [F]
B26: 2*38=76.000 [G]
Celkem: A+B+C+D+E+F+G=760.000 [H]</t>
  </si>
  <si>
    <t>915321</t>
  </si>
  <si>
    <t>VODOR DOPRAV ZNAČ Z FÓLIE DOČAS ODSTRANITEL - DOD A POKLÁDKA
Stop čára V5, žlutá barva.</t>
  </si>
  <si>
    <t>0.5*4.25*2=4.250 [A]</t>
  </si>
  <si>
    <t>položka zahrnuje:
- dodání a pokládku předepsané fólie
- zahrnuje předznačení</t>
  </si>
  <si>
    <t>915322</t>
  </si>
  <si>
    <t>VODOR DOPRAV ZNAČ Z FÓLIE DOČAS ODSTRANITEL - ODSTRANĚNÍ
Stop čára V5, žlutá barva.</t>
  </si>
  <si>
    <t>zahrnuje odstranění značení bez ohledu na způsob provedení (zatření, zbroušení) a odklizení vzniklé suti</t>
  </si>
  <si>
    <t>2=2.000 [A]</t>
  </si>
  <si>
    <t>2*38=76.000 [A]</t>
  </si>
  <si>
    <t>916122</t>
  </si>
  <si>
    <t>DOPRAV SVĚTLO VÝSTRAŽ SOUPRAVA 3KS - MONTÁŽ S PŘESUNEM
Oprava rozdělena na dvě poloviny.</t>
  </si>
  <si>
    <t>916123</t>
  </si>
  <si>
    <t>DOPRAV SVĚTLO VÝSTRAŽ SOUPRAVA 3KS - DEMONTÁŽ
Oprava rozdělena na dvě poloviny.</t>
  </si>
  <si>
    <t>916129</t>
  </si>
  <si>
    <t>DOPRAV SVĚTLO VÝSTRAŽ SOUPRAVA 3KS - NÁJEMNÉ
Oprava rozdělena na dvě poloviny.
Předpoklad trvání opravy jedné poloviny vozovky 19 dní, celkově etapa 38 dní.</t>
  </si>
  <si>
    <t>1*38=38.000 [A]</t>
  </si>
  <si>
    <t>916152</t>
  </si>
  <si>
    <t>SEMAFOROVÁ PŘENOSNÁ SOUPRAVA - MONTÁŽ S PŘESUNEM
Oprava rozdělena na dvě poloviny.
Montáž kompletního zařízení včetně všech jednotek a nastavení a konfigurace.</t>
  </si>
  <si>
    <t>2*2=4.000 [A]</t>
  </si>
  <si>
    <t>916153</t>
  </si>
  <si>
    <t>SEMAFOROVÁ PŘENOSNÁ SOUPRAVA - DEMONTÁŽ
Oprava rozdělena na dvě poloviny.</t>
  </si>
  <si>
    <t>916159</t>
  </si>
  <si>
    <t>SEMAFOROVÁ PŘENOSNÁ SOUPRAVA - NÁJEMNÉ
Oprava rozdělena na dvě poloviny.
Předpoklad trvání opravy jedné poloviny vozovky 19 dní, celkově etapa 38 dní.</t>
  </si>
  <si>
    <t>916322</t>
  </si>
  <si>
    <t>DOPRAVNÍ ZÁBRANY Z2 S FÓLIÍ TŘ 2 - MONTÁŽ S PŘESUNEM
Oprava rozdělena na dvě poloviny. Značení včetně podkladních desek a sloupků.</t>
  </si>
  <si>
    <t>916323</t>
  </si>
  <si>
    <t>DOPRAVNÍ ZÁBRANY Z2 S FÓLIÍ TŘ 2 - DEMONTÁŽ
Oprava rozdělena na dvě poloviny. Značení včetně podkladních desek a sloupků.</t>
  </si>
  <si>
    <t>916329</t>
  </si>
  <si>
    <t>DOPRAVNÍ ZÁBRANY Z2 S FÓLIÍ TŘ 2 - NÁJEMNÉ
Oprava rozdělena na dvě poloviny. Značení včetně podkladních desek a sloupků.
Předpoklad trvání opravy jedné poloviny vozovky 19 dní, celkově etapa 38 dní.</t>
  </si>
  <si>
    <t>SMĚROVACÍ DESKY Z4 OBOUSTR S FÓLIÍ TŘ 2 - MONTÁŽ S PŘESUNEM
Oprava rozdělena na dvě poloviny. Značení včetně podkladních desek.</t>
  </si>
  <si>
    <t>(680/20+3)*2=74.000 [A]</t>
  </si>
  <si>
    <t>SMĚROVACÍ DESKY Z4 OBOUSTR S FÓLIÍ TŘ 2 - DEMONTÁŽ
Oprava rozdělena na dvě poloviny. Značení včetně podkladních desek.</t>
  </si>
  <si>
    <t>(680/20+3)*38=1 406.000 [A]</t>
  </si>
  <si>
    <t>SO 182.3</t>
  </si>
  <si>
    <t>Přechodné dopravní značení - etapa č. 3</t>
  </si>
  <si>
    <t>SO 182.4</t>
  </si>
  <si>
    <t>Přechodné dopravní značení - etapa č. 4</t>
  </si>
  <si>
    <t>IS 11b: 3=3.000 [A]
IP 22: 3=3.000 [B]
IS 11a: 2=2.000 [C]
IS 11c: 3=3.000 [D]
B 24a: 1=1.000 [E]
B 2: 1*2=2.000 [F]
E 13: 1*2=2.000 [G]
A 6b: 2=2.000 [H]
IP 4b: 2=2.000 [I]
B 20a: 2+2*1=4.000 [J]
B 21a: 1+1*2=3.000 [K]
A 15: 1=1.000 [L]
E 3a: 1=1.000 [M]
B 24b: 1=1.000 [N]
Celkem: A+B+C+D+E+F+G+H+I+J+K+L+M+N=30.000 [O]</t>
  </si>
  <si>
    <t>IS 11b: 3*38=114.000 [A]
IP 22: 3*38=114.000 [B]
IS 11a: 2*38=76.000 [C]
IS 11c: 3*38=114.000 [D]
B 24a: 1*38=38.000 [E]
B 2: 1*38=38.000 [F]
E 13: 1*38=38.000 [G]
A 6b: 2*19=38.000 [H]
IP 4b: 1*38=38.000 [I]
B 20a: 3*38=114.000 [J]
B 21a: 2*38=76.000 [K]
A 15: 1*38=38.000 [L]
E 3a: 1*38=38.000 [M]
B 24b: 1*38=38.000 [N]
Celkem: A+B+C+D+E+F+G+H+I+J+K+L+M+N=912.000 [O]</t>
  </si>
  <si>
    <t>32*2=64.000 [A]</t>
  </si>
  <si>
    <t>32*38=1 216.000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</si>
</sst>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  <xf numFmtId="0" fontId="3" fillId="0" borderId="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21</v>
      </c>
    </row>
    <row r="7" spans="2:8" ht="12.75" customHeight="1">
      <c r="B7" s="3" t="s">
        <v>3</v>
      </c>
      <c r="C7" s="2">
        <f>SUM(C11:C19)</f>
      </c>
      <c r="G7" t="s">
        <v>6</v>
      </c>
      <c r="H7">
        <v>0</v>
      </c>
    </row>
    <row r="8" spans="2:8" ht="12.75" customHeight="1">
      <c r="B8" s="3" t="s">
        <v>4</v>
      </c>
      <c r="C8" s="2">
        <f>SUM(E11:E19)</f>
      </c>
      <c r="G8" t="s">
        <v>7</v>
      </c>
      <c r="H8">
        <v>0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001.1'!I40</f>
      </c>
      <c r="D11" s="12">
        <f>'SO 001.1'!P40</f>
      </c>
      <c r="E11" s="12">
        <f>C11+D11</f>
      </c>
    </row>
    <row r="12" spans="1:5" ht="12.75" customHeight="1">
      <c r="A12" s="7" t="s">
        <v>74</v>
      </c>
      <c r="B12" s="7" t="s">
        <v>75</v>
      </c>
      <c r="C12" s="12">
        <f>'SO 001.2'!I29</f>
      </c>
      <c r="D12" s="12">
        <f>'SO 001.2'!P29</f>
      </c>
      <c r="E12" s="12">
        <f>C12+D12</f>
      </c>
    </row>
    <row r="13" spans="1:5" ht="12.75" customHeight="1">
      <c r="A13" s="7" t="s">
        <v>80</v>
      </c>
      <c r="B13" s="7" t="s">
        <v>81</v>
      </c>
      <c r="C13" s="12">
        <f>'SO 101.1'!I56</f>
      </c>
      <c r="D13" s="12">
        <f>'SO 101.1'!P56</f>
      </c>
      <c r="E13" s="12">
        <f>C13+D13</f>
      </c>
    </row>
    <row r="14" spans="1:5" ht="12.75" customHeight="1">
      <c r="A14" s="7" t="s">
        <v>119</v>
      </c>
      <c r="B14" s="7" t="s">
        <v>120</v>
      </c>
      <c r="C14" s="12">
        <f>'SO 101.2'!I116</f>
      </c>
      <c r="D14" s="12">
        <f>'SO 101.2'!P116</f>
      </c>
      <c r="E14" s="12">
        <f>C14+D14</f>
      </c>
    </row>
    <row r="15" spans="1:5" ht="12.75" customHeight="1">
      <c r="A15" s="7" t="s">
        <v>207</v>
      </c>
      <c r="B15" s="7" t="s">
        <v>43</v>
      </c>
      <c r="C15" s="12">
        <f>'SO 182.0'!I29</f>
      </c>
      <c r="D15" s="12">
        <f>'SO 182.0'!P29</f>
      </c>
      <c r="E15" s="12">
        <f>C15+D15</f>
      </c>
    </row>
    <row r="16" spans="1:5" ht="12.75" customHeight="1">
      <c r="A16" s="7" t="s">
        <v>212</v>
      </c>
      <c r="B16" s="7" t="s">
        <v>213</v>
      </c>
      <c r="C16" s="12">
        <f>'SO 182.1'!I50</f>
      </c>
      <c r="D16" s="12">
        <f>'SO 182.1'!P50</f>
      </c>
      <c r="E16" s="12">
        <f>C16+D16</f>
      </c>
    </row>
    <row r="17" spans="1:5" ht="12.75" customHeight="1">
      <c r="A17" s="7" t="s">
        <v>246</v>
      </c>
      <c r="B17" s="7" t="s">
        <v>247</v>
      </c>
      <c r="C17" s="12">
        <f>'SO 182.2'!I83</f>
      </c>
      <c r="D17" s="12">
        <f>'SO 182.2'!P83</f>
      </c>
      <c r="E17" s="12">
        <f>C17+D17</f>
      </c>
    </row>
    <row r="18" spans="1:5" ht="12.75" customHeight="1">
      <c r="A18" s="7" t="s">
        <v>284</v>
      </c>
      <c r="B18" s="7" t="s">
        <v>285</v>
      </c>
      <c r="C18" s="12">
        <f>'SO 182.3'!I83</f>
      </c>
      <c r="D18" s="12">
        <f>'SO 182.3'!P83</f>
      </c>
      <c r="E18" s="12">
        <f>C18+D18</f>
      </c>
    </row>
    <row r="19" spans="1:5" ht="12.75" customHeight="1">
      <c r="A19" s="7" t="s">
        <v>286</v>
      </c>
      <c r="B19" s="7" t="s">
        <v>287</v>
      </c>
      <c r="C19" s="12">
        <f>'SO 182.4'!I50</f>
      </c>
      <c r="D19" s="12">
        <f>'SO 182.4'!P50</f>
      </c>
      <c r="E19" s="12">
        <f>C19+D19</f>
      </c>
    </row>
  </sheetData>
  <sheetProtection formatColumns="0"/>
  <hyperlinks>
    <hyperlink ref="A11" location="#'SO 001.1'!A1" tooltip="Odkaz na stranku objektu [SO 001.1]" display="SO 001.1"/>
    <hyperlink ref="A12" location="#'SO 001.2'!A1" tooltip="Odkaz na stranku objektu [SO 001.2]" display="SO 001.2"/>
    <hyperlink ref="A13" location="#'SO 101.1'!A1" tooltip="Odkaz na stranku objektu [SO 101.1]" display="SO 101.1"/>
    <hyperlink ref="A14" location="#'SO 101.2'!A1" tooltip="Odkaz na stranku objektu [SO 101.2]" display="SO 101.2"/>
    <hyperlink ref="A15" location="#'SO 182.0'!A1" tooltip="Odkaz na stranku objektu [SO 182.0]" display="SO 182.0"/>
    <hyperlink ref="A16" location="#'SO 182.1'!A1" tooltip="Odkaz na stranku objektu [SO 182.1]" display="SO 182.1"/>
    <hyperlink ref="A17" location="#'SO 182.2'!A1" tooltip="Odkaz na stranku objektu [SO 182.2]" display="SO 182.2"/>
    <hyperlink ref="A18" location="#'SO 182.3'!A1" tooltip="Odkaz na stranku objektu [SO 182.3]" display="SO 182.3"/>
    <hyperlink ref="A19" location="#'SO 182.4'!A1" tooltip="Odkaz na stranku objektu [SO 182.4]" display="SO 182.4"/>
  </hyperlinks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205</v>
      </c>
      <c r="D5" s="5"/>
      <c r="E5" s="5" t="s">
        <v>206</v>
      </c>
    </row>
    <row r="6" spans="1:5" ht="12.75" customHeight="1">
      <c r="A6" t="s">
        <v>18</v>
      </c>
      <c r="C6" s="5" t="s">
        <v>286</v>
      </c>
      <c r="D6" s="5"/>
      <c r="E6" s="5" t="s">
        <v>287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42</v>
      </c>
      <c r="D11" s="8"/>
      <c r="E11" s="8" t="s">
        <v>105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214</v>
      </c>
      <c r="D12" s="7" t="s">
        <v>47</v>
      </c>
      <c r="E12" s="7" t="s">
        <v>215</v>
      </c>
      <c r="F12" s="7" t="s">
        <v>108</v>
      </c>
      <c r="G12" s="9">
        <v>30</v>
      </c>
      <c r="H12" s="13"/>
      <c r="I12" s="12">
        <f>ROUND((H12*G12),2)</f>
      </c>
      <c r="O12">
        <f>rekapitulace!H6</f>
      </c>
      <c r="P12">
        <f>O12/100*I12</f>
      </c>
    </row>
    <row r="13" ht="409.5">
      <c r="E13" s="14" t="s">
        <v>288</v>
      </c>
    </row>
    <row r="14" ht="280.5">
      <c r="E14" s="14" t="s">
        <v>217</v>
      </c>
    </row>
    <row r="15" spans="1:16" ht="12.75">
      <c r="A15" s="7">
        <v>2</v>
      </c>
      <c r="B15" s="7" t="s">
        <v>45</v>
      </c>
      <c r="C15" s="7" t="s">
        <v>218</v>
      </c>
      <c r="D15" s="7" t="s">
        <v>47</v>
      </c>
      <c r="E15" s="7" t="s">
        <v>219</v>
      </c>
      <c r="F15" s="7" t="s">
        <v>108</v>
      </c>
      <c r="G15" s="9">
        <v>30</v>
      </c>
      <c r="H15" s="13"/>
      <c r="I15" s="12">
        <f>ROUND((H15*G15),2)</f>
      </c>
      <c r="O15">
        <f>rekapitulace!H6</f>
      </c>
      <c r="P15">
        <f>O15/100*I15</f>
      </c>
    </row>
    <row r="16" ht="409.5">
      <c r="E16" s="14" t="s">
        <v>288</v>
      </c>
    </row>
    <row r="17" ht="165.75">
      <c r="E17" s="14" t="s">
        <v>220</v>
      </c>
    </row>
    <row r="18" spans="1:16" ht="12.75">
      <c r="A18" s="7">
        <v>3</v>
      </c>
      <c r="B18" s="7" t="s">
        <v>45</v>
      </c>
      <c r="C18" s="7" t="s">
        <v>221</v>
      </c>
      <c r="D18" s="7" t="s">
        <v>47</v>
      </c>
      <c r="E18" s="7" t="s">
        <v>249</v>
      </c>
      <c r="F18" s="7" t="s">
        <v>223</v>
      </c>
      <c r="G18" s="9">
        <v>912</v>
      </c>
      <c r="H18" s="13"/>
      <c r="I18" s="12">
        <f>ROUND((H18*G18),2)</f>
      </c>
      <c r="O18">
        <f>rekapitulace!H6</f>
      </c>
      <c r="P18">
        <f>O18/100*I18</f>
      </c>
    </row>
    <row r="19" ht="409.5">
      <c r="E19" s="14" t="s">
        <v>289</v>
      </c>
    </row>
    <row r="20" ht="216.75">
      <c r="E20" s="14" t="s">
        <v>225</v>
      </c>
    </row>
    <row r="21" spans="1:16" ht="12.75">
      <c r="A21" s="7">
        <v>4</v>
      </c>
      <c r="B21" s="7" t="s">
        <v>45</v>
      </c>
      <c r="C21" s="7" t="s">
        <v>226</v>
      </c>
      <c r="D21" s="7" t="s">
        <v>47</v>
      </c>
      <c r="E21" s="7" t="s">
        <v>227</v>
      </c>
      <c r="F21" s="7" t="s">
        <v>108</v>
      </c>
      <c r="G21" s="9">
        <v>9</v>
      </c>
      <c r="H21" s="13"/>
      <c r="I21" s="12">
        <f>ROUND((H21*G21),2)</f>
      </c>
      <c r="O21">
        <f>rekapitulace!H6</f>
      </c>
      <c r="P21">
        <f>O21/100*I21</f>
      </c>
    </row>
    <row r="22" ht="25.5">
      <c r="E22" s="14" t="s">
        <v>228</v>
      </c>
    </row>
    <row r="23" ht="409.5">
      <c r="E23" s="14" t="s">
        <v>229</v>
      </c>
    </row>
    <row r="24" spans="1:16" ht="12.75">
      <c r="A24" s="7">
        <v>5</v>
      </c>
      <c r="B24" s="7" t="s">
        <v>45</v>
      </c>
      <c r="C24" s="7" t="s">
        <v>230</v>
      </c>
      <c r="D24" s="7" t="s">
        <v>47</v>
      </c>
      <c r="E24" s="7" t="s">
        <v>231</v>
      </c>
      <c r="F24" s="7" t="s">
        <v>108</v>
      </c>
      <c r="G24" s="9">
        <v>9</v>
      </c>
      <c r="H24" s="13"/>
      <c r="I24" s="12">
        <f>ROUND((H24*G24),2)</f>
      </c>
      <c r="O24">
        <f>rekapitulace!H6</f>
      </c>
      <c r="P24">
        <f>O24/100*I24</f>
      </c>
    </row>
    <row r="25" ht="25.5">
      <c r="E25" s="14" t="s">
        <v>228</v>
      </c>
    </row>
    <row r="26" ht="153">
      <c r="E26" s="14" t="s">
        <v>232</v>
      </c>
    </row>
    <row r="27" spans="1:16" ht="12.75">
      <c r="A27" s="7">
        <v>6</v>
      </c>
      <c r="B27" s="7" t="s">
        <v>45</v>
      </c>
      <c r="C27" s="7" t="s">
        <v>233</v>
      </c>
      <c r="D27" s="7" t="s">
        <v>47</v>
      </c>
      <c r="E27" s="7" t="s">
        <v>234</v>
      </c>
      <c r="F27" s="7" t="s">
        <v>223</v>
      </c>
      <c r="G27" s="9">
        <v>190</v>
      </c>
      <c r="H27" s="13"/>
      <c r="I27" s="12">
        <f>ROUND((H27*G27),2)</f>
      </c>
      <c r="O27">
        <f>rekapitulace!H6</f>
      </c>
      <c r="P27">
        <f>O27/100*I27</f>
      </c>
    </row>
    <row r="28" ht="25.5">
      <c r="E28" s="14" t="s">
        <v>235</v>
      </c>
    </row>
    <row r="29" ht="191.25">
      <c r="E29" s="14" t="s">
        <v>236</v>
      </c>
    </row>
    <row r="30" spans="1:16" ht="12.75">
      <c r="A30" s="7">
        <v>7</v>
      </c>
      <c r="B30" s="7" t="s">
        <v>45</v>
      </c>
      <c r="C30" s="7" t="s">
        <v>237</v>
      </c>
      <c r="D30" s="7" t="s">
        <v>47</v>
      </c>
      <c r="E30" s="7" t="s">
        <v>238</v>
      </c>
      <c r="F30" s="7" t="s">
        <v>108</v>
      </c>
      <c r="G30" s="9">
        <v>64</v>
      </c>
      <c r="H30" s="13"/>
      <c r="I30" s="12">
        <f>ROUND((H30*G30),2)</f>
      </c>
      <c r="O30">
        <f>rekapitulace!H6</f>
      </c>
      <c r="P30">
        <f>O30/100*I30</f>
      </c>
    </row>
    <row r="31" ht="25.5">
      <c r="E31" s="14" t="s">
        <v>290</v>
      </c>
    </row>
    <row r="32" ht="369.75">
      <c r="E32" s="14" t="s">
        <v>240</v>
      </c>
    </row>
    <row r="33" spans="1:16" ht="12.75">
      <c r="A33" s="7">
        <v>8</v>
      </c>
      <c r="B33" s="7" t="s">
        <v>45</v>
      </c>
      <c r="C33" s="7" t="s">
        <v>241</v>
      </c>
      <c r="D33" s="7" t="s">
        <v>47</v>
      </c>
      <c r="E33" s="7" t="s">
        <v>242</v>
      </c>
      <c r="F33" s="7" t="s">
        <v>108</v>
      </c>
      <c r="G33" s="9">
        <v>64</v>
      </c>
      <c r="H33" s="13"/>
      <c r="I33" s="12">
        <f>ROUND((H33*G33),2)</f>
      </c>
      <c r="O33">
        <f>rekapitulace!H6</f>
      </c>
      <c r="P33">
        <f>O33/100*I33</f>
      </c>
    </row>
    <row r="34" ht="25.5">
      <c r="E34" s="14" t="s">
        <v>290</v>
      </c>
    </row>
    <row r="35" ht="153">
      <c r="E35" s="14" t="s">
        <v>232</v>
      </c>
    </row>
    <row r="36" spans="1:16" ht="12.75">
      <c r="A36" s="7">
        <v>9</v>
      </c>
      <c r="B36" s="7" t="s">
        <v>45</v>
      </c>
      <c r="C36" s="7" t="s">
        <v>243</v>
      </c>
      <c r="D36" s="7" t="s">
        <v>47</v>
      </c>
      <c r="E36" s="7" t="s">
        <v>244</v>
      </c>
      <c r="F36" s="7" t="s">
        <v>223</v>
      </c>
      <c r="G36" s="9">
        <v>1216</v>
      </c>
      <c r="H36" s="13"/>
      <c r="I36" s="12">
        <f>ROUND((H36*G36),2)</f>
      </c>
      <c r="O36">
        <f>rekapitulace!H6</f>
      </c>
      <c r="P36">
        <f>O36/100*I36</f>
      </c>
    </row>
    <row r="37" ht="38.25">
      <c r="E37" s="14" t="s">
        <v>291</v>
      </c>
    </row>
    <row r="38" ht="191.25">
      <c r="E38" s="14" t="s">
        <v>236</v>
      </c>
    </row>
    <row r="39" spans="1:16" ht="12.75" customHeight="1">
      <c r="A39" s="15"/>
      <c r="B39" s="15"/>
      <c r="C39" s="15" t="s">
        <v>42</v>
      </c>
      <c r="D39" s="15"/>
      <c r="E39" s="15" t="s">
        <v>105</v>
      </c>
      <c r="F39" s="15"/>
      <c r="G39" s="15"/>
      <c r="H39" s="15"/>
      <c r="I39" s="15">
        <f>SUM(I12:I38)</f>
      </c>
      <c r="P39">
        <f>ROUND(SUM(P12:P38),2)</f>
      </c>
    </row>
    <row r="41" spans="1:16" ht="12.75" customHeight="1">
      <c r="A41" s="15"/>
      <c r="B41" s="15"/>
      <c r="C41" s="15"/>
      <c r="D41" s="15"/>
      <c r="E41" s="15" t="s">
        <v>67</v>
      </c>
      <c r="F41" s="15"/>
      <c r="G41" s="15"/>
      <c r="H41" s="15"/>
      <c r="I41" s="15">
        <f>+I39</f>
      </c>
      <c r="P41">
        <f>+P39</f>
      </c>
    </row>
    <row r="43" spans="1:9" ht="12.75" customHeight="1">
      <c r="A43" s="8" t="s">
        <v>68</v>
      </c>
      <c r="B43" s="8"/>
      <c r="C43" s="8"/>
      <c r="D43" s="8"/>
      <c r="E43" s="8"/>
      <c r="F43" s="8"/>
      <c r="G43" s="8"/>
      <c r="H43" s="8"/>
      <c r="I43" s="8"/>
    </row>
    <row r="44" spans="1:9" ht="12.75" customHeight="1">
      <c r="A44" s="8"/>
      <c r="B44" s="8"/>
      <c r="C44" s="8"/>
      <c r="D44" s="8"/>
      <c r="E44" s="8" t="s">
        <v>69</v>
      </c>
      <c r="F44" s="8"/>
      <c r="G44" s="8"/>
      <c r="H44" s="8"/>
      <c r="I44" s="8"/>
    </row>
    <row r="45" spans="1:16" ht="12.75" customHeight="1">
      <c r="A45" s="15"/>
      <c r="B45" s="15"/>
      <c r="C45" s="15"/>
      <c r="D45" s="15"/>
      <c r="E45" s="15" t="s">
        <v>70</v>
      </c>
      <c r="F45" s="15"/>
      <c r="G45" s="15"/>
      <c r="H45" s="15"/>
      <c r="I45" s="15">
        <v>0</v>
      </c>
      <c r="P45">
        <v>0</v>
      </c>
    </row>
    <row r="46" spans="1:9" ht="12.75" customHeight="1">
      <c r="A46" s="15"/>
      <c r="B46" s="15"/>
      <c r="C46" s="15"/>
      <c r="D46" s="15"/>
      <c r="E46" s="15" t="s">
        <v>71</v>
      </c>
      <c r="F46" s="15"/>
      <c r="G46" s="15"/>
      <c r="H46" s="15"/>
      <c r="I46" s="15"/>
    </row>
    <row r="47" spans="1:16" ht="12.75" customHeight="1">
      <c r="A47" s="15"/>
      <c r="B47" s="15"/>
      <c r="C47" s="15"/>
      <c r="D47" s="15"/>
      <c r="E47" s="15" t="s">
        <v>72</v>
      </c>
      <c r="F47" s="15"/>
      <c r="G47" s="15"/>
      <c r="H47" s="15"/>
      <c r="I47" s="15">
        <v>0</v>
      </c>
      <c r="P47">
        <v>0</v>
      </c>
    </row>
    <row r="48" spans="1:16" ht="12.75" customHeight="1">
      <c r="A48" s="15"/>
      <c r="B48" s="15"/>
      <c r="C48" s="15"/>
      <c r="D48" s="15"/>
      <c r="E48" s="15" t="s">
        <v>73</v>
      </c>
      <c r="F48" s="15"/>
      <c r="G48" s="15"/>
      <c r="H48" s="15"/>
      <c r="I48" s="15">
        <f>I45+I47</f>
      </c>
      <c r="P48">
        <f>P45+P47</f>
      </c>
    </row>
    <row r="50" spans="1:16" ht="12.75" customHeight="1">
      <c r="A50" s="15"/>
      <c r="B50" s="15"/>
      <c r="C50" s="15"/>
      <c r="D50" s="15"/>
      <c r="E50" s="15" t="s">
        <v>73</v>
      </c>
      <c r="F50" s="15"/>
      <c r="G50" s="15"/>
      <c r="H50" s="15"/>
      <c r="I50" s="15">
        <f>I41+I48</f>
      </c>
      <c r="P50">
        <f>P41+P48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21</v>
      </c>
      <c r="D5" s="5"/>
      <c r="E5" s="5" t="s">
        <v>22</v>
      </c>
    </row>
    <row r="6" spans="1:5" ht="12.75" customHeight="1">
      <c r="A6" t="s">
        <v>18</v>
      </c>
      <c r="C6" s="5" t="s">
        <v>21</v>
      </c>
      <c r="D6" s="5"/>
      <c r="E6" s="5" t="s">
        <v>22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46</v>
      </c>
      <c r="D12" s="7" t="s">
        <v>47</v>
      </c>
      <c r="E12" s="7" t="s">
        <v>48</v>
      </c>
      <c r="F12" s="7" t="s">
        <v>49</v>
      </c>
      <c r="G12" s="9">
        <v>1</v>
      </c>
      <c r="H12" s="13"/>
      <c r="I12" s="12">
        <f>ROUND((H12*G12),2)</f>
      </c>
      <c r="O12">
        <f>rekapitulace!H6</f>
      </c>
      <c r="P12">
        <f>O12/100*I12</f>
      </c>
    </row>
    <row r="13" ht="25.5">
      <c r="E13" s="14" t="s">
        <v>50</v>
      </c>
    </row>
    <row r="14" ht="127.5">
      <c r="E14" s="14" t="s">
        <v>51</v>
      </c>
    </row>
    <row r="15" spans="1:16" ht="12.75">
      <c r="A15" s="7">
        <v>2</v>
      </c>
      <c r="B15" s="7" t="s">
        <v>45</v>
      </c>
      <c r="C15" s="7" t="s">
        <v>52</v>
      </c>
      <c r="D15" s="7" t="s">
        <v>53</v>
      </c>
      <c r="E15" s="7" t="s">
        <v>54</v>
      </c>
      <c r="F15" s="7" t="s">
        <v>49</v>
      </c>
      <c r="G15" s="9">
        <v>1</v>
      </c>
      <c r="H15" s="13"/>
      <c r="I15" s="12">
        <f>ROUND((H15*G15),2)</f>
      </c>
      <c r="O15">
        <f>rekapitulace!H6</f>
      </c>
      <c r="P15">
        <f>O15/100*I15</f>
      </c>
    </row>
    <row r="16" ht="25.5">
      <c r="E16" s="14" t="s">
        <v>50</v>
      </c>
    </row>
    <row r="17" ht="114.75">
      <c r="E17" s="14" t="s">
        <v>55</v>
      </c>
    </row>
    <row r="18" spans="1:16" ht="12.75">
      <c r="A18" s="7">
        <v>3</v>
      </c>
      <c r="B18" s="7" t="s">
        <v>45</v>
      </c>
      <c r="C18" s="7" t="s">
        <v>52</v>
      </c>
      <c r="D18" s="7" t="s">
        <v>56</v>
      </c>
      <c r="E18" s="7" t="s">
        <v>57</v>
      </c>
      <c r="F18" s="7" t="s">
        <v>49</v>
      </c>
      <c r="G18" s="9">
        <v>1</v>
      </c>
      <c r="H18" s="13"/>
      <c r="I18" s="12">
        <f>ROUND((H18*G18),2)</f>
      </c>
      <c r="O18">
        <f>rekapitulace!H6</f>
      </c>
      <c r="P18">
        <f>O18/100*I18</f>
      </c>
    </row>
    <row r="19" ht="25.5">
      <c r="E19" s="14" t="s">
        <v>50</v>
      </c>
    </row>
    <row r="20" ht="114.75">
      <c r="E20" s="14" t="s">
        <v>55</v>
      </c>
    </row>
    <row r="21" spans="1:16" ht="12.75">
      <c r="A21" s="7">
        <v>4</v>
      </c>
      <c r="B21" s="7" t="s">
        <v>45</v>
      </c>
      <c r="C21" s="7" t="s">
        <v>58</v>
      </c>
      <c r="D21" s="7" t="s">
        <v>47</v>
      </c>
      <c r="E21" s="7" t="s">
        <v>59</v>
      </c>
      <c r="F21" s="7" t="s">
        <v>60</v>
      </c>
      <c r="G21" s="9">
        <v>1</v>
      </c>
      <c r="H21" s="13"/>
      <c r="I21" s="12">
        <f>ROUND((H21*G21),2)</f>
      </c>
      <c r="O21">
        <f>rekapitulace!H6</f>
      </c>
      <c r="P21">
        <f>O21/100*I21</f>
      </c>
    </row>
    <row r="22" ht="114.75">
      <c r="E22" s="14" t="s">
        <v>55</v>
      </c>
    </row>
    <row r="23" spans="1:16" ht="12.75">
      <c r="A23" s="7">
        <v>5</v>
      </c>
      <c r="B23" s="7" t="s">
        <v>45</v>
      </c>
      <c r="C23" s="7" t="s">
        <v>61</v>
      </c>
      <c r="D23" s="7" t="s">
        <v>47</v>
      </c>
      <c r="E23" s="7" t="s">
        <v>62</v>
      </c>
      <c r="F23" s="7" t="s">
        <v>49</v>
      </c>
      <c r="G23" s="9">
        <v>1</v>
      </c>
      <c r="H23" s="13"/>
      <c r="I23" s="12">
        <f>ROUND((H23*G23),2)</f>
      </c>
      <c r="O23">
        <f>rekapitulace!H6</f>
      </c>
      <c r="P23">
        <f>O23/100*I23</f>
      </c>
    </row>
    <row r="24" ht="25.5">
      <c r="E24" s="14" t="s">
        <v>50</v>
      </c>
    </row>
    <row r="25" ht="216.75">
      <c r="E25" s="14" t="s">
        <v>63</v>
      </c>
    </row>
    <row r="26" spans="1:16" ht="12.75">
      <c r="A26" s="7">
        <v>6</v>
      </c>
      <c r="B26" s="7" t="s">
        <v>45</v>
      </c>
      <c r="C26" s="7" t="s">
        <v>64</v>
      </c>
      <c r="D26" s="7" t="s">
        <v>47</v>
      </c>
      <c r="E26" s="7" t="s">
        <v>65</v>
      </c>
      <c r="F26" s="7" t="s">
        <v>49</v>
      </c>
      <c r="G26" s="9">
        <v>1</v>
      </c>
      <c r="H26" s="13"/>
      <c r="I26" s="12">
        <f>ROUND((H26*G26),2)</f>
      </c>
      <c r="O26">
        <f>rekapitulace!H6</f>
      </c>
      <c r="P26">
        <f>O26/100*I26</f>
      </c>
    </row>
    <row r="27" ht="25.5">
      <c r="E27" s="14" t="s">
        <v>50</v>
      </c>
    </row>
    <row r="28" ht="140.25">
      <c r="E28" s="14" t="s">
        <v>66</v>
      </c>
    </row>
    <row r="29" spans="1:16" ht="12.75" customHeight="1">
      <c r="A29" s="15"/>
      <c r="B29" s="15"/>
      <c r="C29" s="15" t="s">
        <v>44</v>
      </c>
      <c r="D29" s="15"/>
      <c r="E29" s="15" t="s">
        <v>43</v>
      </c>
      <c r="F29" s="15"/>
      <c r="G29" s="15"/>
      <c r="H29" s="15"/>
      <c r="I29" s="15">
        <f>SUM(I12:I28)</f>
      </c>
      <c r="P29">
        <f>ROUND(SUM(P12:P28),2)</f>
      </c>
    </row>
    <row r="31" spans="1:16" ht="12.75" customHeight="1">
      <c r="A31" s="15"/>
      <c r="B31" s="15"/>
      <c r="C31" s="15"/>
      <c r="D31" s="15"/>
      <c r="E31" s="15" t="s">
        <v>67</v>
      </c>
      <c r="F31" s="15"/>
      <c r="G31" s="15"/>
      <c r="H31" s="15"/>
      <c r="I31" s="15">
        <f>+I29</f>
      </c>
      <c r="P31">
        <f>+P29</f>
      </c>
    </row>
    <row r="33" spans="1:9" ht="12.75" customHeight="1">
      <c r="A33" s="8" t="s">
        <v>68</v>
      </c>
      <c r="B33" s="8"/>
      <c r="C33" s="8"/>
      <c r="D33" s="8"/>
      <c r="E33" s="8"/>
      <c r="F33" s="8"/>
      <c r="G33" s="8"/>
      <c r="H33" s="8"/>
      <c r="I33" s="8"/>
    </row>
    <row r="34" spans="1:9" ht="12.75" customHeight="1">
      <c r="A34" s="8"/>
      <c r="B34" s="8"/>
      <c r="C34" s="8"/>
      <c r="D34" s="8"/>
      <c r="E34" s="8" t="s">
        <v>69</v>
      </c>
      <c r="F34" s="8"/>
      <c r="G34" s="8"/>
      <c r="H34" s="8"/>
      <c r="I34" s="8"/>
    </row>
    <row r="35" spans="1:16" ht="12.75" customHeight="1">
      <c r="A35" s="15"/>
      <c r="B35" s="15"/>
      <c r="C35" s="15"/>
      <c r="D35" s="15"/>
      <c r="E35" s="15" t="s">
        <v>70</v>
      </c>
      <c r="F35" s="15"/>
      <c r="G35" s="15"/>
      <c r="H35" s="15"/>
      <c r="I35" s="15">
        <v>0</v>
      </c>
      <c r="P35">
        <v>0</v>
      </c>
    </row>
    <row r="36" spans="1:9" ht="12.75" customHeight="1">
      <c r="A36" s="15"/>
      <c r="B36" s="15"/>
      <c r="C36" s="15"/>
      <c r="D36" s="15"/>
      <c r="E36" s="15" t="s">
        <v>71</v>
      </c>
      <c r="F36" s="15"/>
      <c r="G36" s="15"/>
      <c r="H36" s="15"/>
      <c r="I36" s="15"/>
    </row>
    <row r="37" spans="1:16" ht="12.75" customHeight="1">
      <c r="A37" s="15"/>
      <c r="B37" s="15"/>
      <c r="C37" s="15"/>
      <c r="D37" s="15"/>
      <c r="E37" s="15" t="s">
        <v>72</v>
      </c>
      <c r="F37" s="15"/>
      <c r="G37" s="15"/>
      <c r="H37" s="15"/>
      <c r="I37" s="15">
        <v>0</v>
      </c>
      <c r="P37">
        <v>0</v>
      </c>
    </row>
    <row r="38" spans="1:16" ht="12.75" customHeight="1">
      <c r="A38" s="15"/>
      <c r="B38" s="15"/>
      <c r="C38" s="15"/>
      <c r="D38" s="15"/>
      <c r="E38" s="15" t="s">
        <v>73</v>
      </c>
      <c r="F38" s="15"/>
      <c r="G38" s="15"/>
      <c r="H38" s="15"/>
      <c r="I38" s="15">
        <f>I35+I37</f>
      </c>
      <c r="P38">
        <f>P35+P37</f>
      </c>
    </row>
    <row r="40" spans="1:16" ht="12.75" customHeight="1">
      <c r="A40" s="15"/>
      <c r="B40" s="15"/>
      <c r="C40" s="15"/>
      <c r="D40" s="15"/>
      <c r="E40" s="15" t="s">
        <v>73</v>
      </c>
      <c r="F40" s="15"/>
      <c r="G40" s="15"/>
      <c r="H40" s="15"/>
      <c r="I40" s="15">
        <f>I31+I38</f>
      </c>
      <c r="P40">
        <f>P31+P38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74</v>
      </c>
      <c r="D5" s="5"/>
      <c r="E5" s="5" t="s">
        <v>75</v>
      </c>
    </row>
    <row r="6" spans="1:5" ht="12.75" customHeight="1">
      <c r="A6" t="s">
        <v>18</v>
      </c>
      <c r="C6" s="5" t="s">
        <v>74</v>
      </c>
      <c r="D6" s="5"/>
      <c r="E6" s="5" t="s">
        <v>75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52</v>
      </c>
      <c r="D12" s="7" t="s">
        <v>76</v>
      </c>
      <c r="E12" s="7" t="s">
        <v>77</v>
      </c>
      <c r="F12" s="7" t="s">
        <v>49</v>
      </c>
      <c r="G12" s="9">
        <v>1</v>
      </c>
      <c r="H12" s="13"/>
      <c r="I12" s="12">
        <f>ROUND((H12*G12),2)</f>
      </c>
      <c r="O12">
        <f>rekapitulace!H6</f>
      </c>
      <c r="P12">
        <f>O12/100*I12</f>
      </c>
    </row>
    <row r="13" ht="25.5">
      <c r="E13" s="14" t="s">
        <v>50</v>
      </c>
    </row>
    <row r="14" ht="114.75">
      <c r="E14" s="14" t="s">
        <v>55</v>
      </c>
    </row>
    <row r="15" spans="1:16" ht="12.75">
      <c r="A15" s="7">
        <v>2</v>
      </c>
      <c r="B15" s="7" t="s">
        <v>45</v>
      </c>
      <c r="C15" s="7" t="s">
        <v>78</v>
      </c>
      <c r="D15" s="7" t="s">
        <v>47</v>
      </c>
      <c r="E15" s="7" t="s">
        <v>79</v>
      </c>
      <c r="F15" s="7" t="s">
        <v>49</v>
      </c>
      <c r="G15" s="9">
        <v>1</v>
      </c>
      <c r="H15" s="13"/>
      <c r="I15" s="12">
        <f>ROUND((H15*G15),2)</f>
      </c>
      <c r="O15">
        <f>rekapitulace!H6</f>
      </c>
      <c r="P15">
        <f>O15/100*I15</f>
      </c>
    </row>
    <row r="16" ht="25.5">
      <c r="E16" s="14" t="s">
        <v>50</v>
      </c>
    </row>
    <row r="17" ht="114.75">
      <c r="E17" s="14" t="s">
        <v>55</v>
      </c>
    </row>
    <row r="18" spans="1:16" ht="12.75" customHeight="1">
      <c r="A18" s="15"/>
      <c r="B18" s="15"/>
      <c r="C18" s="15" t="s">
        <v>44</v>
      </c>
      <c r="D18" s="15"/>
      <c r="E18" s="15" t="s">
        <v>43</v>
      </c>
      <c r="F18" s="15"/>
      <c r="G18" s="15"/>
      <c r="H18" s="15"/>
      <c r="I18" s="15">
        <f>SUM(I12:I17)</f>
      </c>
      <c r="P18">
        <f>ROUND(SUM(P12:P17),2)</f>
      </c>
    </row>
    <row r="20" spans="1:16" ht="12.75" customHeight="1">
      <c r="A20" s="15"/>
      <c r="B20" s="15"/>
      <c r="C20" s="15"/>
      <c r="D20" s="15"/>
      <c r="E20" s="15" t="s">
        <v>67</v>
      </c>
      <c r="F20" s="15"/>
      <c r="G20" s="15"/>
      <c r="H20" s="15"/>
      <c r="I20" s="15">
        <f>+I18</f>
      </c>
      <c r="P20">
        <f>+P18</f>
      </c>
    </row>
    <row r="22" spans="1:9" ht="12.75" customHeight="1">
      <c r="A22" s="8" t="s">
        <v>68</v>
      </c>
      <c r="B22" s="8"/>
      <c r="C22" s="8"/>
      <c r="D22" s="8"/>
      <c r="E22" s="8"/>
      <c r="F22" s="8"/>
      <c r="G22" s="8"/>
      <c r="H22" s="8"/>
      <c r="I22" s="8"/>
    </row>
    <row r="23" spans="1:9" ht="12.75" customHeight="1">
      <c r="A23" s="8"/>
      <c r="B23" s="8"/>
      <c r="C23" s="8"/>
      <c r="D23" s="8"/>
      <c r="E23" s="8" t="s">
        <v>69</v>
      </c>
      <c r="F23" s="8"/>
      <c r="G23" s="8"/>
      <c r="H23" s="8"/>
      <c r="I23" s="8"/>
    </row>
    <row r="24" spans="1:16" ht="12.75" customHeight="1">
      <c r="A24" s="15"/>
      <c r="B24" s="15"/>
      <c r="C24" s="15"/>
      <c r="D24" s="15"/>
      <c r="E24" s="15" t="s">
        <v>70</v>
      </c>
      <c r="F24" s="15"/>
      <c r="G24" s="15"/>
      <c r="H24" s="15"/>
      <c r="I24" s="15">
        <v>0</v>
      </c>
      <c r="P24">
        <v>0</v>
      </c>
    </row>
    <row r="25" spans="1:9" ht="12.75" customHeight="1">
      <c r="A25" s="15"/>
      <c r="B25" s="15"/>
      <c r="C25" s="15"/>
      <c r="D25" s="15"/>
      <c r="E25" s="15" t="s">
        <v>71</v>
      </c>
      <c r="F25" s="15"/>
      <c r="G25" s="15"/>
      <c r="H25" s="15"/>
      <c r="I25" s="15"/>
    </row>
    <row r="26" spans="1:16" ht="12.75" customHeight="1">
      <c r="A26" s="15"/>
      <c r="B26" s="15"/>
      <c r="C26" s="15"/>
      <c r="D26" s="15"/>
      <c r="E26" s="15" t="s">
        <v>72</v>
      </c>
      <c r="F26" s="15"/>
      <c r="G26" s="15"/>
      <c r="H26" s="15"/>
      <c r="I26" s="15">
        <v>0</v>
      </c>
      <c r="P26">
        <v>0</v>
      </c>
    </row>
    <row r="27" spans="1:16" ht="12.75" customHeight="1">
      <c r="A27" s="15"/>
      <c r="B27" s="15"/>
      <c r="C27" s="15"/>
      <c r="D27" s="15"/>
      <c r="E27" s="15" t="s">
        <v>73</v>
      </c>
      <c r="F27" s="15"/>
      <c r="G27" s="15"/>
      <c r="H27" s="15"/>
      <c r="I27" s="15">
        <f>I24+I26</f>
      </c>
      <c r="P27">
        <f>P24+P26</f>
      </c>
    </row>
    <row r="29" spans="1:16" ht="12.75" customHeight="1">
      <c r="A29" s="15"/>
      <c r="B29" s="15"/>
      <c r="C29" s="15"/>
      <c r="D29" s="15"/>
      <c r="E29" s="15" t="s">
        <v>73</v>
      </c>
      <c r="F29" s="15"/>
      <c r="G29" s="15"/>
      <c r="H29" s="15"/>
      <c r="I29" s="15">
        <f>I20+I27</f>
      </c>
      <c r="P29">
        <f>P20+P27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80</v>
      </c>
      <c r="D5" s="5"/>
      <c r="E5" s="5" t="s">
        <v>81</v>
      </c>
    </row>
    <row r="6" spans="1:5" ht="12.75" customHeight="1">
      <c r="A6" t="s">
        <v>18</v>
      </c>
      <c r="C6" s="5" t="s">
        <v>80</v>
      </c>
      <c r="D6" s="5"/>
      <c r="E6" s="5" t="s">
        <v>81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82</v>
      </c>
      <c r="D12" s="7" t="s">
        <v>24</v>
      </c>
      <c r="E12" s="7" t="s">
        <v>83</v>
      </c>
      <c r="F12" s="7" t="s">
        <v>84</v>
      </c>
      <c r="G12" s="9">
        <v>5826.92</v>
      </c>
      <c r="H12" s="13"/>
      <c r="I12" s="12">
        <f>ROUND((H12*G12),2)</f>
      </c>
      <c r="O12">
        <f>rekapitulace!H6</f>
      </c>
      <c r="P12">
        <f>O12/100*I12</f>
      </c>
    </row>
    <row r="13" ht="255">
      <c r="E13" s="14" t="s">
        <v>85</v>
      </c>
    </row>
    <row r="14" ht="153">
      <c r="E14" s="14" t="s">
        <v>86</v>
      </c>
    </row>
    <row r="15" spans="1:16" ht="12.75" customHeight="1">
      <c r="A15" s="15"/>
      <c r="B15" s="15"/>
      <c r="C15" s="15" t="s">
        <v>44</v>
      </c>
      <c r="D15" s="15"/>
      <c r="E15" s="15" t="s">
        <v>43</v>
      </c>
      <c r="F15" s="15"/>
      <c r="G15" s="15"/>
      <c r="H15" s="15"/>
      <c r="I15" s="15">
        <f>SUM(I12:I14)</f>
      </c>
      <c r="P15">
        <f>ROUND(SUM(P12:P14),2)</f>
      </c>
    </row>
    <row r="17" spans="1:9" ht="12.75" customHeight="1">
      <c r="A17" s="8"/>
      <c r="B17" s="8"/>
      <c r="C17" s="8" t="s">
        <v>24</v>
      </c>
      <c r="D17" s="8"/>
      <c r="E17" s="8" t="s">
        <v>87</v>
      </c>
      <c r="F17" s="8"/>
      <c r="G17" s="10"/>
      <c r="H17" s="8"/>
      <c r="I17" s="10"/>
    </row>
    <row r="18" spans="1:16" ht="12.75">
      <c r="A18" s="7">
        <v>2</v>
      </c>
      <c r="B18" s="7" t="s">
        <v>45</v>
      </c>
      <c r="C18" s="7" t="s">
        <v>88</v>
      </c>
      <c r="D18" s="7" t="s">
        <v>35</v>
      </c>
      <c r="E18" s="7" t="s">
        <v>89</v>
      </c>
      <c r="F18" s="7" t="s">
        <v>90</v>
      </c>
      <c r="G18" s="9">
        <v>132</v>
      </c>
      <c r="H18" s="13"/>
      <c r="I18" s="12">
        <f>ROUND((H18*G18),2)</f>
      </c>
      <c r="O18">
        <f>rekapitulace!H6</f>
      </c>
      <c r="P18">
        <f>O18/100*I18</f>
      </c>
    </row>
    <row r="19" ht="25.5">
      <c r="E19" s="14" t="s">
        <v>91</v>
      </c>
    </row>
    <row r="20" ht="409.5">
      <c r="E20" s="14" t="s">
        <v>92</v>
      </c>
    </row>
    <row r="21" spans="1:16" ht="12.75">
      <c r="A21" s="7">
        <v>3</v>
      </c>
      <c r="B21" s="7" t="s">
        <v>45</v>
      </c>
      <c r="C21" s="7" t="s">
        <v>93</v>
      </c>
      <c r="D21" s="7" t="s">
        <v>47</v>
      </c>
      <c r="E21" s="7" t="s">
        <v>94</v>
      </c>
      <c r="F21" s="7" t="s">
        <v>95</v>
      </c>
      <c r="G21" s="9">
        <v>4119</v>
      </c>
      <c r="H21" s="13"/>
      <c r="I21" s="12">
        <f>ROUND((H21*G21),2)</f>
      </c>
      <c r="O21">
        <f>rekapitulace!H6</f>
      </c>
      <c r="P21">
        <f>O21/100*I21</f>
      </c>
    </row>
    <row r="22" ht="89.25">
      <c r="E22" s="14" t="s">
        <v>96</v>
      </c>
    </row>
    <row r="23" ht="191.25">
      <c r="E23" s="14" t="s">
        <v>97</v>
      </c>
    </row>
    <row r="24" spans="1:16" ht="12.75">
      <c r="A24" s="7">
        <v>4</v>
      </c>
      <c r="B24" s="7" t="s">
        <v>45</v>
      </c>
      <c r="C24" s="7" t="s">
        <v>98</v>
      </c>
      <c r="D24" s="7" t="s">
        <v>47</v>
      </c>
      <c r="E24" s="7" t="s">
        <v>99</v>
      </c>
      <c r="F24" s="7" t="s">
        <v>95</v>
      </c>
      <c r="G24" s="9">
        <v>103</v>
      </c>
      <c r="H24" s="13"/>
      <c r="I24" s="12">
        <f>ROUND((H24*G24),2)</f>
      </c>
      <c r="O24">
        <f>rekapitulace!H6</f>
      </c>
      <c r="P24">
        <f>O24/100*I24</f>
      </c>
    </row>
    <row r="25" ht="76.5">
      <c r="E25" s="14" t="s">
        <v>100</v>
      </c>
    </row>
    <row r="26" ht="191.25">
      <c r="E26" s="14" t="s">
        <v>97</v>
      </c>
    </row>
    <row r="27" spans="1:16" ht="12.75">
      <c r="A27" s="7">
        <v>5</v>
      </c>
      <c r="B27" s="7" t="s">
        <v>45</v>
      </c>
      <c r="C27" s="7" t="s">
        <v>101</v>
      </c>
      <c r="D27" s="7" t="s">
        <v>47</v>
      </c>
      <c r="E27" s="7" t="s">
        <v>102</v>
      </c>
      <c r="F27" s="7" t="s">
        <v>90</v>
      </c>
      <c r="G27" s="9">
        <v>38</v>
      </c>
      <c r="H27" s="13"/>
      <c r="I27" s="12">
        <f>ROUND((H27*G27),2)</f>
      </c>
      <c r="O27">
        <f>rekapitulace!H6</f>
      </c>
      <c r="P27">
        <f>O27/100*I27</f>
      </c>
    </row>
    <row r="28" ht="25.5">
      <c r="E28" s="14" t="s">
        <v>103</v>
      </c>
    </row>
    <row r="29" ht="409.5">
      <c r="E29" s="14" t="s">
        <v>104</v>
      </c>
    </row>
    <row r="30" spans="1:16" ht="12.75" customHeight="1">
      <c r="A30" s="15"/>
      <c r="B30" s="15"/>
      <c r="C30" s="15" t="s">
        <v>24</v>
      </c>
      <c r="D30" s="15"/>
      <c r="E30" s="15" t="s">
        <v>87</v>
      </c>
      <c r="F30" s="15"/>
      <c r="G30" s="15"/>
      <c r="H30" s="15"/>
      <c r="I30" s="15">
        <f>SUM(I18:I29)</f>
      </c>
      <c r="P30">
        <f>ROUND(SUM(P18:P29),2)</f>
      </c>
    </row>
    <row r="32" spans="1:9" ht="12.75" customHeight="1">
      <c r="A32" s="8"/>
      <c r="B32" s="8"/>
      <c r="C32" s="8" t="s">
        <v>42</v>
      </c>
      <c r="D32" s="8"/>
      <c r="E32" s="8" t="s">
        <v>105</v>
      </c>
      <c r="F32" s="8"/>
      <c r="G32" s="10"/>
      <c r="H32" s="8"/>
      <c r="I32" s="10"/>
    </row>
    <row r="33" spans="1:16" ht="12.75">
      <c r="A33" s="7">
        <v>6</v>
      </c>
      <c r="B33" s="7" t="s">
        <v>45</v>
      </c>
      <c r="C33" s="7" t="s">
        <v>106</v>
      </c>
      <c r="D33" s="7" t="s">
        <v>24</v>
      </c>
      <c r="E33" s="7" t="s">
        <v>107</v>
      </c>
      <c r="F33" s="7" t="s">
        <v>108</v>
      </c>
      <c r="G33" s="9">
        <v>102</v>
      </c>
      <c r="H33" s="13"/>
      <c r="I33" s="12">
        <f>ROUND((H33*G33),2)</f>
      </c>
      <c r="O33">
        <f>rekapitulace!H6</f>
      </c>
      <c r="P33">
        <f>O33/100*I33</f>
      </c>
    </row>
    <row r="34" ht="25.5">
      <c r="E34" s="14" t="s">
        <v>109</v>
      </c>
    </row>
    <row r="35" ht="255">
      <c r="E35" s="14" t="s">
        <v>110</v>
      </c>
    </row>
    <row r="36" spans="1:16" ht="12.75">
      <c r="A36" s="7">
        <v>7</v>
      </c>
      <c r="B36" s="7" t="s">
        <v>45</v>
      </c>
      <c r="C36" s="7" t="s">
        <v>106</v>
      </c>
      <c r="D36" s="7" t="s">
        <v>35</v>
      </c>
      <c r="E36" s="7" t="s">
        <v>111</v>
      </c>
      <c r="F36" s="7" t="s">
        <v>108</v>
      </c>
      <c r="G36" s="9">
        <v>4</v>
      </c>
      <c r="H36" s="13"/>
      <c r="I36" s="12">
        <f>ROUND((H36*G36),2)</f>
      </c>
      <c r="O36">
        <f>rekapitulace!H6</f>
      </c>
      <c r="P36">
        <f>O36/100*I36</f>
      </c>
    </row>
    <row r="37" ht="25.5">
      <c r="E37" s="14" t="s">
        <v>112</v>
      </c>
    </row>
    <row r="38" ht="255">
      <c r="E38" s="14" t="s">
        <v>110</v>
      </c>
    </row>
    <row r="39" spans="1:16" ht="12.75">
      <c r="A39" s="7">
        <v>8</v>
      </c>
      <c r="B39" s="7" t="s">
        <v>45</v>
      </c>
      <c r="C39" s="7" t="s">
        <v>113</v>
      </c>
      <c r="D39" s="7" t="s">
        <v>47</v>
      </c>
      <c r="E39" s="7" t="s">
        <v>114</v>
      </c>
      <c r="F39" s="7" t="s">
        <v>108</v>
      </c>
      <c r="G39" s="9">
        <v>1</v>
      </c>
      <c r="H39" s="13"/>
      <c r="I39" s="12">
        <f>ROUND((H39*G39),2)</f>
      </c>
      <c r="O39">
        <f>rekapitulace!H6</f>
      </c>
      <c r="P39">
        <f>O39/100*I39</f>
      </c>
    </row>
    <row r="40" ht="25.5">
      <c r="E40" s="14" t="s">
        <v>50</v>
      </c>
    </row>
    <row r="41" ht="369.75">
      <c r="E41" s="14" t="s">
        <v>115</v>
      </c>
    </row>
    <row r="42" spans="1:16" ht="12.75">
      <c r="A42" s="7">
        <v>9</v>
      </c>
      <c r="B42" s="7" t="s">
        <v>45</v>
      </c>
      <c r="C42" s="7" t="s">
        <v>116</v>
      </c>
      <c r="D42" s="7" t="s">
        <v>47</v>
      </c>
      <c r="E42" s="7" t="s">
        <v>117</v>
      </c>
      <c r="F42" s="7" t="s">
        <v>108</v>
      </c>
      <c r="G42" s="9">
        <v>1</v>
      </c>
      <c r="H42" s="13"/>
      <c r="I42" s="12">
        <f>ROUND((H42*G42),2)</f>
      </c>
      <c r="O42">
        <f>rekapitulace!H6</f>
      </c>
      <c r="P42">
        <f>O42/100*I42</f>
      </c>
    </row>
    <row r="43" ht="25.5">
      <c r="E43" s="14" t="s">
        <v>50</v>
      </c>
    </row>
    <row r="44" ht="409.5">
      <c r="E44" s="14" t="s">
        <v>118</v>
      </c>
    </row>
    <row r="45" spans="1:16" ht="12.75" customHeight="1">
      <c r="A45" s="15"/>
      <c r="B45" s="15"/>
      <c r="C45" s="15" t="s">
        <v>42</v>
      </c>
      <c r="D45" s="15"/>
      <c r="E45" s="15" t="s">
        <v>105</v>
      </c>
      <c r="F45" s="15"/>
      <c r="G45" s="15"/>
      <c r="H45" s="15"/>
      <c r="I45" s="15">
        <f>SUM(I33:I44)</f>
      </c>
      <c r="P45">
        <f>ROUND(SUM(P33:P44),2)</f>
      </c>
    </row>
    <row r="47" spans="1:16" ht="12.75" customHeight="1">
      <c r="A47" s="15"/>
      <c r="B47" s="15"/>
      <c r="C47" s="15"/>
      <c r="D47" s="15"/>
      <c r="E47" s="15" t="s">
        <v>67</v>
      </c>
      <c r="F47" s="15"/>
      <c r="G47" s="15"/>
      <c r="H47" s="15"/>
      <c r="I47" s="15">
        <f>+I15+I30+I45</f>
      </c>
      <c r="P47">
        <f>+P15+P30+P45</f>
      </c>
    </row>
    <row r="49" spans="1:9" ht="12.75" customHeight="1">
      <c r="A49" s="8" t="s">
        <v>68</v>
      </c>
      <c r="B49" s="8"/>
      <c r="C49" s="8"/>
      <c r="D49" s="8"/>
      <c r="E49" s="8"/>
      <c r="F49" s="8"/>
      <c r="G49" s="8"/>
      <c r="H49" s="8"/>
      <c r="I49" s="8"/>
    </row>
    <row r="50" spans="1:9" ht="12.75" customHeight="1">
      <c r="A50" s="8"/>
      <c r="B50" s="8"/>
      <c r="C50" s="8"/>
      <c r="D50" s="8"/>
      <c r="E50" s="8" t="s">
        <v>69</v>
      </c>
      <c r="F50" s="8"/>
      <c r="G50" s="8"/>
      <c r="H50" s="8"/>
      <c r="I50" s="8"/>
    </row>
    <row r="51" spans="1:16" ht="12.75" customHeight="1">
      <c r="A51" s="15"/>
      <c r="B51" s="15"/>
      <c r="C51" s="15"/>
      <c r="D51" s="15"/>
      <c r="E51" s="15" t="s">
        <v>70</v>
      </c>
      <c r="F51" s="15"/>
      <c r="G51" s="15"/>
      <c r="H51" s="15"/>
      <c r="I51" s="15">
        <v>0</v>
      </c>
      <c r="P51">
        <v>0</v>
      </c>
    </row>
    <row r="52" spans="1:9" ht="12.75" customHeight="1">
      <c r="A52" s="15"/>
      <c r="B52" s="15"/>
      <c r="C52" s="15"/>
      <c r="D52" s="15"/>
      <c r="E52" s="15" t="s">
        <v>71</v>
      </c>
      <c r="F52" s="15"/>
      <c r="G52" s="15"/>
      <c r="H52" s="15"/>
      <c r="I52" s="15"/>
    </row>
    <row r="53" spans="1:16" ht="12.75" customHeight="1">
      <c r="A53" s="15"/>
      <c r="B53" s="15"/>
      <c r="C53" s="15"/>
      <c r="D53" s="15"/>
      <c r="E53" s="15" t="s">
        <v>72</v>
      </c>
      <c r="F53" s="15"/>
      <c r="G53" s="15"/>
      <c r="H53" s="15"/>
      <c r="I53" s="15">
        <v>0</v>
      </c>
      <c r="P53">
        <v>0</v>
      </c>
    </row>
    <row r="54" spans="1:16" ht="12.75" customHeight="1">
      <c r="A54" s="15"/>
      <c r="B54" s="15"/>
      <c r="C54" s="15"/>
      <c r="D54" s="15"/>
      <c r="E54" s="15" t="s">
        <v>73</v>
      </c>
      <c r="F54" s="15"/>
      <c r="G54" s="15"/>
      <c r="H54" s="15"/>
      <c r="I54" s="15">
        <f>I51+I53</f>
      </c>
      <c r="P54">
        <f>P51+P53</f>
      </c>
    </row>
    <row r="56" spans="1:16" ht="12.75" customHeight="1">
      <c r="A56" s="15"/>
      <c r="B56" s="15"/>
      <c r="C56" s="15"/>
      <c r="D56" s="15"/>
      <c r="E56" s="15" t="s">
        <v>73</v>
      </c>
      <c r="F56" s="15"/>
      <c r="G56" s="15"/>
      <c r="H56" s="15"/>
      <c r="I56" s="15">
        <f>I47+I54</f>
      </c>
      <c r="P56">
        <f>P47+P54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119</v>
      </c>
      <c r="D5" s="5"/>
      <c r="E5" s="5" t="s">
        <v>120</v>
      </c>
    </row>
    <row r="6" spans="1:5" ht="12.75" customHeight="1">
      <c r="A6" t="s">
        <v>18</v>
      </c>
      <c r="C6" s="5" t="s">
        <v>119</v>
      </c>
      <c r="D6" s="5"/>
      <c r="E6" s="5" t="s">
        <v>120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82</v>
      </c>
      <c r="D12" s="7" t="s">
        <v>24</v>
      </c>
      <c r="E12" s="7" t="s">
        <v>83</v>
      </c>
      <c r="F12" s="7" t="s">
        <v>84</v>
      </c>
      <c r="G12" s="9">
        <v>1419.243</v>
      </c>
      <c r="H12" s="13"/>
      <c r="I12" s="12">
        <f>ROUND((H12*G12),2)</f>
      </c>
      <c r="O12">
        <f>rekapitulace!H6</f>
      </c>
      <c r="P12">
        <f>O12/100*I12</f>
      </c>
    </row>
    <row r="13" ht="191.25">
      <c r="E13" s="14" t="s">
        <v>121</v>
      </c>
    </row>
    <row r="14" ht="153">
      <c r="E14" s="14" t="s">
        <v>86</v>
      </c>
    </row>
    <row r="15" spans="1:16" ht="12.75">
      <c r="A15" s="7">
        <v>2</v>
      </c>
      <c r="B15" s="7" t="s">
        <v>45</v>
      </c>
      <c r="C15" s="7" t="s">
        <v>82</v>
      </c>
      <c r="D15" s="7" t="s">
        <v>35</v>
      </c>
      <c r="E15" s="7" t="s">
        <v>122</v>
      </c>
      <c r="F15" s="7" t="s">
        <v>84</v>
      </c>
      <c r="G15" s="9">
        <v>14.4</v>
      </c>
      <c r="H15" s="13"/>
      <c r="I15" s="12">
        <f>ROUND((H15*G15),2)</f>
      </c>
      <c r="O15">
        <f>rekapitulace!H6</f>
      </c>
      <c r="P15">
        <f>O15/100*I15</f>
      </c>
    </row>
    <row r="16" ht="51">
      <c r="E16" s="14" t="s">
        <v>123</v>
      </c>
    </row>
    <row r="17" ht="153">
      <c r="E17" s="14" t="s">
        <v>86</v>
      </c>
    </row>
    <row r="18" spans="1:16" ht="12.75" customHeight="1">
      <c r="A18" s="15"/>
      <c r="B18" s="15"/>
      <c r="C18" s="15" t="s">
        <v>44</v>
      </c>
      <c r="D18" s="15"/>
      <c r="E18" s="15" t="s">
        <v>43</v>
      </c>
      <c r="F18" s="15"/>
      <c r="G18" s="15"/>
      <c r="H18" s="15"/>
      <c r="I18" s="15">
        <f>SUM(I12:I17)</f>
      </c>
      <c r="P18">
        <f>ROUND(SUM(P12:P17),2)</f>
      </c>
    </row>
    <row r="20" spans="1:9" ht="12.75" customHeight="1">
      <c r="A20" s="8"/>
      <c r="B20" s="8"/>
      <c r="C20" s="8" t="s">
        <v>24</v>
      </c>
      <c r="D20" s="8"/>
      <c r="E20" s="8" t="s">
        <v>87</v>
      </c>
      <c r="F20" s="8"/>
      <c r="G20" s="10"/>
      <c r="H20" s="8"/>
      <c r="I20" s="10"/>
    </row>
    <row r="21" spans="1:16" ht="12.75">
      <c r="A21" s="7">
        <v>3</v>
      </c>
      <c r="B21" s="7" t="s">
        <v>45</v>
      </c>
      <c r="C21" s="7" t="s">
        <v>124</v>
      </c>
      <c r="D21" s="7" t="s">
        <v>47</v>
      </c>
      <c r="E21" s="7" t="s">
        <v>125</v>
      </c>
      <c r="F21" s="7" t="s">
        <v>90</v>
      </c>
      <c r="G21" s="9">
        <v>3042.373</v>
      </c>
      <c r="H21" s="13"/>
      <c r="I21" s="12">
        <f>ROUND((H21*G21),2)</f>
      </c>
      <c r="O21">
        <f>rekapitulace!H6</f>
      </c>
      <c r="P21">
        <f>O21/100*I21</f>
      </c>
    </row>
    <row r="22" ht="409.5">
      <c r="E22" s="14" t="s">
        <v>126</v>
      </c>
    </row>
    <row r="23" ht="409.5">
      <c r="E23" s="14" t="s">
        <v>127</v>
      </c>
    </row>
    <row r="24" spans="1:16" ht="12.75">
      <c r="A24" s="7">
        <v>4</v>
      </c>
      <c r="B24" s="7" t="s">
        <v>45</v>
      </c>
      <c r="C24" s="7" t="s">
        <v>128</v>
      </c>
      <c r="D24" s="7" t="s">
        <v>47</v>
      </c>
      <c r="E24" s="7" t="s">
        <v>129</v>
      </c>
      <c r="F24" s="7" t="s">
        <v>90</v>
      </c>
      <c r="G24" s="9">
        <v>6</v>
      </c>
      <c r="H24" s="13"/>
      <c r="I24" s="12">
        <f>ROUND((H24*G24),2)</f>
      </c>
      <c r="O24">
        <f>rekapitulace!H6</f>
      </c>
      <c r="P24">
        <f>O24/100*I24</f>
      </c>
    </row>
    <row r="25" ht="25.5">
      <c r="E25" s="14" t="s">
        <v>130</v>
      </c>
    </row>
    <row r="26" ht="409.5">
      <c r="E26" s="14" t="s">
        <v>127</v>
      </c>
    </row>
    <row r="27" spans="1:16" ht="12.75">
      <c r="A27" s="7">
        <v>5</v>
      </c>
      <c r="B27" s="7" t="s">
        <v>45</v>
      </c>
      <c r="C27" s="7" t="s">
        <v>88</v>
      </c>
      <c r="D27" s="7" t="s">
        <v>24</v>
      </c>
      <c r="E27" s="7" t="s">
        <v>131</v>
      </c>
      <c r="F27" s="7" t="s">
        <v>90</v>
      </c>
      <c r="G27" s="9">
        <v>23.37</v>
      </c>
      <c r="H27" s="13"/>
      <c r="I27" s="12">
        <f>ROUND((H27*G27),2)</f>
      </c>
      <c r="O27">
        <f>rekapitulace!H6</f>
      </c>
      <c r="P27">
        <f>O27/100*I27</f>
      </c>
    </row>
    <row r="28" ht="38.25">
      <c r="E28" s="14" t="s">
        <v>132</v>
      </c>
    </row>
    <row r="29" ht="409.5">
      <c r="E29" s="14" t="s">
        <v>92</v>
      </c>
    </row>
    <row r="30" spans="1:16" ht="12.75">
      <c r="A30" s="7">
        <v>6</v>
      </c>
      <c r="B30" s="7" t="s">
        <v>45</v>
      </c>
      <c r="C30" s="7" t="s">
        <v>133</v>
      </c>
      <c r="D30" s="7" t="s">
        <v>47</v>
      </c>
      <c r="E30" s="7" t="s">
        <v>134</v>
      </c>
      <c r="F30" s="7" t="s">
        <v>135</v>
      </c>
      <c r="G30" s="9">
        <v>3618</v>
      </c>
      <c r="H30" s="13"/>
      <c r="I30" s="12">
        <f>ROUND((H30*G30),2)</f>
      </c>
      <c r="O30">
        <f>rekapitulace!H6</f>
      </c>
      <c r="P30">
        <f>O30/100*I30</f>
      </c>
    </row>
    <row r="31" ht="38.25">
      <c r="E31" s="14" t="s">
        <v>136</v>
      </c>
    </row>
    <row r="32" ht="191.25">
      <c r="E32" s="14" t="s">
        <v>97</v>
      </c>
    </row>
    <row r="33" spans="1:16" ht="12.75" customHeight="1">
      <c r="A33" s="15"/>
      <c r="B33" s="15"/>
      <c r="C33" s="15" t="s">
        <v>24</v>
      </c>
      <c r="D33" s="15"/>
      <c r="E33" s="15" t="s">
        <v>87</v>
      </c>
      <c r="F33" s="15"/>
      <c r="G33" s="15"/>
      <c r="H33" s="15"/>
      <c r="I33" s="15">
        <f>SUM(I21:I32)</f>
      </c>
      <c r="P33">
        <f>ROUND(SUM(P21:P32),2)</f>
      </c>
    </row>
    <row r="35" spans="1:9" ht="12.75" customHeight="1">
      <c r="A35" s="8"/>
      <c r="B35" s="8"/>
      <c r="C35" s="8" t="s">
        <v>38</v>
      </c>
      <c r="D35" s="8"/>
      <c r="E35" s="8" t="s">
        <v>137</v>
      </c>
      <c r="F35" s="8"/>
      <c r="G35" s="10"/>
      <c r="H35" s="8"/>
      <c r="I35" s="10"/>
    </row>
    <row r="36" spans="1:16" ht="12.75">
      <c r="A36" s="7">
        <v>7</v>
      </c>
      <c r="B36" s="7" t="s">
        <v>45</v>
      </c>
      <c r="C36" s="7" t="s">
        <v>138</v>
      </c>
      <c r="D36" s="7" t="s">
        <v>47</v>
      </c>
      <c r="E36" s="7" t="s">
        <v>139</v>
      </c>
      <c r="F36" s="7" t="s">
        <v>90</v>
      </c>
      <c r="G36" s="9">
        <v>23.37</v>
      </c>
      <c r="H36" s="13"/>
      <c r="I36" s="12">
        <f>ROUND((H36*G36),2)</f>
      </c>
      <c r="O36">
        <f>rekapitulace!H6</f>
      </c>
      <c r="P36">
        <f>O36/100*I36</f>
      </c>
    </row>
    <row r="37" ht="38.25">
      <c r="E37" s="14" t="s">
        <v>132</v>
      </c>
    </row>
    <row r="38" ht="409.5">
      <c r="E38" s="14" t="s">
        <v>140</v>
      </c>
    </row>
    <row r="39" spans="1:16" ht="12.75">
      <c r="A39" s="7">
        <v>8</v>
      </c>
      <c r="B39" s="7" t="s">
        <v>45</v>
      </c>
      <c r="C39" s="7" t="s">
        <v>141</v>
      </c>
      <c r="D39" s="7" t="s">
        <v>47</v>
      </c>
      <c r="E39" s="7" t="s">
        <v>142</v>
      </c>
      <c r="F39" s="7" t="s">
        <v>135</v>
      </c>
      <c r="G39" s="9">
        <v>3618</v>
      </c>
      <c r="H39" s="13"/>
      <c r="I39" s="12">
        <f>ROUND((H39*G39),2)</f>
      </c>
      <c r="O39">
        <f>rekapitulace!H6</f>
      </c>
      <c r="P39">
        <f>O39/100*I39</f>
      </c>
    </row>
    <row r="40" ht="38.25">
      <c r="E40" s="14" t="s">
        <v>136</v>
      </c>
    </row>
    <row r="41" ht="409.5">
      <c r="E41" s="14" t="s">
        <v>140</v>
      </c>
    </row>
    <row r="42" spans="1:16" ht="12.75">
      <c r="A42" s="7">
        <v>9</v>
      </c>
      <c r="B42" s="7" t="s">
        <v>45</v>
      </c>
      <c r="C42" s="7" t="s">
        <v>143</v>
      </c>
      <c r="D42" s="7" t="s">
        <v>47</v>
      </c>
      <c r="E42" s="7" t="s">
        <v>144</v>
      </c>
      <c r="F42" s="7" t="s">
        <v>135</v>
      </c>
      <c r="G42" s="9">
        <v>22799.05</v>
      </c>
      <c r="H42" s="13"/>
      <c r="I42" s="12">
        <f>ROUND((H42*G42),2)</f>
      </c>
      <c r="O42">
        <f>rekapitulace!H6</f>
      </c>
      <c r="P42">
        <f>O42/100*I42</f>
      </c>
    </row>
    <row r="43" ht="102">
      <c r="E43" s="14" t="s">
        <v>145</v>
      </c>
    </row>
    <row r="44" ht="357">
      <c r="E44" s="14" t="s">
        <v>146</v>
      </c>
    </row>
    <row r="45" spans="1:16" ht="12.75">
      <c r="A45" s="7">
        <v>10</v>
      </c>
      <c r="B45" s="7" t="s">
        <v>45</v>
      </c>
      <c r="C45" s="7" t="s">
        <v>147</v>
      </c>
      <c r="D45" s="7" t="s">
        <v>24</v>
      </c>
      <c r="E45" s="7" t="s">
        <v>148</v>
      </c>
      <c r="F45" s="7" t="s">
        <v>135</v>
      </c>
      <c r="G45" s="9">
        <v>44936.08</v>
      </c>
      <c r="H45" s="13"/>
      <c r="I45" s="12">
        <f>ROUND((H45*G45),2)</f>
      </c>
      <c r="O45">
        <f>rekapitulace!H6</f>
      </c>
      <c r="P45">
        <f>O45/100*I45</f>
      </c>
    </row>
    <row r="46" ht="204">
      <c r="E46" s="14" t="s">
        <v>149</v>
      </c>
    </row>
    <row r="47" ht="357">
      <c r="E47" s="14" t="s">
        <v>146</v>
      </c>
    </row>
    <row r="48" spans="1:16" ht="12.75">
      <c r="A48" s="7">
        <v>11</v>
      </c>
      <c r="B48" s="7" t="s">
        <v>45</v>
      </c>
      <c r="C48" s="7" t="s">
        <v>147</v>
      </c>
      <c r="D48" s="7" t="s">
        <v>35</v>
      </c>
      <c r="E48" s="7" t="s">
        <v>150</v>
      </c>
      <c r="F48" s="7" t="s">
        <v>135</v>
      </c>
      <c r="G48" s="9">
        <v>17920</v>
      </c>
      <c r="H48" s="13"/>
      <c r="I48" s="12">
        <f>ROUND((H48*G48),2)</f>
      </c>
      <c r="O48">
        <f>rekapitulace!H6</f>
      </c>
      <c r="P48">
        <f>O48/100*I48</f>
      </c>
    </row>
    <row r="49" ht="51">
      <c r="E49" s="14" t="s">
        <v>151</v>
      </c>
    </row>
    <row r="50" ht="357">
      <c r="E50" s="14" t="s">
        <v>146</v>
      </c>
    </row>
    <row r="51" spans="1:16" ht="12.75">
      <c r="A51" s="7">
        <v>12</v>
      </c>
      <c r="B51" s="7" t="s">
        <v>45</v>
      </c>
      <c r="C51" s="7" t="s">
        <v>152</v>
      </c>
      <c r="D51" s="7" t="s">
        <v>47</v>
      </c>
      <c r="E51" s="7" t="s">
        <v>153</v>
      </c>
      <c r="F51" s="7" t="s">
        <v>90</v>
      </c>
      <c r="G51" s="9">
        <v>270.842</v>
      </c>
      <c r="H51" s="13"/>
      <c r="I51" s="12">
        <f>ROUND((H51*G51),2)</f>
      </c>
      <c r="O51">
        <f>rekapitulace!H6</f>
      </c>
      <c r="P51">
        <f>O51/100*I51</f>
      </c>
    </row>
    <row r="52" ht="191.25">
      <c r="E52" s="14" t="s">
        <v>154</v>
      </c>
    </row>
    <row r="53" ht="409.5">
      <c r="E53" s="14" t="s">
        <v>155</v>
      </c>
    </row>
    <row r="54" spans="1:16" ht="12.75">
      <c r="A54" s="7">
        <v>13</v>
      </c>
      <c r="B54" s="7" t="s">
        <v>45</v>
      </c>
      <c r="C54" s="7" t="s">
        <v>156</v>
      </c>
      <c r="D54" s="7" t="s">
        <v>24</v>
      </c>
      <c r="E54" s="7" t="s">
        <v>157</v>
      </c>
      <c r="F54" s="7" t="s">
        <v>90</v>
      </c>
      <c r="G54" s="9">
        <v>350.188</v>
      </c>
      <c r="H54" s="13"/>
      <c r="I54" s="12">
        <f>ROUND((H54*G54),2)</f>
      </c>
      <c r="O54">
        <f>rekapitulace!H6</f>
      </c>
      <c r="P54">
        <f>O54/100*I54</f>
      </c>
    </row>
    <row r="55" ht="280.5">
      <c r="E55" s="14" t="s">
        <v>158</v>
      </c>
    </row>
    <row r="56" ht="409.5">
      <c r="E56" s="14" t="s">
        <v>155</v>
      </c>
    </row>
    <row r="57" spans="1:16" ht="12.75">
      <c r="A57" s="7">
        <v>14</v>
      </c>
      <c r="B57" s="7" t="s">
        <v>45</v>
      </c>
      <c r="C57" s="7" t="s">
        <v>156</v>
      </c>
      <c r="D57" s="7" t="s">
        <v>35</v>
      </c>
      <c r="E57" s="7" t="s">
        <v>159</v>
      </c>
      <c r="F57" s="7" t="s">
        <v>90</v>
      </c>
      <c r="G57" s="9">
        <v>273.266</v>
      </c>
      <c r="H57" s="13"/>
      <c r="I57" s="12">
        <f>ROUND((H57*G57),2)</f>
      </c>
      <c r="O57">
        <f>rekapitulace!H6</f>
      </c>
      <c r="P57">
        <f>O57/100*I57</f>
      </c>
    </row>
    <row r="58" ht="280.5">
      <c r="E58" s="14" t="s">
        <v>160</v>
      </c>
    </row>
    <row r="59" ht="409.5">
      <c r="E59" s="14" t="s">
        <v>155</v>
      </c>
    </row>
    <row r="60" spans="1:16" ht="12.75">
      <c r="A60" s="7">
        <v>15</v>
      </c>
      <c r="B60" s="7" t="s">
        <v>45</v>
      </c>
      <c r="C60" s="7" t="s">
        <v>161</v>
      </c>
      <c r="D60" s="7" t="s">
        <v>47</v>
      </c>
      <c r="E60" s="7" t="s">
        <v>162</v>
      </c>
      <c r="F60" s="7" t="s">
        <v>90</v>
      </c>
      <c r="G60" s="9">
        <v>170.692</v>
      </c>
      <c r="H60" s="13"/>
      <c r="I60" s="12">
        <f>ROUND((H60*G60),2)</f>
      </c>
      <c r="O60">
        <f>rekapitulace!H6</f>
      </c>
      <c r="P60">
        <f>O60/100*I60</f>
      </c>
    </row>
    <row r="61" ht="76.5">
      <c r="E61" s="14" t="s">
        <v>163</v>
      </c>
    </row>
    <row r="62" ht="409.5">
      <c r="E62" s="14" t="s">
        <v>155</v>
      </c>
    </row>
    <row r="63" spans="1:16" ht="12.75">
      <c r="A63" s="7">
        <v>16</v>
      </c>
      <c r="B63" s="7" t="s">
        <v>45</v>
      </c>
      <c r="C63" s="7" t="s">
        <v>164</v>
      </c>
      <c r="D63" s="7" t="s">
        <v>24</v>
      </c>
      <c r="E63" s="7" t="s">
        <v>165</v>
      </c>
      <c r="F63" s="7" t="s">
        <v>90</v>
      </c>
      <c r="G63" s="9">
        <v>355.474</v>
      </c>
      <c r="H63" s="13"/>
      <c r="I63" s="12">
        <f>ROUND((H63*G63),2)</f>
      </c>
      <c r="O63">
        <f>rekapitulace!H6</f>
      </c>
      <c r="P63">
        <f>O63/100*I63</f>
      </c>
    </row>
    <row r="64" ht="204">
      <c r="E64" s="14" t="s">
        <v>166</v>
      </c>
    </row>
    <row r="65" ht="409.5">
      <c r="E65" s="14" t="s">
        <v>155</v>
      </c>
    </row>
    <row r="66" spans="1:16" ht="12.75">
      <c r="A66" s="7">
        <v>17</v>
      </c>
      <c r="B66" s="7" t="s">
        <v>45</v>
      </c>
      <c r="C66" s="7" t="s">
        <v>164</v>
      </c>
      <c r="D66" s="7" t="s">
        <v>35</v>
      </c>
      <c r="E66" s="7" t="s">
        <v>167</v>
      </c>
      <c r="F66" s="7" t="s">
        <v>90</v>
      </c>
      <c r="G66" s="9">
        <v>286.69</v>
      </c>
      <c r="H66" s="13"/>
      <c r="I66" s="12">
        <f>ROUND((H66*G66),2)</f>
      </c>
      <c r="O66">
        <f>rekapitulace!H6</f>
      </c>
      <c r="P66">
        <f>O66/100*I66</f>
      </c>
    </row>
    <row r="67" ht="191.25">
      <c r="E67" s="14" t="s">
        <v>168</v>
      </c>
    </row>
    <row r="68" ht="409.5">
      <c r="E68" s="14" t="s">
        <v>155</v>
      </c>
    </row>
    <row r="69" spans="1:16" ht="12.75">
      <c r="A69" s="7">
        <v>18</v>
      </c>
      <c r="B69" s="7" t="s">
        <v>45</v>
      </c>
      <c r="C69" s="7" t="s">
        <v>164</v>
      </c>
      <c r="D69" s="7" t="s">
        <v>36</v>
      </c>
      <c r="E69" s="7" t="s">
        <v>169</v>
      </c>
      <c r="F69" s="7" t="s">
        <v>90</v>
      </c>
      <c r="G69" s="9">
        <v>418.571</v>
      </c>
      <c r="H69" s="13"/>
      <c r="I69" s="12">
        <f>ROUND((H69*G69),2)</f>
      </c>
      <c r="O69">
        <f>rekapitulace!H6</f>
      </c>
      <c r="P69">
        <f>O69/100*I69</f>
      </c>
    </row>
    <row r="70" ht="191.25">
      <c r="E70" s="14" t="s">
        <v>170</v>
      </c>
    </row>
    <row r="71" ht="409.5">
      <c r="E71" s="14" t="s">
        <v>155</v>
      </c>
    </row>
    <row r="72" spans="1:16" ht="12.75">
      <c r="A72" s="7">
        <v>19</v>
      </c>
      <c r="B72" s="7" t="s">
        <v>45</v>
      </c>
      <c r="C72" s="7" t="s">
        <v>171</v>
      </c>
      <c r="D72" s="7" t="s">
        <v>24</v>
      </c>
      <c r="E72" s="7" t="s">
        <v>172</v>
      </c>
      <c r="F72" s="7" t="s">
        <v>90</v>
      </c>
      <c r="G72" s="9">
        <v>1075.295</v>
      </c>
      <c r="H72" s="13"/>
      <c r="I72" s="12">
        <f>ROUND((H72*G72),2)</f>
      </c>
      <c r="O72">
        <f>rekapitulace!H6</f>
      </c>
      <c r="P72">
        <f>O72/100*I72</f>
      </c>
    </row>
    <row r="73" ht="127.5">
      <c r="E73" s="14" t="s">
        <v>173</v>
      </c>
    </row>
    <row r="74" ht="409.5">
      <c r="E74" s="14" t="s">
        <v>155</v>
      </c>
    </row>
    <row r="75" spans="1:16" ht="12.75">
      <c r="A75" s="7">
        <v>20</v>
      </c>
      <c r="B75" s="7" t="s">
        <v>45</v>
      </c>
      <c r="C75" s="7" t="s">
        <v>171</v>
      </c>
      <c r="D75" s="7" t="s">
        <v>35</v>
      </c>
      <c r="E75" s="7" t="s">
        <v>174</v>
      </c>
      <c r="F75" s="7" t="s">
        <v>90</v>
      </c>
      <c r="G75" s="9">
        <v>896</v>
      </c>
      <c r="H75" s="13"/>
      <c r="I75" s="12">
        <f>ROUND((H75*G75),2)</f>
      </c>
      <c r="O75">
        <f>rekapitulace!H6</f>
      </c>
      <c r="P75">
        <f>O75/100*I75</f>
      </c>
    </row>
    <row r="76" ht="25.5">
      <c r="E76" s="14" t="s">
        <v>175</v>
      </c>
    </row>
    <row r="77" ht="409.5">
      <c r="E77" s="14" t="s">
        <v>155</v>
      </c>
    </row>
    <row r="78" spans="1:16" ht="12.75">
      <c r="A78" s="7">
        <v>21</v>
      </c>
      <c r="B78" s="7" t="s">
        <v>45</v>
      </c>
      <c r="C78" s="7" t="s">
        <v>176</v>
      </c>
      <c r="D78" s="7" t="s">
        <v>47</v>
      </c>
      <c r="E78" s="7" t="s">
        <v>177</v>
      </c>
      <c r="F78" s="7" t="s">
        <v>135</v>
      </c>
      <c r="G78" s="9">
        <v>22.4</v>
      </c>
      <c r="H78" s="13"/>
      <c r="I78" s="12">
        <f>ROUND((H78*G78),2)</f>
      </c>
      <c r="O78">
        <f>rekapitulace!H6</f>
      </c>
      <c r="P78">
        <f>O78/100*I78</f>
      </c>
    </row>
    <row r="79" ht="25.5">
      <c r="E79" s="14" t="s">
        <v>178</v>
      </c>
    </row>
    <row r="80" ht="409.5">
      <c r="E80" s="14" t="s">
        <v>179</v>
      </c>
    </row>
    <row r="81" spans="1:16" ht="12.75">
      <c r="A81" s="7">
        <v>22</v>
      </c>
      <c r="B81" s="7" t="s">
        <v>45</v>
      </c>
      <c r="C81" s="7" t="s">
        <v>180</v>
      </c>
      <c r="D81" s="7" t="s">
        <v>47</v>
      </c>
      <c r="E81" s="7" t="s">
        <v>181</v>
      </c>
      <c r="F81" s="7" t="s">
        <v>95</v>
      </c>
      <c r="G81" s="9">
        <v>299.4</v>
      </c>
      <c r="H81" s="13"/>
      <c r="I81" s="12">
        <f>ROUND((H81*G81),2)</f>
      </c>
      <c r="O81">
        <f>rekapitulace!H6</f>
      </c>
      <c r="P81">
        <f>O81/100*I81</f>
      </c>
    </row>
    <row r="82" ht="63.75">
      <c r="E82" s="14" t="s">
        <v>182</v>
      </c>
    </row>
    <row r="83" ht="140.25">
      <c r="E83" s="14" t="s">
        <v>183</v>
      </c>
    </row>
    <row r="84" spans="1:16" ht="12.75" customHeight="1">
      <c r="A84" s="15"/>
      <c r="B84" s="15"/>
      <c r="C84" s="15" t="s">
        <v>38</v>
      </c>
      <c r="D84" s="15"/>
      <c r="E84" s="15" t="s">
        <v>137</v>
      </c>
      <c r="F84" s="15"/>
      <c r="G84" s="15"/>
      <c r="H84" s="15"/>
      <c r="I84" s="15">
        <f>SUM(I36:I83)</f>
      </c>
      <c r="P84">
        <f>ROUND(SUM(P36:P83),2)</f>
      </c>
    </row>
    <row r="86" spans="1:9" ht="12.75" customHeight="1">
      <c r="A86" s="8"/>
      <c r="B86" s="8"/>
      <c r="C86" s="8" t="s">
        <v>42</v>
      </c>
      <c r="D86" s="8"/>
      <c r="E86" s="8" t="s">
        <v>105</v>
      </c>
      <c r="F86" s="8"/>
      <c r="G86" s="10"/>
      <c r="H86" s="8"/>
      <c r="I86" s="10"/>
    </row>
    <row r="87" spans="1:16" ht="12.75">
      <c r="A87" s="7">
        <v>23</v>
      </c>
      <c r="B87" s="7" t="s">
        <v>45</v>
      </c>
      <c r="C87" s="7" t="s">
        <v>184</v>
      </c>
      <c r="D87" s="7" t="s">
        <v>47</v>
      </c>
      <c r="E87" s="7" t="s">
        <v>185</v>
      </c>
      <c r="F87" s="7" t="s">
        <v>135</v>
      </c>
      <c r="G87" s="9">
        <v>1481.001</v>
      </c>
      <c r="H87" s="13"/>
      <c r="I87" s="12">
        <f>ROUND((H87*G87),2)</f>
      </c>
      <c r="O87">
        <f>rekapitulace!H6</f>
      </c>
      <c r="P87">
        <f>O87/100*I87</f>
      </c>
    </row>
    <row r="88" ht="409.5">
      <c r="E88" s="14" t="s">
        <v>186</v>
      </c>
    </row>
    <row r="89" ht="204">
      <c r="E89" s="14" t="s">
        <v>187</v>
      </c>
    </row>
    <row r="90" spans="1:16" ht="12.75">
      <c r="A90" s="7">
        <v>24</v>
      </c>
      <c r="B90" s="7" t="s">
        <v>45</v>
      </c>
      <c r="C90" s="7" t="s">
        <v>188</v>
      </c>
      <c r="D90" s="7" t="s">
        <v>47</v>
      </c>
      <c r="E90" s="7" t="s">
        <v>189</v>
      </c>
      <c r="F90" s="7" t="s">
        <v>135</v>
      </c>
      <c r="G90" s="9">
        <v>1481.001</v>
      </c>
      <c r="H90" s="13"/>
      <c r="I90" s="12">
        <f>ROUND((H90*G90),2)</f>
      </c>
      <c r="O90">
        <f>rekapitulace!H6</f>
      </c>
      <c r="P90">
        <f>O90/100*I90</f>
      </c>
    </row>
    <row r="91" ht="409.5">
      <c r="E91" s="14" t="s">
        <v>186</v>
      </c>
    </row>
    <row r="92" ht="204">
      <c r="E92" s="14" t="s">
        <v>187</v>
      </c>
    </row>
    <row r="93" spans="1:16" ht="12.75">
      <c r="A93" s="7">
        <v>25</v>
      </c>
      <c r="B93" s="7" t="s">
        <v>45</v>
      </c>
      <c r="C93" s="7" t="s">
        <v>190</v>
      </c>
      <c r="D93" s="7" t="s">
        <v>47</v>
      </c>
      <c r="E93" s="7" t="s">
        <v>191</v>
      </c>
      <c r="F93" s="7" t="s">
        <v>95</v>
      </c>
      <c r="G93" s="9">
        <v>60</v>
      </c>
      <c r="H93" s="13"/>
      <c r="I93" s="12">
        <f>ROUND((H93*G93),2)</f>
      </c>
      <c r="O93">
        <f>rekapitulace!H6</f>
      </c>
      <c r="P93">
        <f>O93/100*I93</f>
      </c>
    </row>
    <row r="94" ht="25.5">
      <c r="E94" s="14" t="s">
        <v>192</v>
      </c>
    </row>
    <row r="95" ht="242.25">
      <c r="E95" s="14" t="s">
        <v>193</v>
      </c>
    </row>
    <row r="96" spans="1:16" ht="12.75">
      <c r="A96" s="7">
        <v>26</v>
      </c>
      <c r="B96" s="7" t="s">
        <v>45</v>
      </c>
      <c r="C96" s="7" t="s">
        <v>194</v>
      </c>
      <c r="D96" s="7" t="s">
        <v>47</v>
      </c>
      <c r="E96" s="7" t="s">
        <v>195</v>
      </c>
      <c r="F96" s="7" t="s">
        <v>95</v>
      </c>
      <c r="G96" s="9">
        <v>261.6</v>
      </c>
      <c r="H96" s="13"/>
      <c r="I96" s="12">
        <f>ROUND((H96*G96),2)</f>
      </c>
      <c r="O96">
        <f>rekapitulace!H6</f>
      </c>
      <c r="P96">
        <f>O96/100*I96</f>
      </c>
    </row>
    <row r="97" ht="38.25">
      <c r="E97" s="14" t="s">
        <v>196</v>
      </c>
    </row>
    <row r="98" ht="293.25">
      <c r="E98" s="14" t="s">
        <v>197</v>
      </c>
    </row>
    <row r="99" spans="1:16" ht="12.75">
      <c r="A99" s="7">
        <v>27</v>
      </c>
      <c r="B99" s="7" t="s">
        <v>45</v>
      </c>
      <c r="C99" s="7" t="s">
        <v>198</v>
      </c>
      <c r="D99" s="7" t="s">
        <v>47</v>
      </c>
      <c r="E99" s="7" t="s">
        <v>199</v>
      </c>
      <c r="F99" s="7" t="s">
        <v>95</v>
      </c>
      <c r="G99" s="9">
        <v>37.8</v>
      </c>
      <c r="H99" s="13"/>
      <c r="I99" s="12">
        <f>ROUND((H99*G99),2)</f>
      </c>
      <c r="O99">
        <f>rekapitulace!H6</f>
      </c>
      <c r="P99">
        <f>O99/100*I99</f>
      </c>
    </row>
    <row r="100" ht="51">
      <c r="E100" s="14" t="s">
        <v>200</v>
      </c>
    </row>
    <row r="101" ht="140.25">
      <c r="E101" s="14" t="s">
        <v>201</v>
      </c>
    </row>
    <row r="102" spans="1:16" ht="12.75">
      <c r="A102" s="7">
        <v>28</v>
      </c>
      <c r="B102" s="7" t="s">
        <v>45</v>
      </c>
      <c r="C102" s="7" t="s">
        <v>198</v>
      </c>
      <c r="D102" s="7" t="s">
        <v>202</v>
      </c>
      <c r="E102" s="7" t="s">
        <v>203</v>
      </c>
      <c r="F102" s="7" t="s">
        <v>95</v>
      </c>
      <c r="G102" s="9">
        <v>673</v>
      </c>
      <c r="H102" s="13"/>
      <c r="I102" s="12">
        <f>ROUND((H102*G102),2)</f>
      </c>
      <c r="O102">
        <f>rekapitulace!H6</f>
      </c>
      <c r="P102">
        <f>O102/100*I102</f>
      </c>
    </row>
    <row r="103" ht="25.5">
      <c r="E103" s="14" t="s">
        <v>204</v>
      </c>
    </row>
    <row r="104" ht="140.25">
      <c r="E104" s="14" t="s">
        <v>201</v>
      </c>
    </row>
    <row r="105" spans="1:16" ht="12.75" customHeight="1">
      <c r="A105" s="15"/>
      <c r="B105" s="15"/>
      <c r="C105" s="15" t="s">
        <v>42</v>
      </c>
      <c r="D105" s="15"/>
      <c r="E105" s="15" t="s">
        <v>105</v>
      </c>
      <c r="F105" s="15"/>
      <c r="G105" s="15"/>
      <c r="H105" s="15"/>
      <c r="I105" s="15">
        <f>SUM(I87:I104)</f>
      </c>
      <c r="P105">
        <f>ROUND(SUM(P87:P104),2)</f>
      </c>
    </row>
    <row r="107" spans="1:16" ht="12.75" customHeight="1">
      <c r="A107" s="15"/>
      <c r="B107" s="15"/>
      <c r="C107" s="15"/>
      <c r="D107" s="15"/>
      <c r="E107" s="15" t="s">
        <v>67</v>
      </c>
      <c r="F107" s="15"/>
      <c r="G107" s="15"/>
      <c r="H107" s="15"/>
      <c r="I107" s="15">
        <f>+I18+I33+I84+I105</f>
      </c>
      <c r="P107">
        <f>+P18+P33+P84+P105</f>
      </c>
    </row>
    <row r="109" spans="1:9" ht="12.75" customHeight="1">
      <c r="A109" s="8" t="s">
        <v>68</v>
      </c>
      <c r="B109" s="8"/>
      <c r="C109" s="8"/>
      <c r="D109" s="8"/>
      <c r="E109" s="8"/>
      <c r="F109" s="8"/>
      <c r="G109" s="8"/>
      <c r="H109" s="8"/>
      <c r="I109" s="8"/>
    </row>
    <row r="110" spans="1:9" ht="12.75" customHeight="1">
      <c r="A110" s="8"/>
      <c r="B110" s="8"/>
      <c r="C110" s="8"/>
      <c r="D110" s="8"/>
      <c r="E110" s="8" t="s">
        <v>69</v>
      </c>
      <c r="F110" s="8"/>
      <c r="G110" s="8"/>
      <c r="H110" s="8"/>
      <c r="I110" s="8"/>
    </row>
    <row r="111" spans="1:16" ht="12.75" customHeight="1">
      <c r="A111" s="15"/>
      <c r="B111" s="15"/>
      <c r="C111" s="15"/>
      <c r="D111" s="15"/>
      <c r="E111" s="15" t="s">
        <v>70</v>
      </c>
      <c r="F111" s="15"/>
      <c r="G111" s="15"/>
      <c r="H111" s="15"/>
      <c r="I111" s="15">
        <v>0</v>
      </c>
      <c r="P111">
        <v>0</v>
      </c>
    </row>
    <row r="112" spans="1:9" ht="12.75" customHeight="1">
      <c r="A112" s="15"/>
      <c r="B112" s="15"/>
      <c r="C112" s="15"/>
      <c r="D112" s="15"/>
      <c r="E112" s="15" t="s">
        <v>71</v>
      </c>
      <c r="F112" s="15"/>
      <c r="G112" s="15"/>
      <c r="H112" s="15"/>
      <c r="I112" s="15"/>
    </row>
    <row r="113" spans="1:16" ht="12.75" customHeight="1">
      <c r="A113" s="15"/>
      <c r="B113" s="15"/>
      <c r="C113" s="15"/>
      <c r="D113" s="15"/>
      <c r="E113" s="15" t="s">
        <v>72</v>
      </c>
      <c r="F113" s="15"/>
      <c r="G113" s="15"/>
      <c r="H113" s="15"/>
      <c r="I113" s="15">
        <v>0</v>
      </c>
      <c r="P113">
        <v>0</v>
      </c>
    </row>
    <row r="114" spans="1:16" ht="12.75" customHeight="1">
      <c r="A114" s="15"/>
      <c r="B114" s="15"/>
      <c r="C114" s="15"/>
      <c r="D114" s="15"/>
      <c r="E114" s="15" t="s">
        <v>73</v>
      </c>
      <c r="F114" s="15"/>
      <c r="G114" s="15"/>
      <c r="H114" s="15"/>
      <c r="I114" s="15">
        <f>I111+I113</f>
      </c>
      <c r="P114">
        <f>P111+P113</f>
      </c>
    </row>
    <row r="116" spans="1:16" ht="12.75" customHeight="1">
      <c r="A116" s="15"/>
      <c r="B116" s="15"/>
      <c r="C116" s="15"/>
      <c r="D116" s="15"/>
      <c r="E116" s="15" t="s">
        <v>73</v>
      </c>
      <c r="F116" s="15"/>
      <c r="G116" s="15"/>
      <c r="H116" s="15"/>
      <c r="I116" s="15">
        <f>I107+I114</f>
      </c>
      <c r="P116">
        <f>P107+P114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205</v>
      </c>
      <c r="D5" s="5"/>
      <c r="E5" s="5" t="s">
        <v>206</v>
      </c>
    </row>
    <row r="6" spans="1:5" ht="12.75" customHeight="1">
      <c r="A6" t="s">
        <v>18</v>
      </c>
      <c r="C6" s="5" t="s">
        <v>207</v>
      </c>
      <c r="D6" s="5"/>
      <c r="E6" s="5" t="s">
        <v>43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44</v>
      </c>
      <c r="D11" s="8"/>
      <c r="E11" s="8" t="s">
        <v>43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208</v>
      </c>
      <c r="D12" s="7" t="s">
        <v>47</v>
      </c>
      <c r="E12" s="7" t="s">
        <v>209</v>
      </c>
      <c r="F12" s="7" t="s">
        <v>49</v>
      </c>
      <c r="G12" s="9">
        <v>1</v>
      </c>
      <c r="H12" s="13"/>
      <c r="I12" s="12">
        <f>ROUND((H12*G12),2)</f>
      </c>
      <c r="O12">
        <f>rekapitulace!H6</f>
      </c>
      <c r="P12">
        <f>O12/100*I12</f>
      </c>
    </row>
    <row r="13" ht="25.5">
      <c r="E13" s="14" t="s">
        <v>50</v>
      </c>
    </row>
    <row r="14" ht="114.75">
      <c r="E14" s="14" t="s">
        <v>210</v>
      </c>
    </row>
    <row r="15" spans="1:16" ht="12.75">
      <c r="A15" s="7">
        <v>2</v>
      </c>
      <c r="B15" s="7" t="s">
        <v>45</v>
      </c>
      <c r="C15" s="7" t="s">
        <v>208</v>
      </c>
      <c r="D15" s="7" t="s">
        <v>76</v>
      </c>
      <c r="E15" s="7" t="s">
        <v>211</v>
      </c>
      <c r="F15" s="7" t="s">
        <v>49</v>
      </c>
      <c r="G15" s="9">
        <v>1</v>
      </c>
      <c r="H15" s="13"/>
      <c r="I15" s="12">
        <f>ROUND((H15*G15),2)</f>
      </c>
      <c r="O15">
        <f>rekapitulace!H6</f>
      </c>
      <c r="P15">
        <f>O15/100*I15</f>
      </c>
    </row>
    <row r="16" ht="25.5">
      <c r="E16" s="14" t="s">
        <v>50</v>
      </c>
    </row>
    <row r="17" ht="114.75">
      <c r="E17" s="14" t="s">
        <v>210</v>
      </c>
    </row>
    <row r="18" spans="1:16" ht="12.75" customHeight="1">
      <c r="A18" s="15"/>
      <c r="B18" s="15"/>
      <c r="C18" s="15" t="s">
        <v>44</v>
      </c>
      <c r="D18" s="15"/>
      <c r="E18" s="15" t="s">
        <v>43</v>
      </c>
      <c r="F18" s="15"/>
      <c r="G18" s="15"/>
      <c r="H18" s="15"/>
      <c r="I18" s="15">
        <f>SUM(I12:I17)</f>
      </c>
      <c r="P18">
        <f>ROUND(SUM(P12:P17),2)</f>
      </c>
    </row>
    <row r="20" spans="1:16" ht="12.75" customHeight="1">
      <c r="A20" s="15"/>
      <c r="B20" s="15"/>
      <c r="C20" s="15"/>
      <c r="D20" s="15"/>
      <c r="E20" s="15" t="s">
        <v>67</v>
      </c>
      <c r="F20" s="15"/>
      <c r="G20" s="15"/>
      <c r="H20" s="15"/>
      <c r="I20" s="15">
        <f>+I18</f>
      </c>
      <c r="P20">
        <f>+P18</f>
      </c>
    </row>
    <row r="22" spans="1:9" ht="12.75" customHeight="1">
      <c r="A22" s="8" t="s">
        <v>68</v>
      </c>
      <c r="B22" s="8"/>
      <c r="C22" s="8"/>
      <c r="D22" s="8"/>
      <c r="E22" s="8"/>
      <c r="F22" s="8"/>
      <c r="G22" s="8"/>
      <c r="H22" s="8"/>
      <c r="I22" s="8"/>
    </row>
    <row r="23" spans="1:9" ht="12.75" customHeight="1">
      <c r="A23" s="8"/>
      <c r="B23" s="8"/>
      <c r="C23" s="8"/>
      <c r="D23" s="8"/>
      <c r="E23" s="8" t="s">
        <v>69</v>
      </c>
      <c r="F23" s="8"/>
      <c r="G23" s="8"/>
      <c r="H23" s="8"/>
      <c r="I23" s="8"/>
    </row>
    <row r="24" spans="1:16" ht="12.75" customHeight="1">
      <c r="A24" s="15"/>
      <c r="B24" s="15"/>
      <c r="C24" s="15"/>
      <c r="D24" s="15"/>
      <c r="E24" s="15" t="s">
        <v>70</v>
      </c>
      <c r="F24" s="15"/>
      <c r="G24" s="15"/>
      <c r="H24" s="15"/>
      <c r="I24" s="15">
        <v>0</v>
      </c>
      <c r="P24">
        <v>0</v>
      </c>
    </row>
    <row r="25" spans="1:9" ht="12.75" customHeight="1">
      <c r="A25" s="15"/>
      <c r="B25" s="15"/>
      <c r="C25" s="15"/>
      <c r="D25" s="15"/>
      <c r="E25" s="15" t="s">
        <v>71</v>
      </c>
      <c r="F25" s="15"/>
      <c r="G25" s="15"/>
      <c r="H25" s="15"/>
      <c r="I25" s="15"/>
    </row>
    <row r="26" spans="1:16" ht="12.75" customHeight="1">
      <c r="A26" s="15"/>
      <c r="B26" s="15"/>
      <c r="C26" s="15"/>
      <c r="D26" s="15"/>
      <c r="E26" s="15" t="s">
        <v>72</v>
      </c>
      <c r="F26" s="15"/>
      <c r="G26" s="15"/>
      <c r="H26" s="15"/>
      <c r="I26" s="15">
        <v>0</v>
      </c>
      <c r="P26">
        <v>0</v>
      </c>
    </row>
    <row r="27" spans="1:16" ht="12.75" customHeight="1">
      <c r="A27" s="15"/>
      <c r="B27" s="15"/>
      <c r="C27" s="15"/>
      <c r="D27" s="15"/>
      <c r="E27" s="15" t="s">
        <v>73</v>
      </c>
      <c r="F27" s="15"/>
      <c r="G27" s="15"/>
      <c r="H27" s="15"/>
      <c r="I27" s="15">
        <f>I24+I26</f>
      </c>
      <c r="P27">
        <f>P24+P26</f>
      </c>
    </row>
    <row r="29" spans="1:16" ht="12.75" customHeight="1">
      <c r="A29" s="15"/>
      <c r="B29" s="15"/>
      <c r="C29" s="15"/>
      <c r="D29" s="15"/>
      <c r="E29" s="15" t="s">
        <v>73</v>
      </c>
      <c r="F29" s="15"/>
      <c r="G29" s="15"/>
      <c r="H29" s="15"/>
      <c r="I29" s="15">
        <f>I20+I27</f>
      </c>
      <c r="P29">
        <f>P20+P27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205</v>
      </c>
      <c r="D5" s="5"/>
      <c r="E5" s="5" t="s">
        <v>206</v>
      </c>
    </row>
    <row r="6" spans="1:5" ht="12.75" customHeight="1">
      <c r="A6" t="s">
        <v>18</v>
      </c>
      <c r="C6" s="5" t="s">
        <v>212</v>
      </c>
      <c r="D6" s="5"/>
      <c r="E6" s="5" t="s">
        <v>213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42</v>
      </c>
      <c r="D11" s="8"/>
      <c r="E11" s="8" t="s">
        <v>105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214</v>
      </c>
      <c r="D12" s="7" t="s">
        <v>47</v>
      </c>
      <c r="E12" s="7" t="s">
        <v>215</v>
      </c>
      <c r="F12" s="7" t="s">
        <v>108</v>
      </c>
      <c r="G12" s="9">
        <v>40</v>
      </c>
      <c r="H12" s="13"/>
      <c r="I12" s="12">
        <f>ROUND((H12*G12),2)</f>
      </c>
      <c r="O12">
        <f>rekapitulace!H6</f>
      </c>
      <c r="P12">
        <f>O12/100*I12</f>
      </c>
    </row>
    <row r="13" ht="409.5">
      <c r="E13" s="14" t="s">
        <v>216</v>
      </c>
    </row>
    <row r="14" ht="280.5">
      <c r="E14" s="14" t="s">
        <v>217</v>
      </c>
    </row>
    <row r="15" spans="1:16" ht="12.75">
      <c r="A15" s="7">
        <v>2</v>
      </c>
      <c r="B15" s="7" t="s">
        <v>45</v>
      </c>
      <c r="C15" s="7" t="s">
        <v>218</v>
      </c>
      <c r="D15" s="7" t="s">
        <v>47</v>
      </c>
      <c r="E15" s="7" t="s">
        <v>219</v>
      </c>
      <c r="F15" s="7" t="s">
        <v>108</v>
      </c>
      <c r="G15" s="9">
        <v>40</v>
      </c>
      <c r="H15" s="13"/>
      <c r="I15" s="12">
        <f>ROUND((H15*G15),2)</f>
      </c>
      <c r="O15">
        <f>rekapitulace!H6</f>
      </c>
      <c r="P15">
        <f>O15/100*I15</f>
      </c>
    </row>
    <row r="16" ht="409.5">
      <c r="E16" s="14" t="s">
        <v>216</v>
      </c>
    </row>
    <row r="17" ht="165.75">
      <c r="E17" s="14" t="s">
        <v>220</v>
      </c>
    </row>
    <row r="18" spans="1:16" ht="12.75">
      <c r="A18" s="7">
        <v>3</v>
      </c>
      <c r="B18" s="7" t="s">
        <v>45</v>
      </c>
      <c r="C18" s="7" t="s">
        <v>221</v>
      </c>
      <c r="D18" s="7" t="s">
        <v>47</v>
      </c>
      <c r="E18" s="7" t="s">
        <v>222</v>
      </c>
      <c r="F18" s="7" t="s">
        <v>223</v>
      </c>
      <c r="G18" s="9">
        <v>1216</v>
      </c>
      <c r="H18" s="13"/>
      <c r="I18" s="12">
        <f>ROUND((H18*G18),2)</f>
      </c>
      <c r="O18">
        <f>rekapitulace!H6</f>
      </c>
      <c r="P18">
        <f>O18/100*I18</f>
      </c>
    </row>
    <row r="19" ht="409.5">
      <c r="E19" s="14" t="s">
        <v>224</v>
      </c>
    </row>
    <row r="20" ht="216.75">
      <c r="E20" s="14" t="s">
        <v>225</v>
      </c>
    </row>
    <row r="21" spans="1:16" ht="12.75">
      <c r="A21" s="7">
        <v>4</v>
      </c>
      <c r="B21" s="7" t="s">
        <v>45</v>
      </c>
      <c r="C21" s="7" t="s">
        <v>226</v>
      </c>
      <c r="D21" s="7" t="s">
        <v>47</v>
      </c>
      <c r="E21" s="7" t="s">
        <v>227</v>
      </c>
      <c r="F21" s="7" t="s">
        <v>108</v>
      </c>
      <c r="G21" s="9">
        <v>9</v>
      </c>
      <c r="H21" s="13"/>
      <c r="I21" s="12">
        <f>ROUND((H21*G21),2)</f>
      </c>
      <c r="O21">
        <f>rekapitulace!H6</f>
      </c>
      <c r="P21">
        <f>O21/100*I21</f>
      </c>
    </row>
    <row r="22" ht="25.5">
      <c r="E22" s="14" t="s">
        <v>228</v>
      </c>
    </row>
    <row r="23" ht="409.5">
      <c r="E23" s="14" t="s">
        <v>229</v>
      </c>
    </row>
    <row r="24" spans="1:16" ht="12.75">
      <c r="A24" s="7">
        <v>5</v>
      </c>
      <c r="B24" s="7" t="s">
        <v>45</v>
      </c>
      <c r="C24" s="7" t="s">
        <v>230</v>
      </c>
      <c r="D24" s="7" t="s">
        <v>47</v>
      </c>
      <c r="E24" s="7" t="s">
        <v>231</v>
      </c>
      <c r="F24" s="7" t="s">
        <v>108</v>
      </c>
      <c r="G24" s="9">
        <v>9</v>
      </c>
      <c r="H24" s="13"/>
      <c r="I24" s="12">
        <f>ROUND((H24*G24),2)</f>
      </c>
      <c r="O24">
        <f>rekapitulace!H6</f>
      </c>
      <c r="P24">
        <f>O24/100*I24</f>
      </c>
    </row>
    <row r="25" ht="25.5">
      <c r="E25" s="14" t="s">
        <v>228</v>
      </c>
    </row>
    <row r="26" ht="153">
      <c r="E26" s="14" t="s">
        <v>232</v>
      </c>
    </row>
    <row r="27" spans="1:16" ht="12.75">
      <c r="A27" s="7">
        <v>6</v>
      </c>
      <c r="B27" s="7" t="s">
        <v>45</v>
      </c>
      <c r="C27" s="7" t="s">
        <v>233</v>
      </c>
      <c r="D27" s="7" t="s">
        <v>47</v>
      </c>
      <c r="E27" s="7" t="s">
        <v>234</v>
      </c>
      <c r="F27" s="7" t="s">
        <v>223</v>
      </c>
      <c r="G27" s="9">
        <v>190</v>
      </c>
      <c r="H27" s="13"/>
      <c r="I27" s="12">
        <f>ROUND((H27*G27),2)</f>
      </c>
      <c r="O27">
        <f>rekapitulace!H6</f>
      </c>
      <c r="P27">
        <f>O27/100*I27</f>
      </c>
    </row>
    <row r="28" ht="25.5">
      <c r="E28" s="14" t="s">
        <v>235</v>
      </c>
    </row>
    <row r="29" ht="191.25">
      <c r="E29" s="14" t="s">
        <v>236</v>
      </c>
    </row>
    <row r="30" spans="1:16" ht="12.75">
      <c r="A30" s="7">
        <v>7</v>
      </c>
      <c r="B30" s="7" t="s">
        <v>45</v>
      </c>
      <c r="C30" s="7" t="s">
        <v>237</v>
      </c>
      <c r="D30" s="7" t="s">
        <v>47</v>
      </c>
      <c r="E30" s="7" t="s">
        <v>238</v>
      </c>
      <c r="F30" s="7" t="s">
        <v>108</v>
      </c>
      <c r="G30" s="9">
        <v>80</v>
      </c>
      <c r="H30" s="13"/>
      <c r="I30" s="12">
        <f>ROUND((H30*G30),2)</f>
      </c>
      <c r="O30">
        <f>rekapitulace!H6</f>
      </c>
      <c r="P30">
        <f>O30/100*I30</f>
      </c>
    </row>
    <row r="31" ht="25.5">
      <c r="E31" s="14" t="s">
        <v>239</v>
      </c>
    </row>
    <row r="32" ht="369.75">
      <c r="E32" s="14" t="s">
        <v>240</v>
      </c>
    </row>
    <row r="33" spans="1:16" ht="12.75">
      <c r="A33" s="7">
        <v>8</v>
      </c>
      <c r="B33" s="7" t="s">
        <v>45</v>
      </c>
      <c r="C33" s="7" t="s">
        <v>241</v>
      </c>
      <c r="D33" s="7" t="s">
        <v>47</v>
      </c>
      <c r="E33" s="7" t="s">
        <v>242</v>
      </c>
      <c r="F33" s="7" t="s">
        <v>108</v>
      </c>
      <c r="G33" s="9">
        <v>80</v>
      </c>
      <c r="H33" s="13"/>
      <c r="I33" s="12">
        <f>ROUND((H33*G33),2)</f>
      </c>
      <c r="O33">
        <f>rekapitulace!H6</f>
      </c>
      <c r="P33">
        <f>O33/100*I33</f>
      </c>
    </row>
    <row r="34" ht="25.5">
      <c r="E34" s="14" t="s">
        <v>239</v>
      </c>
    </row>
    <row r="35" ht="153">
      <c r="E35" s="14" t="s">
        <v>232</v>
      </c>
    </row>
    <row r="36" spans="1:16" ht="12.75">
      <c r="A36" s="7">
        <v>9</v>
      </c>
      <c r="B36" s="7" t="s">
        <v>45</v>
      </c>
      <c r="C36" s="7" t="s">
        <v>243</v>
      </c>
      <c r="D36" s="7" t="s">
        <v>47</v>
      </c>
      <c r="E36" s="7" t="s">
        <v>244</v>
      </c>
      <c r="F36" s="7" t="s">
        <v>223</v>
      </c>
      <c r="G36" s="9">
        <v>1520</v>
      </c>
      <c r="H36" s="13"/>
      <c r="I36" s="12">
        <f>ROUND((H36*G36),2)</f>
      </c>
      <c r="O36">
        <f>rekapitulace!H6</f>
      </c>
      <c r="P36">
        <f>O36/100*I36</f>
      </c>
    </row>
    <row r="37" ht="38.25">
      <c r="E37" s="14" t="s">
        <v>245</v>
      </c>
    </row>
    <row r="38" ht="191.25">
      <c r="E38" s="14" t="s">
        <v>236</v>
      </c>
    </row>
    <row r="39" spans="1:16" ht="12.75" customHeight="1">
      <c r="A39" s="15"/>
      <c r="B39" s="15"/>
      <c r="C39" s="15" t="s">
        <v>42</v>
      </c>
      <c r="D39" s="15"/>
      <c r="E39" s="15" t="s">
        <v>105</v>
      </c>
      <c r="F39" s="15"/>
      <c r="G39" s="15"/>
      <c r="H39" s="15"/>
      <c r="I39" s="15">
        <f>SUM(I12:I38)</f>
      </c>
      <c r="P39">
        <f>ROUND(SUM(P12:P38),2)</f>
      </c>
    </row>
    <row r="41" spans="1:16" ht="12.75" customHeight="1">
      <c r="A41" s="15"/>
      <c r="B41" s="15"/>
      <c r="C41" s="15"/>
      <c r="D41" s="15"/>
      <c r="E41" s="15" t="s">
        <v>67</v>
      </c>
      <c r="F41" s="15"/>
      <c r="G41" s="15"/>
      <c r="H41" s="15"/>
      <c r="I41" s="15">
        <f>+I39</f>
      </c>
      <c r="P41">
        <f>+P39</f>
      </c>
    </row>
    <row r="43" spans="1:9" ht="12.75" customHeight="1">
      <c r="A43" s="8" t="s">
        <v>68</v>
      </c>
      <c r="B43" s="8"/>
      <c r="C43" s="8"/>
      <c r="D43" s="8"/>
      <c r="E43" s="8"/>
      <c r="F43" s="8"/>
      <c r="G43" s="8"/>
      <c r="H43" s="8"/>
      <c r="I43" s="8"/>
    </row>
    <row r="44" spans="1:9" ht="12.75" customHeight="1">
      <c r="A44" s="8"/>
      <c r="B44" s="8"/>
      <c r="C44" s="8"/>
      <c r="D44" s="8"/>
      <c r="E44" s="8" t="s">
        <v>69</v>
      </c>
      <c r="F44" s="8"/>
      <c r="G44" s="8"/>
      <c r="H44" s="8"/>
      <c r="I44" s="8"/>
    </row>
    <row r="45" spans="1:16" ht="12.75" customHeight="1">
      <c r="A45" s="15"/>
      <c r="B45" s="15"/>
      <c r="C45" s="15"/>
      <c r="D45" s="15"/>
      <c r="E45" s="15" t="s">
        <v>70</v>
      </c>
      <c r="F45" s="15"/>
      <c r="G45" s="15"/>
      <c r="H45" s="15"/>
      <c r="I45" s="15">
        <v>0</v>
      </c>
      <c r="P45">
        <v>0</v>
      </c>
    </row>
    <row r="46" spans="1:9" ht="12.75" customHeight="1">
      <c r="A46" s="15"/>
      <c r="B46" s="15"/>
      <c r="C46" s="15"/>
      <c r="D46" s="15"/>
      <c r="E46" s="15" t="s">
        <v>71</v>
      </c>
      <c r="F46" s="15"/>
      <c r="G46" s="15"/>
      <c r="H46" s="15"/>
      <c r="I46" s="15"/>
    </row>
    <row r="47" spans="1:16" ht="12.75" customHeight="1">
      <c r="A47" s="15"/>
      <c r="B47" s="15"/>
      <c r="C47" s="15"/>
      <c r="D47" s="15"/>
      <c r="E47" s="15" t="s">
        <v>72</v>
      </c>
      <c r="F47" s="15"/>
      <c r="G47" s="15"/>
      <c r="H47" s="15"/>
      <c r="I47" s="15">
        <v>0</v>
      </c>
      <c r="P47">
        <v>0</v>
      </c>
    </row>
    <row r="48" spans="1:16" ht="12.75" customHeight="1">
      <c r="A48" s="15"/>
      <c r="B48" s="15"/>
      <c r="C48" s="15"/>
      <c r="D48" s="15"/>
      <c r="E48" s="15" t="s">
        <v>73</v>
      </c>
      <c r="F48" s="15"/>
      <c r="G48" s="15"/>
      <c r="H48" s="15"/>
      <c r="I48" s="15">
        <f>I45+I47</f>
      </c>
      <c r="P48">
        <f>P45+P47</f>
      </c>
    </row>
    <row r="50" spans="1:16" ht="12.75" customHeight="1">
      <c r="A50" s="15"/>
      <c r="B50" s="15"/>
      <c r="C50" s="15"/>
      <c r="D50" s="15"/>
      <c r="E50" s="15" t="s">
        <v>73</v>
      </c>
      <c r="F50" s="15"/>
      <c r="G50" s="15"/>
      <c r="H50" s="15"/>
      <c r="I50" s="15">
        <f>I41+I48</f>
      </c>
      <c r="P50">
        <f>P41+P48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205</v>
      </c>
      <c r="D5" s="5"/>
      <c r="E5" s="5" t="s">
        <v>206</v>
      </c>
    </row>
    <row r="6" spans="1:5" ht="12.75" customHeight="1">
      <c r="A6" t="s">
        <v>18</v>
      </c>
      <c r="C6" s="5" t="s">
        <v>246</v>
      </c>
      <c r="D6" s="5"/>
      <c r="E6" s="5" t="s">
        <v>247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42</v>
      </c>
      <c r="D11" s="8"/>
      <c r="E11" s="8" t="s">
        <v>105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214</v>
      </c>
      <c r="D12" s="7" t="s">
        <v>47</v>
      </c>
      <c r="E12" s="7" t="s">
        <v>215</v>
      </c>
      <c r="F12" s="7" t="s">
        <v>108</v>
      </c>
      <c r="G12" s="9">
        <v>24</v>
      </c>
      <c r="H12" s="13"/>
      <c r="I12" s="12">
        <f>ROUND((H12*G12),2)</f>
      </c>
      <c r="O12">
        <f>rekapitulace!H6</f>
      </c>
      <c r="P12">
        <f>O12/100*I12</f>
      </c>
    </row>
    <row r="13" ht="344.25">
      <c r="E13" s="14" t="s">
        <v>248</v>
      </c>
    </row>
    <row r="14" ht="280.5">
      <c r="E14" s="14" t="s">
        <v>217</v>
      </c>
    </row>
    <row r="15" spans="1:16" ht="12.75">
      <c r="A15" s="7">
        <v>2</v>
      </c>
      <c r="B15" s="7" t="s">
        <v>45</v>
      </c>
      <c r="C15" s="7" t="s">
        <v>218</v>
      </c>
      <c r="D15" s="7" t="s">
        <v>47</v>
      </c>
      <c r="E15" s="7" t="s">
        <v>219</v>
      </c>
      <c r="F15" s="7" t="s">
        <v>108</v>
      </c>
      <c r="G15" s="9">
        <v>24</v>
      </c>
      <c r="H15" s="13"/>
      <c r="I15" s="12">
        <f>ROUND((H15*G15),2)</f>
      </c>
      <c r="O15">
        <f>rekapitulace!H6</f>
      </c>
      <c r="P15">
        <f>O15/100*I15</f>
      </c>
    </row>
    <row r="16" ht="344.25">
      <c r="E16" s="14" t="s">
        <v>248</v>
      </c>
    </row>
    <row r="17" ht="165.75">
      <c r="E17" s="14" t="s">
        <v>220</v>
      </c>
    </row>
    <row r="18" spans="1:16" ht="12.75">
      <c r="A18" s="7">
        <v>3</v>
      </c>
      <c r="B18" s="7" t="s">
        <v>45</v>
      </c>
      <c r="C18" s="7" t="s">
        <v>221</v>
      </c>
      <c r="D18" s="7" t="s">
        <v>47</v>
      </c>
      <c r="E18" s="7" t="s">
        <v>249</v>
      </c>
      <c r="F18" s="7" t="s">
        <v>223</v>
      </c>
      <c r="G18" s="9">
        <v>760</v>
      </c>
      <c r="H18" s="13"/>
      <c r="I18" s="12">
        <f>ROUND((H18*G18),2)</f>
      </c>
      <c r="O18">
        <f>rekapitulace!H6</f>
      </c>
      <c r="P18">
        <f>O18/100*I18</f>
      </c>
    </row>
    <row r="19" ht="369.75">
      <c r="E19" s="14" t="s">
        <v>250</v>
      </c>
    </row>
    <row r="20" ht="216.75">
      <c r="E20" s="14" t="s">
        <v>225</v>
      </c>
    </row>
    <row r="21" spans="1:16" ht="12.75">
      <c r="A21" s="7">
        <v>4</v>
      </c>
      <c r="B21" s="7" t="s">
        <v>45</v>
      </c>
      <c r="C21" s="7" t="s">
        <v>251</v>
      </c>
      <c r="D21" s="7" t="s">
        <v>47</v>
      </c>
      <c r="E21" s="7" t="s">
        <v>252</v>
      </c>
      <c r="F21" s="7" t="s">
        <v>135</v>
      </c>
      <c r="G21" s="9">
        <v>4.25</v>
      </c>
      <c r="H21" s="13"/>
      <c r="I21" s="12">
        <f>ROUND((H21*G21),2)</f>
      </c>
      <c r="O21">
        <f>rekapitulace!H6</f>
      </c>
      <c r="P21">
        <f>O21/100*I21</f>
      </c>
    </row>
    <row r="22" ht="38.25">
      <c r="E22" s="14" t="s">
        <v>253</v>
      </c>
    </row>
    <row r="23" ht="114.75">
      <c r="E23" s="14" t="s">
        <v>254</v>
      </c>
    </row>
    <row r="24" spans="1:16" ht="12.75">
      <c r="A24" s="7">
        <v>5</v>
      </c>
      <c r="B24" s="7" t="s">
        <v>45</v>
      </c>
      <c r="C24" s="7" t="s">
        <v>255</v>
      </c>
      <c r="D24" s="7" t="s">
        <v>47</v>
      </c>
      <c r="E24" s="7" t="s">
        <v>256</v>
      </c>
      <c r="F24" s="7" t="s">
        <v>135</v>
      </c>
      <c r="G24" s="9">
        <v>4.25</v>
      </c>
      <c r="H24" s="13"/>
      <c r="I24" s="12">
        <f>ROUND((H24*G24),2)</f>
      </c>
      <c r="O24">
        <f>rekapitulace!H6</f>
      </c>
      <c r="P24">
        <f>O24/100*I24</f>
      </c>
    </row>
    <row r="25" ht="38.25">
      <c r="E25" s="14" t="s">
        <v>253</v>
      </c>
    </row>
    <row r="26" ht="165.75">
      <c r="E26" s="14" t="s">
        <v>257</v>
      </c>
    </row>
    <row r="27" spans="1:16" ht="12.75">
      <c r="A27" s="7">
        <v>6</v>
      </c>
      <c r="B27" s="7" t="s">
        <v>45</v>
      </c>
      <c r="C27" s="7" t="s">
        <v>226</v>
      </c>
      <c r="D27" s="7" t="s">
        <v>47</v>
      </c>
      <c r="E27" s="7" t="s">
        <v>227</v>
      </c>
      <c r="F27" s="7" t="s">
        <v>108</v>
      </c>
      <c r="G27" s="9">
        <v>2</v>
      </c>
      <c r="H27" s="13"/>
      <c r="I27" s="12">
        <f>ROUND((H27*G27),2)</f>
      </c>
      <c r="O27">
        <f>rekapitulace!H6</f>
      </c>
      <c r="P27">
        <f>O27/100*I27</f>
      </c>
    </row>
    <row r="28" ht="25.5">
      <c r="E28" s="14" t="s">
        <v>258</v>
      </c>
    </row>
    <row r="29" ht="409.5">
      <c r="E29" s="14" t="s">
        <v>229</v>
      </c>
    </row>
    <row r="30" spans="1:16" ht="12.75">
      <c r="A30" s="7">
        <v>7</v>
      </c>
      <c r="B30" s="7" t="s">
        <v>45</v>
      </c>
      <c r="C30" s="7" t="s">
        <v>230</v>
      </c>
      <c r="D30" s="7" t="s">
        <v>47</v>
      </c>
      <c r="E30" s="7" t="s">
        <v>231</v>
      </c>
      <c r="F30" s="7" t="s">
        <v>108</v>
      </c>
      <c r="G30" s="9">
        <v>2</v>
      </c>
      <c r="H30" s="13"/>
      <c r="I30" s="12">
        <f>ROUND((H30*G30),2)</f>
      </c>
      <c r="O30">
        <f>rekapitulace!H6</f>
      </c>
      <c r="P30">
        <f>O30/100*I30</f>
      </c>
    </row>
    <row r="31" ht="25.5">
      <c r="E31" s="14" t="s">
        <v>258</v>
      </c>
    </row>
    <row r="32" ht="153">
      <c r="E32" s="14" t="s">
        <v>232</v>
      </c>
    </row>
    <row r="33" spans="1:16" ht="12.75">
      <c r="A33" s="7">
        <v>8</v>
      </c>
      <c r="B33" s="7" t="s">
        <v>45</v>
      </c>
      <c r="C33" s="7" t="s">
        <v>233</v>
      </c>
      <c r="D33" s="7" t="s">
        <v>47</v>
      </c>
      <c r="E33" s="7" t="s">
        <v>234</v>
      </c>
      <c r="F33" s="7" t="s">
        <v>223</v>
      </c>
      <c r="G33" s="9">
        <v>76</v>
      </c>
      <c r="H33" s="13"/>
      <c r="I33" s="12">
        <f>ROUND((H33*G33),2)</f>
      </c>
      <c r="O33">
        <f>rekapitulace!H6</f>
      </c>
      <c r="P33">
        <f>O33/100*I33</f>
      </c>
    </row>
    <row r="34" ht="25.5">
      <c r="E34" s="14" t="s">
        <v>259</v>
      </c>
    </row>
    <row r="35" ht="191.25">
      <c r="E35" s="14" t="s">
        <v>236</v>
      </c>
    </row>
    <row r="36" spans="1:16" ht="12.75">
      <c r="A36" s="7">
        <v>9</v>
      </c>
      <c r="B36" s="7" t="s">
        <v>45</v>
      </c>
      <c r="C36" s="7" t="s">
        <v>260</v>
      </c>
      <c r="D36" s="7" t="s">
        <v>47</v>
      </c>
      <c r="E36" s="7" t="s">
        <v>261</v>
      </c>
      <c r="F36" s="7" t="s">
        <v>108</v>
      </c>
      <c r="G36" s="9">
        <v>2</v>
      </c>
      <c r="H36" s="13"/>
      <c r="I36" s="12">
        <f>ROUND((H36*G36),2)</f>
      </c>
      <c r="O36">
        <f>rekapitulace!H6</f>
      </c>
      <c r="P36">
        <f>O36/100*I36</f>
      </c>
    </row>
    <row r="37" ht="25.5">
      <c r="E37" s="14" t="s">
        <v>258</v>
      </c>
    </row>
    <row r="38" ht="409.5">
      <c r="E38" s="14" t="s">
        <v>229</v>
      </c>
    </row>
    <row r="39" spans="1:16" ht="12.75">
      <c r="A39" s="7">
        <v>10</v>
      </c>
      <c r="B39" s="7" t="s">
        <v>45</v>
      </c>
      <c r="C39" s="7" t="s">
        <v>262</v>
      </c>
      <c r="D39" s="7" t="s">
        <v>47</v>
      </c>
      <c r="E39" s="7" t="s">
        <v>263</v>
      </c>
      <c r="F39" s="7" t="s">
        <v>108</v>
      </c>
      <c r="G39" s="9">
        <v>2</v>
      </c>
      <c r="H39" s="13"/>
      <c r="I39" s="12">
        <f>ROUND((H39*G39),2)</f>
      </c>
      <c r="O39">
        <f>rekapitulace!H6</f>
      </c>
      <c r="P39">
        <f>O39/100*I39</f>
      </c>
    </row>
    <row r="40" ht="25.5">
      <c r="E40" s="14" t="s">
        <v>258</v>
      </c>
    </row>
    <row r="41" ht="153">
      <c r="E41" s="14" t="s">
        <v>232</v>
      </c>
    </row>
    <row r="42" spans="1:16" ht="12.75">
      <c r="A42" s="7">
        <v>11</v>
      </c>
      <c r="B42" s="7" t="s">
        <v>45</v>
      </c>
      <c r="C42" s="7" t="s">
        <v>264</v>
      </c>
      <c r="D42" s="7" t="s">
        <v>47</v>
      </c>
      <c r="E42" s="7" t="s">
        <v>265</v>
      </c>
      <c r="F42" s="7" t="s">
        <v>223</v>
      </c>
      <c r="G42" s="9">
        <v>38</v>
      </c>
      <c r="H42" s="13"/>
      <c r="I42" s="12">
        <f>ROUND((H42*G42),2)</f>
      </c>
      <c r="O42">
        <f>rekapitulace!H6</f>
      </c>
      <c r="P42">
        <f>O42/100*I42</f>
      </c>
    </row>
    <row r="43" ht="25.5">
      <c r="E43" s="14" t="s">
        <v>266</v>
      </c>
    </row>
    <row r="44" ht="191.25">
      <c r="E44" s="14" t="s">
        <v>236</v>
      </c>
    </row>
    <row r="45" spans="1:16" ht="12.75">
      <c r="A45" s="7">
        <v>12</v>
      </c>
      <c r="B45" s="7" t="s">
        <v>45</v>
      </c>
      <c r="C45" s="7" t="s">
        <v>267</v>
      </c>
      <c r="D45" s="7" t="s">
        <v>47</v>
      </c>
      <c r="E45" s="7" t="s">
        <v>268</v>
      </c>
      <c r="F45" s="7" t="s">
        <v>108</v>
      </c>
      <c r="G45" s="9">
        <v>4</v>
      </c>
      <c r="H45" s="13"/>
      <c r="I45" s="12">
        <f>ROUND((H45*G45),2)</f>
      </c>
      <c r="O45">
        <f>rekapitulace!H6</f>
      </c>
      <c r="P45">
        <f>O45/100*I45</f>
      </c>
    </row>
    <row r="46" ht="25.5">
      <c r="E46" s="14" t="s">
        <v>269</v>
      </c>
    </row>
    <row r="47" ht="409.5">
      <c r="E47" s="14" t="s">
        <v>229</v>
      </c>
    </row>
    <row r="48" spans="1:16" ht="12.75">
      <c r="A48" s="7">
        <v>13</v>
      </c>
      <c r="B48" s="7" t="s">
        <v>45</v>
      </c>
      <c r="C48" s="7" t="s">
        <v>270</v>
      </c>
      <c r="D48" s="7" t="s">
        <v>47</v>
      </c>
      <c r="E48" s="7" t="s">
        <v>271</v>
      </c>
      <c r="F48" s="7" t="s">
        <v>108</v>
      </c>
      <c r="G48" s="9">
        <v>4</v>
      </c>
      <c r="H48" s="13"/>
      <c r="I48" s="12">
        <f>ROUND((H48*G48),2)</f>
      </c>
      <c r="O48">
        <f>rekapitulace!H6</f>
      </c>
      <c r="P48">
        <f>O48/100*I48</f>
      </c>
    </row>
    <row r="49" ht="25.5">
      <c r="E49" s="14" t="s">
        <v>269</v>
      </c>
    </row>
    <row r="50" ht="153">
      <c r="E50" s="14" t="s">
        <v>232</v>
      </c>
    </row>
    <row r="51" spans="1:16" ht="12.75">
      <c r="A51" s="7">
        <v>14</v>
      </c>
      <c r="B51" s="7" t="s">
        <v>45</v>
      </c>
      <c r="C51" s="7" t="s">
        <v>272</v>
      </c>
      <c r="D51" s="7" t="s">
        <v>47</v>
      </c>
      <c r="E51" s="7" t="s">
        <v>273</v>
      </c>
      <c r="F51" s="7" t="s">
        <v>223</v>
      </c>
      <c r="G51" s="9">
        <v>76</v>
      </c>
      <c r="H51" s="13"/>
      <c r="I51" s="12">
        <f>ROUND((H51*G51),2)</f>
      </c>
      <c r="O51">
        <f>rekapitulace!H6</f>
      </c>
      <c r="P51">
        <f>O51/100*I51</f>
      </c>
    </row>
    <row r="52" ht="25.5">
      <c r="E52" s="14" t="s">
        <v>259</v>
      </c>
    </row>
    <row r="53" ht="191.25">
      <c r="E53" s="14" t="s">
        <v>236</v>
      </c>
    </row>
    <row r="54" spans="1:16" ht="12.75">
      <c r="A54" s="7">
        <v>15</v>
      </c>
      <c r="B54" s="7" t="s">
        <v>45</v>
      </c>
      <c r="C54" s="7" t="s">
        <v>274</v>
      </c>
      <c r="D54" s="7" t="s">
        <v>47</v>
      </c>
      <c r="E54" s="7" t="s">
        <v>275</v>
      </c>
      <c r="F54" s="7" t="s">
        <v>108</v>
      </c>
      <c r="G54" s="9">
        <v>2</v>
      </c>
      <c r="H54" s="13"/>
      <c r="I54" s="12">
        <f>ROUND((H54*G54),2)</f>
      </c>
      <c r="O54">
        <f>rekapitulace!H6</f>
      </c>
      <c r="P54">
        <f>O54/100*I54</f>
      </c>
    </row>
    <row r="55" ht="25.5">
      <c r="E55" s="14" t="s">
        <v>258</v>
      </c>
    </row>
    <row r="56" ht="369.75">
      <c r="E56" s="14" t="s">
        <v>240</v>
      </c>
    </row>
    <row r="57" spans="1:16" ht="12.75">
      <c r="A57" s="7">
        <v>16</v>
      </c>
      <c r="B57" s="7" t="s">
        <v>45</v>
      </c>
      <c r="C57" s="7" t="s">
        <v>276</v>
      </c>
      <c r="D57" s="7" t="s">
        <v>47</v>
      </c>
      <c r="E57" s="7" t="s">
        <v>277</v>
      </c>
      <c r="F57" s="7" t="s">
        <v>108</v>
      </c>
      <c r="G57" s="9">
        <v>2</v>
      </c>
      <c r="H57" s="13"/>
      <c r="I57" s="12">
        <f>ROUND((H57*G57),2)</f>
      </c>
      <c r="O57">
        <f>rekapitulace!H6</f>
      </c>
      <c r="P57">
        <f>O57/100*I57</f>
      </c>
    </row>
    <row r="58" ht="25.5">
      <c r="E58" s="14" t="s">
        <v>258</v>
      </c>
    </row>
    <row r="59" ht="153">
      <c r="E59" s="14" t="s">
        <v>232</v>
      </c>
    </row>
    <row r="60" spans="1:16" ht="12.75">
      <c r="A60" s="7">
        <v>17</v>
      </c>
      <c r="B60" s="7" t="s">
        <v>45</v>
      </c>
      <c r="C60" s="7" t="s">
        <v>278</v>
      </c>
      <c r="D60" s="7" t="s">
        <v>47</v>
      </c>
      <c r="E60" s="7" t="s">
        <v>279</v>
      </c>
      <c r="F60" s="7" t="s">
        <v>223</v>
      </c>
      <c r="G60" s="9">
        <v>38</v>
      </c>
      <c r="H60" s="13"/>
      <c r="I60" s="12">
        <f>ROUND((H60*G60),2)</f>
      </c>
      <c r="O60">
        <f>rekapitulace!H6</f>
      </c>
      <c r="P60">
        <f>O60/100*I60</f>
      </c>
    </row>
    <row r="61" ht="25.5">
      <c r="E61" s="14" t="s">
        <v>266</v>
      </c>
    </row>
    <row r="62" ht="191.25">
      <c r="E62" s="14" t="s">
        <v>236</v>
      </c>
    </row>
    <row r="63" spans="1:16" ht="12.75">
      <c r="A63" s="7">
        <v>18</v>
      </c>
      <c r="B63" s="7" t="s">
        <v>45</v>
      </c>
      <c r="C63" s="7" t="s">
        <v>237</v>
      </c>
      <c r="D63" s="7" t="s">
        <v>47</v>
      </c>
      <c r="E63" s="7" t="s">
        <v>280</v>
      </c>
      <c r="F63" s="7" t="s">
        <v>108</v>
      </c>
      <c r="G63" s="9">
        <v>74</v>
      </c>
      <c r="H63" s="13"/>
      <c r="I63" s="12">
        <f>ROUND((H63*G63),2)</f>
      </c>
      <c r="O63">
        <f>rekapitulace!H6</f>
      </c>
      <c r="P63">
        <f>O63/100*I63</f>
      </c>
    </row>
    <row r="64" ht="51">
      <c r="E64" s="14" t="s">
        <v>281</v>
      </c>
    </row>
    <row r="65" ht="369.75">
      <c r="E65" s="14" t="s">
        <v>240</v>
      </c>
    </row>
    <row r="66" spans="1:16" ht="12.75">
      <c r="A66" s="7">
        <v>19</v>
      </c>
      <c r="B66" s="7" t="s">
        <v>45</v>
      </c>
      <c r="C66" s="7" t="s">
        <v>241</v>
      </c>
      <c r="D66" s="7" t="s">
        <v>47</v>
      </c>
      <c r="E66" s="7" t="s">
        <v>282</v>
      </c>
      <c r="F66" s="7" t="s">
        <v>108</v>
      </c>
      <c r="G66" s="9">
        <v>74</v>
      </c>
      <c r="H66" s="13"/>
      <c r="I66" s="12">
        <f>ROUND((H66*G66),2)</f>
      </c>
      <c r="O66">
        <f>rekapitulace!H6</f>
      </c>
      <c r="P66">
        <f>O66/100*I66</f>
      </c>
    </row>
    <row r="67" ht="51">
      <c r="E67" s="14" t="s">
        <v>281</v>
      </c>
    </row>
    <row r="68" ht="153">
      <c r="E68" s="14" t="s">
        <v>232</v>
      </c>
    </row>
    <row r="69" spans="1:16" ht="12.75">
      <c r="A69" s="7">
        <v>20</v>
      </c>
      <c r="B69" s="7" t="s">
        <v>45</v>
      </c>
      <c r="C69" s="7" t="s">
        <v>243</v>
      </c>
      <c r="D69" s="7" t="s">
        <v>47</v>
      </c>
      <c r="E69" s="7" t="s">
        <v>244</v>
      </c>
      <c r="F69" s="7" t="s">
        <v>223</v>
      </c>
      <c r="G69" s="9">
        <v>1406</v>
      </c>
      <c r="H69" s="13"/>
      <c r="I69" s="12">
        <f>ROUND((H69*G69),2)</f>
      </c>
      <c r="O69">
        <f>rekapitulace!H6</f>
      </c>
      <c r="P69">
        <f>O69/100*I69</f>
      </c>
    </row>
    <row r="70" ht="63.75">
      <c r="E70" s="14" t="s">
        <v>283</v>
      </c>
    </row>
    <row r="71" ht="191.25">
      <c r="E71" s="14" t="s">
        <v>236</v>
      </c>
    </row>
    <row r="72" spans="1:16" ht="12.75" customHeight="1">
      <c r="A72" s="15"/>
      <c r="B72" s="15"/>
      <c r="C72" s="15" t="s">
        <v>42</v>
      </c>
      <c r="D72" s="15"/>
      <c r="E72" s="15" t="s">
        <v>105</v>
      </c>
      <c r="F72" s="15"/>
      <c r="G72" s="15"/>
      <c r="H72" s="15"/>
      <c r="I72" s="15">
        <f>SUM(I12:I71)</f>
      </c>
      <c r="P72">
        <f>ROUND(SUM(P12:P71),2)</f>
      </c>
    </row>
    <row r="74" spans="1:16" ht="12.75" customHeight="1">
      <c r="A74" s="15"/>
      <c r="B74" s="15"/>
      <c r="C74" s="15"/>
      <c r="D74" s="15"/>
      <c r="E74" s="15" t="s">
        <v>67</v>
      </c>
      <c r="F74" s="15"/>
      <c r="G74" s="15"/>
      <c r="H74" s="15"/>
      <c r="I74" s="15">
        <f>+I72</f>
      </c>
      <c r="P74">
        <f>+P72</f>
      </c>
    </row>
    <row r="76" spans="1:9" ht="12.75" customHeight="1">
      <c r="A76" s="8" t="s">
        <v>68</v>
      </c>
      <c r="B76" s="8"/>
      <c r="C76" s="8"/>
      <c r="D76" s="8"/>
      <c r="E76" s="8"/>
      <c r="F76" s="8"/>
      <c r="G76" s="8"/>
      <c r="H76" s="8"/>
      <c r="I76" s="8"/>
    </row>
    <row r="77" spans="1:9" ht="12.75" customHeight="1">
      <c r="A77" s="8"/>
      <c r="B77" s="8"/>
      <c r="C77" s="8"/>
      <c r="D77" s="8"/>
      <c r="E77" s="8" t="s">
        <v>69</v>
      </c>
      <c r="F77" s="8"/>
      <c r="G77" s="8"/>
      <c r="H77" s="8"/>
      <c r="I77" s="8"/>
    </row>
    <row r="78" spans="1:16" ht="12.75" customHeight="1">
      <c r="A78" s="15"/>
      <c r="B78" s="15"/>
      <c r="C78" s="15"/>
      <c r="D78" s="15"/>
      <c r="E78" s="15" t="s">
        <v>70</v>
      </c>
      <c r="F78" s="15"/>
      <c r="G78" s="15"/>
      <c r="H78" s="15"/>
      <c r="I78" s="15">
        <v>0</v>
      </c>
      <c r="P78">
        <v>0</v>
      </c>
    </row>
    <row r="79" spans="1:9" ht="12.75" customHeight="1">
      <c r="A79" s="15"/>
      <c r="B79" s="15"/>
      <c r="C79" s="15"/>
      <c r="D79" s="15"/>
      <c r="E79" s="15" t="s">
        <v>71</v>
      </c>
      <c r="F79" s="15"/>
      <c r="G79" s="15"/>
      <c r="H79" s="15"/>
      <c r="I79" s="15"/>
    </row>
    <row r="80" spans="1:16" ht="12.75" customHeight="1">
      <c r="A80" s="15"/>
      <c r="B80" s="15"/>
      <c r="C80" s="15"/>
      <c r="D80" s="15"/>
      <c r="E80" s="15" t="s">
        <v>72</v>
      </c>
      <c r="F80" s="15"/>
      <c r="G80" s="15"/>
      <c r="H80" s="15"/>
      <c r="I80" s="15">
        <v>0</v>
      </c>
      <c r="P80">
        <v>0</v>
      </c>
    </row>
    <row r="81" spans="1:16" ht="12.75" customHeight="1">
      <c r="A81" s="15"/>
      <c r="B81" s="15"/>
      <c r="C81" s="15"/>
      <c r="D81" s="15"/>
      <c r="E81" s="15" t="s">
        <v>73</v>
      </c>
      <c r="F81" s="15"/>
      <c r="G81" s="15"/>
      <c r="H81" s="15"/>
      <c r="I81" s="15">
        <f>I78+I80</f>
      </c>
      <c r="P81">
        <f>P78+P80</f>
      </c>
    </row>
    <row r="83" spans="1:16" ht="12.75" customHeight="1">
      <c r="A83" s="15"/>
      <c r="B83" s="15"/>
      <c r="C83" s="15"/>
      <c r="D83" s="15"/>
      <c r="E83" s="15" t="s">
        <v>73</v>
      </c>
      <c r="F83" s="15"/>
      <c r="G83" s="15"/>
      <c r="H83" s="15"/>
      <c r="I83" s="15">
        <f>I74+I81</f>
      </c>
      <c r="P83">
        <f>P74+P81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/>
      <c r="E4" s="5" t="s">
        <v>20</v>
      </c>
    </row>
    <row r="5" spans="1:5" ht="12.75" customHeight="1">
      <c r="A5" t="s">
        <v>17</v>
      </c>
      <c r="C5" s="5" t="s">
        <v>205</v>
      </c>
      <c r="D5" s="5"/>
      <c r="E5" s="5" t="s">
        <v>206</v>
      </c>
    </row>
    <row r="6" spans="1:5" ht="12.75" customHeight="1">
      <c r="A6" t="s">
        <v>18</v>
      </c>
      <c r="C6" s="5" t="s">
        <v>284</v>
      </c>
      <c r="D6" s="5"/>
      <c r="E6" s="5" t="s">
        <v>285</v>
      </c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 t="s">
        <v>31</v>
      </c>
      <c r="I8" s="4"/>
      <c r="O8" t="s">
        <v>34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32</v>
      </c>
      <c r="I9" s="4" t="s">
        <v>33</v>
      </c>
      <c r="O9" t="s">
        <v>11</v>
      </c>
    </row>
    <row r="10" spans="1:9" ht="14.25">
      <c r="A10" s="4" t="s">
        <v>24</v>
      </c>
      <c r="B10" s="4" t="s">
        <v>35</v>
      </c>
      <c r="C10" s="4" t="s">
        <v>36</v>
      </c>
      <c r="D10" s="4" t="s">
        <v>37</v>
      </c>
      <c r="E10" s="4" t="s">
        <v>38</v>
      </c>
      <c r="F10" s="4" t="s">
        <v>39</v>
      </c>
      <c r="G10" s="4" t="s">
        <v>40</v>
      </c>
      <c r="H10" s="4" t="s">
        <v>41</v>
      </c>
      <c r="I10" s="4" t="s">
        <v>42</v>
      </c>
    </row>
    <row r="11" spans="1:9" ht="12.75" customHeight="1">
      <c r="A11" s="8"/>
      <c r="B11" s="8"/>
      <c r="C11" s="8" t="s">
        <v>42</v>
      </c>
      <c r="D11" s="8"/>
      <c r="E11" s="8" t="s">
        <v>105</v>
      </c>
      <c r="F11" s="8"/>
      <c r="G11" s="10"/>
      <c r="H11" s="8"/>
      <c r="I11" s="10"/>
    </row>
    <row r="12" spans="1:16" ht="12.75">
      <c r="A12" s="7">
        <v>1</v>
      </c>
      <c r="B12" s="7" t="s">
        <v>45</v>
      </c>
      <c r="C12" s="7" t="s">
        <v>214</v>
      </c>
      <c r="D12" s="7" t="s">
        <v>47</v>
      </c>
      <c r="E12" s="7" t="s">
        <v>215</v>
      </c>
      <c r="F12" s="7" t="s">
        <v>108</v>
      </c>
      <c r="G12" s="9">
        <v>24</v>
      </c>
      <c r="H12" s="13"/>
      <c r="I12" s="12">
        <f>ROUND((H12*G12),2)</f>
      </c>
      <c r="O12">
        <f>rekapitulace!H6</f>
      </c>
      <c r="P12">
        <f>O12/100*I12</f>
      </c>
    </row>
    <row r="13" ht="344.25">
      <c r="E13" s="14" t="s">
        <v>248</v>
      </c>
    </row>
    <row r="14" ht="280.5">
      <c r="E14" s="14" t="s">
        <v>217</v>
      </c>
    </row>
    <row r="15" spans="1:16" ht="12.75">
      <c r="A15" s="7">
        <v>2</v>
      </c>
      <c r="B15" s="7" t="s">
        <v>45</v>
      </c>
      <c r="C15" s="7" t="s">
        <v>218</v>
      </c>
      <c r="D15" s="7" t="s">
        <v>47</v>
      </c>
      <c r="E15" s="7" t="s">
        <v>219</v>
      </c>
      <c r="F15" s="7" t="s">
        <v>108</v>
      </c>
      <c r="G15" s="9">
        <v>24</v>
      </c>
      <c r="H15" s="13"/>
      <c r="I15" s="12">
        <f>ROUND((H15*G15),2)</f>
      </c>
      <c r="O15">
        <f>rekapitulace!H6</f>
      </c>
      <c r="P15">
        <f>O15/100*I15</f>
      </c>
    </row>
    <row r="16" ht="344.25">
      <c r="E16" s="14" t="s">
        <v>248</v>
      </c>
    </row>
    <row r="17" ht="165.75">
      <c r="E17" s="14" t="s">
        <v>220</v>
      </c>
    </row>
    <row r="18" spans="1:16" ht="12.75">
      <c r="A18" s="7">
        <v>3</v>
      </c>
      <c r="B18" s="7" t="s">
        <v>45</v>
      </c>
      <c r="C18" s="7" t="s">
        <v>221</v>
      </c>
      <c r="D18" s="7" t="s">
        <v>47</v>
      </c>
      <c r="E18" s="7" t="s">
        <v>249</v>
      </c>
      <c r="F18" s="7" t="s">
        <v>223</v>
      </c>
      <c r="G18" s="9">
        <v>760</v>
      </c>
      <c r="H18" s="13"/>
      <c r="I18" s="12">
        <f>ROUND((H18*G18),2)</f>
      </c>
      <c r="O18">
        <f>rekapitulace!H6</f>
      </c>
      <c r="P18">
        <f>O18/100*I18</f>
      </c>
    </row>
    <row r="19" ht="369.75">
      <c r="E19" s="14" t="s">
        <v>250</v>
      </c>
    </row>
    <row r="20" ht="216.75">
      <c r="E20" s="14" t="s">
        <v>225</v>
      </c>
    </row>
    <row r="21" spans="1:16" ht="12.75">
      <c r="A21" s="7">
        <v>4</v>
      </c>
      <c r="B21" s="7" t="s">
        <v>45</v>
      </c>
      <c r="C21" s="7" t="s">
        <v>251</v>
      </c>
      <c r="D21" s="7" t="s">
        <v>47</v>
      </c>
      <c r="E21" s="7" t="s">
        <v>252</v>
      </c>
      <c r="F21" s="7" t="s">
        <v>135</v>
      </c>
      <c r="G21" s="9">
        <v>4.25</v>
      </c>
      <c r="H21" s="13"/>
      <c r="I21" s="12">
        <f>ROUND((H21*G21),2)</f>
      </c>
      <c r="O21">
        <f>rekapitulace!H6</f>
      </c>
      <c r="P21">
        <f>O21/100*I21</f>
      </c>
    </row>
    <row r="22" ht="38.25">
      <c r="E22" s="14" t="s">
        <v>253</v>
      </c>
    </row>
    <row r="23" ht="114.75">
      <c r="E23" s="14" t="s">
        <v>254</v>
      </c>
    </row>
    <row r="24" spans="1:16" ht="12.75">
      <c r="A24" s="7">
        <v>5</v>
      </c>
      <c r="B24" s="7" t="s">
        <v>45</v>
      </c>
      <c r="C24" s="7" t="s">
        <v>255</v>
      </c>
      <c r="D24" s="7" t="s">
        <v>47</v>
      </c>
      <c r="E24" s="7" t="s">
        <v>256</v>
      </c>
      <c r="F24" s="7" t="s">
        <v>135</v>
      </c>
      <c r="G24" s="9">
        <v>4.25</v>
      </c>
      <c r="H24" s="13"/>
      <c r="I24" s="12">
        <f>ROUND((H24*G24),2)</f>
      </c>
      <c r="O24">
        <f>rekapitulace!H6</f>
      </c>
      <c r="P24">
        <f>O24/100*I24</f>
      </c>
    </row>
    <row r="25" ht="38.25">
      <c r="E25" s="14" t="s">
        <v>253</v>
      </c>
    </row>
    <row r="26" ht="165.75">
      <c r="E26" s="14" t="s">
        <v>257</v>
      </c>
    </row>
    <row r="27" spans="1:16" ht="12.75">
      <c r="A27" s="7">
        <v>6</v>
      </c>
      <c r="B27" s="7" t="s">
        <v>45</v>
      </c>
      <c r="C27" s="7" t="s">
        <v>226</v>
      </c>
      <c r="D27" s="7" t="s">
        <v>47</v>
      </c>
      <c r="E27" s="7" t="s">
        <v>227</v>
      </c>
      <c r="F27" s="7" t="s">
        <v>108</v>
      </c>
      <c r="G27" s="9">
        <v>2</v>
      </c>
      <c r="H27" s="13"/>
      <c r="I27" s="12">
        <f>ROUND((H27*G27),2)</f>
      </c>
      <c r="O27">
        <f>rekapitulace!H6</f>
      </c>
      <c r="P27">
        <f>O27/100*I27</f>
      </c>
    </row>
    <row r="28" ht="25.5">
      <c r="E28" s="14" t="s">
        <v>258</v>
      </c>
    </row>
    <row r="29" ht="409.5">
      <c r="E29" s="14" t="s">
        <v>229</v>
      </c>
    </row>
    <row r="30" spans="1:16" ht="12.75">
      <c r="A30" s="7">
        <v>7</v>
      </c>
      <c r="B30" s="7" t="s">
        <v>45</v>
      </c>
      <c r="C30" s="7" t="s">
        <v>230</v>
      </c>
      <c r="D30" s="7" t="s">
        <v>47</v>
      </c>
      <c r="E30" s="7" t="s">
        <v>231</v>
      </c>
      <c r="F30" s="7" t="s">
        <v>108</v>
      </c>
      <c r="G30" s="9">
        <v>2</v>
      </c>
      <c r="H30" s="13"/>
      <c r="I30" s="12">
        <f>ROUND((H30*G30),2)</f>
      </c>
      <c r="O30">
        <f>rekapitulace!H6</f>
      </c>
      <c r="P30">
        <f>O30/100*I30</f>
      </c>
    </row>
    <row r="31" ht="25.5">
      <c r="E31" s="14" t="s">
        <v>258</v>
      </c>
    </row>
    <row r="32" ht="153">
      <c r="E32" s="14" t="s">
        <v>232</v>
      </c>
    </row>
    <row r="33" spans="1:16" ht="12.75">
      <c r="A33" s="7">
        <v>8</v>
      </c>
      <c r="B33" s="7" t="s">
        <v>45</v>
      </c>
      <c r="C33" s="7" t="s">
        <v>233</v>
      </c>
      <c r="D33" s="7" t="s">
        <v>47</v>
      </c>
      <c r="E33" s="7" t="s">
        <v>234</v>
      </c>
      <c r="F33" s="7" t="s">
        <v>223</v>
      </c>
      <c r="G33" s="9">
        <v>76</v>
      </c>
      <c r="H33" s="13"/>
      <c r="I33" s="12">
        <f>ROUND((H33*G33),2)</f>
      </c>
      <c r="O33">
        <f>rekapitulace!H6</f>
      </c>
      <c r="P33">
        <f>O33/100*I33</f>
      </c>
    </row>
    <row r="34" ht="25.5">
      <c r="E34" s="14" t="s">
        <v>259</v>
      </c>
    </row>
    <row r="35" ht="191.25">
      <c r="E35" s="14" t="s">
        <v>236</v>
      </c>
    </row>
    <row r="36" spans="1:16" ht="12.75">
      <c r="A36" s="7">
        <v>9</v>
      </c>
      <c r="B36" s="7" t="s">
        <v>45</v>
      </c>
      <c r="C36" s="7" t="s">
        <v>260</v>
      </c>
      <c r="D36" s="7" t="s">
        <v>47</v>
      </c>
      <c r="E36" s="7" t="s">
        <v>261</v>
      </c>
      <c r="F36" s="7" t="s">
        <v>108</v>
      </c>
      <c r="G36" s="9">
        <v>2</v>
      </c>
      <c r="H36" s="13"/>
      <c r="I36" s="12">
        <f>ROUND((H36*G36),2)</f>
      </c>
      <c r="O36">
        <f>rekapitulace!H6</f>
      </c>
      <c r="P36">
        <f>O36/100*I36</f>
      </c>
    </row>
    <row r="37" ht="25.5">
      <c r="E37" s="14" t="s">
        <v>258</v>
      </c>
    </row>
    <row r="38" ht="409.5">
      <c r="E38" s="14" t="s">
        <v>229</v>
      </c>
    </row>
    <row r="39" spans="1:16" ht="12.75">
      <c r="A39" s="7">
        <v>10</v>
      </c>
      <c r="B39" s="7" t="s">
        <v>45</v>
      </c>
      <c r="C39" s="7" t="s">
        <v>262</v>
      </c>
      <c r="D39" s="7" t="s">
        <v>47</v>
      </c>
      <c r="E39" s="7" t="s">
        <v>263</v>
      </c>
      <c r="F39" s="7" t="s">
        <v>108</v>
      </c>
      <c r="G39" s="9">
        <v>2</v>
      </c>
      <c r="H39" s="13"/>
      <c r="I39" s="12">
        <f>ROUND((H39*G39),2)</f>
      </c>
      <c r="O39">
        <f>rekapitulace!H6</f>
      </c>
      <c r="P39">
        <f>O39/100*I39</f>
      </c>
    </row>
    <row r="40" ht="25.5">
      <c r="E40" s="14" t="s">
        <v>258</v>
      </c>
    </row>
    <row r="41" ht="153">
      <c r="E41" s="14" t="s">
        <v>232</v>
      </c>
    </row>
    <row r="42" spans="1:16" ht="12.75">
      <c r="A42" s="7">
        <v>11</v>
      </c>
      <c r="B42" s="7" t="s">
        <v>45</v>
      </c>
      <c r="C42" s="7" t="s">
        <v>264</v>
      </c>
      <c r="D42" s="7" t="s">
        <v>47</v>
      </c>
      <c r="E42" s="7" t="s">
        <v>265</v>
      </c>
      <c r="F42" s="7" t="s">
        <v>223</v>
      </c>
      <c r="G42" s="9">
        <v>38</v>
      </c>
      <c r="H42" s="13"/>
      <c r="I42" s="12">
        <f>ROUND((H42*G42),2)</f>
      </c>
      <c r="O42">
        <f>rekapitulace!H6</f>
      </c>
      <c r="P42">
        <f>O42/100*I42</f>
      </c>
    </row>
    <row r="43" ht="25.5">
      <c r="E43" s="14" t="s">
        <v>266</v>
      </c>
    </row>
    <row r="44" ht="191.25">
      <c r="E44" s="14" t="s">
        <v>236</v>
      </c>
    </row>
    <row r="45" spans="1:16" ht="12.75">
      <c r="A45" s="7">
        <v>12</v>
      </c>
      <c r="B45" s="7" t="s">
        <v>45</v>
      </c>
      <c r="C45" s="7" t="s">
        <v>267</v>
      </c>
      <c r="D45" s="7" t="s">
        <v>47</v>
      </c>
      <c r="E45" s="7" t="s">
        <v>268</v>
      </c>
      <c r="F45" s="7" t="s">
        <v>108</v>
      </c>
      <c r="G45" s="9">
        <v>4</v>
      </c>
      <c r="H45" s="13"/>
      <c r="I45" s="12">
        <f>ROUND((H45*G45),2)</f>
      </c>
      <c r="O45">
        <f>rekapitulace!H6</f>
      </c>
      <c r="P45">
        <f>O45/100*I45</f>
      </c>
    </row>
    <row r="46" ht="25.5">
      <c r="E46" s="14" t="s">
        <v>269</v>
      </c>
    </row>
    <row r="47" ht="409.5">
      <c r="E47" s="14" t="s">
        <v>229</v>
      </c>
    </row>
    <row r="48" spans="1:16" ht="12.75">
      <c r="A48" s="7">
        <v>13</v>
      </c>
      <c r="B48" s="7" t="s">
        <v>45</v>
      </c>
      <c r="C48" s="7" t="s">
        <v>270</v>
      </c>
      <c r="D48" s="7" t="s">
        <v>47</v>
      </c>
      <c r="E48" s="7" t="s">
        <v>271</v>
      </c>
      <c r="F48" s="7" t="s">
        <v>108</v>
      </c>
      <c r="G48" s="9">
        <v>4</v>
      </c>
      <c r="H48" s="13"/>
      <c r="I48" s="12">
        <f>ROUND((H48*G48),2)</f>
      </c>
      <c r="O48">
        <f>rekapitulace!H6</f>
      </c>
      <c r="P48">
        <f>O48/100*I48</f>
      </c>
    </row>
    <row r="49" ht="25.5">
      <c r="E49" s="14" t="s">
        <v>269</v>
      </c>
    </row>
    <row r="50" ht="153">
      <c r="E50" s="14" t="s">
        <v>232</v>
      </c>
    </row>
    <row r="51" spans="1:16" ht="12.75">
      <c r="A51" s="7">
        <v>14</v>
      </c>
      <c r="B51" s="7" t="s">
        <v>45</v>
      </c>
      <c r="C51" s="7" t="s">
        <v>272</v>
      </c>
      <c r="D51" s="7" t="s">
        <v>47</v>
      </c>
      <c r="E51" s="7" t="s">
        <v>273</v>
      </c>
      <c r="F51" s="7" t="s">
        <v>223</v>
      </c>
      <c r="G51" s="9">
        <v>76</v>
      </c>
      <c r="H51" s="13"/>
      <c r="I51" s="12">
        <f>ROUND((H51*G51),2)</f>
      </c>
      <c r="O51">
        <f>rekapitulace!H6</f>
      </c>
      <c r="P51">
        <f>O51/100*I51</f>
      </c>
    </row>
    <row r="52" ht="25.5">
      <c r="E52" s="14" t="s">
        <v>259</v>
      </c>
    </row>
    <row r="53" ht="191.25">
      <c r="E53" s="14" t="s">
        <v>236</v>
      </c>
    </row>
    <row r="54" spans="1:16" ht="12.75">
      <c r="A54" s="7">
        <v>15</v>
      </c>
      <c r="B54" s="7" t="s">
        <v>45</v>
      </c>
      <c r="C54" s="7" t="s">
        <v>274</v>
      </c>
      <c r="D54" s="7" t="s">
        <v>47</v>
      </c>
      <c r="E54" s="7" t="s">
        <v>275</v>
      </c>
      <c r="F54" s="7" t="s">
        <v>108</v>
      </c>
      <c r="G54" s="9">
        <v>2</v>
      </c>
      <c r="H54" s="13"/>
      <c r="I54" s="12">
        <f>ROUND((H54*G54),2)</f>
      </c>
      <c r="O54">
        <f>rekapitulace!H6</f>
      </c>
      <c r="P54">
        <f>O54/100*I54</f>
      </c>
    </row>
    <row r="55" ht="25.5">
      <c r="E55" s="14" t="s">
        <v>258</v>
      </c>
    </row>
    <row r="56" ht="369.75">
      <c r="E56" s="14" t="s">
        <v>240</v>
      </c>
    </row>
    <row r="57" spans="1:16" ht="12.75">
      <c r="A57" s="7">
        <v>16</v>
      </c>
      <c r="B57" s="7" t="s">
        <v>45</v>
      </c>
      <c r="C57" s="7" t="s">
        <v>276</v>
      </c>
      <c r="D57" s="7" t="s">
        <v>47</v>
      </c>
      <c r="E57" s="7" t="s">
        <v>277</v>
      </c>
      <c r="F57" s="7" t="s">
        <v>108</v>
      </c>
      <c r="G57" s="9">
        <v>2</v>
      </c>
      <c r="H57" s="13"/>
      <c r="I57" s="12">
        <f>ROUND((H57*G57),2)</f>
      </c>
      <c r="O57">
        <f>rekapitulace!H6</f>
      </c>
      <c r="P57">
        <f>O57/100*I57</f>
      </c>
    </row>
    <row r="58" ht="25.5">
      <c r="E58" s="14" t="s">
        <v>258</v>
      </c>
    </row>
    <row r="59" ht="153">
      <c r="E59" s="14" t="s">
        <v>232</v>
      </c>
    </row>
    <row r="60" spans="1:16" ht="12.75">
      <c r="A60" s="7">
        <v>17</v>
      </c>
      <c r="B60" s="7" t="s">
        <v>45</v>
      </c>
      <c r="C60" s="7" t="s">
        <v>278</v>
      </c>
      <c r="D60" s="7" t="s">
        <v>47</v>
      </c>
      <c r="E60" s="7" t="s">
        <v>279</v>
      </c>
      <c r="F60" s="7" t="s">
        <v>223</v>
      </c>
      <c r="G60" s="9">
        <v>38</v>
      </c>
      <c r="H60" s="13"/>
      <c r="I60" s="12">
        <f>ROUND((H60*G60),2)</f>
      </c>
      <c r="O60">
        <f>rekapitulace!H6</f>
      </c>
      <c r="P60">
        <f>O60/100*I60</f>
      </c>
    </row>
    <row r="61" ht="25.5">
      <c r="E61" s="14" t="s">
        <v>266</v>
      </c>
    </row>
    <row r="62" ht="191.25">
      <c r="E62" s="14" t="s">
        <v>236</v>
      </c>
    </row>
    <row r="63" spans="1:16" ht="12.75">
      <c r="A63" s="7">
        <v>18</v>
      </c>
      <c r="B63" s="7" t="s">
        <v>45</v>
      </c>
      <c r="C63" s="7" t="s">
        <v>237</v>
      </c>
      <c r="D63" s="7" t="s">
        <v>47</v>
      </c>
      <c r="E63" s="7" t="s">
        <v>280</v>
      </c>
      <c r="F63" s="7" t="s">
        <v>108</v>
      </c>
      <c r="G63" s="9">
        <v>74</v>
      </c>
      <c r="H63" s="13"/>
      <c r="I63" s="12">
        <f>ROUND((H63*G63),2)</f>
      </c>
      <c r="O63">
        <f>rekapitulace!H6</f>
      </c>
      <c r="P63">
        <f>O63/100*I63</f>
      </c>
    </row>
    <row r="64" ht="51">
      <c r="E64" s="14" t="s">
        <v>281</v>
      </c>
    </row>
    <row r="65" ht="369.75">
      <c r="E65" s="14" t="s">
        <v>240</v>
      </c>
    </row>
    <row r="66" spans="1:16" ht="12.75">
      <c r="A66" s="7">
        <v>19</v>
      </c>
      <c r="B66" s="7" t="s">
        <v>45</v>
      </c>
      <c r="C66" s="7" t="s">
        <v>241</v>
      </c>
      <c r="D66" s="7" t="s">
        <v>47</v>
      </c>
      <c r="E66" s="7" t="s">
        <v>282</v>
      </c>
      <c r="F66" s="7" t="s">
        <v>108</v>
      </c>
      <c r="G66" s="9">
        <v>74</v>
      </c>
      <c r="H66" s="13"/>
      <c r="I66" s="12">
        <f>ROUND((H66*G66),2)</f>
      </c>
      <c r="O66">
        <f>rekapitulace!H6</f>
      </c>
      <c r="P66">
        <f>O66/100*I66</f>
      </c>
    </row>
    <row r="67" ht="51">
      <c r="E67" s="14" t="s">
        <v>281</v>
      </c>
    </row>
    <row r="68" ht="153">
      <c r="E68" s="14" t="s">
        <v>232</v>
      </c>
    </row>
    <row r="69" spans="1:16" ht="12.75">
      <c r="A69" s="7">
        <v>20</v>
      </c>
      <c r="B69" s="7" t="s">
        <v>45</v>
      </c>
      <c r="C69" s="7" t="s">
        <v>243</v>
      </c>
      <c r="D69" s="7" t="s">
        <v>47</v>
      </c>
      <c r="E69" s="7" t="s">
        <v>244</v>
      </c>
      <c r="F69" s="7" t="s">
        <v>223</v>
      </c>
      <c r="G69" s="9">
        <v>1406</v>
      </c>
      <c r="H69" s="13"/>
      <c r="I69" s="12">
        <f>ROUND((H69*G69),2)</f>
      </c>
      <c r="O69">
        <f>rekapitulace!H6</f>
      </c>
      <c r="P69">
        <f>O69/100*I69</f>
      </c>
    </row>
    <row r="70" ht="63.75">
      <c r="E70" s="14" t="s">
        <v>283</v>
      </c>
    </row>
    <row r="71" ht="191.25">
      <c r="E71" s="14" t="s">
        <v>236</v>
      </c>
    </row>
    <row r="72" spans="1:16" ht="12.75" customHeight="1">
      <c r="A72" s="15"/>
      <c r="B72" s="15"/>
      <c r="C72" s="15" t="s">
        <v>42</v>
      </c>
      <c r="D72" s="15"/>
      <c r="E72" s="15" t="s">
        <v>105</v>
      </c>
      <c r="F72" s="15"/>
      <c r="G72" s="15"/>
      <c r="H72" s="15"/>
      <c r="I72" s="15">
        <f>SUM(I12:I71)</f>
      </c>
      <c r="P72">
        <f>ROUND(SUM(P12:P71),2)</f>
      </c>
    </row>
    <row r="74" spans="1:16" ht="12.75" customHeight="1">
      <c r="A74" s="15"/>
      <c r="B74" s="15"/>
      <c r="C74" s="15"/>
      <c r="D74" s="15"/>
      <c r="E74" s="15" t="s">
        <v>67</v>
      </c>
      <c r="F74" s="15"/>
      <c r="G74" s="15"/>
      <c r="H74" s="15"/>
      <c r="I74" s="15">
        <f>+I72</f>
      </c>
      <c r="P74">
        <f>+P72</f>
      </c>
    </row>
    <row r="76" spans="1:9" ht="12.75" customHeight="1">
      <c r="A76" s="8" t="s">
        <v>68</v>
      </c>
      <c r="B76" s="8"/>
      <c r="C76" s="8"/>
      <c r="D76" s="8"/>
      <c r="E76" s="8"/>
      <c r="F76" s="8"/>
      <c r="G76" s="8"/>
      <c r="H76" s="8"/>
      <c r="I76" s="8"/>
    </row>
    <row r="77" spans="1:9" ht="12.75" customHeight="1">
      <c r="A77" s="8"/>
      <c r="B77" s="8"/>
      <c r="C77" s="8"/>
      <c r="D77" s="8"/>
      <c r="E77" s="8" t="s">
        <v>69</v>
      </c>
      <c r="F77" s="8"/>
      <c r="G77" s="8"/>
      <c r="H77" s="8"/>
      <c r="I77" s="8"/>
    </row>
    <row r="78" spans="1:16" ht="12.75" customHeight="1">
      <c r="A78" s="15"/>
      <c r="B78" s="15"/>
      <c r="C78" s="15"/>
      <c r="D78" s="15"/>
      <c r="E78" s="15" t="s">
        <v>70</v>
      </c>
      <c r="F78" s="15"/>
      <c r="G78" s="15"/>
      <c r="H78" s="15"/>
      <c r="I78" s="15">
        <v>0</v>
      </c>
      <c r="P78">
        <v>0</v>
      </c>
    </row>
    <row r="79" spans="1:9" ht="12.75" customHeight="1">
      <c r="A79" s="15"/>
      <c r="B79" s="15"/>
      <c r="C79" s="15"/>
      <c r="D79" s="15"/>
      <c r="E79" s="15" t="s">
        <v>71</v>
      </c>
      <c r="F79" s="15"/>
      <c r="G79" s="15"/>
      <c r="H79" s="15"/>
      <c r="I79" s="15"/>
    </row>
    <row r="80" spans="1:16" ht="12.75" customHeight="1">
      <c r="A80" s="15"/>
      <c r="B80" s="15"/>
      <c r="C80" s="15"/>
      <c r="D80" s="15"/>
      <c r="E80" s="15" t="s">
        <v>72</v>
      </c>
      <c r="F80" s="15"/>
      <c r="G80" s="15"/>
      <c r="H80" s="15"/>
      <c r="I80" s="15">
        <v>0</v>
      </c>
      <c r="P80">
        <v>0</v>
      </c>
    </row>
    <row r="81" spans="1:16" ht="12.75" customHeight="1">
      <c r="A81" s="15"/>
      <c r="B81" s="15"/>
      <c r="C81" s="15"/>
      <c r="D81" s="15"/>
      <c r="E81" s="15" t="s">
        <v>73</v>
      </c>
      <c r="F81" s="15"/>
      <c r="G81" s="15"/>
      <c r="H81" s="15"/>
      <c r="I81" s="15">
        <f>I78+I80</f>
      </c>
      <c r="P81">
        <f>P78+P80</f>
      </c>
    </row>
    <row r="83" spans="1:16" ht="12.75" customHeight="1">
      <c r="A83" s="15"/>
      <c r="B83" s="15"/>
      <c r="C83" s="15"/>
      <c r="D83" s="15"/>
      <c r="E83" s="15" t="s">
        <v>73</v>
      </c>
      <c r="F83" s="15"/>
      <c r="G83" s="15"/>
      <c r="H83" s="15"/>
      <c r="I83" s="15">
        <f>I74+I81</f>
      </c>
      <c r="P83">
        <f>P74+P81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