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4"/>
  </bookViews>
  <sheets>
    <sheet name="Rekapitulace" sheetId="1" r:id="rId1"/>
    <sheet name="SO 000_SO 000" sheetId="2" r:id="rId2"/>
    <sheet name="SO 181_SO 181" sheetId="3" r:id="rId3"/>
    <sheet name="SO 201_SO 201" sheetId="4" r:id="rId4"/>
    <sheet name="SO 202_SO 202" sheetId="5" r:id="rId5"/>
  </sheets>
  <definedNames/>
  <calcPr fullCalcOnLoad="1"/>
</workbook>
</file>

<file path=xl/sharedStrings.xml><?xml version="1.0" encoding="utf-8"?>
<sst xmlns="http://schemas.openxmlformats.org/spreadsheetml/2006/main" count="1836" uniqueCount="668">
  <si>
    <t>Firma: Pontex, spol. s r.o.</t>
  </si>
  <si>
    <t>Soupis objektů s DPH</t>
  </si>
  <si>
    <t>Stavba: 1607500Vinec - III/27229 Vinec, most ev. č. 27229-4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</si>
  <si>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</si>
  <si>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</si>
  <si>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</si>
  <si>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</si>
  <si>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</si>
  <si>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</si>
  <si>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</si>
  <si>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</si>
  <si>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</si>
  <si>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</si>
  <si>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</si>
  <si>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</si>
  <si>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1607500Vinec</t>
  </si>
  <si>
    <t>III/27229 Vinec, most ev. č. 27229-4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</si>
  <si>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</si>
  <si>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</si>
  <si>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</si>
  <si>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</si>
  <si>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</si>
  <si>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</si>
  <si>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</si>
  <si>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</si>
  <si>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</si>
  <si>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</si>
  <si>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</si>
  <si>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</si>
  <si>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</si>
  <si>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</si>
  <si>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</si>
  <si>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</si>
  <si>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</si>
  <si>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</si>
  <si>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</si>
  <si>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</si>
  <si>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</si>
  <si>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</si>
  <si>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</si>
  <si>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</si>
  <si>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</si>
  <si>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</si>
  <si>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</si>
  <si>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</si>
  <si>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</si>
  <si>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</si>
  <si>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</si>
  <si>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</si>
  <si>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</si>
  <si>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</si>
  <si>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</si>
  <si>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</si>
  <si>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</si>
  <si>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</si>
  <si>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</si>
  <si>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</si>
  <si>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</si>
  <si>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</si>
  <si>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</si>
  <si>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dle TKP, ZTKP</t>
  </si>
  <si>
    <t>02710R</t>
  </si>
  <si>
    <t>PASPORTIZACE OBJEKTŮ V OKOLÍ STAVBY</t>
  </si>
  <si>
    <t>02730</t>
  </si>
  <si>
    <t>POMOC PRÁCE ZŘÍZ NEBO ZAJIŠŤ OCHRANU INŽENÝRSKÝCH SÍTÍ</t>
  </si>
  <si>
    <t>zajištění ochrany všech stávajících vedení sítí po dobu stavby</t>
  </si>
  <si>
    <t>02851</t>
  </si>
  <si>
    <t>B</t>
  </si>
  <si>
    <t>PRŮZKUMNÉ PRÁCE DIAGNOSTIKY KONSTRUKCÍ NA POVRCHU</t>
  </si>
  <si>
    <t>přejímka základové spáry</t>
  </si>
  <si>
    <t>7</t>
  </si>
  <si>
    <t>C</t>
  </si>
  <si>
    <t>sledování průběhu vrtání mikropilot s vyhodnocením</t>
  </si>
  <si>
    <t>8</t>
  </si>
  <si>
    <t>02910</t>
  </si>
  <si>
    <t>A</t>
  </si>
  <si>
    <t>OSTATNÍ POŽADAVKY - ZEMĚMĚŘIČSKÁ MĚŘENÍ</t>
  </si>
  <si>
    <t>vytyčení stávajících IS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</si>
  <si>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</si>
  <si>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</si>
  <si>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</si>
  <si>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</si>
  <si>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</si>
  <si>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11</t>
  </si>
  <si>
    <t>02940</t>
  </si>
  <si>
    <t>OSTATNÍ POŽADAVKY - VYPRACOVÁNÍ DOKUMENTACE</t>
  </si>
  <si>
    <t>technické předpisy (betonáž, izolace, PKO, tryskání apod.)</t>
  </si>
  <si>
    <t>12</t>
  </si>
  <si>
    <t>VTD OK mostu 
VTD prefabrikátů 
VTD podpěrné skruže NK</t>
  </si>
  <si>
    <t>1=1,000 [A]</t>
  </si>
  <si>
    <t>13</t>
  </si>
  <si>
    <t>02943</t>
  </si>
  <si>
    <t>OSTATNÍ POŽADAVKY - VYPRACOVÁNÍ RDS</t>
  </si>
  <si>
    <t>RDS-Z-PDS - pro celou stavbu</t>
  </si>
  <si>
    <t>14</t>
  </si>
  <si>
    <t>RDS pro DIO vč.zajištění rozhodnutí o uzavírce a DIR</t>
  </si>
  <si>
    <t>15</t>
  </si>
  <si>
    <t>02944</t>
  </si>
  <si>
    <t>OSTAT POŽADAVKY - DOKUMENTACE SKUTEČ PROVEDENÍ V DIGIT FORMĚ</t>
  </si>
  <si>
    <t>skutečného provedení stavby - v dogitální i tištěné podobě  (4 paré)</t>
  </si>
  <si>
    <t>16</t>
  </si>
  <si>
    <t>02945</t>
  </si>
  <si>
    <t>OSTAT POŽADAVKY - GEOMETRICKÝ PLÁN</t>
  </si>
  <si>
    <t>Ve 12-ti vyhotoveních</t>
  </si>
  <si>
    <t>17</t>
  </si>
  <si>
    <t>02946</t>
  </si>
  <si>
    <t>OSTAT POŽADAVKY - FOTODOKUMENTACE</t>
  </si>
  <si>
    <t>Včetně zdokumentování stávajícího stavu během demolice a pasportizace 
přilehlých ploch, okolí a konstrukcí</t>
  </si>
  <si>
    <t>18</t>
  </si>
  <si>
    <t>02950</t>
  </si>
  <si>
    <t>OSTATNÍ POŽADAVKY - POSUDKY, KONTROLY, REVIZNÍ ZPRÁVY</t>
  </si>
  <si>
    <t>Povodňový a havarijní plán</t>
  </si>
  <si>
    <t>19</t>
  </si>
  <si>
    <t>02960</t>
  </si>
  <si>
    <t>OSTATNÍ POŽADAVKY - ODBORNÝ DOZOR</t>
  </si>
  <si>
    <t>Geotechnický dohled</t>
  </si>
  <si>
    <t>20</t>
  </si>
  <si>
    <t>02991</t>
  </si>
  <si>
    <t>OSTATNÍ POŽADAVKY - INFORMAČNÍ TABULE</t>
  </si>
  <si>
    <t>Označení stavby dle směrnic investora</t>
  </si>
  <si>
    <t>21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</si>
  <si>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</si>
  <si>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</si>
  <si>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</si>
  <si>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181</t>
  </si>
  <si>
    <t>Dopravně inženýrská opatření</t>
  </si>
  <si>
    <t>02720</t>
  </si>
  <si>
    <t>POMOC PRÁCE ZŘÍZ NEBO ZAJIŠŤ REGULACI A OCHRANU DOPRAVY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</si>
  <si>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stavby Součástí položky je i údržba a péče o dopravně inženýrská opatření v 
průběhu celé stavby. 
vč.případné pasportizace v okolí stavby, objízdných tras či dopravního značení 
Součástí položky je vyřízení DIR včetně jeho projednání.</t>
  </si>
  <si>
    <t>Komunikace</t>
  </si>
  <si>
    <t>57700R</t>
  </si>
  <si>
    <t>OPRAVA OBJÍZDNÝCH TRAS</t>
  </si>
  <si>
    <t>Do této položky zhotovitel uvede pouze cenu, která je dána jako 10% z celkové ceny díla. Tato částka bude využita na úpravu objízdných tras. Přesný rozsah úprav bude specifikován na konci stavby správcem těchto komunikací a TDS na základě aktuálního stavu objízdných komunikací. Cena opravy bude následně kalkulována dle ceníkových cen a dle konkrétně použitých materiálů a postupů oprav.</t>
  </si>
  <si>
    <t>SO 201</t>
  </si>
  <si>
    <t>Most</t>
  </si>
  <si>
    <t>015111</t>
  </si>
  <si>
    <t>POPLATKY ZA LIKVIDACŮ ODPADŮ NEKONTAMINOVANÝCH - 17 05 04 VYTĚŽENÉ ZEMINY A HORNINY - I. TŘÍDA TĚŽITELNOSTI</t>
  </si>
  <si>
    <t>T</t>
  </si>
  <si>
    <t>kamenivo, zemina</t>
  </si>
  <si>
    <t>pol.113328  105,131*1,9=199,749 [A] 
pol.131738  158,0*2,0=316,000 [B] 
pol.131738  210,72*2,0=421,440 [C] 
pol.132738  12,0*2,0=24,000 [D] 
Celkem: A+B+C+D=961,189 [E]</t>
  </si>
  <si>
    <t>015140</t>
  </si>
  <si>
    <t>POPLATKY ZA LIKVIDACŮ ODPADŮ NEKONTAMINOVANÝCH - 17 01 01 BETON Z DEMOLIC OBJEKTŮ, ZÁKLADŮ TV</t>
  </si>
  <si>
    <t>pol.966168  740,66*2,5=1 851,650 [A]</t>
  </si>
  <si>
    <t>015420</t>
  </si>
  <si>
    <t>POPLATKY ZA LIKVIDACŮ ODPADŮ NEKONTAMINOVANÝCH - 17 06 04 ZBYTKY IZOLAČNÍCH MATERIÁLŮ</t>
  </si>
  <si>
    <t>pol.97817  315,79*0,01*2,4=7,579 [A]</t>
  </si>
  <si>
    <t>015790R</t>
  </si>
  <si>
    <t>POPLATKY ZA LIKVIDACŮ ODPADŮ NEBEZPEČNÝCH - ASFALTOVÝ BETON OBSAHUJÍCÍ NEBEZPEČNÉ LÁTKY</t>
  </si>
  <si>
    <t>pol.113138  28,834*2,4=69,202 [A] 
pol.113728  86,503*2,4=207,607 [B] 
Celkem: A+B=276,809 [C]</t>
  </si>
  <si>
    <t>plán sledování a údržby mostu</t>
  </si>
  <si>
    <t>029412</t>
  </si>
  <si>
    <t>OSTATNÍ POŽADAVKY - VYPRACOVÁNÍ MOSTNÍHO LISTU</t>
  </si>
  <si>
    <t>výpočet zatížitelnosti vč.vyhodnocení</t>
  </si>
  <si>
    <t>02953</t>
  </si>
  <si>
    <t>OSTATNÍ POŽADAVKY - HLAVNÍ MOSTNÍ PROHLÍDKA</t>
  </si>
  <si>
    <t>1. HMP vč.zpřístupnění</t>
  </si>
  <si>
    <t>Zemní práce</t>
  </si>
  <si>
    <t>11120</t>
  </si>
  <si>
    <t>ODSTRANĚNÍ KŘOVIN</t>
  </si>
  <si>
    <t>M2</t>
  </si>
  <si>
    <t>vč.likvidace (štěpkování, spálení)</t>
  </si>
  <si>
    <t>10,0=10,000 [A]</t>
  </si>
  <si>
    <t>112018</t>
  </si>
  <si>
    <t>KÁCENÍ STROMŮ D KMENE DO 0,5M S ODSTRANĚNÍM PAŘEZŮ, ODVOZ DO 20KM</t>
  </si>
  <si>
    <t>vč.odvozu a likvidace</t>
  </si>
  <si>
    <t>113138</t>
  </si>
  <si>
    <t>ODSTRANĚNÍ KRYTU ZPEVNĚNÝCH PLOCH S ASFALT POJIVEM, ODVOZ DO 20KM</t>
  </si>
  <si>
    <t>M3</t>
  </si>
  <si>
    <t>vč.odvozu a uložení na skládku</t>
  </si>
  <si>
    <t>na mostě tl.50 mm  4,9*68,65*0,05=16,819 [A] 
předpolí tl.50 mm  (108,7-68,65)*6,0*0,05=12,015 [B] 
Celkem: A+B=28,834 [C]</t>
  </si>
  <si>
    <t>11328</t>
  </si>
  <si>
    <t>ODSTRANĚNÍ PŘÍKOPŮ, ŽLABŮ A RIGOLŮ Z PŘÍKOPOVÝCH TVÁRNIC</t>
  </si>
  <si>
    <t>op.1  7,0*0,6=4,200 [A] 
op.4  5,5*0,6*2=6,600 [B] 
Celkem: A+B=10,800 [C]</t>
  </si>
  <si>
    <t>113328</t>
  </si>
  <si>
    <t>ODSTRAN PODKL ZPEVNĚNÝCH PLOCH Z KAMENIVA NESTMEL, ODVOZ DO 20KM</t>
  </si>
  <si>
    <t>předpolí tl.350 mm  (108,7-68,65)*7,5*0,35=105,131 [B]</t>
  </si>
  <si>
    <t>113524</t>
  </si>
  <si>
    <t>ODSTRANĚNÍ CHODNÍKOVÝCH A SILNIČNÍCH OBRUBNÍKŮ BETONOVÝCH, ODVOZ DO 5KM</t>
  </si>
  <si>
    <t>M</t>
  </si>
  <si>
    <t>před op.1  8,0+14,0=22,000 [A] 
za op.4  14,5+11,0=25,500 [B] 
Celkem: A+B=47,500 [C]</t>
  </si>
  <si>
    <t>11352B</t>
  </si>
  <si>
    <t>ODSTRANĚNÍ CHODNÍKOVÝCH A SILNIČNÍCH OBRUBNÍKŮ BETONOVÝCH - DOPRAVA</t>
  </si>
  <si>
    <t>tkm</t>
  </si>
  <si>
    <t>skládka předpoklad 20 km</t>
  </si>
  <si>
    <t>47,5*0,25*0,15*2,5*15=66,797 [A]</t>
  </si>
  <si>
    <t>113534</t>
  </si>
  <si>
    <t>ODSTRANĚNÍ CHODNÍKOVÝCH KAMENNÝCH OBRUBNÍKŮ, ODVOZ DO 5KM</t>
  </si>
  <si>
    <t>73,15*2=146,300 [A]</t>
  </si>
  <si>
    <t>11353B</t>
  </si>
  <si>
    <t>ODSTRANĚNÍ CHODNÍKOVÝCH KAMENNÝCH OBRUBNÍKŮ - DOPRAVA</t>
  </si>
  <si>
    <t>146,3*0,15*0,20*2,6*15=171,171 [A]</t>
  </si>
  <si>
    <t>113728</t>
  </si>
  <si>
    <t>FRÉZOVÁNÍ ZPEVNĚNÝCH PLOCH ASFALTOVÝCH, ODVOZ DO 20KM</t>
  </si>
  <si>
    <t>vč.odvozu na místo určené ivnestorem</t>
  </si>
  <si>
    <t>na mostě tl.150 mm  4,9*68,65*0,15=50,458 [A] 
předpolí tl.150 mm  (108,7-68,65)*6,0*0,15=36,045 [B] 
Celkem: A+B=86,503 [C]</t>
  </si>
  <si>
    <t>113766</t>
  </si>
  <si>
    <t>FRÉZOVÁNÍ DRÁŽKY PRŮŘEZU DO 800MM2 V ASFALTOVÉ VOZOVCE</t>
  </si>
  <si>
    <t>řezaná spára na pilíři 2 a 3 
napojení vozovky</t>
  </si>
  <si>
    <t>pil.2,3  6,5*2=13,000 [A] 
napojení vozovky  6,5*2=13,000 [B] 
Celkem: A+B=26,000 [C]</t>
  </si>
  <si>
    <t>121101</t>
  </si>
  <si>
    <t>SEJMUTÍ ORNICE NEBO LESNÍ PŮDY S ODVOZEM DO 1KM</t>
  </si>
  <si>
    <t>vč.odvozu na meziskládku - použije se zpět</t>
  </si>
  <si>
    <t>svahy a svah.kužele - tl.100 mm 
(3,5*20,0+5,0*5,0*3)*0,1=14,500 [A]</t>
  </si>
  <si>
    <t>125731</t>
  </si>
  <si>
    <t>VYKOPÁVKY ZE ZEMNÍKŮ A SKLÁDEK TŘ. I, ODVOZ DO 1KM</t>
  </si>
  <si>
    <t>zemina z meziskládky</t>
  </si>
  <si>
    <t>zemina pro zásyp  233,361=233,361 [A] 
ornice  14,5=14,500 [B] 
Celkem: A+B=247,861 [C]</t>
  </si>
  <si>
    <t>22</t>
  </si>
  <si>
    <t>131731</t>
  </si>
  <si>
    <t>HLOUBENÍ JAM ZAPAŽ I NEPAŽ TŘ. I, ODVOZ DO 1KM</t>
  </si>
  <si>
    <t>na meziskládku</t>
  </si>
  <si>
    <t>zemina pro zásyp  233,361=233,361 [A]</t>
  </si>
  <si>
    <t>23</t>
  </si>
  <si>
    <t>131738</t>
  </si>
  <si>
    <t>HLOUBENÍ JAM ZAPAŽ I NEPAŽ TŘ. I, ODVOZ DO 20KM</t>
  </si>
  <si>
    <t>pole 2 - nad NK  39,5m2*4,0=158,000 [A]</t>
  </si>
  <si>
    <t>24</t>
  </si>
  <si>
    <t>op.1  3,5*3,7*(8,5+1,5*2)=148,925 [A] 
op.4  4,1*4,4*(8,5+1,7*2)=214,676 [B] 
Celkem: A+B=363,601 [C] 
pro gabiony  2,0*2,2*14,0+2,0*2,0*4,0=77,600 [D] 
před op.1 vpravo  1,2*0,6*4,0=2,880 [E] 
Celkem: C+D+E=444,081 [F] 
odpočet pro zásyp  -233,361=- 233,361 [G] 
Celkem: F+G=210,720 [H]</t>
  </si>
  <si>
    <t>25</t>
  </si>
  <si>
    <t>132738</t>
  </si>
  <si>
    <t>HLOUBENÍ RÝH ŠÍŘ DO 2M PAŽ I NEPAŽ TŘ. I, ODVOZ DO 20KM</t>
  </si>
  <si>
    <t>vč.odvozu na skládku</t>
  </si>
  <si>
    <t>pro vyvedení vpusti  0,8*1,0*15,0=12,000 [A]</t>
  </si>
  <si>
    <t>26</t>
  </si>
  <si>
    <t>17120</t>
  </si>
  <si>
    <t>ULOŽENÍ SYPANINY DO NÁSYPŮ A NA SKLÁDKY BEZ ZHUTNĚNÍ</t>
  </si>
  <si>
    <t>158,0+444,081+12,0=614,081 [A]</t>
  </si>
  <si>
    <t>27</t>
  </si>
  <si>
    <t>17411</t>
  </si>
  <si>
    <t>ZÁSYP JAM A RÝH ZEMINOU SE ZHUTNĚNÍM</t>
  </si>
  <si>
    <t>zemina z výkopu</t>
  </si>
  <si>
    <t>op.1  3,5*3,7*(8,5+1,5*2)-49,73m3=99,195 [A] 
op.4  4,1*4,4*(8,5+1,7*2)-80,51m3=134,166 [B] 
Celkem: A+B=233,361 [C]</t>
  </si>
  <si>
    <t>28</t>
  </si>
  <si>
    <t>17481</t>
  </si>
  <si>
    <t>ZÁSYP JAM A RÝH Z NAKUPOVANÝCH MATERIÁLŮ</t>
  </si>
  <si>
    <t>přechodová oblast</t>
  </si>
  <si>
    <t>op.1  2,8*2,4*7,4=49,728 [A] 
op.4  3,4*3,2*7,4=80,512 [B] 
Celkem: A+B=130,240 [C] 
za gabiony pod vozovkou  3,35m2*14,0+1,0*2,0*4,0=54,900 [D] 
před op.1 vpravo  1,2*0,6*4,0=2,880 [E] 
rýha pro vyvedení vpusti  0,8*1,0*15,0=12,000 [F] 
Celkem: A+B+C+D+E+F=330,260 [G]</t>
  </si>
  <si>
    <t>29</t>
  </si>
  <si>
    <t>17581</t>
  </si>
  <si>
    <t>OBSYP POTRUBÍ A OBJEKTŮ Z NAKUPOVANÝCH MATERIÁLŮ</t>
  </si>
  <si>
    <t>ochranný obsyp rubu opěr</t>
  </si>
  <si>
    <t>op.1  1,45*7,4*0,6=6,438 [A] 
op.4  2,15*7,4*0,6=9,546 [B] 
Celkem: A+B=15,984 [C]</t>
  </si>
  <si>
    <t>30</t>
  </si>
  <si>
    <t>18222</t>
  </si>
  <si>
    <t>ROZPROSTŘENÍ ORNICE VE SVAHU V TL DO 0,15M</t>
  </si>
  <si>
    <t>použije se sejmutá</t>
  </si>
  <si>
    <t>1,0*15,0+5,0*5,0*2+1,0*10,0=75,000 [A]</t>
  </si>
  <si>
    <t>31</t>
  </si>
  <si>
    <t>18242</t>
  </si>
  <si>
    <t>ZALOŽENÍ TRÁVNÍKU HYDROOSEVEM NA ORNICI</t>
  </si>
  <si>
    <t>32</t>
  </si>
  <si>
    <t>184B13</t>
  </si>
  <si>
    <t>VYSAZOVÁNÍ STROMŮ LISTNATÝCH S BALEM OBVOD KMENE DO 12CM, PODCHOZÍ VÝŠ MIN 2,2M</t>
  </si>
  <si>
    <t>náhrada pokácených stromů</t>
  </si>
  <si>
    <t>Základy</t>
  </si>
  <si>
    <t>33</t>
  </si>
  <si>
    <t>21331</t>
  </si>
  <si>
    <t>DRENÁŽNÍ VRSTVY Z BETONU MEZEROVITÉHO (DRENÁŽNÍHO)</t>
  </si>
  <si>
    <t>okolo drenáže  0,3*0,3*7,4*2=1,332 [A]</t>
  </si>
  <si>
    <t>34</t>
  </si>
  <si>
    <t>21341</t>
  </si>
  <si>
    <t>DRENÁŽNÍ VRSTVY Z PLASTBETONU (PLASTMALTY)</t>
  </si>
  <si>
    <t>podélné žebro  0,15*0,04*68,0*2=0,816 [A] 
okolo odv.trubiček  0,45*0,4*0,07*12=0,151 [B] 
okolo odvodňovačů  0,15*0,04*3*8=0,144 [C] 
Celkem: A+B+C=1,111 [D]</t>
  </si>
  <si>
    <t>35</t>
  </si>
  <si>
    <t>21461</t>
  </si>
  <si>
    <t>SEPARAČNÍ GEOTEXTILIE</t>
  </si>
  <si>
    <t>rub gabionů   
3,5*3,0+3,0*8,0+2,0*3,0=40,500 [A] 
2,5*3,7=9,250 [B] 
Celkem: A+B=49,750 [C]</t>
  </si>
  <si>
    <t>36</t>
  </si>
  <si>
    <t>227831</t>
  </si>
  <si>
    <t>MIKROPILOTY KOMPLET D DO 150MM NA POVRCHU</t>
  </si>
  <si>
    <t>vč.roznášecí hlavy</t>
  </si>
  <si>
    <t>svislé  
pil.2  6*10,0*1=60,000 [A] 
pil.3  6*10,0*1=60,000 [B] 
šikmé (odkloněné) 
pil.2  6*10,0*2=120,000 [C] 
pil.3  6*10,0*2=120,000 [D] 
Celkem: A+B+C+D=360,000 [E]</t>
  </si>
  <si>
    <t>37</t>
  </si>
  <si>
    <t>26154</t>
  </si>
  <si>
    <t>VRTY PRO KOTVENÍ, INJEKTÁŽ A MIKROPILOTY NA POVRCHU TŘ. V D DO 200MM</t>
  </si>
  <si>
    <t>skrz stáv.základy   
pil.2  (3,7+2,4+2,5)*6=51,600 [A] 
pil.3  (2,7+2,6+3,8)*6=54,600 [B] 
Celkem: A+B=106,200 [C]</t>
  </si>
  <si>
    <t>38</t>
  </si>
  <si>
    <t>26174</t>
  </si>
  <si>
    <t>VRTY PRO KOTV, INJEKT, MIKROPIL NA POVR TŘ I A II D DO 200MM</t>
  </si>
  <si>
    <t>pod stáv.základy  360,0-106,2=253,800 [A]</t>
  </si>
  <si>
    <t>39</t>
  </si>
  <si>
    <t>285393</t>
  </si>
  <si>
    <t>DODATEČNÉ KOTVENÍ VLEPENÍM BETONÁŘSKÉ VÝZTUŽE D DO 20MM DO VRTŮ</t>
  </si>
  <si>
    <t>dodání výztuže, provedení vrtu, vsunutí výztuže do vyvrtaného profilu a její zalepení předepsaným pojivem</t>
  </si>
  <si>
    <t>kotvená přibetonávka pil.2,3  280=280,000 [A]</t>
  </si>
  <si>
    <t>40</t>
  </si>
  <si>
    <t>285394</t>
  </si>
  <si>
    <t>DODATEČNÉ KOTVENÍ VLEPENÍM BETONÁŘSKÉ VÝZTUŽE D DO 25MM DO VRTŮ</t>
  </si>
  <si>
    <t>spřažení stávajících a nových opěr - pro zvětšení délky kotvení a výztuže - vynásobeno 2x 
350*2=700,000 [A]</t>
  </si>
  <si>
    <t>41</t>
  </si>
  <si>
    <t>28999</t>
  </si>
  <si>
    <t>OPLÁŠTĚNÍ (ZPEVNĚNÍ) Z FÓLIE</t>
  </si>
  <si>
    <t>těsnící geomembrána</t>
  </si>
  <si>
    <t>3,2*7,4*2=47,360 [A]</t>
  </si>
  <si>
    <t>Svislé konstrukce</t>
  </si>
  <si>
    <t>42</t>
  </si>
  <si>
    <t>31717</t>
  </si>
  <si>
    <t>KOVOVÉ KONSTRUKCE PRO KOTVENÍ ŘÍMSY</t>
  </si>
  <si>
    <t>KG</t>
  </si>
  <si>
    <t>kompletní vč.vrtání a vlepení, po 1m na NK, vč.PKO</t>
  </si>
  <si>
    <t>odhad 6 kg/kus  68*6,0*2=816,000 [A]</t>
  </si>
  <si>
    <t>43</t>
  </si>
  <si>
    <t>317325</t>
  </si>
  <si>
    <t>X</t>
  </si>
  <si>
    <t>ŘÍMSY ZE ŽELEZOBETONU DO C30/37</t>
  </si>
  <si>
    <t>C30/37 XF4 vč.bednění, vč.výplně a těsnění prac.,smršť. a dilat. spar</t>
  </si>
  <si>
    <t>levá  (0,25*0,7+1,55*0,21)*78,4=39,239 [A] 
pravá  (0,25*0,7+0,55*0,235)*78,4=23,853 [B] 
Celkem: A+B=63,092 [C]</t>
  </si>
  <si>
    <t>44</t>
  </si>
  <si>
    <t>317365</t>
  </si>
  <si>
    <t>VÝZTUŽ ŘÍMS Z OCELI 10505, B500B</t>
  </si>
  <si>
    <t>odhad 150 kg/m3</t>
  </si>
  <si>
    <t>63,092*0,150=9,464 [A]</t>
  </si>
  <si>
    <t>45</t>
  </si>
  <si>
    <t>3272C4</t>
  </si>
  <si>
    <t>ZDI OPĚR, ZÁRUB, NÁBŘEŽ Z GABIONŮ ČÁSTEČNĚ ROVNANÝCH, DRÁT O2,7MM, POVRCHOVÁ ÚPRAVA Zn + Al</t>
  </si>
  <si>
    <t>kompletní</t>
  </si>
  <si>
    <t>před mostem  (1,5*1,0+1,0*1,0)*3,0+(1,5*1,0+0,5*1,0)*8,0+1,0*1,0*3,0=26,500 [A] 
za mostem  (1,5*1,0+1,0*1,0)*4,75=11,875 [B] 
Celkem: A+B=38,375 [C]</t>
  </si>
  <si>
    <t>46</t>
  </si>
  <si>
    <t>333325</t>
  </si>
  <si>
    <t>MOSTNÍ OPĚRY A KŘÍDLA ZE ŽELEZOVÉHO BETONU DO C30/37</t>
  </si>
  <si>
    <t>C30/37 -XF2 vč.bednění, výplně a těsnění pracovních a dilatačních spar, vč.nátěru zasypaných ploch proti zemní vlhkosti, vč.ochrany této izolace, vč.odvodnění úl.prahu, vč.letopočtu</t>
  </si>
  <si>
    <t>op.1 
dřík a záv.zídka  (1,8*2,4+0,4*1,3+0,2*0,6)*8,6=42,656 [A]   
křídla  3,55*4,0*0,6*2+3,4*0,9*0,6=18,876 [B] 
bločky pod ložisky  0,5*0,5*0,25*4=0,250 [C] 
Celkem op.1: A+B+C=61,782 [D]   
op.4 
dřík a záv.zídka  (1,8*3,2+0,4*1,3+0,2*0,6)*8,6=55,040 [E]   
křídla  (4,4+0,7)*0,5*5,0*0,6*2=15,300 [F] 
bločky pod ložisky  0,5*0,5*0,25*4=0,250 [G] 
Celkem op.4: E+F+G=70,590 [H] 
Celkem: D+H=132,372 [I]</t>
  </si>
  <si>
    <t>47</t>
  </si>
  <si>
    <t>333365</t>
  </si>
  <si>
    <t>VÝZTUŽ MOSTNÍCH OPĚR A KŘÍDEL Z OCELI 10505, B500B</t>
  </si>
  <si>
    <t>odhad 160 kg/m3</t>
  </si>
  <si>
    <t>132,372*0,160=21,180 [A]</t>
  </si>
  <si>
    <t>48</t>
  </si>
  <si>
    <t>334325</t>
  </si>
  <si>
    <t>AX</t>
  </si>
  <si>
    <t>MOSTNÍ PILÍŘE A STATIVA ZE ŽELEZOVÉHO BETONU DO C30/37</t>
  </si>
  <si>
    <t>C30/37 -XF2 vč.bednění, výplně a těsnění pracovních a dilatačních spar, vč.nátěru zasypaných ploch proti zemní vlhkosti, vč.ochrany této izolace,</t>
  </si>
  <si>
    <t>pil.2,3 
dřík  (3,1416*1,0*1,0+(7,1+3,4)*0,5)*4,0*2=67,133 [A] 
plenta  3,1416*1,0*1,0*(1,5+0,7)=6,912 [B] 
bločky pod ložisky  0,6*0,6*0,35*(4+3)*2=1,764 [C] 
Celkem: A+B+C=75,809 [D]</t>
  </si>
  <si>
    <t>49</t>
  </si>
  <si>
    <t>BX</t>
  </si>
  <si>
    <t>C30/37 -XF2 vč.bednění, výplně a těsnění pracovních a dilatačních spar, vč.nátěru zasypaných ploch proti zemní vlhkosti, vč.ochrany této izolace, 
kotvená přibetonávka</t>
  </si>
  <si>
    <t>pil.2  2,3*14,5*0,16=5,336 [A] 
pil.3  2,5*13,8*0,16=5,520 [B] 
Celkem: A+B=10,856 [C]</t>
  </si>
  <si>
    <t>50</t>
  </si>
  <si>
    <t>334365</t>
  </si>
  <si>
    <t>VÝZTUŽ MOSTNÍCH PILÍŘŮ A STATIV Z OCELI 10505, B500B</t>
  </si>
  <si>
    <t>odhad 200 kg/m3</t>
  </si>
  <si>
    <t>75,809*0,200=15,162 [A]</t>
  </si>
  <si>
    <t>51</t>
  </si>
  <si>
    <t>334366</t>
  </si>
  <si>
    <t>VÝZTUŽ MOST PILÍŘŮ A STATIV Z KARI-SÍTÍ</t>
  </si>
  <si>
    <t>Kari síť - odhad 8 kg/m2</t>
  </si>
  <si>
    <t>kotvená přibetonávka  
pil.2  2,3*14,5*0,008*1,6=0,427 [A] 
pil.3  2,5*13,8*0,008*1,6=0,442 [B] 
Celkem: A+B=0,869 [C]</t>
  </si>
  <si>
    <t>Vodorovné konstrukce</t>
  </si>
  <si>
    <t>52</t>
  </si>
  <si>
    <t>421325</t>
  </si>
  <si>
    <t>MOSTNÍ NOSNÉ DESKOVÉ KONSTRUKCE ZE ŽELEZOBETONU C30/37</t>
  </si>
  <si>
    <t>C30/37 XF2 vč.bednění (i ztraceného), vč. pracovních a dilatačních spar a potřebných úprav, vč.podpěrné konstrukce a pod</t>
  </si>
  <si>
    <t>střední pole - spřahující deska   8,6*43,0*0,3=110,940 [A]</t>
  </si>
  <si>
    <t>53</t>
  </si>
  <si>
    <t>421365</t>
  </si>
  <si>
    <t>VÝZTUŽ MOSTNÍ DESKOVÉ KONSTRUKCE Z OCELI 10505, B500B</t>
  </si>
  <si>
    <t>Odhad 240 kg/m3</t>
  </si>
  <si>
    <t>110,94*0,240=26,626 [A]</t>
  </si>
  <si>
    <t>54</t>
  </si>
  <si>
    <t>42417B</t>
  </si>
  <si>
    <t>MOSTNÍ NOSNÍKY Z OCELI S 355</t>
  </si>
  <si>
    <t>Kompletní OK vč.klín.desek, spřah.trnů  (S235), vč.PKO</t>
  </si>
  <si>
    <t>viz příl.C8  85,0=85,000 [A]</t>
  </si>
  <si>
    <t>55</t>
  </si>
  <si>
    <t>424A12</t>
  </si>
  <si>
    <t>SPŘAŽENÁ MOSTOVKA BETON - BETON SILNIČNÍ, ROZPĚTÍ DO 15M</t>
  </si>
  <si>
    <t>- součástí položky je zhotovení mostovky z prefabrikovaných dílců, spřažených železobetonovou deskou a koncovými příčníky, včetně osazení a dodání veškeré výztuže</t>
  </si>
  <si>
    <t>krajní pole  8,6*12,6*2=216,720 [A]</t>
  </si>
  <si>
    <t>56</t>
  </si>
  <si>
    <t>42838</t>
  </si>
  <si>
    <t>KLOUB ZE ŽELEZOBETONU VČET VÝZTUŽE</t>
  </si>
  <si>
    <t>Vrubový kloub nad pil.2 a 3</t>
  </si>
  <si>
    <t>9,1*2=18,200 [A]</t>
  </si>
  <si>
    <t>57</t>
  </si>
  <si>
    <t>42862</t>
  </si>
  <si>
    <t>MOSTNÍ LOŽISKA ELASTOMEROVÁ PRO ZATÍŽ DO 2,5MN</t>
  </si>
  <si>
    <t>opěry  4*2*2=16,000 [A]</t>
  </si>
  <si>
    <t>58</t>
  </si>
  <si>
    <t>428731</t>
  </si>
  <si>
    <t>KALOTOVÉ LOŽISKO PRO ZATÍŽ. DO 5MN, VŠESMĚRNÉ</t>
  </si>
  <si>
    <t>59</t>
  </si>
  <si>
    <t>428732</t>
  </si>
  <si>
    <t>KALOTOVÉ LOŽISKO PRO ZATÍŽ. DO 5MN, JEDNOSMĚRNÉ</t>
  </si>
  <si>
    <t>60</t>
  </si>
  <si>
    <t>428733</t>
  </si>
  <si>
    <t>KALOTOVÉ LOŽISKO PRO ZATÍŽ. DO 5MN, PEVNÉ</t>
  </si>
  <si>
    <t>61</t>
  </si>
  <si>
    <t>431325</t>
  </si>
  <si>
    <t>SCHODIŠŤ KONSTR ZE ŽELEZOBETONU DO C30/37</t>
  </si>
  <si>
    <t>C30/37 XF4 vč.bednění, vč.výplně a těsnění prac. a dilat. spar, nátěru zasypaných ploch proti zemní vlhkosti</t>
  </si>
  <si>
    <t>2,0*5,0*0,4=4,000 [A]</t>
  </si>
  <si>
    <t>62</t>
  </si>
  <si>
    <t>431365</t>
  </si>
  <si>
    <t>VÝZTUŽ SCHODIŠŤ KONSTR Z BETONÁŘSKÉ OCELI 10505, B500B</t>
  </si>
  <si>
    <t>Odhad 120 kg/m3</t>
  </si>
  <si>
    <t>4,0*0,120=0,480 [A]</t>
  </si>
  <si>
    <t>63</t>
  </si>
  <si>
    <t>451312</t>
  </si>
  <si>
    <t>PODKLADNÍ A VÝPLŇOVÉ VRSTVY Z PROSTÉHO BETONU C12/15</t>
  </si>
  <si>
    <t>C12/15 X0 - podkladní beton</t>
  </si>
  <si>
    <t>op.1  2,3*0,5*9,1=10,465 [A] 
op.4  2,3*0,5*9,1=10,465 [B] 
Celkem: A+B=20,930 [C]</t>
  </si>
  <si>
    <t>64</t>
  </si>
  <si>
    <t>451314</t>
  </si>
  <si>
    <t>PODKLADNÍ A VÝPLŇOVÉ VRSTVY Z PROSTÉHO BETONU C25/30</t>
  </si>
  <si>
    <t>lože dlažby tl.150 mm</t>
  </si>
  <si>
    <t>kužel za op.4  29,0m2*0,15=4,350 [A] 
zakončení římsy za op.4  (1,1*5,0+0,9*0,65+0,6*0,6)*0,15=0,967 [B] 
u op.1  (2,7*1,2+0,5*1,0)*0,15=0,561 [C] 
Celkem: A+B+C=5,878 [D]</t>
  </si>
  <si>
    <t>65</t>
  </si>
  <si>
    <t>45157</t>
  </si>
  <si>
    <t>PODKLADNÍ A VÝPLŇOVÉ VRSTVY Z KAMENIVA TĚŽENÉHO</t>
  </si>
  <si>
    <t>ŠP</t>
  </si>
  <si>
    <t>okolo těsnící fólie  2,85*7,4*0,15*2*2=12,654 [A] 
podsyp pod gabiony  (2,0*14,0+1,5*4,0)*0,15=5,100 [B] 
Celkem: A+B=17,754 [C]</t>
  </si>
  <si>
    <t>66</t>
  </si>
  <si>
    <t>45860</t>
  </si>
  <si>
    <t>VÝPLŇ ZA OPĚRAMI A ZDMI Z MEZEROVITÉHO BETONU</t>
  </si>
  <si>
    <t>samostatný přechodový klín</t>
  </si>
  <si>
    <t>op.1  2,7m2*7,4=19,980 [A] 
op.4  3,1m2*7,4=22,940 [B] 
Celkem: A+B=42,920 [C]</t>
  </si>
  <si>
    <t>67</t>
  </si>
  <si>
    <t>46452</t>
  </si>
  <si>
    <t>POHOZ DNA A SVAHŮ Z KAMENIVA DRCENÉHO</t>
  </si>
  <si>
    <t>tl.200 mm</t>
  </si>
  <si>
    <t>prostor pod mostem  (8,0+7,0)*10,0*0,2=30,000 [A]</t>
  </si>
  <si>
    <t>68</t>
  </si>
  <si>
    <t>465512</t>
  </si>
  <si>
    <t>DLAŽBY Z LOMOVÉHO KAMENE NA MC</t>
  </si>
  <si>
    <t>Dlažba tl.200 mm do betonu</t>
  </si>
  <si>
    <t>kužel za op.4  29,0m2*0,2=5,800 [A] 
zakončení římsy za op.4  (1,1*5,0+0,9*0,65+0,6*0,6)*0,2=1,289 [B] 
u op.1  (2,7*1,2+0,5*1,0)*0,2=0,748 [C] 
Celkem: A+B+C=7,837 [D]</t>
  </si>
  <si>
    <t>69</t>
  </si>
  <si>
    <t>467314</t>
  </si>
  <si>
    <t>STUPNĚ A PRAHY VODNÍCH KORYT Z PROSTÉHO BETONU C25/30</t>
  </si>
  <si>
    <t>C25/30 XF4</t>
  </si>
  <si>
    <t>práh v patě násypu  0,4*0,8*10,0=3,200 [A]</t>
  </si>
  <si>
    <t>70</t>
  </si>
  <si>
    <t>56333</t>
  </si>
  <si>
    <t>VOZOVKOVÉ VRSTVY ZE ŠTĚRKODRTI TL. DO 150MM</t>
  </si>
  <si>
    <t>ŠD tl.150 mm</t>
  </si>
  <si>
    <t>chodník před op.1 (u gab.zdi)  1,5*14,0=21,000 [A] 
nad schodištěm  1,5*1,2=1,800 [B] 
vozovka - předpolí  8,0*(25,3+14,0)=314,400 [C] 
Celkem: A+B+C=337,200 [D]</t>
  </si>
  <si>
    <t>71</t>
  </si>
  <si>
    <t>56334</t>
  </si>
  <si>
    <t>VOZOVKOVÉ VRSTVY ZE ŠTĚRKODRTI TL. DO 200MM</t>
  </si>
  <si>
    <t>ŠD tl.200 mm</t>
  </si>
  <si>
    <t>předpolí  7,3*(108,7-69,4)=286,890 [B]</t>
  </si>
  <si>
    <t>72</t>
  </si>
  <si>
    <t>572214</t>
  </si>
  <si>
    <t>SPOJOVACÍ POSTŘIK Z MODIFIK EMULZE DO 0,5KG/M2</t>
  </si>
  <si>
    <t>PS-EP 0,3 kg/m2</t>
  </si>
  <si>
    <t>ACO+ACL  706,55+255,45=962,000 [A]</t>
  </si>
  <si>
    <t>73</t>
  </si>
  <si>
    <t>574B34</t>
  </si>
  <si>
    <t>ASFALTOVÝ BETON PRO OBRUSNÉ VRSTVY MODIFIK ACO 11+, 11S TL. 40MM</t>
  </si>
  <si>
    <t>kryt</t>
  </si>
  <si>
    <t>na mostě  6,5*69,4=451,100 [A] 
předpolí  6,5*(108,7-69,4)=255,450 [B] 
odpočet odvod.proužek  -68,0=-68,000 [C] 
Celkem: A+B+C=638,550 [D]</t>
  </si>
  <si>
    <t>74</t>
  </si>
  <si>
    <t>574D56</t>
  </si>
  <si>
    <t>ASFALTOVÝ BETON PRO LOŽNÍ VRSTVY MODIFIK ACL 16+, 16S TL. 60MM</t>
  </si>
  <si>
    <t>předpolí  6,5*(108,7-69,4)=255,450 [B]</t>
  </si>
  <si>
    <t>75</t>
  </si>
  <si>
    <t>574E88</t>
  </si>
  <si>
    <t>ASFALTOVÝ BETON PRO PODKLADNÍ VRSTVY ACP 22+, 22S TL. 90MM</t>
  </si>
  <si>
    <t>76</t>
  </si>
  <si>
    <t>575B33</t>
  </si>
  <si>
    <t>LITÝ ASFALT MA II (KŘIŽ, PARKOVIŠTĚ, ZASTÁVKY) 11 TL. 30MM</t>
  </si>
  <si>
    <t>odvodňovací proužek</t>
  </si>
  <si>
    <t>0,5*68,0*2=68,000 [A]</t>
  </si>
  <si>
    <t>77</t>
  </si>
  <si>
    <t>575F53</t>
  </si>
  <si>
    <t>LITÝ ASFALT MA IV (OCHRANA MOSTNÍ IZOLACE) 11 TL. 40MM MODIFIK</t>
  </si>
  <si>
    <t>na mostě  6,5*69,4=451,100 [A]</t>
  </si>
  <si>
    <t>78</t>
  </si>
  <si>
    <t>576412</t>
  </si>
  <si>
    <t>POSYP KAMENIVEM OBALOVANÝM 3KG/M2</t>
  </si>
  <si>
    <t>na MA  451,0=451,000 [A]</t>
  </si>
  <si>
    <t>79</t>
  </si>
  <si>
    <t>582611</t>
  </si>
  <si>
    <t>KRYTY Z BETON DLAŽDIC SE ZÁMKEM ŠEDÝCH TL 60MM DO LOŽE Z KAM</t>
  </si>
  <si>
    <t>zámková dlažba tl.60 mm do lože z drc.kameniva tl.30 mm</t>
  </si>
  <si>
    <t>chodník před op.1 (u gab.zdi)  1,5*14,0=21,000 [A] 
nad schodištěm  1,5*1,2=1,800 [B] 
Celkem: A+B=22,800 [C]</t>
  </si>
  <si>
    <t>Přidružená stavební výroba</t>
  </si>
  <si>
    <t>80</t>
  </si>
  <si>
    <t>711412</t>
  </si>
  <si>
    <t>IZOLACE MOSTOVEK CELOPLOŠNÁ ASFALTOVÝMI PÁSY</t>
  </si>
  <si>
    <t>vč.kotevně impregnačního nátěru</t>
  </si>
  <si>
    <t>8,6*(2,4+69,4+3,1)=644,140 [A]</t>
  </si>
  <si>
    <t>81</t>
  </si>
  <si>
    <t>711432</t>
  </si>
  <si>
    <t>IZOLACE MOSTOVEK POD ŘÍMSOU ASFALTOVÝMI PÁSY</t>
  </si>
  <si>
    <t>Ochrana izolace pod římsou - s kovovou vložkou</t>
  </si>
  <si>
    <t>(1,7+0,7)*69,4=166,560 [A]</t>
  </si>
  <si>
    <t>82</t>
  </si>
  <si>
    <t>711509</t>
  </si>
  <si>
    <t>OCHRANA IZOLACE NA POVRCHU TEXTILIÍ</t>
  </si>
  <si>
    <t>rub opěr  7,4*(2,4+3,1)=40,700 [A]</t>
  </si>
  <si>
    <t>83</t>
  </si>
  <si>
    <t>78381</t>
  </si>
  <si>
    <t>NÁTĚRY BETON KONSTR TYP S1 (OS-A)</t>
  </si>
  <si>
    <t>viditelné plochy stávajícího základu pilířů 
pil.2  3,0*5,8=17,400 [D] 
pil.3  5,0*5,8=29,000 [E]</t>
  </si>
  <si>
    <t>84</t>
  </si>
  <si>
    <t>78382</t>
  </si>
  <si>
    <t>NÁTĚRY BETON KONSTR TYP S2 (OS-B)</t>
  </si>
  <si>
    <t>kraje NK  (0,4+0,25)*12,5*2*2+(0,3+0,25)*43,0*2=79,800 [A]</t>
  </si>
  <si>
    <t>85</t>
  </si>
  <si>
    <t>78383</t>
  </si>
  <si>
    <t>NÁTĚRY BETON KONSTR TYP S4 (OS-C)</t>
  </si>
  <si>
    <t>kraje říms  (0,18+0,15)*78,4*2=51,744 [A]</t>
  </si>
  <si>
    <t>Potrubí</t>
  </si>
  <si>
    <t>86</t>
  </si>
  <si>
    <t>87444</t>
  </si>
  <si>
    <t>POTRUBÍ Z TRUB PLASTOVÝCH ODPADNÍCH DN DO 250MM</t>
  </si>
  <si>
    <t>vyvedení vpusti před op.1  20,0=20,000 [A]</t>
  </si>
  <si>
    <t>87</t>
  </si>
  <si>
    <t>87527</t>
  </si>
  <si>
    <t>POTRUBÍ DREN Z TRUB PLAST (I FLEXIBIL) DN DO 100MM</t>
  </si>
  <si>
    <t>drenáž za gabionovou zdí - vč.vyústění  14,0+3,0=17,000 [A]</t>
  </si>
  <si>
    <t>88</t>
  </si>
  <si>
    <t>87533</t>
  </si>
  <si>
    <t>POTRUBÍ DREN Z TRUB PLAST DN DO 150MM</t>
  </si>
  <si>
    <t>drenáž za opěrou vč.vyústění</t>
  </si>
  <si>
    <t>(7,4+2,2)*2=19,200 [A]</t>
  </si>
  <si>
    <t>89</t>
  </si>
  <si>
    <t>87727</t>
  </si>
  <si>
    <t>CHRÁNIČKY PŮLENÉ Z TRUB PLAST DN DO 100MM</t>
  </si>
  <si>
    <t>prům. 94/110</t>
  </si>
  <si>
    <t>chránička kabelu CETIN  78,4+0,5+5,5=84,400 [A]</t>
  </si>
  <si>
    <t>90</t>
  </si>
  <si>
    <t>89712</t>
  </si>
  <si>
    <t>VPUSŤ KANALIZAČNÍ ULIČNÍ KOMPLETNÍ Z BETONOVÝCH DÍLCŮ</t>
  </si>
  <si>
    <t>Ostatní konstrukce a práce</t>
  </si>
  <si>
    <t>91</t>
  </si>
  <si>
    <t>9111A3</t>
  </si>
  <si>
    <t>ZÁBRADLÍ SILNIČNÍ S VODOR MADLY - DEMONTÁŽ S PŘESUNEM</t>
  </si>
  <si>
    <t>schodiště  5,0*2=10,000 [A]</t>
  </si>
  <si>
    <t>92</t>
  </si>
  <si>
    <t>9111B1</t>
  </si>
  <si>
    <t>ZÁBRADLÍ SILNIČNÍ SE SVISLOU VÝPLNÍ - DODÁVKA A MONTÁŽ</t>
  </si>
  <si>
    <t>kompletní vč.kotvení a PKO</t>
  </si>
  <si>
    <t>na schodišti  5,5+7,0=12,500 [A]</t>
  </si>
  <si>
    <t>93</t>
  </si>
  <si>
    <t>9112B1</t>
  </si>
  <si>
    <t>ZÁBRADLÍ MOSTNÍ SE SVISLOU VÝPLNÍ - DODÁVKA A MONTÁŽ</t>
  </si>
  <si>
    <t>Kompletní vč.kotvení do římsy, plastmalty a PKO</t>
  </si>
  <si>
    <t>na mostě  78,4=78,400 [A] 
chodník před mostem  14,0=14,000 [B] 
Celkem: A+B=92,400 [C]</t>
  </si>
  <si>
    <t>94</t>
  </si>
  <si>
    <t>9112B3</t>
  </si>
  <si>
    <t>ZÁBRADLÍ MOSTNÍ SE SVISLOU VÝPLNÍ - DEMONTÁŽ S PŘESUNEM</t>
  </si>
  <si>
    <t>vč.odvozu</t>
  </si>
  <si>
    <t>95</t>
  </si>
  <si>
    <t>9113A1</t>
  </si>
  <si>
    <t>SVODIDLO OCEL SILNIČ JEDNOSTR, ÚROVEŇ ZADRŽ N1, N2 - DODÁVKA A MONTÁŽ</t>
  </si>
  <si>
    <t>vč.náběhů, vč.napojení na stávající</t>
  </si>
  <si>
    <t>op.1  9,0=9,000 [A] 
op.4  9,0+9,5=18,500 [B] 
Celkem: A+B=27,500 [C]</t>
  </si>
  <si>
    <t>96</t>
  </si>
  <si>
    <t>9113A3</t>
  </si>
  <si>
    <t>SVODIDLO OCEL SILNIČ JEDNOSTR, ÚROVEŇ ZADRŽ N1, N2 - DEMONTÁŽ S PŘESUNEM</t>
  </si>
  <si>
    <t>předpolí  8,0*2+15,0+13,0=44,000 [A]</t>
  </si>
  <si>
    <t>97</t>
  </si>
  <si>
    <t>9117C1</t>
  </si>
  <si>
    <t>SVOD OCEL ZÁBRADEL ÚROVEŇ ZADRŽ H2 - DODÁVKA A MONTÁŽ</t>
  </si>
  <si>
    <t>pravá římsa  78,4=78,400 [A]</t>
  </si>
  <si>
    <t>98</t>
  </si>
  <si>
    <t>91345</t>
  </si>
  <si>
    <t>NIVELAČNÍ ZNAČKY KOVOVÉ</t>
  </si>
  <si>
    <t>sp.st.  4*2=8,000 [A] 
římsy  (4+3)*2=14,000 [B] 
Celkem: A+B=22,000 [C]</t>
  </si>
  <si>
    <t>99</t>
  </si>
  <si>
    <t>91355</t>
  </si>
  <si>
    <t>EVIDENČNÍ ČÍSLO MOSTU</t>
  </si>
  <si>
    <t>kompletní vč.uchycení</t>
  </si>
  <si>
    <t>100</t>
  </si>
  <si>
    <t>914131</t>
  </si>
  <si>
    <t>DOPRAVNÍ ZNAČKY ZÁKLADNÍ VELIKOSTI OCELOVÉ FÓLIE TŘ 2 - DODÁVKA A MONTÁŽ</t>
  </si>
  <si>
    <t>kompletní vč.sloupku</t>
  </si>
  <si>
    <t>před a za mostem - úprava rychlosti  2=2,000 [A]</t>
  </si>
  <si>
    <t>101</t>
  </si>
  <si>
    <t>914132</t>
  </si>
  <si>
    <t>DOPRAVNÍ ZNAČKY ZÁKLADNÍ VELIKOSTI OCELOVÉ FÓLIE TŘ 2 - MONTÁŽ S PŘEMÍSTĚNÍM</t>
  </si>
  <si>
    <t>vč.dovozu - osazení sejmuté</t>
  </si>
  <si>
    <t>stávající - značka obce  1=1,000 [A]</t>
  </si>
  <si>
    <t>102</t>
  </si>
  <si>
    <t>914133</t>
  </si>
  <si>
    <t>DOPRAVNÍ ZNAČKY ZÁKLADNÍ VELIKOSTI OCELOVÉ FÓLIE TŘ 2 - DEMONTÁŽ</t>
  </si>
  <si>
    <t>vč.sloupků, odvozu a uložení, zn.obce se osadí zpět</t>
  </si>
  <si>
    <t>značka obce  1=1,000 [A] 
značky před a za mostem  4+4=8,000 [B] 
Celkem: A+B=9,000 [C]</t>
  </si>
  <si>
    <t>103</t>
  </si>
  <si>
    <t>917223</t>
  </si>
  <si>
    <t>SILNIČNÍ A CHODNÍKOVÉ OBRUBY Z BETONOVÝCH OBRUBNÍKŮ ŠÍŘ 100MM</t>
  </si>
  <si>
    <t>do bet.lože s opěrou</t>
  </si>
  <si>
    <t>podél zámk.dlažby před křídlem op.1 - chodník u svahu  14,0+1,5=15,500 [C] 
podél kam.dlažby za křídlem op.4 - mimo vozovku  2,0+0,6+2,0+5,9=10,500 [A] 
podél skluzů  43,0*2=86,000 [B] 
Celkem: C+A+B=112,000 [D]</t>
  </si>
  <si>
    <t>104</t>
  </si>
  <si>
    <t>917224</t>
  </si>
  <si>
    <t>SILNIČNÍ A CHODNÍKOVÉ OBRUBY Z BETONOVÝCH OBRUBNÍKŮ ŠÍŘ 150MM</t>
  </si>
  <si>
    <t>podél zámk.dlažby před křídlem op.1 - u vozovky  14,0=14,000 [A] 
podél zámk.dlažby nad schodištěm - u vozovky  1,8=1,800 [B] 
podél kam.dlažby za křídlem op.4 - u vozovky  5,0=5,000 [C] 
Celkem: A+B+C=20,800 [D]</t>
  </si>
  <si>
    <t>105</t>
  </si>
  <si>
    <t>919111</t>
  </si>
  <si>
    <t>ŘEZÁNÍ ASFALTOVÉHO KRYTU VOZOVEK TL DO 50MM</t>
  </si>
  <si>
    <t>napojení</t>
  </si>
  <si>
    <t>5,6+23,5+6,5=35,600 [A]</t>
  </si>
  <si>
    <t>106</t>
  </si>
  <si>
    <t>919131</t>
  </si>
  <si>
    <t>ŘEZÁNÍ BETONOVÝCH KONSTRUKCÍ TL DO 50MM</t>
  </si>
  <si>
    <t>zarovnání odbouraných ploch</t>
  </si>
  <si>
    <t>op.1  1,5+5,8+1,5+2,25*2=13,300 [A] 
op.2  5,5+5,8+5,5=16,800 [B] 
op.3  7,5+5,8+7,5=20,800 [C] 
op.4  1,5+5,8+1,5+2,35*2=13,500 [D] 
Celkem: A+B+C+D=64,400 [E]</t>
  </si>
  <si>
    <t>107</t>
  </si>
  <si>
    <t>931325</t>
  </si>
  <si>
    <t>TĚSNĚNÍ DILATAČ SPAR ASF ZÁLIVKOU MODIFIK PRŮŘ DO 600MM2</t>
  </si>
  <si>
    <t>podél říms - horní vrstva  78,4*2=156,800 [A] 
podél odvod.proužku  68,0*2=136,000 [B] 
Celkem: A+B=292,800 [C]</t>
  </si>
  <si>
    <t>108</t>
  </si>
  <si>
    <t>931326</t>
  </si>
  <si>
    <t>TĚSNĚNÍ DILATAČ SPAR ASF ZÁLIVKOU MODIFIK PRŮŘ DO 800MM2</t>
  </si>
  <si>
    <t>vyplnění řezané spáry nad pil.2 a 3</t>
  </si>
  <si>
    <t>pil.2,3  6,5*2=13,000 [A]</t>
  </si>
  <si>
    <t>109</t>
  </si>
  <si>
    <t>93151</t>
  </si>
  <si>
    <t>MOSTNÍ ZÁVĚRY POVRCHOVÉ POSUN DO 60MM</t>
  </si>
  <si>
    <t>kompletní vč.zálivek a pod. 
PŮDORYSNÁ DÉLKA</t>
  </si>
  <si>
    <t>op.1  9,1=9,100 [A]</t>
  </si>
  <si>
    <t>110</t>
  </si>
  <si>
    <t>93152</t>
  </si>
  <si>
    <t>MOSTNÍ ZÁVĚRY POVRCHOVÉ POSUN DO 100MM</t>
  </si>
  <si>
    <t>op.4  9,1=9,100 [A]</t>
  </si>
  <si>
    <t>111</t>
  </si>
  <si>
    <t>93312</t>
  </si>
  <si>
    <t>ZATĚŽOVACÍ ZKOUŠKA MOSTU STATICKÁ 1. POLE DO 500M2</t>
  </si>
  <si>
    <t>střední pole - symetrický a asymetrický stav</t>
  </si>
  <si>
    <t>1.zat.stav  1=1,000 [A]</t>
  </si>
  <si>
    <t>112</t>
  </si>
  <si>
    <t>93316</t>
  </si>
  <si>
    <t>ZATĚŽOVACÍ ZKOUŠKA MOSTU STATICKÁ 2. A DALŠÍ POLE DO 500M2</t>
  </si>
  <si>
    <t>2.zat.stav  1=1,000 [A]</t>
  </si>
  <si>
    <t>113</t>
  </si>
  <si>
    <t>935212</t>
  </si>
  <si>
    <t>PŘÍKOPOVÉ ŽLABY Z BETON TVÁRNIC ŠÍŘ DO 600MM DO BETONU TL 100MM</t>
  </si>
  <si>
    <t>skluzy kompletní</t>
  </si>
  <si>
    <t>9,0+11,0+23,0=43,000 [A]</t>
  </si>
  <si>
    <t>114</t>
  </si>
  <si>
    <t>936533</t>
  </si>
  <si>
    <t>MOSTNÍ ODVODŇOVACÍ SOUPRAVA 500/500</t>
  </si>
  <si>
    <t>4+3=7,000 [A]</t>
  </si>
  <si>
    <t>115</t>
  </si>
  <si>
    <t>936541</t>
  </si>
  <si>
    <t>MOSTNÍ ODVODŇOVACÍ TRUBKA (POVRCHŮ IZOLACE) Z NEREZ OCELI</t>
  </si>
  <si>
    <t>8+8=16,000 [A]</t>
  </si>
  <si>
    <t>116</t>
  </si>
  <si>
    <t>938542</t>
  </si>
  <si>
    <t>OČIŠTĚNÍ BETON KONSTR OTRYSKÁNÍM TLAK VODOU DO 500 BARŮ</t>
  </si>
  <si>
    <t>plochy pro kotvenou přibetonávku 
pil.2  2,3*14,5=33,350 [A] 
pil.3  2,5*13,8=34,500 [B] 
Celkem: A+B=67,850 [C] 
viditelné plochy stávajícíhio základu pilířů 
pil.2  3,0*5,8=17,400 [D] 
pil.3  5,0*5,8=29,000 [E] 
Celkem: D+E=46,400 [F] 
Celkem: C+F=114,250 [G]</t>
  </si>
  <si>
    <t>117</t>
  </si>
  <si>
    <t>938543</t>
  </si>
  <si>
    <t>OČIŠTĚNÍ BETON KONSTR OTRYSKÁNÍM TLAK VODOU DO 1000 BARŮ</t>
  </si>
  <si>
    <t>odbourané základové spáry  1,5*5,8*2+2,0*5,2*2=38,200 [A]</t>
  </si>
  <si>
    <t>118</t>
  </si>
  <si>
    <t>966168</t>
  </si>
  <si>
    <t>BOURÁNÍ KONSTRUKCÍ ZE ŽELEZOBETONU S ODVOZEM DO 20KM</t>
  </si>
  <si>
    <t>střední pole 
oblouk  5,0*1,2*40,0=240,000 [A] 
deska vč.říms  1,743m2*40,05=69,807 [B] 
poprsní zdi  1,8*40,0*0,6*2=86,400 [C] 
Celkem stř.pole: A+B+C=396,207 [D] 
krajní pole  
deska vč.říms (na konec křídel)  1,743m2*(15,5+15,6)=54,207 [E] 
podélníky  1,1*0,33*12,4*4*2*1,05=37,810 [F] 
příčníky  0,67*1,18*0,2*3*4*2=3,795 [G] 
Celkem krajní pole: E+F+G=95,812 [H] 
op.1,4  (1,5*(1,7+2,1)+0,65*1,55*2)*5,8=44,747 [I] 
křídla opěr  3,25*2,25*0,5*2+3,65*2,35*0,5*2=15,890 [J] 
op.2,3  15,33m2*5,8+16,55m2*5,8=184,904 [K] 
Celkem opěry: I+J+K=245,541 [L] 
schodiště  5,0*1,55*0,4=3,100 [N] 
Celkem: D+H+L+N=740,660 [M]</t>
  </si>
  <si>
    <t>119</t>
  </si>
  <si>
    <t>96785C</t>
  </si>
  <si>
    <t>VYBOURÁNÍ MOSTNÍCH DILATAČNÍCH ZÁVĚRŮ EMZ PRŮŘEZU DO 0,04M2</t>
  </si>
  <si>
    <t>4,9*6=29,400 [A]</t>
  </si>
  <si>
    <t>120</t>
  </si>
  <si>
    <t>97816</t>
  </si>
  <si>
    <t>ODSEKÁNÍ VRSTVY VYROVNÁVACÍHO BETONU NA MOSTECH</t>
  </si>
  <si>
    <t>předpoklad 50 mm  4,9*68,65*0,05=16,819 [A]</t>
  </si>
  <si>
    <t>121</t>
  </si>
  <si>
    <t>97817</t>
  </si>
  <si>
    <t>ODSTRANĚNÍ MOSTNÍ IZOLACE</t>
  </si>
  <si>
    <t>4,6*68,65=315,790 [A]</t>
  </si>
  <si>
    <t>SO 202</t>
  </si>
  <si>
    <t>Provizorní lávka pro chodce a převedení kabelu CETIN</t>
  </si>
  <si>
    <t>027420</t>
  </si>
  <si>
    <t>PROVIZORNÍ LÁVKY - MONTÁŽ, NÁJEMNÉ, DEMONTÁŽ</t>
  </si>
  <si>
    <t>Popis viz TZ vč.napojení na stáv.cesty pro pěší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</si>
</sst>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5"/>
      <c r="B1" s="1" t="s">
        <v>0</v>
      </c>
      <c r="C1" s="1"/>
      <c r="D1" s="1"/>
      <c r="E1" s="1"/>
    </row>
    <row r="2" spans="1:5" ht="12.75" customHeight="1">
      <c r="A2" s="35"/>
      <c r="B2" s="36" t="s">
        <v>1</v>
      </c>
      <c r="C2" s="1"/>
      <c r="D2" s="1"/>
      <c r="E2" s="1"/>
    </row>
    <row r="3" spans="1:5" ht="19.5" customHeight="1">
      <c r="A3" s="35"/>
      <c r="B3" s="35"/>
      <c r="C3" s="1"/>
      <c r="D3" s="1"/>
      <c r="E3" s="1"/>
    </row>
    <row r="4" spans="1:5" ht="19.5" customHeight="1">
      <c r="A4" s="1"/>
      <c r="B4" s="37" t="s">
        <v>2</v>
      </c>
      <c r="C4" s="35"/>
      <c r="D4" s="35"/>
      <c r="E4" s="1"/>
    </row>
    <row r="5" spans="1:5" ht="12.75" customHeight="1">
      <c r="A5" s="1"/>
      <c r="B5" s="35" t="s">
        <v>3</v>
      </c>
      <c r="C5" s="35"/>
      <c r="D5" s="35"/>
      <c r="E5" s="1"/>
    </row>
    <row r="6" spans="1:5" ht="12.75" customHeight="1">
      <c r="A6" s="1"/>
      <c r="B6" s="3" t="s">
        <v>4</v>
      </c>
      <c r="C6" s="6">
        <f>SUM(C10:C13)</f>
        <v>0</v>
      </c>
      <c r="D6" s="1"/>
      <c r="E6" s="1"/>
    </row>
    <row r="7" spans="1:5" ht="12.75" customHeight="1">
      <c r="A7" s="1"/>
      <c r="B7" s="3" t="s">
        <v>5</v>
      </c>
      <c r="C7" s="6">
        <f>SUM(E10:E13)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20</v>
      </c>
      <c r="C10" s="16">
        <f>'SO 000_SO 000'!I3</f>
        <v>0</v>
      </c>
      <c r="D10" s="16">
        <f>'SO 000_SO 000'!O2</f>
        <v>0</v>
      </c>
      <c r="E10" s="16">
        <f>C10+D10</f>
        <v>0</v>
      </c>
    </row>
    <row r="11" spans="1:5" ht="12.75" customHeight="1">
      <c r="A11" s="15" t="s">
        <v>124</v>
      </c>
      <c r="B11" s="15" t="s">
        <v>125</v>
      </c>
      <c r="C11" s="16">
        <f>'SO 181_SO 181'!I3</f>
        <v>0</v>
      </c>
      <c r="D11" s="16">
        <f>'SO 181_SO 181'!O2</f>
        <v>0</v>
      </c>
      <c r="E11" s="16">
        <f>C11+D11</f>
        <v>0</v>
      </c>
    </row>
    <row r="12" spans="1:5" ht="12.75" customHeight="1">
      <c r="A12" s="15" t="s">
        <v>133</v>
      </c>
      <c r="B12" s="15" t="s">
        <v>134</v>
      </c>
      <c r="C12" s="16">
        <f>'SO 201_SO 201'!I3</f>
        <v>0</v>
      </c>
      <c r="D12" s="16">
        <f>'SO 201_SO 201'!O2</f>
        <v>0</v>
      </c>
      <c r="E12" s="16">
        <f>C12+D12</f>
        <v>0</v>
      </c>
    </row>
    <row r="13" spans="1:5" ht="12.75" customHeight="1">
      <c r="A13" s="15" t="s">
        <v>663</v>
      </c>
      <c r="B13" s="15" t="s">
        <v>664</v>
      </c>
      <c r="C13" s="16">
        <f>'SO 202_SO 202'!I3</f>
        <v>0</v>
      </c>
      <c r="D13" s="16">
        <f>'SO 202_SO 202'!O2</f>
        <v>0</v>
      </c>
      <c r="E13" s="16">
        <f>C13+D13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19</v>
      </c>
      <c r="I3" s="32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19</v>
      </c>
      <c r="D4" s="35"/>
      <c r="E4" s="11" t="s">
        <v>20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19</v>
      </c>
      <c r="D5" s="41"/>
      <c r="E5" s="14" t="s">
        <v>20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0+I10+I13+I16+I19+I22+I25+I28+I31+I34+I37+I40+I43+I46+I49+I52+I55+I58+I61+I64+I67+I70</f>
        <v>0</v>
      </c>
      <c r="R9">
        <f>0+O10+O13+O16+O19+O22+O25+O28+O31+O34+O37+O40+O43+O46+O49+O52+O55+O58+O61+O64+O67+O70</f>
        <v>0</v>
      </c>
    </row>
    <row r="10" spans="1:16" ht="12.75">
      <c r="A10" s="17" t="s">
        <v>47</v>
      </c>
      <c r="B10" s="22" t="s">
        <v>31</v>
      </c>
      <c r="C10" s="22" t="s">
        <v>48</v>
      </c>
      <c r="D10" s="17" t="s">
        <v>49</v>
      </c>
      <c r="E10" s="23" t="s">
        <v>50</v>
      </c>
      <c r="F10" s="24" t="s">
        <v>51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78.5">
      <c r="A11" s="27" t="s">
        <v>52</v>
      </c>
      <c r="E11" s="28" t="s">
        <v>53</v>
      </c>
    </row>
    <row r="12" spans="1:5" ht="12.75">
      <c r="A12" s="31" t="s">
        <v>54</v>
      </c>
      <c r="E12" s="30" t="s">
        <v>49</v>
      </c>
    </row>
    <row r="13" spans="1:16" ht="12.75">
      <c r="A13" s="17" t="s">
        <v>47</v>
      </c>
      <c r="B13" s="22" t="s">
        <v>27</v>
      </c>
      <c r="C13" s="22" t="s">
        <v>55</v>
      </c>
      <c r="D13" s="17" t="s">
        <v>49</v>
      </c>
      <c r="E13" s="23" t="s">
        <v>56</v>
      </c>
      <c r="F13" s="24" t="s">
        <v>51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5" ht="127.5">
      <c r="A14" s="27" t="s">
        <v>52</v>
      </c>
      <c r="E14" s="28" t="s">
        <v>57</v>
      </c>
    </row>
    <row r="15" spans="1:5" ht="12.75">
      <c r="A15" s="31" t="s">
        <v>54</v>
      </c>
      <c r="E15" s="30" t="s">
        <v>49</v>
      </c>
    </row>
    <row r="16" spans="1:16" ht="12.75">
      <c r="A16" s="17" t="s">
        <v>47</v>
      </c>
      <c r="B16" s="22" t="s">
        <v>26</v>
      </c>
      <c r="C16" s="22" t="s">
        <v>58</v>
      </c>
      <c r="D16" s="17" t="s">
        <v>49</v>
      </c>
      <c r="E16" s="23" t="s">
        <v>59</v>
      </c>
      <c r="F16" s="24" t="s">
        <v>51</v>
      </c>
      <c r="G16" s="25">
        <v>1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27</v>
      </c>
    </row>
    <row r="17" spans="1:5" ht="12.75">
      <c r="A17" s="27" t="s">
        <v>52</v>
      </c>
      <c r="E17" s="28" t="s">
        <v>60</v>
      </c>
    </row>
    <row r="18" spans="1:5" ht="12.75">
      <c r="A18" s="31" t="s">
        <v>54</v>
      </c>
      <c r="E18" s="30" t="s">
        <v>49</v>
      </c>
    </row>
    <row r="19" spans="1:16" ht="12.75">
      <c r="A19" s="17" t="s">
        <v>47</v>
      </c>
      <c r="B19" s="22" t="s">
        <v>35</v>
      </c>
      <c r="C19" s="22" t="s">
        <v>61</v>
      </c>
      <c r="D19" s="17" t="s">
        <v>49</v>
      </c>
      <c r="E19" s="23" t="s">
        <v>62</v>
      </c>
      <c r="F19" s="24" t="s">
        <v>51</v>
      </c>
      <c r="G19" s="25">
        <v>1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>
      <c r="A20" s="27" t="s">
        <v>52</v>
      </c>
      <c r="E20" s="28" t="s">
        <v>49</v>
      </c>
    </row>
    <row r="21" spans="1:5" ht="12.75">
      <c r="A21" s="31" t="s">
        <v>54</v>
      </c>
      <c r="E21" s="30" t="s">
        <v>49</v>
      </c>
    </row>
    <row r="22" spans="1:16" ht="12.75">
      <c r="A22" s="17" t="s">
        <v>47</v>
      </c>
      <c r="B22" s="22" t="s">
        <v>37</v>
      </c>
      <c r="C22" s="22" t="s">
        <v>63</v>
      </c>
      <c r="D22" s="17" t="s">
        <v>49</v>
      </c>
      <c r="E22" s="23" t="s">
        <v>64</v>
      </c>
      <c r="F22" s="24" t="s">
        <v>51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>
      <c r="A23" s="27" t="s">
        <v>52</v>
      </c>
      <c r="E23" s="28" t="s">
        <v>65</v>
      </c>
    </row>
    <row r="24" spans="1:5" ht="12.75">
      <c r="A24" s="31" t="s">
        <v>54</v>
      </c>
      <c r="E24" s="30" t="s">
        <v>49</v>
      </c>
    </row>
    <row r="25" spans="1:16" ht="12.75">
      <c r="A25" s="17" t="s">
        <v>47</v>
      </c>
      <c r="B25" s="22" t="s">
        <v>39</v>
      </c>
      <c r="C25" s="22" t="s">
        <v>66</v>
      </c>
      <c r="D25" s="17" t="s">
        <v>67</v>
      </c>
      <c r="E25" s="23" t="s">
        <v>68</v>
      </c>
      <c r="F25" s="24" t="s">
        <v>51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27</v>
      </c>
    </row>
    <row r="26" spans="1:5" ht="12.75">
      <c r="A26" s="27" t="s">
        <v>52</v>
      </c>
      <c r="E26" s="28" t="s">
        <v>69</v>
      </c>
    </row>
    <row r="27" spans="1:5" ht="12.75">
      <c r="A27" s="31" t="s">
        <v>54</v>
      </c>
      <c r="E27" s="30" t="s">
        <v>49</v>
      </c>
    </row>
    <row r="28" spans="1:16" ht="12.75">
      <c r="A28" s="17" t="s">
        <v>47</v>
      </c>
      <c r="B28" s="22" t="s">
        <v>70</v>
      </c>
      <c r="C28" s="22" t="s">
        <v>66</v>
      </c>
      <c r="D28" s="17" t="s">
        <v>71</v>
      </c>
      <c r="E28" s="23" t="s">
        <v>68</v>
      </c>
      <c r="F28" s="24" t="s">
        <v>51</v>
      </c>
      <c r="G28" s="25">
        <v>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27</v>
      </c>
    </row>
    <row r="29" spans="1:5" ht="12.75">
      <c r="A29" s="27" t="s">
        <v>52</v>
      </c>
      <c r="E29" s="28" t="s">
        <v>72</v>
      </c>
    </row>
    <row r="30" spans="1:5" ht="12.75">
      <c r="A30" s="31" t="s">
        <v>54</v>
      </c>
      <c r="E30" s="30" t="s">
        <v>49</v>
      </c>
    </row>
    <row r="31" spans="1:16" ht="12.75">
      <c r="A31" s="17" t="s">
        <v>47</v>
      </c>
      <c r="B31" s="22" t="s">
        <v>73</v>
      </c>
      <c r="C31" s="22" t="s">
        <v>74</v>
      </c>
      <c r="D31" s="17" t="s">
        <v>75</v>
      </c>
      <c r="E31" s="23" t="s">
        <v>76</v>
      </c>
      <c r="F31" s="24" t="s">
        <v>51</v>
      </c>
      <c r="G31" s="25">
        <v>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27</v>
      </c>
    </row>
    <row r="32" spans="1:5" ht="12.75">
      <c r="A32" s="27" t="s">
        <v>52</v>
      </c>
      <c r="E32" s="28" t="s">
        <v>77</v>
      </c>
    </row>
    <row r="33" spans="1:5" ht="12.75">
      <c r="A33" s="31" t="s">
        <v>54</v>
      </c>
      <c r="E33" s="30" t="s">
        <v>49</v>
      </c>
    </row>
    <row r="34" spans="1:16" ht="12.75">
      <c r="A34" s="17" t="s">
        <v>47</v>
      </c>
      <c r="B34" s="22" t="s">
        <v>42</v>
      </c>
      <c r="C34" s="22" t="s">
        <v>74</v>
      </c>
      <c r="D34" s="17" t="s">
        <v>67</v>
      </c>
      <c r="E34" s="23" t="s">
        <v>76</v>
      </c>
      <c r="F34" s="24" t="s">
        <v>51</v>
      </c>
      <c r="G34" s="25">
        <v>1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27</v>
      </c>
    </row>
    <row r="35" spans="1:5" ht="12.75">
      <c r="A35" s="27" t="s">
        <v>52</v>
      </c>
      <c r="E35" s="28" t="s">
        <v>78</v>
      </c>
    </row>
    <row r="36" spans="1:5" ht="12.75">
      <c r="A36" s="31" t="s">
        <v>54</v>
      </c>
      <c r="E36" s="30" t="s">
        <v>49</v>
      </c>
    </row>
    <row r="37" spans="1:16" ht="12.75">
      <c r="A37" s="17" t="s">
        <v>47</v>
      </c>
      <c r="B37" s="22" t="s">
        <v>44</v>
      </c>
      <c r="C37" s="22" t="s">
        <v>79</v>
      </c>
      <c r="D37" s="17" t="s">
        <v>49</v>
      </c>
      <c r="E37" s="23" t="s">
        <v>80</v>
      </c>
      <c r="F37" s="24" t="s">
        <v>81</v>
      </c>
      <c r="G37" s="25">
        <v>1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27</v>
      </c>
    </row>
    <row r="38" spans="1:5" ht="25.5">
      <c r="A38" s="27" t="s">
        <v>52</v>
      </c>
      <c r="E38" s="28" t="s">
        <v>82</v>
      </c>
    </row>
    <row r="39" spans="1:5" ht="12.75">
      <c r="A39" s="31" t="s">
        <v>54</v>
      </c>
      <c r="E39" s="30" t="s">
        <v>49</v>
      </c>
    </row>
    <row r="40" spans="1:16" ht="12.75">
      <c r="A40" s="17" t="s">
        <v>47</v>
      </c>
      <c r="B40" s="22" t="s">
        <v>83</v>
      </c>
      <c r="C40" s="22" t="s">
        <v>84</v>
      </c>
      <c r="D40" s="17" t="s">
        <v>75</v>
      </c>
      <c r="E40" s="23" t="s">
        <v>85</v>
      </c>
      <c r="F40" s="24" t="s">
        <v>51</v>
      </c>
      <c r="G40" s="25">
        <v>1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27</v>
      </c>
    </row>
    <row r="41" spans="1:5" ht="12.75">
      <c r="A41" s="27" t="s">
        <v>52</v>
      </c>
      <c r="E41" s="28" t="s">
        <v>86</v>
      </c>
    </row>
    <row r="42" spans="1:5" ht="12.75">
      <c r="A42" s="31" t="s">
        <v>54</v>
      </c>
      <c r="E42" s="30" t="s">
        <v>49</v>
      </c>
    </row>
    <row r="43" spans="1:16" ht="12.75">
      <c r="A43" s="17" t="s">
        <v>47</v>
      </c>
      <c r="B43" s="22" t="s">
        <v>87</v>
      </c>
      <c r="C43" s="22" t="s">
        <v>84</v>
      </c>
      <c r="D43" s="17" t="s">
        <v>67</v>
      </c>
      <c r="E43" s="23" t="s">
        <v>85</v>
      </c>
      <c r="F43" s="24" t="s">
        <v>51</v>
      </c>
      <c r="G43" s="25">
        <v>1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27</v>
      </c>
    </row>
    <row r="44" spans="1:5" ht="38.25">
      <c r="A44" s="27" t="s">
        <v>52</v>
      </c>
      <c r="E44" s="28" t="s">
        <v>88</v>
      </c>
    </row>
    <row r="45" spans="1:5" ht="12.75">
      <c r="A45" s="31" t="s">
        <v>54</v>
      </c>
      <c r="E45" s="30" t="s">
        <v>89</v>
      </c>
    </row>
    <row r="46" spans="1:16" ht="12.75">
      <c r="A46" s="17" t="s">
        <v>47</v>
      </c>
      <c r="B46" s="22" t="s">
        <v>90</v>
      </c>
      <c r="C46" s="22" t="s">
        <v>91</v>
      </c>
      <c r="D46" s="17" t="s">
        <v>49</v>
      </c>
      <c r="E46" s="23" t="s">
        <v>92</v>
      </c>
      <c r="F46" s="24" t="s">
        <v>51</v>
      </c>
      <c r="G46" s="25">
        <v>1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27</v>
      </c>
    </row>
    <row r="47" spans="1:5" ht="12.75">
      <c r="A47" s="27" t="s">
        <v>52</v>
      </c>
      <c r="E47" s="28" t="s">
        <v>93</v>
      </c>
    </row>
    <row r="48" spans="1:5" ht="12.75">
      <c r="A48" s="31" t="s">
        <v>54</v>
      </c>
      <c r="E48" s="30" t="s">
        <v>49</v>
      </c>
    </row>
    <row r="49" spans="1:16" ht="12.75">
      <c r="A49" s="17" t="s">
        <v>47</v>
      </c>
      <c r="B49" s="22" t="s">
        <v>94</v>
      </c>
      <c r="C49" s="22" t="s">
        <v>91</v>
      </c>
      <c r="D49" s="17" t="s">
        <v>75</v>
      </c>
      <c r="E49" s="23" t="s">
        <v>92</v>
      </c>
      <c r="F49" s="24" t="s">
        <v>51</v>
      </c>
      <c r="G49" s="25">
        <v>1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27</v>
      </c>
    </row>
    <row r="50" spans="1:5" ht="12.75">
      <c r="A50" s="27" t="s">
        <v>52</v>
      </c>
      <c r="E50" s="28" t="s">
        <v>95</v>
      </c>
    </row>
    <row r="51" spans="1:5" ht="12.75">
      <c r="A51" s="31" t="s">
        <v>54</v>
      </c>
      <c r="E51" s="30" t="s">
        <v>49</v>
      </c>
    </row>
    <row r="52" spans="1:16" ht="12.75">
      <c r="A52" s="17" t="s">
        <v>47</v>
      </c>
      <c r="B52" s="22" t="s">
        <v>96</v>
      </c>
      <c r="C52" s="22" t="s">
        <v>97</v>
      </c>
      <c r="D52" s="17" t="s">
        <v>49</v>
      </c>
      <c r="E52" s="23" t="s">
        <v>98</v>
      </c>
      <c r="F52" s="24" t="s">
        <v>51</v>
      </c>
      <c r="G52" s="25">
        <v>1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27</v>
      </c>
    </row>
    <row r="53" spans="1:5" ht="12.75">
      <c r="A53" s="27" t="s">
        <v>52</v>
      </c>
      <c r="E53" s="28" t="s">
        <v>99</v>
      </c>
    </row>
    <row r="54" spans="1:5" ht="12.75">
      <c r="A54" s="31" t="s">
        <v>54</v>
      </c>
      <c r="E54" s="30" t="s">
        <v>49</v>
      </c>
    </row>
    <row r="55" spans="1:16" ht="12.75">
      <c r="A55" s="17" t="s">
        <v>47</v>
      </c>
      <c r="B55" s="22" t="s">
        <v>100</v>
      </c>
      <c r="C55" s="22" t="s">
        <v>101</v>
      </c>
      <c r="D55" s="17" t="s">
        <v>49</v>
      </c>
      <c r="E55" s="23" t="s">
        <v>102</v>
      </c>
      <c r="F55" s="24" t="s">
        <v>51</v>
      </c>
      <c r="G55" s="25">
        <v>1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27</v>
      </c>
    </row>
    <row r="56" spans="1:5" ht="12.75">
      <c r="A56" s="27" t="s">
        <v>52</v>
      </c>
      <c r="E56" s="28" t="s">
        <v>103</v>
      </c>
    </row>
    <row r="57" spans="1:5" ht="12.75">
      <c r="A57" s="31" t="s">
        <v>54</v>
      </c>
      <c r="E57" s="30" t="s">
        <v>49</v>
      </c>
    </row>
    <row r="58" spans="1:16" ht="12.75">
      <c r="A58" s="17" t="s">
        <v>47</v>
      </c>
      <c r="B58" s="22" t="s">
        <v>104</v>
      </c>
      <c r="C58" s="22" t="s">
        <v>105</v>
      </c>
      <c r="D58" s="17" t="s">
        <v>49</v>
      </c>
      <c r="E58" s="23" t="s">
        <v>106</v>
      </c>
      <c r="F58" s="24" t="s">
        <v>51</v>
      </c>
      <c r="G58" s="25">
        <v>1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27</v>
      </c>
    </row>
    <row r="59" spans="1:5" ht="25.5">
      <c r="A59" s="27" t="s">
        <v>52</v>
      </c>
      <c r="E59" s="28" t="s">
        <v>107</v>
      </c>
    </row>
    <row r="60" spans="1:5" ht="12.75">
      <c r="A60" s="31" t="s">
        <v>54</v>
      </c>
      <c r="E60" s="30" t="s">
        <v>49</v>
      </c>
    </row>
    <row r="61" spans="1:16" ht="12.75">
      <c r="A61" s="17" t="s">
        <v>47</v>
      </c>
      <c r="B61" s="22" t="s">
        <v>108</v>
      </c>
      <c r="C61" s="22" t="s">
        <v>109</v>
      </c>
      <c r="D61" s="17" t="s">
        <v>49</v>
      </c>
      <c r="E61" s="23" t="s">
        <v>110</v>
      </c>
      <c r="F61" s="24" t="s">
        <v>51</v>
      </c>
      <c r="G61" s="25">
        <v>1</v>
      </c>
      <c r="H61" s="26">
        <v>0</v>
      </c>
      <c r="I61" s="26">
        <f>ROUND(ROUND(H61,2)*ROUND(G61,3),2)</f>
        <v>0</v>
      </c>
      <c r="O61">
        <f>(I61*21)/100</f>
        <v>0</v>
      </c>
      <c r="P61" t="s">
        <v>27</v>
      </c>
    </row>
    <row r="62" spans="1:5" ht="12.75">
      <c r="A62" s="27" t="s">
        <v>52</v>
      </c>
      <c r="E62" s="28" t="s">
        <v>111</v>
      </c>
    </row>
    <row r="63" spans="1:5" ht="12.75">
      <c r="A63" s="31" t="s">
        <v>54</v>
      </c>
      <c r="E63" s="30" t="s">
        <v>49</v>
      </c>
    </row>
    <row r="64" spans="1:16" ht="12.75">
      <c r="A64" s="17" t="s">
        <v>47</v>
      </c>
      <c r="B64" s="22" t="s">
        <v>112</v>
      </c>
      <c r="C64" s="22" t="s">
        <v>113</v>
      </c>
      <c r="D64" s="17" t="s">
        <v>49</v>
      </c>
      <c r="E64" s="23" t="s">
        <v>114</v>
      </c>
      <c r="F64" s="24" t="s">
        <v>51</v>
      </c>
      <c r="G64" s="25">
        <v>1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27</v>
      </c>
    </row>
    <row r="65" spans="1:5" ht="12.75">
      <c r="A65" s="27" t="s">
        <v>52</v>
      </c>
      <c r="E65" s="28" t="s">
        <v>115</v>
      </c>
    </row>
    <row r="66" spans="1:5" ht="12.75">
      <c r="A66" s="31" t="s">
        <v>54</v>
      </c>
      <c r="E66" s="30" t="s">
        <v>49</v>
      </c>
    </row>
    <row r="67" spans="1:16" ht="12.75">
      <c r="A67" s="17" t="s">
        <v>47</v>
      </c>
      <c r="B67" s="22" t="s">
        <v>116</v>
      </c>
      <c r="C67" s="22" t="s">
        <v>117</v>
      </c>
      <c r="D67" s="17" t="s">
        <v>49</v>
      </c>
      <c r="E67" s="23" t="s">
        <v>118</v>
      </c>
      <c r="F67" s="24" t="s">
        <v>81</v>
      </c>
      <c r="G67" s="25">
        <v>2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27</v>
      </c>
    </row>
    <row r="68" spans="1:5" ht="12.75">
      <c r="A68" s="27" t="s">
        <v>52</v>
      </c>
      <c r="E68" s="28" t="s">
        <v>119</v>
      </c>
    </row>
    <row r="69" spans="1:5" ht="12.75">
      <c r="A69" s="31" t="s">
        <v>54</v>
      </c>
      <c r="E69" s="30" t="s">
        <v>49</v>
      </c>
    </row>
    <row r="70" spans="1:16" ht="12.75">
      <c r="A70" s="17" t="s">
        <v>47</v>
      </c>
      <c r="B70" s="22" t="s">
        <v>120</v>
      </c>
      <c r="C70" s="22" t="s">
        <v>121</v>
      </c>
      <c r="D70" s="17" t="s">
        <v>49</v>
      </c>
      <c r="E70" s="23" t="s">
        <v>122</v>
      </c>
      <c r="F70" s="24" t="s">
        <v>51</v>
      </c>
      <c r="G70" s="25">
        <v>1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27</v>
      </c>
    </row>
    <row r="71" spans="1:5" ht="51">
      <c r="A71" s="27" t="s">
        <v>52</v>
      </c>
      <c r="E71" s="28" t="s">
        <v>123</v>
      </c>
    </row>
    <row r="72" spans="1:5" ht="12.75">
      <c r="A72" s="29" t="s">
        <v>54</v>
      </c>
      <c r="E72" s="30" t="s">
        <v>49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0+O9+O13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124</v>
      </c>
      <c r="I3" s="32">
        <f>0+I9+I13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124</v>
      </c>
      <c r="D4" s="35"/>
      <c r="E4" s="11" t="s">
        <v>125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124</v>
      </c>
      <c r="D5" s="41"/>
      <c r="E5" s="14" t="s">
        <v>125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17" t="s">
        <v>47</v>
      </c>
      <c r="B10" s="22" t="s">
        <v>31</v>
      </c>
      <c r="C10" s="22" t="s">
        <v>126</v>
      </c>
      <c r="D10" s="17" t="s">
        <v>49</v>
      </c>
      <c r="E10" s="23" t="s">
        <v>127</v>
      </c>
      <c r="F10" s="24" t="s">
        <v>51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53">
      <c r="A11" s="27" t="s">
        <v>52</v>
      </c>
      <c r="E11" s="28" t="s">
        <v>128</v>
      </c>
    </row>
    <row r="12" spans="1:5" ht="12.75">
      <c r="A12" s="29" t="s">
        <v>54</v>
      </c>
      <c r="E12" s="30" t="s">
        <v>89</v>
      </c>
    </row>
    <row r="13" spans="1:18" ht="12.75" customHeight="1">
      <c r="A13" s="5" t="s">
        <v>45</v>
      </c>
      <c r="B13" s="5"/>
      <c r="C13" s="33" t="s">
        <v>37</v>
      </c>
      <c r="D13" s="5"/>
      <c r="E13" s="20" t="s">
        <v>129</v>
      </c>
      <c r="F13" s="5"/>
      <c r="G13" s="5"/>
      <c r="H13" s="5"/>
      <c r="I13" s="34">
        <f>0+Q13</f>
        <v>0</v>
      </c>
      <c r="O13">
        <f>0+R13</f>
        <v>0</v>
      </c>
      <c r="Q13">
        <f>0+I14</f>
        <v>0</v>
      </c>
      <c r="R13">
        <f>0+O14</f>
        <v>0</v>
      </c>
    </row>
    <row r="14" spans="1:16" ht="12.75">
      <c r="A14" s="17" t="s">
        <v>47</v>
      </c>
      <c r="B14" s="22" t="s">
        <v>27</v>
      </c>
      <c r="C14" s="22" t="s">
        <v>130</v>
      </c>
      <c r="D14" s="17" t="s">
        <v>49</v>
      </c>
      <c r="E14" s="23" t="s">
        <v>131</v>
      </c>
      <c r="F14" s="24" t="s">
        <v>51</v>
      </c>
      <c r="G14" s="25">
        <v>1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27</v>
      </c>
    </row>
    <row r="15" spans="1:5" ht="76.5">
      <c r="A15" s="27" t="s">
        <v>52</v>
      </c>
      <c r="E15" s="28" t="s">
        <v>132</v>
      </c>
    </row>
    <row r="16" spans="1:5" ht="12.75">
      <c r="A16" s="29" t="s">
        <v>54</v>
      </c>
      <c r="E16" s="30" t="s">
        <v>89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0+O9+O34+O107+O135+O166+O221+O252+O271+O287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133</v>
      </c>
      <c r="I3" s="32">
        <f>0+I9+I34+I107+I135+I166+I221+I252+I271+I287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133</v>
      </c>
      <c r="D4" s="35"/>
      <c r="E4" s="11" t="s">
        <v>134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133</v>
      </c>
      <c r="D5" s="41"/>
      <c r="E5" s="14" t="s">
        <v>134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</f>
        <v>0</v>
      </c>
      <c r="R9">
        <f>0+O10+O13+O16+O19+O22+O25+O28+O31</f>
        <v>0</v>
      </c>
    </row>
    <row r="10" spans="1:16" ht="25.5">
      <c r="A10" s="17" t="s">
        <v>47</v>
      </c>
      <c r="B10" s="22" t="s">
        <v>31</v>
      </c>
      <c r="C10" s="22" t="s">
        <v>135</v>
      </c>
      <c r="D10" s="17" t="s">
        <v>49</v>
      </c>
      <c r="E10" s="23" t="s">
        <v>136</v>
      </c>
      <c r="F10" s="24" t="s">
        <v>137</v>
      </c>
      <c r="G10" s="25">
        <v>961.189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>
      <c r="A11" s="27" t="s">
        <v>52</v>
      </c>
      <c r="E11" s="28" t="s">
        <v>138</v>
      </c>
    </row>
    <row r="12" spans="1:5" ht="63.75">
      <c r="A12" s="31" t="s">
        <v>54</v>
      </c>
      <c r="E12" s="30" t="s">
        <v>139</v>
      </c>
    </row>
    <row r="13" spans="1:16" ht="25.5">
      <c r="A13" s="17" t="s">
        <v>47</v>
      </c>
      <c r="B13" s="22" t="s">
        <v>27</v>
      </c>
      <c r="C13" s="22" t="s">
        <v>140</v>
      </c>
      <c r="D13" s="17" t="s">
        <v>49</v>
      </c>
      <c r="E13" s="23" t="s">
        <v>141</v>
      </c>
      <c r="F13" s="24" t="s">
        <v>137</v>
      </c>
      <c r="G13" s="25">
        <v>1851.65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5" ht="12.75">
      <c r="A14" s="27" t="s">
        <v>52</v>
      </c>
      <c r="E14" s="28" t="s">
        <v>49</v>
      </c>
    </row>
    <row r="15" spans="1:5" ht="12.75">
      <c r="A15" s="31" t="s">
        <v>54</v>
      </c>
      <c r="E15" s="30" t="s">
        <v>142</v>
      </c>
    </row>
    <row r="16" spans="1:16" ht="25.5">
      <c r="A16" s="17" t="s">
        <v>47</v>
      </c>
      <c r="B16" s="22" t="s">
        <v>26</v>
      </c>
      <c r="C16" s="22" t="s">
        <v>143</v>
      </c>
      <c r="D16" s="17" t="s">
        <v>49</v>
      </c>
      <c r="E16" s="23" t="s">
        <v>144</v>
      </c>
      <c r="F16" s="24" t="s">
        <v>137</v>
      </c>
      <c r="G16" s="25">
        <v>7.579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27</v>
      </c>
    </row>
    <row r="17" spans="1:5" ht="12.75">
      <c r="A17" s="27" t="s">
        <v>52</v>
      </c>
      <c r="E17" s="28" t="s">
        <v>49</v>
      </c>
    </row>
    <row r="18" spans="1:5" ht="12.75">
      <c r="A18" s="31" t="s">
        <v>54</v>
      </c>
      <c r="E18" s="30" t="s">
        <v>145</v>
      </c>
    </row>
    <row r="19" spans="1:16" ht="25.5">
      <c r="A19" s="17" t="s">
        <v>47</v>
      </c>
      <c r="B19" s="22" t="s">
        <v>35</v>
      </c>
      <c r="C19" s="22" t="s">
        <v>146</v>
      </c>
      <c r="D19" s="17" t="s">
        <v>49</v>
      </c>
      <c r="E19" s="23" t="s">
        <v>147</v>
      </c>
      <c r="F19" s="24" t="s">
        <v>137</v>
      </c>
      <c r="G19" s="25">
        <v>276.809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>
      <c r="A20" s="27" t="s">
        <v>52</v>
      </c>
      <c r="E20" s="28" t="s">
        <v>49</v>
      </c>
    </row>
    <row r="21" spans="1:5" ht="38.25">
      <c r="A21" s="31" t="s">
        <v>54</v>
      </c>
      <c r="E21" s="30" t="s">
        <v>148</v>
      </c>
    </row>
    <row r="22" spans="1:16" ht="12.75">
      <c r="A22" s="17" t="s">
        <v>47</v>
      </c>
      <c r="B22" s="22" t="s">
        <v>37</v>
      </c>
      <c r="C22" s="22" t="s">
        <v>84</v>
      </c>
      <c r="D22" s="17" t="s">
        <v>71</v>
      </c>
      <c r="E22" s="23" t="s">
        <v>85</v>
      </c>
      <c r="F22" s="24" t="s">
        <v>51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>
      <c r="A23" s="27" t="s">
        <v>52</v>
      </c>
      <c r="E23" s="28" t="s">
        <v>149</v>
      </c>
    </row>
    <row r="24" spans="1:5" ht="12.75">
      <c r="A24" s="31" t="s">
        <v>54</v>
      </c>
      <c r="E24" s="30" t="s">
        <v>49</v>
      </c>
    </row>
    <row r="25" spans="1:16" ht="12.75">
      <c r="A25" s="17" t="s">
        <v>47</v>
      </c>
      <c r="B25" s="22" t="s">
        <v>39</v>
      </c>
      <c r="C25" s="22" t="s">
        <v>150</v>
      </c>
      <c r="D25" s="17" t="s">
        <v>49</v>
      </c>
      <c r="E25" s="23" t="s">
        <v>151</v>
      </c>
      <c r="F25" s="24" t="s">
        <v>81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27</v>
      </c>
    </row>
    <row r="26" spans="1:5" ht="12.75">
      <c r="A26" s="27" t="s">
        <v>52</v>
      </c>
      <c r="E26" s="28" t="s">
        <v>49</v>
      </c>
    </row>
    <row r="27" spans="1:5" ht="12.75">
      <c r="A27" s="31" t="s">
        <v>54</v>
      </c>
      <c r="E27" s="30" t="s">
        <v>49</v>
      </c>
    </row>
    <row r="28" spans="1:16" ht="12.75">
      <c r="A28" s="17" t="s">
        <v>47</v>
      </c>
      <c r="B28" s="22" t="s">
        <v>70</v>
      </c>
      <c r="C28" s="22" t="s">
        <v>109</v>
      </c>
      <c r="D28" s="17" t="s">
        <v>75</v>
      </c>
      <c r="E28" s="23" t="s">
        <v>110</v>
      </c>
      <c r="F28" s="24" t="s">
        <v>51</v>
      </c>
      <c r="G28" s="25">
        <v>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27</v>
      </c>
    </row>
    <row r="29" spans="1:5" ht="12.75">
      <c r="A29" s="27" t="s">
        <v>52</v>
      </c>
      <c r="E29" s="28" t="s">
        <v>152</v>
      </c>
    </row>
    <row r="30" spans="1:5" ht="12.75">
      <c r="A30" s="31" t="s">
        <v>54</v>
      </c>
      <c r="E30" s="30" t="s">
        <v>49</v>
      </c>
    </row>
    <row r="31" spans="1:16" ht="12.75">
      <c r="A31" s="17" t="s">
        <v>47</v>
      </c>
      <c r="B31" s="22" t="s">
        <v>73</v>
      </c>
      <c r="C31" s="22" t="s">
        <v>153</v>
      </c>
      <c r="D31" s="17" t="s">
        <v>49</v>
      </c>
      <c r="E31" s="23" t="s">
        <v>154</v>
      </c>
      <c r="F31" s="24" t="s">
        <v>81</v>
      </c>
      <c r="G31" s="25">
        <v>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27</v>
      </c>
    </row>
    <row r="32" spans="1:5" ht="12.75">
      <c r="A32" s="27" t="s">
        <v>52</v>
      </c>
      <c r="E32" s="28" t="s">
        <v>155</v>
      </c>
    </row>
    <row r="33" spans="1:5" ht="12.75">
      <c r="A33" s="29" t="s">
        <v>54</v>
      </c>
      <c r="E33" s="30" t="s">
        <v>49</v>
      </c>
    </row>
    <row r="34" spans="1:18" ht="12.75" customHeight="1">
      <c r="A34" s="5" t="s">
        <v>45</v>
      </c>
      <c r="B34" s="5"/>
      <c r="C34" s="33" t="s">
        <v>31</v>
      </c>
      <c r="D34" s="5"/>
      <c r="E34" s="20" t="s">
        <v>156</v>
      </c>
      <c r="F34" s="5"/>
      <c r="G34" s="5"/>
      <c r="H34" s="5"/>
      <c r="I34" s="34">
        <f>0+Q34</f>
        <v>0</v>
      </c>
      <c r="O34">
        <f>0+R34</f>
        <v>0</v>
      </c>
      <c r="Q34">
        <f>0+I35+I38+I41+I44+I47+I50+I53+I56+I59+I62+I65+I68+I71+I74+I77+I80+I83+I86+I89+I92+I95+I98+I101+I104</f>
        <v>0</v>
      </c>
      <c r="R34">
        <f>0+O35+O38+O41+O44+O47+O50+O53+O56+O59+O62+O65+O68+O71+O74+O77+O80+O83+O86+O89+O92+O95+O98+O101+O104</f>
        <v>0</v>
      </c>
    </row>
    <row r="35" spans="1:16" ht="12.75">
      <c r="A35" s="17" t="s">
        <v>47</v>
      </c>
      <c r="B35" s="22" t="s">
        <v>42</v>
      </c>
      <c r="C35" s="22" t="s">
        <v>157</v>
      </c>
      <c r="D35" s="17" t="s">
        <v>49</v>
      </c>
      <c r="E35" s="23" t="s">
        <v>158</v>
      </c>
      <c r="F35" s="24" t="s">
        <v>159</v>
      </c>
      <c r="G35" s="25">
        <v>10</v>
      </c>
      <c r="H35" s="26">
        <v>0</v>
      </c>
      <c r="I35" s="26">
        <f>ROUND(ROUND(H35,2)*ROUND(G35,3),2)</f>
        <v>0</v>
      </c>
      <c r="O35">
        <f>(I35*21)/100</f>
        <v>0</v>
      </c>
      <c r="P35" t="s">
        <v>27</v>
      </c>
    </row>
    <row r="36" spans="1:5" ht="12.75">
      <c r="A36" s="27" t="s">
        <v>52</v>
      </c>
      <c r="E36" s="28" t="s">
        <v>160</v>
      </c>
    </row>
    <row r="37" spans="1:5" ht="12.75">
      <c r="A37" s="31" t="s">
        <v>54</v>
      </c>
      <c r="E37" s="30" t="s">
        <v>161</v>
      </c>
    </row>
    <row r="38" spans="1:16" ht="25.5">
      <c r="A38" s="17" t="s">
        <v>47</v>
      </c>
      <c r="B38" s="22" t="s">
        <v>44</v>
      </c>
      <c r="C38" s="22" t="s">
        <v>162</v>
      </c>
      <c r="D38" s="17" t="s">
        <v>49</v>
      </c>
      <c r="E38" s="23" t="s">
        <v>163</v>
      </c>
      <c r="F38" s="24" t="s">
        <v>81</v>
      </c>
      <c r="G38" s="25">
        <v>15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27</v>
      </c>
    </row>
    <row r="39" spans="1:5" ht="12.75">
      <c r="A39" s="27" t="s">
        <v>52</v>
      </c>
      <c r="E39" s="28" t="s">
        <v>164</v>
      </c>
    </row>
    <row r="40" spans="1:5" ht="12.75">
      <c r="A40" s="31" t="s">
        <v>54</v>
      </c>
      <c r="E40" s="30" t="s">
        <v>49</v>
      </c>
    </row>
    <row r="41" spans="1:16" ht="25.5">
      <c r="A41" s="17" t="s">
        <v>47</v>
      </c>
      <c r="B41" s="22" t="s">
        <v>83</v>
      </c>
      <c r="C41" s="22" t="s">
        <v>165</v>
      </c>
      <c r="D41" s="17" t="s">
        <v>49</v>
      </c>
      <c r="E41" s="23" t="s">
        <v>166</v>
      </c>
      <c r="F41" s="24" t="s">
        <v>167</v>
      </c>
      <c r="G41" s="25">
        <v>28.834</v>
      </c>
      <c r="H41" s="26">
        <v>0</v>
      </c>
      <c r="I41" s="26">
        <f>ROUND(ROUND(H41,2)*ROUND(G41,3),2)</f>
        <v>0</v>
      </c>
      <c r="O41">
        <f>(I41*21)/100</f>
        <v>0</v>
      </c>
      <c r="P41" t="s">
        <v>27</v>
      </c>
    </row>
    <row r="42" spans="1:5" ht="12.75">
      <c r="A42" s="27" t="s">
        <v>52</v>
      </c>
      <c r="E42" s="28" t="s">
        <v>168</v>
      </c>
    </row>
    <row r="43" spans="1:5" ht="38.25">
      <c r="A43" s="31" t="s">
        <v>54</v>
      </c>
      <c r="E43" s="30" t="s">
        <v>169</v>
      </c>
    </row>
    <row r="44" spans="1:16" ht="12.75">
      <c r="A44" s="17" t="s">
        <v>47</v>
      </c>
      <c r="B44" s="22" t="s">
        <v>87</v>
      </c>
      <c r="C44" s="22" t="s">
        <v>170</v>
      </c>
      <c r="D44" s="17" t="s">
        <v>49</v>
      </c>
      <c r="E44" s="23" t="s">
        <v>171</v>
      </c>
      <c r="F44" s="24" t="s">
        <v>159</v>
      </c>
      <c r="G44" s="25">
        <v>10.8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27</v>
      </c>
    </row>
    <row r="45" spans="1:5" ht="12.75">
      <c r="A45" s="27" t="s">
        <v>52</v>
      </c>
      <c r="E45" s="28" t="s">
        <v>168</v>
      </c>
    </row>
    <row r="46" spans="1:5" ht="38.25">
      <c r="A46" s="31" t="s">
        <v>54</v>
      </c>
      <c r="E46" s="30" t="s">
        <v>172</v>
      </c>
    </row>
    <row r="47" spans="1:16" ht="25.5">
      <c r="A47" s="17" t="s">
        <v>47</v>
      </c>
      <c r="B47" s="22" t="s">
        <v>90</v>
      </c>
      <c r="C47" s="22" t="s">
        <v>173</v>
      </c>
      <c r="D47" s="17" t="s">
        <v>49</v>
      </c>
      <c r="E47" s="23" t="s">
        <v>174</v>
      </c>
      <c r="F47" s="24" t="s">
        <v>167</v>
      </c>
      <c r="G47" s="25">
        <v>105.131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27</v>
      </c>
    </row>
    <row r="48" spans="1:5" ht="12.75">
      <c r="A48" s="27" t="s">
        <v>52</v>
      </c>
      <c r="E48" s="28" t="s">
        <v>168</v>
      </c>
    </row>
    <row r="49" spans="1:5" ht="12.75">
      <c r="A49" s="31" t="s">
        <v>54</v>
      </c>
      <c r="E49" s="30" t="s">
        <v>175</v>
      </c>
    </row>
    <row r="50" spans="1:16" ht="25.5">
      <c r="A50" s="17" t="s">
        <v>47</v>
      </c>
      <c r="B50" s="22" t="s">
        <v>94</v>
      </c>
      <c r="C50" s="22" t="s">
        <v>176</v>
      </c>
      <c r="D50" s="17" t="s">
        <v>49</v>
      </c>
      <c r="E50" s="23" t="s">
        <v>177</v>
      </c>
      <c r="F50" s="24" t="s">
        <v>178</v>
      </c>
      <c r="G50" s="25">
        <v>47.5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27</v>
      </c>
    </row>
    <row r="51" spans="1:5" ht="12.75">
      <c r="A51" s="27" t="s">
        <v>52</v>
      </c>
      <c r="E51" s="28" t="s">
        <v>168</v>
      </c>
    </row>
    <row r="52" spans="1:5" ht="38.25">
      <c r="A52" s="31" t="s">
        <v>54</v>
      </c>
      <c r="E52" s="30" t="s">
        <v>179</v>
      </c>
    </row>
    <row r="53" spans="1:16" ht="25.5">
      <c r="A53" s="17" t="s">
        <v>47</v>
      </c>
      <c r="B53" s="22" t="s">
        <v>96</v>
      </c>
      <c r="C53" s="22" t="s">
        <v>180</v>
      </c>
      <c r="D53" s="17" t="s">
        <v>49</v>
      </c>
      <c r="E53" s="23" t="s">
        <v>181</v>
      </c>
      <c r="F53" s="24" t="s">
        <v>182</v>
      </c>
      <c r="G53" s="25">
        <v>66.797</v>
      </c>
      <c r="H53" s="26">
        <v>0</v>
      </c>
      <c r="I53" s="26">
        <f>ROUND(ROUND(H53,2)*ROUND(G53,3),2)</f>
        <v>0</v>
      </c>
      <c r="O53">
        <f>(I53*21)/100</f>
        <v>0</v>
      </c>
      <c r="P53" t="s">
        <v>27</v>
      </c>
    </row>
    <row r="54" spans="1:5" ht="12.75">
      <c r="A54" s="27" t="s">
        <v>52</v>
      </c>
      <c r="E54" s="28" t="s">
        <v>183</v>
      </c>
    </row>
    <row r="55" spans="1:5" ht="12.75">
      <c r="A55" s="31" t="s">
        <v>54</v>
      </c>
      <c r="E55" s="30" t="s">
        <v>184</v>
      </c>
    </row>
    <row r="56" spans="1:16" ht="12.75">
      <c r="A56" s="17" t="s">
        <v>47</v>
      </c>
      <c r="B56" s="22" t="s">
        <v>100</v>
      </c>
      <c r="C56" s="22" t="s">
        <v>185</v>
      </c>
      <c r="D56" s="17" t="s">
        <v>49</v>
      </c>
      <c r="E56" s="23" t="s">
        <v>186</v>
      </c>
      <c r="F56" s="24" t="s">
        <v>178</v>
      </c>
      <c r="G56" s="25">
        <v>146.3</v>
      </c>
      <c r="H56" s="26">
        <v>0</v>
      </c>
      <c r="I56" s="26">
        <f>ROUND(ROUND(H56,2)*ROUND(G56,3),2)</f>
        <v>0</v>
      </c>
      <c r="O56">
        <f>(I56*21)/100</f>
        <v>0</v>
      </c>
      <c r="P56" t="s">
        <v>27</v>
      </c>
    </row>
    <row r="57" spans="1:5" ht="12.75">
      <c r="A57" s="27" t="s">
        <v>52</v>
      </c>
      <c r="E57" s="28" t="s">
        <v>168</v>
      </c>
    </row>
    <row r="58" spans="1:5" ht="12.75">
      <c r="A58" s="31" t="s">
        <v>54</v>
      </c>
      <c r="E58" s="30" t="s">
        <v>187</v>
      </c>
    </row>
    <row r="59" spans="1:16" ht="12.75">
      <c r="A59" s="17" t="s">
        <v>47</v>
      </c>
      <c r="B59" s="22" t="s">
        <v>104</v>
      </c>
      <c r="C59" s="22" t="s">
        <v>188</v>
      </c>
      <c r="D59" s="17" t="s">
        <v>49</v>
      </c>
      <c r="E59" s="23" t="s">
        <v>189</v>
      </c>
      <c r="F59" s="24" t="s">
        <v>182</v>
      </c>
      <c r="G59" s="25">
        <v>171.171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27</v>
      </c>
    </row>
    <row r="60" spans="1:5" ht="12.75">
      <c r="A60" s="27" t="s">
        <v>52</v>
      </c>
      <c r="E60" s="28" t="s">
        <v>183</v>
      </c>
    </row>
    <row r="61" spans="1:5" ht="12.75">
      <c r="A61" s="31" t="s">
        <v>54</v>
      </c>
      <c r="E61" s="30" t="s">
        <v>190</v>
      </c>
    </row>
    <row r="62" spans="1:16" ht="12.75">
      <c r="A62" s="17" t="s">
        <v>47</v>
      </c>
      <c r="B62" s="22" t="s">
        <v>108</v>
      </c>
      <c r="C62" s="22" t="s">
        <v>191</v>
      </c>
      <c r="D62" s="17" t="s">
        <v>49</v>
      </c>
      <c r="E62" s="23" t="s">
        <v>192</v>
      </c>
      <c r="F62" s="24" t="s">
        <v>167</v>
      </c>
      <c r="G62" s="25">
        <v>86.503</v>
      </c>
      <c r="H62" s="26">
        <v>0</v>
      </c>
      <c r="I62" s="26">
        <f>ROUND(ROUND(H62,2)*ROUND(G62,3),2)</f>
        <v>0</v>
      </c>
      <c r="O62">
        <f>(I62*21)/100</f>
        <v>0</v>
      </c>
      <c r="P62" t="s">
        <v>27</v>
      </c>
    </row>
    <row r="63" spans="1:5" ht="12.75">
      <c r="A63" s="27" t="s">
        <v>52</v>
      </c>
      <c r="E63" s="28" t="s">
        <v>193</v>
      </c>
    </row>
    <row r="64" spans="1:5" ht="38.25">
      <c r="A64" s="31" t="s">
        <v>54</v>
      </c>
      <c r="E64" s="30" t="s">
        <v>194</v>
      </c>
    </row>
    <row r="65" spans="1:16" ht="12.75">
      <c r="A65" s="17" t="s">
        <v>47</v>
      </c>
      <c r="B65" s="22" t="s">
        <v>112</v>
      </c>
      <c r="C65" s="22" t="s">
        <v>195</v>
      </c>
      <c r="D65" s="17" t="s">
        <v>49</v>
      </c>
      <c r="E65" s="23" t="s">
        <v>196</v>
      </c>
      <c r="F65" s="24" t="s">
        <v>178</v>
      </c>
      <c r="G65" s="25">
        <v>26</v>
      </c>
      <c r="H65" s="26">
        <v>0</v>
      </c>
      <c r="I65" s="26">
        <f>ROUND(ROUND(H65,2)*ROUND(G65,3),2)</f>
        <v>0</v>
      </c>
      <c r="O65">
        <f>(I65*21)/100</f>
        <v>0</v>
      </c>
      <c r="P65" t="s">
        <v>27</v>
      </c>
    </row>
    <row r="66" spans="1:5" ht="25.5">
      <c r="A66" s="27" t="s">
        <v>52</v>
      </c>
      <c r="E66" s="28" t="s">
        <v>197</v>
      </c>
    </row>
    <row r="67" spans="1:5" ht="38.25">
      <c r="A67" s="31" t="s">
        <v>54</v>
      </c>
      <c r="E67" s="30" t="s">
        <v>198</v>
      </c>
    </row>
    <row r="68" spans="1:16" ht="12.75">
      <c r="A68" s="17" t="s">
        <v>47</v>
      </c>
      <c r="B68" s="22" t="s">
        <v>116</v>
      </c>
      <c r="C68" s="22" t="s">
        <v>199</v>
      </c>
      <c r="D68" s="17" t="s">
        <v>49</v>
      </c>
      <c r="E68" s="23" t="s">
        <v>200</v>
      </c>
      <c r="F68" s="24" t="s">
        <v>167</v>
      </c>
      <c r="G68" s="25">
        <v>14.5</v>
      </c>
      <c r="H68" s="26">
        <v>0</v>
      </c>
      <c r="I68" s="26">
        <f>ROUND(ROUND(H68,2)*ROUND(G68,3),2)</f>
        <v>0</v>
      </c>
      <c r="O68">
        <f>(I68*21)/100</f>
        <v>0</v>
      </c>
      <c r="P68" t="s">
        <v>27</v>
      </c>
    </row>
    <row r="69" spans="1:5" ht="12.75">
      <c r="A69" s="27" t="s">
        <v>52</v>
      </c>
      <c r="E69" s="28" t="s">
        <v>201</v>
      </c>
    </row>
    <row r="70" spans="1:5" ht="25.5">
      <c r="A70" s="31" t="s">
        <v>54</v>
      </c>
      <c r="E70" s="30" t="s">
        <v>202</v>
      </c>
    </row>
    <row r="71" spans="1:16" ht="12.75">
      <c r="A71" s="17" t="s">
        <v>47</v>
      </c>
      <c r="B71" s="22" t="s">
        <v>120</v>
      </c>
      <c r="C71" s="22" t="s">
        <v>203</v>
      </c>
      <c r="D71" s="17" t="s">
        <v>49</v>
      </c>
      <c r="E71" s="23" t="s">
        <v>204</v>
      </c>
      <c r="F71" s="24" t="s">
        <v>167</v>
      </c>
      <c r="G71" s="25">
        <v>247.861</v>
      </c>
      <c r="H71" s="26">
        <v>0</v>
      </c>
      <c r="I71" s="26">
        <f>ROUND(ROUND(H71,2)*ROUND(G71,3),2)</f>
        <v>0</v>
      </c>
      <c r="O71">
        <f>(I71*21)/100</f>
        <v>0</v>
      </c>
      <c r="P71" t="s">
        <v>27</v>
      </c>
    </row>
    <row r="72" spans="1:5" ht="12.75">
      <c r="A72" s="27" t="s">
        <v>52</v>
      </c>
      <c r="E72" s="28" t="s">
        <v>205</v>
      </c>
    </row>
    <row r="73" spans="1:5" ht="38.25">
      <c r="A73" s="31" t="s">
        <v>54</v>
      </c>
      <c r="E73" s="30" t="s">
        <v>206</v>
      </c>
    </row>
    <row r="74" spans="1:16" ht="12.75">
      <c r="A74" s="17" t="s">
        <v>47</v>
      </c>
      <c r="B74" s="22" t="s">
        <v>207</v>
      </c>
      <c r="C74" s="22" t="s">
        <v>208</v>
      </c>
      <c r="D74" s="17" t="s">
        <v>49</v>
      </c>
      <c r="E74" s="23" t="s">
        <v>209</v>
      </c>
      <c r="F74" s="24" t="s">
        <v>167</v>
      </c>
      <c r="G74" s="25">
        <v>233.361</v>
      </c>
      <c r="H74" s="26">
        <v>0</v>
      </c>
      <c r="I74" s="26">
        <f>ROUND(ROUND(H74,2)*ROUND(G74,3),2)</f>
        <v>0</v>
      </c>
      <c r="O74">
        <f>(I74*21)/100</f>
        <v>0</v>
      </c>
      <c r="P74" t="s">
        <v>27</v>
      </c>
    </row>
    <row r="75" spans="1:5" ht="12.75">
      <c r="A75" s="27" t="s">
        <v>52</v>
      </c>
      <c r="E75" s="28" t="s">
        <v>210</v>
      </c>
    </row>
    <row r="76" spans="1:5" ht="12.75">
      <c r="A76" s="31" t="s">
        <v>54</v>
      </c>
      <c r="E76" s="30" t="s">
        <v>211</v>
      </c>
    </row>
    <row r="77" spans="1:16" ht="12.75">
      <c r="A77" s="17" t="s">
        <v>47</v>
      </c>
      <c r="B77" s="22" t="s">
        <v>212</v>
      </c>
      <c r="C77" s="22" t="s">
        <v>213</v>
      </c>
      <c r="D77" s="17" t="s">
        <v>75</v>
      </c>
      <c r="E77" s="23" t="s">
        <v>214</v>
      </c>
      <c r="F77" s="24" t="s">
        <v>167</v>
      </c>
      <c r="G77" s="25">
        <v>158</v>
      </c>
      <c r="H77" s="26">
        <v>0</v>
      </c>
      <c r="I77" s="26">
        <f>ROUND(ROUND(H77,2)*ROUND(G77,3),2)</f>
        <v>0</v>
      </c>
      <c r="O77">
        <f>(I77*21)/100</f>
        <v>0</v>
      </c>
      <c r="P77" t="s">
        <v>27</v>
      </c>
    </row>
    <row r="78" spans="1:5" ht="12.75">
      <c r="A78" s="27" t="s">
        <v>52</v>
      </c>
      <c r="E78" s="28" t="s">
        <v>168</v>
      </c>
    </row>
    <row r="79" spans="1:5" ht="12.75">
      <c r="A79" s="31" t="s">
        <v>54</v>
      </c>
      <c r="E79" s="30" t="s">
        <v>215</v>
      </c>
    </row>
    <row r="80" spans="1:16" ht="12.75">
      <c r="A80" s="17" t="s">
        <v>47</v>
      </c>
      <c r="B80" s="22" t="s">
        <v>216</v>
      </c>
      <c r="C80" s="22" t="s">
        <v>213</v>
      </c>
      <c r="D80" s="17" t="s">
        <v>67</v>
      </c>
      <c r="E80" s="23" t="s">
        <v>214</v>
      </c>
      <c r="F80" s="24" t="s">
        <v>167</v>
      </c>
      <c r="G80" s="25">
        <v>210.72</v>
      </c>
      <c r="H80" s="26">
        <v>0</v>
      </c>
      <c r="I80" s="26">
        <f>ROUND(ROUND(H80,2)*ROUND(G80,3),2)</f>
        <v>0</v>
      </c>
      <c r="O80">
        <f>(I80*21)/100</f>
        <v>0</v>
      </c>
      <c r="P80" t="s">
        <v>27</v>
      </c>
    </row>
    <row r="81" spans="1:5" ht="12.75">
      <c r="A81" s="27" t="s">
        <v>52</v>
      </c>
      <c r="E81" s="28" t="s">
        <v>168</v>
      </c>
    </row>
    <row r="82" spans="1:5" ht="102">
      <c r="A82" s="31" t="s">
        <v>54</v>
      </c>
      <c r="E82" s="30" t="s">
        <v>217</v>
      </c>
    </row>
    <row r="83" spans="1:16" ht="12.75">
      <c r="A83" s="17" t="s">
        <v>47</v>
      </c>
      <c r="B83" s="22" t="s">
        <v>218</v>
      </c>
      <c r="C83" s="22" t="s">
        <v>219</v>
      </c>
      <c r="D83" s="17" t="s">
        <v>49</v>
      </c>
      <c r="E83" s="23" t="s">
        <v>220</v>
      </c>
      <c r="F83" s="24" t="s">
        <v>167</v>
      </c>
      <c r="G83" s="25">
        <v>12</v>
      </c>
      <c r="H83" s="26">
        <v>0</v>
      </c>
      <c r="I83" s="26">
        <f>ROUND(ROUND(H83,2)*ROUND(G83,3),2)</f>
        <v>0</v>
      </c>
      <c r="O83">
        <f>(I83*21)/100</f>
        <v>0</v>
      </c>
      <c r="P83" t="s">
        <v>27</v>
      </c>
    </row>
    <row r="84" spans="1:5" ht="12.75">
      <c r="A84" s="27" t="s">
        <v>52</v>
      </c>
      <c r="E84" s="28" t="s">
        <v>221</v>
      </c>
    </row>
    <row r="85" spans="1:5" ht="12.75">
      <c r="A85" s="31" t="s">
        <v>54</v>
      </c>
      <c r="E85" s="30" t="s">
        <v>222</v>
      </c>
    </row>
    <row r="86" spans="1:16" ht="12.75">
      <c r="A86" s="17" t="s">
        <v>47</v>
      </c>
      <c r="B86" s="22" t="s">
        <v>223</v>
      </c>
      <c r="C86" s="22" t="s">
        <v>224</v>
      </c>
      <c r="D86" s="17" t="s">
        <v>49</v>
      </c>
      <c r="E86" s="23" t="s">
        <v>225</v>
      </c>
      <c r="F86" s="24" t="s">
        <v>167</v>
      </c>
      <c r="G86" s="25">
        <v>614.081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27</v>
      </c>
    </row>
    <row r="87" spans="1:5" ht="12.75">
      <c r="A87" s="27" t="s">
        <v>52</v>
      </c>
      <c r="E87" s="28" t="s">
        <v>49</v>
      </c>
    </row>
    <row r="88" spans="1:5" ht="12.75">
      <c r="A88" s="31" t="s">
        <v>54</v>
      </c>
      <c r="E88" s="30" t="s">
        <v>226</v>
      </c>
    </row>
    <row r="89" spans="1:16" ht="12.75">
      <c r="A89" s="17" t="s">
        <v>47</v>
      </c>
      <c r="B89" s="22" t="s">
        <v>227</v>
      </c>
      <c r="C89" s="22" t="s">
        <v>228</v>
      </c>
      <c r="D89" s="17" t="s">
        <v>49</v>
      </c>
      <c r="E89" s="23" t="s">
        <v>229</v>
      </c>
      <c r="F89" s="24" t="s">
        <v>167</v>
      </c>
      <c r="G89" s="25">
        <v>233.361</v>
      </c>
      <c r="H89" s="26">
        <v>0</v>
      </c>
      <c r="I89" s="26">
        <f>ROUND(ROUND(H89,2)*ROUND(G89,3),2)</f>
        <v>0</v>
      </c>
      <c r="O89">
        <f>(I89*21)/100</f>
        <v>0</v>
      </c>
      <c r="P89" t="s">
        <v>27</v>
      </c>
    </row>
    <row r="90" spans="1:5" ht="12.75">
      <c r="A90" s="27" t="s">
        <v>52</v>
      </c>
      <c r="E90" s="28" t="s">
        <v>230</v>
      </c>
    </row>
    <row r="91" spans="1:5" ht="38.25">
      <c r="A91" s="31" t="s">
        <v>54</v>
      </c>
      <c r="E91" s="30" t="s">
        <v>231</v>
      </c>
    </row>
    <row r="92" spans="1:16" ht="12.75">
      <c r="A92" s="17" t="s">
        <v>47</v>
      </c>
      <c r="B92" s="22" t="s">
        <v>232</v>
      </c>
      <c r="C92" s="22" t="s">
        <v>233</v>
      </c>
      <c r="D92" s="17" t="s">
        <v>49</v>
      </c>
      <c r="E92" s="23" t="s">
        <v>234</v>
      </c>
      <c r="F92" s="24" t="s">
        <v>167</v>
      </c>
      <c r="G92" s="25">
        <v>330.26</v>
      </c>
      <c r="H92" s="26">
        <v>0</v>
      </c>
      <c r="I92" s="26">
        <f>ROUND(ROUND(H92,2)*ROUND(G92,3),2)</f>
        <v>0</v>
      </c>
      <c r="O92">
        <f>(I92*21)/100</f>
        <v>0</v>
      </c>
      <c r="P92" t="s">
        <v>27</v>
      </c>
    </row>
    <row r="93" spans="1:5" ht="12.75">
      <c r="A93" s="27" t="s">
        <v>52</v>
      </c>
      <c r="E93" s="28" t="s">
        <v>235</v>
      </c>
    </row>
    <row r="94" spans="1:5" ht="89.25">
      <c r="A94" s="31" t="s">
        <v>54</v>
      </c>
      <c r="E94" s="30" t="s">
        <v>236</v>
      </c>
    </row>
    <row r="95" spans="1:16" ht="12.75">
      <c r="A95" s="17" t="s">
        <v>47</v>
      </c>
      <c r="B95" s="22" t="s">
        <v>237</v>
      </c>
      <c r="C95" s="22" t="s">
        <v>238</v>
      </c>
      <c r="D95" s="17" t="s">
        <v>49</v>
      </c>
      <c r="E95" s="23" t="s">
        <v>239</v>
      </c>
      <c r="F95" s="24" t="s">
        <v>167</v>
      </c>
      <c r="G95" s="25">
        <v>15.984</v>
      </c>
      <c r="H95" s="26">
        <v>0</v>
      </c>
      <c r="I95" s="26">
        <f>ROUND(ROUND(H95,2)*ROUND(G95,3),2)</f>
        <v>0</v>
      </c>
      <c r="O95">
        <f>(I95*21)/100</f>
        <v>0</v>
      </c>
      <c r="P95" t="s">
        <v>27</v>
      </c>
    </row>
    <row r="96" spans="1:5" ht="12.75">
      <c r="A96" s="27" t="s">
        <v>52</v>
      </c>
      <c r="E96" s="28" t="s">
        <v>240</v>
      </c>
    </row>
    <row r="97" spans="1:5" ht="38.25">
      <c r="A97" s="31" t="s">
        <v>54</v>
      </c>
      <c r="E97" s="30" t="s">
        <v>241</v>
      </c>
    </row>
    <row r="98" spans="1:16" ht="12.75">
      <c r="A98" s="17" t="s">
        <v>47</v>
      </c>
      <c r="B98" s="22" t="s">
        <v>242</v>
      </c>
      <c r="C98" s="22" t="s">
        <v>243</v>
      </c>
      <c r="D98" s="17" t="s">
        <v>49</v>
      </c>
      <c r="E98" s="23" t="s">
        <v>244</v>
      </c>
      <c r="F98" s="24" t="s">
        <v>159</v>
      </c>
      <c r="G98" s="25">
        <v>75</v>
      </c>
      <c r="H98" s="26">
        <v>0</v>
      </c>
      <c r="I98" s="26">
        <f>ROUND(ROUND(H98,2)*ROUND(G98,3),2)</f>
        <v>0</v>
      </c>
      <c r="O98">
        <f>(I98*21)/100</f>
        <v>0</v>
      </c>
      <c r="P98" t="s">
        <v>27</v>
      </c>
    </row>
    <row r="99" spans="1:5" ht="12.75">
      <c r="A99" s="27" t="s">
        <v>52</v>
      </c>
      <c r="E99" s="28" t="s">
        <v>245</v>
      </c>
    </row>
    <row r="100" spans="1:5" ht="12.75">
      <c r="A100" s="31" t="s">
        <v>54</v>
      </c>
      <c r="E100" s="30" t="s">
        <v>246</v>
      </c>
    </row>
    <row r="101" spans="1:16" ht="12.75">
      <c r="A101" s="17" t="s">
        <v>47</v>
      </c>
      <c r="B101" s="22" t="s">
        <v>247</v>
      </c>
      <c r="C101" s="22" t="s">
        <v>248</v>
      </c>
      <c r="D101" s="17" t="s">
        <v>49</v>
      </c>
      <c r="E101" s="23" t="s">
        <v>249</v>
      </c>
      <c r="F101" s="24" t="s">
        <v>159</v>
      </c>
      <c r="G101" s="25">
        <v>75</v>
      </c>
      <c r="H101" s="26">
        <v>0</v>
      </c>
      <c r="I101" s="26">
        <f>ROUND(ROUND(H101,2)*ROUND(G101,3),2)</f>
        <v>0</v>
      </c>
      <c r="O101">
        <f>(I101*21)/100</f>
        <v>0</v>
      </c>
      <c r="P101" t="s">
        <v>27</v>
      </c>
    </row>
    <row r="102" spans="1:5" ht="12.75">
      <c r="A102" s="27" t="s">
        <v>52</v>
      </c>
      <c r="E102" s="28" t="s">
        <v>49</v>
      </c>
    </row>
    <row r="103" spans="1:5" ht="12.75">
      <c r="A103" s="31" t="s">
        <v>54</v>
      </c>
      <c r="E103" s="30" t="s">
        <v>49</v>
      </c>
    </row>
    <row r="104" spans="1:16" ht="25.5">
      <c r="A104" s="17" t="s">
        <v>47</v>
      </c>
      <c r="B104" s="22" t="s">
        <v>250</v>
      </c>
      <c r="C104" s="22" t="s">
        <v>251</v>
      </c>
      <c r="D104" s="17" t="s">
        <v>49</v>
      </c>
      <c r="E104" s="23" t="s">
        <v>252</v>
      </c>
      <c r="F104" s="24" t="s">
        <v>81</v>
      </c>
      <c r="G104" s="25">
        <v>15</v>
      </c>
      <c r="H104" s="26">
        <v>0</v>
      </c>
      <c r="I104" s="26">
        <f>ROUND(ROUND(H104,2)*ROUND(G104,3),2)</f>
        <v>0</v>
      </c>
      <c r="O104">
        <f>(I104*21)/100</f>
        <v>0</v>
      </c>
      <c r="P104" t="s">
        <v>27</v>
      </c>
    </row>
    <row r="105" spans="1:5" ht="12.75">
      <c r="A105" s="27" t="s">
        <v>52</v>
      </c>
      <c r="E105" s="28" t="s">
        <v>253</v>
      </c>
    </row>
    <row r="106" spans="1:5" ht="12.75">
      <c r="A106" s="29" t="s">
        <v>54</v>
      </c>
      <c r="E106" s="30" t="s">
        <v>49</v>
      </c>
    </row>
    <row r="107" spans="1:18" ht="12.75" customHeight="1">
      <c r="A107" s="5" t="s">
        <v>45</v>
      </c>
      <c r="B107" s="5"/>
      <c r="C107" s="33" t="s">
        <v>27</v>
      </c>
      <c r="D107" s="5"/>
      <c r="E107" s="20" t="s">
        <v>254</v>
      </c>
      <c r="F107" s="5"/>
      <c r="G107" s="5"/>
      <c r="H107" s="5"/>
      <c r="I107" s="34">
        <f>0+Q107</f>
        <v>0</v>
      </c>
      <c r="O107">
        <f>0+R107</f>
        <v>0</v>
      </c>
      <c r="Q107">
        <f>0+I108+I111+I114+I117+I120+I123+I126+I129+I132</f>
        <v>0</v>
      </c>
      <c r="R107">
        <f>0+O108+O111+O114+O117+O120+O123+O126+O129+O132</f>
        <v>0</v>
      </c>
    </row>
    <row r="108" spans="1:16" ht="12.75">
      <c r="A108" s="17" t="s">
        <v>47</v>
      </c>
      <c r="B108" s="22" t="s">
        <v>255</v>
      </c>
      <c r="C108" s="22" t="s">
        <v>256</v>
      </c>
      <c r="D108" s="17" t="s">
        <v>49</v>
      </c>
      <c r="E108" s="23" t="s">
        <v>257</v>
      </c>
      <c r="F108" s="24" t="s">
        <v>167</v>
      </c>
      <c r="G108" s="25">
        <v>1.332</v>
      </c>
      <c r="H108" s="26">
        <v>0</v>
      </c>
      <c r="I108" s="26">
        <f>ROUND(ROUND(H108,2)*ROUND(G108,3),2)</f>
        <v>0</v>
      </c>
      <c r="O108">
        <f>(I108*21)/100</f>
        <v>0</v>
      </c>
      <c r="P108" t="s">
        <v>27</v>
      </c>
    </row>
    <row r="109" spans="1:5" ht="12.75">
      <c r="A109" s="27" t="s">
        <v>52</v>
      </c>
      <c r="E109" s="28" t="s">
        <v>49</v>
      </c>
    </row>
    <row r="110" spans="1:5" ht="12.75">
      <c r="A110" s="31" t="s">
        <v>54</v>
      </c>
      <c r="E110" s="30" t="s">
        <v>258</v>
      </c>
    </row>
    <row r="111" spans="1:16" ht="12.75">
      <c r="A111" s="17" t="s">
        <v>47</v>
      </c>
      <c r="B111" s="22" t="s">
        <v>259</v>
      </c>
      <c r="C111" s="22" t="s">
        <v>260</v>
      </c>
      <c r="D111" s="17" t="s">
        <v>49</v>
      </c>
      <c r="E111" s="23" t="s">
        <v>261</v>
      </c>
      <c r="F111" s="24" t="s">
        <v>167</v>
      </c>
      <c r="G111" s="25">
        <v>1.111</v>
      </c>
      <c r="H111" s="26">
        <v>0</v>
      </c>
      <c r="I111" s="26">
        <f>ROUND(ROUND(H111,2)*ROUND(G111,3),2)</f>
        <v>0</v>
      </c>
      <c r="O111">
        <f>(I111*21)/100</f>
        <v>0</v>
      </c>
      <c r="P111" t="s">
        <v>27</v>
      </c>
    </row>
    <row r="112" spans="1:5" ht="12.75">
      <c r="A112" s="27" t="s">
        <v>52</v>
      </c>
      <c r="E112" s="28" t="s">
        <v>49</v>
      </c>
    </row>
    <row r="113" spans="1:5" ht="51">
      <c r="A113" s="31" t="s">
        <v>54</v>
      </c>
      <c r="E113" s="30" t="s">
        <v>262</v>
      </c>
    </row>
    <row r="114" spans="1:16" ht="12.75">
      <c r="A114" s="17" t="s">
        <v>47</v>
      </c>
      <c r="B114" s="22" t="s">
        <v>263</v>
      </c>
      <c r="C114" s="22" t="s">
        <v>264</v>
      </c>
      <c r="D114" s="17" t="s">
        <v>49</v>
      </c>
      <c r="E114" s="23" t="s">
        <v>265</v>
      </c>
      <c r="F114" s="24" t="s">
        <v>159</v>
      </c>
      <c r="G114" s="25">
        <v>49.75</v>
      </c>
      <c r="H114" s="26">
        <v>0</v>
      </c>
      <c r="I114" s="26">
        <f>ROUND(ROUND(H114,2)*ROUND(G114,3),2)</f>
        <v>0</v>
      </c>
      <c r="O114">
        <f>(I114*21)/100</f>
        <v>0</v>
      </c>
      <c r="P114" t="s">
        <v>27</v>
      </c>
    </row>
    <row r="115" spans="1:5" ht="12.75">
      <c r="A115" s="27" t="s">
        <v>52</v>
      </c>
      <c r="E115" s="28" t="s">
        <v>49</v>
      </c>
    </row>
    <row r="116" spans="1:5" ht="51">
      <c r="A116" s="31" t="s">
        <v>54</v>
      </c>
      <c r="E116" s="30" t="s">
        <v>266</v>
      </c>
    </row>
    <row r="117" spans="1:16" ht="12.75">
      <c r="A117" s="17" t="s">
        <v>47</v>
      </c>
      <c r="B117" s="22" t="s">
        <v>267</v>
      </c>
      <c r="C117" s="22" t="s">
        <v>268</v>
      </c>
      <c r="D117" s="17" t="s">
        <v>49</v>
      </c>
      <c r="E117" s="23" t="s">
        <v>269</v>
      </c>
      <c r="F117" s="24" t="s">
        <v>178</v>
      </c>
      <c r="G117" s="25">
        <v>360</v>
      </c>
      <c r="H117" s="26">
        <v>0</v>
      </c>
      <c r="I117" s="26">
        <f>ROUND(ROUND(H117,2)*ROUND(G117,3),2)</f>
        <v>0</v>
      </c>
      <c r="O117">
        <f>(I117*21)/100</f>
        <v>0</v>
      </c>
      <c r="P117" t="s">
        <v>27</v>
      </c>
    </row>
    <row r="118" spans="1:5" ht="12.75">
      <c r="A118" s="27" t="s">
        <v>52</v>
      </c>
      <c r="E118" s="28" t="s">
        <v>270</v>
      </c>
    </row>
    <row r="119" spans="1:5" ht="89.25">
      <c r="A119" s="31" t="s">
        <v>54</v>
      </c>
      <c r="E119" s="30" t="s">
        <v>271</v>
      </c>
    </row>
    <row r="120" spans="1:16" ht="25.5">
      <c r="A120" s="17" t="s">
        <v>47</v>
      </c>
      <c r="B120" s="22" t="s">
        <v>272</v>
      </c>
      <c r="C120" s="22" t="s">
        <v>273</v>
      </c>
      <c r="D120" s="17" t="s">
        <v>49</v>
      </c>
      <c r="E120" s="23" t="s">
        <v>274</v>
      </c>
      <c r="F120" s="24" t="s">
        <v>178</v>
      </c>
      <c r="G120" s="25">
        <v>106.2</v>
      </c>
      <c r="H120" s="26">
        <v>0</v>
      </c>
      <c r="I120" s="26">
        <f>ROUND(ROUND(H120,2)*ROUND(G120,3),2)</f>
        <v>0</v>
      </c>
      <c r="O120">
        <f>(I120*21)/100</f>
        <v>0</v>
      </c>
      <c r="P120" t="s">
        <v>27</v>
      </c>
    </row>
    <row r="121" spans="1:5" ht="12.75">
      <c r="A121" s="27" t="s">
        <v>52</v>
      </c>
      <c r="E121" s="28" t="s">
        <v>49</v>
      </c>
    </row>
    <row r="122" spans="1:5" ht="51">
      <c r="A122" s="31" t="s">
        <v>54</v>
      </c>
      <c r="E122" s="30" t="s">
        <v>275</v>
      </c>
    </row>
    <row r="123" spans="1:16" ht="12.75">
      <c r="A123" s="17" t="s">
        <v>47</v>
      </c>
      <c r="B123" s="22" t="s">
        <v>276</v>
      </c>
      <c r="C123" s="22" t="s">
        <v>277</v>
      </c>
      <c r="D123" s="17" t="s">
        <v>49</v>
      </c>
      <c r="E123" s="23" t="s">
        <v>278</v>
      </c>
      <c r="F123" s="24" t="s">
        <v>178</v>
      </c>
      <c r="G123" s="25">
        <v>253.8</v>
      </c>
      <c r="H123" s="26">
        <v>0</v>
      </c>
      <c r="I123" s="26">
        <f>ROUND(ROUND(H123,2)*ROUND(G123,3),2)</f>
        <v>0</v>
      </c>
      <c r="O123">
        <f>(I123*21)/100</f>
        <v>0</v>
      </c>
      <c r="P123" t="s">
        <v>27</v>
      </c>
    </row>
    <row r="124" spans="1:5" ht="12.75">
      <c r="A124" s="27" t="s">
        <v>52</v>
      </c>
      <c r="E124" s="28" t="s">
        <v>49</v>
      </c>
    </row>
    <row r="125" spans="1:5" ht="12.75">
      <c r="A125" s="31" t="s">
        <v>54</v>
      </c>
      <c r="E125" s="30" t="s">
        <v>279</v>
      </c>
    </row>
    <row r="126" spans="1:16" ht="25.5">
      <c r="A126" s="17" t="s">
        <v>47</v>
      </c>
      <c r="B126" s="22" t="s">
        <v>280</v>
      </c>
      <c r="C126" s="22" t="s">
        <v>281</v>
      </c>
      <c r="D126" s="17" t="s">
        <v>49</v>
      </c>
      <c r="E126" s="23" t="s">
        <v>282</v>
      </c>
      <c r="F126" s="24" t="s">
        <v>81</v>
      </c>
      <c r="G126" s="25">
        <v>280</v>
      </c>
      <c r="H126" s="26">
        <v>0</v>
      </c>
      <c r="I126" s="26">
        <f>ROUND(ROUND(H126,2)*ROUND(G126,3),2)</f>
        <v>0</v>
      </c>
      <c r="O126">
        <f>(I126*21)/100</f>
        <v>0</v>
      </c>
      <c r="P126" t="s">
        <v>27</v>
      </c>
    </row>
    <row r="127" spans="1:5" ht="25.5">
      <c r="A127" s="27" t="s">
        <v>52</v>
      </c>
      <c r="E127" s="28" t="s">
        <v>283</v>
      </c>
    </row>
    <row r="128" spans="1:5" ht="12.75">
      <c r="A128" s="31" t="s">
        <v>54</v>
      </c>
      <c r="E128" s="30" t="s">
        <v>284</v>
      </c>
    </row>
    <row r="129" spans="1:16" ht="25.5">
      <c r="A129" s="17" t="s">
        <v>47</v>
      </c>
      <c r="B129" s="22" t="s">
        <v>285</v>
      </c>
      <c r="C129" s="22" t="s">
        <v>286</v>
      </c>
      <c r="D129" s="17" t="s">
        <v>49</v>
      </c>
      <c r="E129" s="23" t="s">
        <v>287</v>
      </c>
      <c r="F129" s="24" t="s">
        <v>81</v>
      </c>
      <c r="G129" s="25">
        <v>700</v>
      </c>
      <c r="H129" s="26">
        <v>0</v>
      </c>
      <c r="I129" s="26">
        <f>ROUND(ROUND(H129,2)*ROUND(G129,3),2)</f>
        <v>0</v>
      </c>
      <c r="O129">
        <f>(I129*21)/100</f>
        <v>0</v>
      </c>
      <c r="P129" t="s">
        <v>27</v>
      </c>
    </row>
    <row r="130" spans="1:5" ht="25.5">
      <c r="A130" s="27" t="s">
        <v>52</v>
      </c>
      <c r="E130" s="28" t="s">
        <v>283</v>
      </c>
    </row>
    <row r="131" spans="1:5" ht="38.25">
      <c r="A131" s="31" t="s">
        <v>54</v>
      </c>
      <c r="E131" s="30" t="s">
        <v>288</v>
      </c>
    </row>
    <row r="132" spans="1:16" ht="12.75">
      <c r="A132" s="17" t="s">
        <v>47</v>
      </c>
      <c r="B132" s="22" t="s">
        <v>289</v>
      </c>
      <c r="C132" s="22" t="s">
        <v>290</v>
      </c>
      <c r="D132" s="17" t="s">
        <v>49</v>
      </c>
      <c r="E132" s="23" t="s">
        <v>291</v>
      </c>
      <c r="F132" s="24" t="s">
        <v>159</v>
      </c>
      <c r="G132" s="25">
        <v>47.36</v>
      </c>
      <c r="H132" s="26">
        <v>0</v>
      </c>
      <c r="I132" s="26">
        <f>ROUND(ROUND(H132,2)*ROUND(G132,3),2)</f>
        <v>0</v>
      </c>
      <c r="O132">
        <f>(I132*21)/100</f>
        <v>0</v>
      </c>
      <c r="P132" t="s">
        <v>27</v>
      </c>
    </row>
    <row r="133" spans="1:5" ht="12.75">
      <c r="A133" s="27" t="s">
        <v>52</v>
      </c>
      <c r="E133" s="28" t="s">
        <v>292</v>
      </c>
    </row>
    <row r="134" spans="1:5" ht="12.75">
      <c r="A134" s="29" t="s">
        <v>54</v>
      </c>
      <c r="E134" s="30" t="s">
        <v>293</v>
      </c>
    </row>
    <row r="135" spans="1:18" ht="12.75" customHeight="1">
      <c r="A135" s="5" t="s">
        <v>45</v>
      </c>
      <c r="B135" s="5"/>
      <c r="C135" s="33" t="s">
        <v>26</v>
      </c>
      <c r="D135" s="5"/>
      <c r="E135" s="20" t="s">
        <v>294</v>
      </c>
      <c r="F135" s="5"/>
      <c r="G135" s="5"/>
      <c r="H135" s="5"/>
      <c r="I135" s="34">
        <f>0+Q135</f>
        <v>0</v>
      </c>
      <c r="O135">
        <f>0+R135</f>
        <v>0</v>
      </c>
      <c r="Q135">
        <f>0+I136+I139+I142+I145+I148+I151+I154+I157+I160+I163</f>
        <v>0</v>
      </c>
      <c r="R135">
        <f>0+O136+O139+O142+O145+O148+O151+O154+O157+O160+O163</f>
        <v>0</v>
      </c>
    </row>
    <row r="136" spans="1:16" ht="12.75">
      <c r="A136" s="17" t="s">
        <v>47</v>
      </c>
      <c r="B136" s="22" t="s">
        <v>295</v>
      </c>
      <c r="C136" s="22" t="s">
        <v>296</v>
      </c>
      <c r="D136" s="17" t="s">
        <v>49</v>
      </c>
      <c r="E136" s="23" t="s">
        <v>297</v>
      </c>
      <c r="F136" s="24" t="s">
        <v>298</v>
      </c>
      <c r="G136" s="25">
        <v>816</v>
      </c>
      <c r="H136" s="26">
        <v>0</v>
      </c>
      <c r="I136" s="26">
        <f>ROUND(ROUND(H136,2)*ROUND(G136,3),2)</f>
        <v>0</v>
      </c>
      <c r="O136">
        <f>(I136*21)/100</f>
        <v>0</v>
      </c>
      <c r="P136" t="s">
        <v>27</v>
      </c>
    </row>
    <row r="137" spans="1:5" ht="12.75">
      <c r="A137" s="27" t="s">
        <v>52</v>
      </c>
      <c r="E137" s="28" t="s">
        <v>299</v>
      </c>
    </row>
    <row r="138" spans="1:5" ht="12.75">
      <c r="A138" s="31" t="s">
        <v>54</v>
      </c>
      <c r="E138" s="30" t="s">
        <v>300</v>
      </c>
    </row>
    <row r="139" spans="1:16" ht="12.75">
      <c r="A139" s="17" t="s">
        <v>47</v>
      </c>
      <c r="B139" s="22" t="s">
        <v>301</v>
      </c>
      <c r="C139" s="22" t="s">
        <v>302</v>
      </c>
      <c r="D139" s="17" t="s">
        <v>303</v>
      </c>
      <c r="E139" s="23" t="s">
        <v>304</v>
      </c>
      <c r="F139" s="24" t="s">
        <v>167</v>
      </c>
      <c r="G139" s="25">
        <v>63.092</v>
      </c>
      <c r="H139" s="26">
        <v>0</v>
      </c>
      <c r="I139" s="26">
        <f>ROUND(ROUND(H139,2)*ROUND(G139,3),2)</f>
        <v>0</v>
      </c>
      <c r="O139">
        <f>(I139*21)/100</f>
        <v>0</v>
      </c>
      <c r="P139" t="s">
        <v>27</v>
      </c>
    </row>
    <row r="140" spans="1:5" ht="12.75">
      <c r="A140" s="27" t="s">
        <v>52</v>
      </c>
      <c r="E140" s="28" t="s">
        <v>305</v>
      </c>
    </row>
    <row r="141" spans="1:5" ht="38.25">
      <c r="A141" s="31" t="s">
        <v>54</v>
      </c>
      <c r="E141" s="30" t="s">
        <v>306</v>
      </c>
    </row>
    <row r="142" spans="1:16" ht="12.75">
      <c r="A142" s="17" t="s">
        <v>47</v>
      </c>
      <c r="B142" s="22" t="s">
        <v>307</v>
      </c>
      <c r="C142" s="22" t="s">
        <v>308</v>
      </c>
      <c r="D142" s="17" t="s">
        <v>303</v>
      </c>
      <c r="E142" s="23" t="s">
        <v>309</v>
      </c>
      <c r="F142" s="24" t="s">
        <v>137</v>
      </c>
      <c r="G142" s="25">
        <v>9.464</v>
      </c>
      <c r="H142" s="26">
        <v>0</v>
      </c>
      <c r="I142" s="26">
        <f>ROUND(ROUND(H142,2)*ROUND(G142,3),2)</f>
        <v>0</v>
      </c>
      <c r="O142">
        <f>(I142*21)/100</f>
        <v>0</v>
      </c>
      <c r="P142" t="s">
        <v>27</v>
      </c>
    </row>
    <row r="143" spans="1:5" ht="12.75">
      <c r="A143" s="27" t="s">
        <v>52</v>
      </c>
      <c r="E143" s="28" t="s">
        <v>310</v>
      </c>
    </row>
    <row r="144" spans="1:5" ht="12.75">
      <c r="A144" s="31" t="s">
        <v>54</v>
      </c>
      <c r="E144" s="30" t="s">
        <v>311</v>
      </c>
    </row>
    <row r="145" spans="1:16" ht="25.5">
      <c r="A145" s="17" t="s">
        <v>47</v>
      </c>
      <c r="B145" s="22" t="s">
        <v>312</v>
      </c>
      <c r="C145" s="22" t="s">
        <v>313</v>
      </c>
      <c r="D145" s="17" t="s">
        <v>49</v>
      </c>
      <c r="E145" s="23" t="s">
        <v>314</v>
      </c>
      <c r="F145" s="24" t="s">
        <v>167</v>
      </c>
      <c r="G145" s="25">
        <v>38.375</v>
      </c>
      <c r="H145" s="26">
        <v>0</v>
      </c>
      <c r="I145" s="26">
        <f>ROUND(ROUND(H145,2)*ROUND(G145,3),2)</f>
        <v>0</v>
      </c>
      <c r="O145">
        <f>(I145*21)/100</f>
        <v>0</v>
      </c>
      <c r="P145" t="s">
        <v>27</v>
      </c>
    </row>
    <row r="146" spans="1:5" ht="12.75">
      <c r="A146" s="27" t="s">
        <v>52</v>
      </c>
      <c r="E146" s="28" t="s">
        <v>315</v>
      </c>
    </row>
    <row r="147" spans="1:5" ht="51">
      <c r="A147" s="31" t="s">
        <v>54</v>
      </c>
      <c r="E147" s="30" t="s">
        <v>316</v>
      </c>
    </row>
    <row r="148" spans="1:16" ht="12.75">
      <c r="A148" s="17" t="s">
        <v>47</v>
      </c>
      <c r="B148" s="22" t="s">
        <v>317</v>
      </c>
      <c r="C148" s="22" t="s">
        <v>318</v>
      </c>
      <c r="D148" s="17" t="s">
        <v>303</v>
      </c>
      <c r="E148" s="23" t="s">
        <v>319</v>
      </c>
      <c r="F148" s="24" t="s">
        <v>167</v>
      </c>
      <c r="G148" s="25">
        <v>132.372</v>
      </c>
      <c r="H148" s="26">
        <v>0</v>
      </c>
      <c r="I148" s="26">
        <f>ROUND(ROUND(H148,2)*ROUND(G148,3),2)</f>
        <v>0</v>
      </c>
      <c r="O148">
        <f>(I148*21)/100</f>
        <v>0</v>
      </c>
      <c r="P148" t="s">
        <v>27</v>
      </c>
    </row>
    <row r="149" spans="1:5" ht="38.25">
      <c r="A149" s="27" t="s">
        <v>52</v>
      </c>
      <c r="E149" s="28" t="s">
        <v>320</v>
      </c>
    </row>
    <row r="150" spans="1:5" ht="140.25">
      <c r="A150" s="31" t="s">
        <v>54</v>
      </c>
      <c r="E150" s="30" t="s">
        <v>321</v>
      </c>
    </row>
    <row r="151" spans="1:16" ht="12.75">
      <c r="A151" s="17" t="s">
        <v>47</v>
      </c>
      <c r="B151" s="22" t="s">
        <v>322</v>
      </c>
      <c r="C151" s="22" t="s">
        <v>323</v>
      </c>
      <c r="D151" s="17" t="s">
        <v>303</v>
      </c>
      <c r="E151" s="23" t="s">
        <v>324</v>
      </c>
      <c r="F151" s="24" t="s">
        <v>137</v>
      </c>
      <c r="G151" s="25">
        <v>21.18</v>
      </c>
      <c r="H151" s="26">
        <v>0</v>
      </c>
      <c r="I151" s="26">
        <f>ROUND(ROUND(H151,2)*ROUND(G151,3),2)</f>
        <v>0</v>
      </c>
      <c r="O151">
        <f>(I151*21)/100</f>
        <v>0</v>
      </c>
      <c r="P151" t="s">
        <v>27</v>
      </c>
    </row>
    <row r="152" spans="1:5" ht="12.75">
      <c r="A152" s="27" t="s">
        <v>52</v>
      </c>
      <c r="E152" s="28" t="s">
        <v>325</v>
      </c>
    </row>
    <row r="153" spans="1:5" ht="12.75">
      <c r="A153" s="31" t="s">
        <v>54</v>
      </c>
      <c r="E153" s="30" t="s">
        <v>326</v>
      </c>
    </row>
    <row r="154" spans="1:16" ht="12.75">
      <c r="A154" s="17" t="s">
        <v>47</v>
      </c>
      <c r="B154" s="22" t="s">
        <v>327</v>
      </c>
      <c r="C154" s="22" t="s">
        <v>328</v>
      </c>
      <c r="D154" s="17" t="s">
        <v>329</v>
      </c>
      <c r="E154" s="23" t="s">
        <v>330</v>
      </c>
      <c r="F154" s="24" t="s">
        <v>167</v>
      </c>
      <c r="G154" s="25">
        <v>75.809</v>
      </c>
      <c r="H154" s="26">
        <v>0</v>
      </c>
      <c r="I154" s="26">
        <f>ROUND(ROUND(H154,2)*ROUND(G154,3),2)</f>
        <v>0</v>
      </c>
      <c r="O154">
        <f>(I154*21)/100</f>
        <v>0</v>
      </c>
      <c r="P154" t="s">
        <v>27</v>
      </c>
    </row>
    <row r="155" spans="1:5" ht="25.5">
      <c r="A155" s="27" t="s">
        <v>52</v>
      </c>
      <c r="E155" s="28" t="s">
        <v>331</v>
      </c>
    </row>
    <row r="156" spans="1:5" ht="63.75">
      <c r="A156" s="31" t="s">
        <v>54</v>
      </c>
      <c r="E156" s="30" t="s">
        <v>332</v>
      </c>
    </row>
    <row r="157" spans="1:16" ht="12.75">
      <c r="A157" s="17" t="s">
        <v>47</v>
      </c>
      <c r="B157" s="22" t="s">
        <v>333</v>
      </c>
      <c r="C157" s="22" t="s">
        <v>328</v>
      </c>
      <c r="D157" s="17" t="s">
        <v>334</v>
      </c>
      <c r="E157" s="23" t="s">
        <v>330</v>
      </c>
      <c r="F157" s="24" t="s">
        <v>167</v>
      </c>
      <c r="G157" s="25">
        <v>10.856</v>
      </c>
      <c r="H157" s="26">
        <v>0</v>
      </c>
      <c r="I157" s="26">
        <f>ROUND(ROUND(H157,2)*ROUND(G157,3),2)</f>
        <v>0</v>
      </c>
      <c r="O157">
        <f>(I157*21)/100</f>
        <v>0</v>
      </c>
      <c r="P157" t="s">
        <v>27</v>
      </c>
    </row>
    <row r="158" spans="1:5" ht="38.25">
      <c r="A158" s="27" t="s">
        <v>52</v>
      </c>
      <c r="E158" s="28" t="s">
        <v>335</v>
      </c>
    </row>
    <row r="159" spans="1:5" ht="38.25">
      <c r="A159" s="31" t="s">
        <v>54</v>
      </c>
      <c r="E159" s="30" t="s">
        <v>336</v>
      </c>
    </row>
    <row r="160" spans="1:16" ht="12.75">
      <c r="A160" s="17" t="s">
        <v>47</v>
      </c>
      <c r="B160" s="22" t="s">
        <v>337</v>
      </c>
      <c r="C160" s="22" t="s">
        <v>338</v>
      </c>
      <c r="D160" s="17" t="s">
        <v>303</v>
      </c>
      <c r="E160" s="23" t="s">
        <v>339</v>
      </c>
      <c r="F160" s="24" t="s">
        <v>137</v>
      </c>
      <c r="G160" s="25">
        <v>15.162</v>
      </c>
      <c r="H160" s="26">
        <v>0</v>
      </c>
      <c r="I160" s="26">
        <f>ROUND(ROUND(H160,2)*ROUND(G160,3),2)</f>
        <v>0</v>
      </c>
      <c r="O160">
        <f>(I160*21)/100</f>
        <v>0</v>
      </c>
      <c r="P160" t="s">
        <v>27</v>
      </c>
    </row>
    <row r="161" spans="1:5" ht="12.75">
      <c r="A161" s="27" t="s">
        <v>52</v>
      </c>
      <c r="E161" s="28" t="s">
        <v>340</v>
      </c>
    </row>
    <row r="162" spans="1:5" ht="12.75">
      <c r="A162" s="31" t="s">
        <v>54</v>
      </c>
      <c r="E162" s="30" t="s">
        <v>341</v>
      </c>
    </row>
    <row r="163" spans="1:16" ht="12.75">
      <c r="A163" s="17" t="s">
        <v>47</v>
      </c>
      <c r="B163" s="22" t="s">
        <v>342</v>
      </c>
      <c r="C163" s="22" t="s">
        <v>343</v>
      </c>
      <c r="D163" s="17" t="s">
        <v>303</v>
      </c>
      <c r="E163" s="23" t="s">
        <v>344</v>
      </c>
      <c r="F163" s="24" t="s">
        <v>137</v>
      </c>
      <c r="G163" s="25">
        <v>0.869</v>
      </c>
      <c r="H163" s="26">
        <v>0</v>
      </c>
      <c r="I163" s="26">
        <f>ROUND(ROUND(H163,2)*ROUND(G163,3),2)</f>
        <v>0</v>
      </c>
      <c r="O163">
        <f>(I163*21)/100</f>
        <v>0</v>
      </c>
      <c r="P163" t="s">
        <v>27</v>
      </c>
    </row>
    <row r="164" spans="1:5" ht="12.75">
      <c r="A164" s="27" t="s">
        <v>52</v>
      </c>
      <c r="E164" s="28" t="s">
        <v>345</v>
      </c>
    </row>
    <row r="165" spans="1:5" ht="51">
      <c r="A165" s="29" t="s">
        <v>54</v>
      </c>
      <c r="E165" s="30" t="s">
        <v>346</v>
      </c>
    </row>
    <row r="166" spans="1:18" ht="12.75" customHeight="1">
      <c r="A166" s="5" t="s">
        <v>45</v>
      </c>
      <c r="B166" s="5"/>
      <c r="C166" s="33" t="s">
        <v>35</v>
      </c>
      <c r="D166" s="5"/>
      <c r="E166" s="20" t="s">
        <v>347</v>
      </c>
      <c r="F166" s="5"/>
      <c r="G166" s="5"/>
      <c r="H166" s="5"/>
      <c r="I166" s="34">
        <f>0+Q166</f>
        <v>0</v>
      </c>
      <c r="O166">
        <f>0+R166</f>
        <v>0</v>
      </c>
      <c r="Q166">
        <f>0+I167+I170+I173+I176+I179+I182+I185+I188+I191+I194+I197+I200+I203+I206+I209+I212+I215+I218</f>
        <v>0</v>
      </c>
      <c r="R166">
        <f>0+O167+O170+O173+O176+O179+O182+O185+O188+O191+O194+O197+O200+O203+O206+O209+O212+O215+O218</f>
        <v>0</v>
      </c>
    </row>
    <row r="167" spans="1:16" ht="12.75">
      <c r="A167" s="17" t="s">
        <v>47</v>
      </c>
      <c r="B167" s="22" t="s">
        <v>348</v>
      </c>
      <c r="C167" s="22" t="s">
        <v>349</v>
      </c>
      <c r="D167" s="17" t="s">
        <v>303</v>
      </c>
      <c r="E167" s="23" t="s">
        <v>350</v>
      </c>
      <c r="F167" s="24" t="s">
        <v>167</v>
      </c>
      <c r="G167" s="25">
        <v>110.94</v>
      </c>
      <c r="H167" s="26">
        <v>0</v>
      </c>
      <c r="I167" s="26">
        <f>ROUND(ROUND(H167,2)*ROUND(G167,3),2)</f>
        <v>0</v>
      </c>
      <c r="O167">
        <f>(I167*21)/100</f>
        <v>0</v>
      </c>
      <c r="P167" t="s">
        <v>27</v>
      </c>
    </row>
    <row r="168" spans="1:5" ht="25.5">
      <c r="A168" s="27" t="s">
        <v>52</v>
      </c>
      <c r="E168" s="28" t="s">
        <v>351</v>
      </c>
    </row>
    <row r="169" spans="1:5" ht="12.75">
      <c r="A169" s="31" t="s">
        <v>54</v>
      </c>
      <c r="E169" s="30" t="s">
        <v>352</v>
      </c>
    </row>
    <row r="170" spans="1:16" ht="12.75">
      <c r="A170" s="17" t="s">
        <v>47</v>
      </c>
      <c r="B170" s="22" t="s">
        <v>353</v>
      </c>
      <c r="C170" s="22" t="s">
        <v>354</v>
      </c>
      <c r="D170" s="17" t="s">
        <v>303</v>
      </c>
      <c r="E170" s="23" t="s">
        <v>355</v>
      </c>
      <c r="F170" s="24" t="s">
        <v>137</v>
      </c>
      <c r="G170" s="25">
        <v>26.626</v>
      </c>
      <c r="H170" s="26">
        <v>0</v>
      </c>
      <c r="I170" s="26">
        <f>ROUND(ROUND(H170,2)*ROUND(G170,3),2)</f>
        <v>0</v>
      </c>
      <c r="O170">
        <f>(I170*21)/100</f>
        <v>0</v>
      </c>
      <c r="P170" t="s">
        <v>27</v>
      </c>
    </row>
    <row r="171" spans="1:5" ht="12.75">
      <c r="A171" s="27" t="s">
        <v>52</v>
      </c>
      <c r="E171" s="28" t="s">
        <v>356</v>
      </c>
    </row>
    <row r="172" spans="1:5" ht="12.75">
      <c r="A172" s="31" t="s">
        <v>54</v>
      </c>
      <c r="E172" s="30" t="s">
        <v>357</v>
      </c>
    </row>
    <row r="173" spans="1:16" ht="12.75">
      <c r="A173" s="17" t="s">
        <v>47</v>
      </c>
      <c r="B173" s="22" t="s">
        <v>358</v>
      </c>
      <c r="C173" s="22" t="s">
        <v>359</v>
      </c>
      <c r="D173" s="17" t="s">
        <v>303</v>
      </c>
      <c r="E173" s="23" t="s">
        <v>360</v>
      </c>
      <c r="F173" s="24" t="s">
        <v>137</v>
      </c>
      <c r="G173" s="25">
        <v>85</v>
      </c>
      <c r="H173" s="26">
        <v>0</v>
      </c>
      <c r="I173" s="26">
        <f>ROUND(ROUND(H173,2)*ROUND(G173,3),2)</f>
        <v>0</v>
      </c>
      <c r="O173">
        <f>(I173*21)/100</f>
        <v>0</v>
      </c>
      <c r="P173" t="s">
        <v>27</v>
      </c>
    </row>
    <row r="174" spans="1:5" ht="12.75">
      <c r="A174" s="27" t="s">
        <v>52</v>
      </c>
      <c r="E174" s="28" t="s">
        <v>361</v>
      </c>
    </row>
    <row r="175" spans="1:5" ht="12.75">
      <c r="A175" s="31" t="s">
        <v>54</v>
      </c>
      <c r="E175" s="30" t="s">
        <v>362</v>
      </c>
    </row>
    <row r="176" spans="1:16" ht="12.75">
      <c r="A176" s="17" t="s">
        <v>47</v>
      </c>
      <c r="B176" s="22" t="s">
        <v>363</v>
      </c>
      <c r="C176" s="22" t="s">
        <v>364</v>
      </c>
      <c r="D176" s="17" t="s">
        <v>303</v>
      </c>
      <c r="E176" s="23" t="s">
        <v>365</v>
      </c>
      <c r="F176" s="24" t="s">
        <v>159</v>
      </c>
      <c r="G176" s="25">
        <v>216.72</v>
      </c>
      <c r="H176" s="26">
        <v>0</v>
      </c>
      <c r="I176" s="26">
        <f>ROUND(ROUND(H176,2)*ROUND(G176,3),2)</f>
        <v>0</v>
      </c>
      <c r="O176">
        <f>(I176*21)/100</f>
        <v>0</v>
      </c>
      <c r="P176" t="s">
        <v>27</v>
      </c>
    </row>
    <row r="177" spans="1:5" ht="38.25">
      <c r="A177" s="27" t="s">
        <v>52</v>
      </c>
      <c r="E177" s="28" t="s">
        <v>366</v>
      </c>
    </row>
    <row r="178" spans="1:5" ht="12.75">
      <c r="A178" s="31" t="s">
        <v>54</v>
      </c>
      <c r="E178" s="30" t="s">
        <v>367</v>
      </c>
    </row>
    <row r="179" spans="1:16" ht="12.75">
      <c r="A179" s="17" t="s">
        <v>47</v>
      </c>
      <c r="B179" s="22" t="s">
        <v>368</v>
      </c>
      <c r="C179" s="22" t="s">
        <v>369</v>
      </c>
      <c r="D179" s="17" t="s">
        <v>49</v>
      </c>
      <c r="E179" s="23" t="s">
        <v>370</v>
      </c>
      <c r="F179" s="24" t="s">
        <v>178</v>
      </c>
      <c r="G179" s="25">
        <v>18.2</v>
      </c>
      <c r="H179" s="26">
        <v>0</v>
      </c>
      <c r="I179" s="26">
        <f>ROUND(ROUND(H179,2)*ROUND(G179,3),2)</f>
        <v>0</v>
      </c>
      <c r="O179">
        <f>(I179*21)/100</f>
        <v>0</v>
      </c>
      <c r="P179" t="s">
        <v>27</v>
      </c>
    </row>
    <row r="180" spans="1:5" ht="12.75">
      <c r="A180" s="27" t="s">
        <v>52</v>
      </c>
      <c r="E180" s="28" t="s">
        <v>371</v>
      </c>
    </row>
    <row r="181" spans="1:5" ht="12.75">
      <c r="A181" s="31" t="s">
        <v>54</v>
      </c>
      <c r="E181" s="30" t="s">
        <v>372</v>
      </c>
    </row>
    <row r="182" spans="1:16" ht="12.75">
      <c r="A182" s="17" t="s">
        <v>47</v>
      </c>
      <c r="B182" s="22" t="s">
        <v>373</v>
      </c>
      <c r="C182" s="22" t="s">
        <v>374</v>
      </c>
      <c r="D182" s="17" t="s">
        <v>49</v>
      </c>
      <c r="E182" s="23" t="s">
        <v>375</v>
      </c>
      <c r="F182" s="24" t="s">
        <v>81</v>
      </c>
      <c r="G182" s="25">
        <v>16</v>
      </c>
      <c r="H182" s="26">
        <v>0</v>
      </c>
      <c r="I182" s="26">
        <f>ROUND(ROUND(H182,2)*ROUND(G182,3),2)</f>
        <v>0</v>
      </c>
      <c r="O182">
        <f>(I182*21)/100</f>
        <v>0</v>
      </c>
      <c r="P182" t="s">
        <v>27</v>
      </c>
    </row>
    <row r="183" spans="1:5" ht="12.75">
      <c r="A183" s="27" t="s">
        <v>52</v>
      </c>
      <c r="E183" s="28" t="s">
        <v>49</v>
      </c>
    </row>
    <row r="184" spans="1:5" ht="12.75">
      <c r="A184" s="31" t="s">
        <v>54</v>
      </c>
      <c r="E184" s="30" t="s">
        <v>376</v>
      </c>
    </row>
    <row r="185" spans="1:16" ht="12.75">
      <c r="A185" s="17" t="s">
        <v>47</v>
      </c>
      <c r="B185" s="22" t="s">
        <v>377</v>
      </c>
      <c r="C185" s="22" t="s">
        <v>378</v>
      </c>
      <c r="D185" s="17" t="s">
        <v>49</v>
      </c>
      <c r="E185" s="23" t="s">
        <v>379</v>
      </c>
      <c r="F185" s="24" t="s">
        <v>81</v>
      </c>
      <c r="G185" s="25">
        <v>2</v>
      </c>
      <c r="H185" s="26">
        <v>0</v>
      </c>
      <c r="I185" s="26">
        <f>ROUND(ROUND(H185,2)*ROUND(G185,3),2)</f>
        <v>0</v>
      </c>
      <c r="O185">
        <f>(I185*21)/100</f>
        <v>0</v>
      </c>
      <c r="P185" t="s">
        <v>27</v>
      </c>
    </row>
    <row r="186" spans="1:5" ht="12.75">
      <c r="A186" s="27" t="s">
        <v>52</v>
      </c>
      <c r="E186" s="28" t="s">
        <v>49</v>
      </c>
    </row>
    <row r="187" spans="1:5" ht="12.75">
      <c r="A187" s="31" t="s">
        <v>54</v>
      </c>
      <c r="E187" s="30" t="s">
        <v>49</v>
      </c>
    </row>
    <row r="188" spans="1:16" ht="12.75">
      <c r="A188" s="17" t="s">
        <v>47</v>
      </c>
      <c r="B188" s="22" t="s">
        <v>380</v>
      </c>
      <c r="C188" s="22" t="s">
        <v>381</v>
      </c>
      <c r="D188" s="17" t="s">
        <v>49</v>
      </c>
      <c r="E188" s="23" t="s">
        <v>382</v>
      </c>
      <c r="F188" s="24" t="s">
        <v>81</v>
      </c>
      <c r="G188" s="25">
        <v>3</v>
      </c>
      <c r="H188" s="26">
        <v>0</v>
      </c>
      <c r="I188" s="26">
        <f>ROUND(ROUND(H188,2)*ROUND(G188,3),2)</f>
        <v>0</v>
      </c>
      <c r="O188">
        <f>(I188*21)/100</f>
        <v>0</v>
      </c>
      <c r="P188" t="s">
        <v>27</v>
      </c>
    </row>
    <row r="189" spans="1:5" ht="12.75">
      <c r="A189" s="27" t="s">
        <v>52</v>
      </c>
      <c r="E189" s="28" t="s">
        <v>49</v>
      </c>
    </row>
    <row r="190" spans="1:5" ht="12.75">
      <c r="A190" s="31" t="s">
        <v>54</v>
      </c>
      <c r="E190" s="30" t="s">
        <v>49</v>
      </c>
    </row>
    <row r="191" spans="1:16" ht="12.75">
      <c r="A191" s="17" t="s">
        <v>47</v>
      </c>
      <c r="B191" s="22" t="s">
        <v>383</v>
      </c>
      <c r="C191" s="22" t="s">
        <v>384</v>
      </c>
      <c r="D191" s="17" t="s">
        <v>49</v>
      </c>
      <c r="E191" s="23" t="s">
        <v>385</v>
      </c>
      <c r="F191" s="24" t="s">
        <v>81</v>
      </c>
      <c r="G191" s="25">
        <v>1</v>
      </c>
      <c r="H191" s="26">
        <v>0</v>
      </c>
      <c r="I191" s="26">
        <f>ROUND(ROUND(H191,2)*ROUND(G191,3),2)</f>
        <v>0</v>
      </c>
      <c r="O191">
        <f>(I191*21)/100</f>
        <v>0</v>
      </c>
      <c r="P191" t="s">
        <v>27</v>
      </c>
    </row>
    <row r="192" spans="1:5" ht="12.75">
      <c r="A192" s="27" t="s">
        <v>52</v>
      </c>
      <c r="E192" s="28" t="s">
        <v>49</v>
      </c>
    </row>
    <row r="193" spans="1:5" ht="12.75">
      <c r="A193" s="31" t="s">
        <v>54</v>
      </c>
      <c r="E193" s="30" t="s">
        <v>49</v>
      </c>
    </row>
    <row r="194" spans="1:16" ht="12.75">
      <c r="A194" s="17" t="s">
        <v>47</v>
      </c>
      <c r="B194" s="22" t="s">
        <v>386</v>
      </c>
      <c r="C194" s="22" t="s">
        <v>387</v>
      </c>
      <c r="D194" s="17" t="s">
        <v>49</v>
      </c>
      <c r="E194" s="23" t="s">
        <v>388</v>
      </c>
      <c r="F194" s="24" t="s">
        <v>167</v>
      </c>
      <c r="G194" s="25">
        <v>4</v>
      </c>
      <c r="H194" s="26">
        <v>0</v>
      </c>
      <c r="I194" s="26">
        <f>ROUND(ROUND(H194,2)*ROUND(G194,3),2)</f>
        <v>0</v>
      </c>
      <c r="O194">
        <f>(I194*21)/100</f>
        <v>0</v>
      </c>
      <c r="P194" t="s">
        <v>27</v>
      </c>
    </row>
    <row r="195" spans="1:5" ht="25.5">
      <c r="A195" s="27" t="s">
        <v>52</v>
      </c>
      <c r="E195" s="28" t="s">
        <v>389</v>
      </c>
    </row>
    <row r="196" spans="1:5" ht="12.75">
      <c r="A196" s="31" t="s">
        <v>54</v>
      </c>
      <c r="E196" s="30" t="s">
        <v>390</v>
      </c>
    </row>
    <row r="197" spans="1:16" ht="12.75">
      <c r="A197" s="17" t="s">
        <v>47</v>
      </c>
      <c r="B197" s="22" t="s">
        <v>391</v>
      </c>
      <c r="C197" s="22" t="s">
        <v>392</v>
      </c>
      <c r="D197" s="17" t="s">
        <v>49</v>
      </c>
      <c r="E197" s="23" t="s">
        <v>393</v>
      </c>
      <c r="F197" s="24" t="s">
        <v>137</v>
      </c>
      <c r="G197" s="25">
        <v>0.48</v>
      </c>
      <c r="H197" s="26">
        <v>0</v>
      </c>
      <c r="I197" s="26">
        <f>ROUND(ROUND(H197,2)*ROUND(G197,3),2)</f>
        <v>0</v>
      </c>
      <c r="O197">
        <f>(I197*21)/100</f>
        <v>0</v>
      </c>
      <c r="P197" t="s">
        <v>27</v>
      </c>
    </row>
    <row r="198" spans="1:5" ht="12.75">
      <c r="A198" s="27" t="s">
        <v>52</v>
      </c>
      <c r="E198" s="28" t="s">
        <v>394</v>
      </c>
    </row>
    <row r="199" spans="1:5" ht="12.75">
      <c r="A199" s="31" t="s">
        <v>54</v>
      </c>
      <c r="E199" s="30" t="s">
        <v>395</v>
      </c>
    </row>
    <row r="200" spans="1:16" ht="12.75">
      <c r="A200" s="17" t="s">
        <v>47</v>
      </c>
      <c r="B200" s="22" t="s">
        <v>396</v>
      </c>
      <c r="C200" s="22" t="s">
        <v>397</v>
      </c>
      <c r="D200" s="17" t="s">
        <v>49</v>
      </c>
      <c r="E200" s="23" t="s">
        <v>398</v>
      </c>
      <c r="F200" s="24" t="s">
        <v>167</v>
      </c>
      <c r="G200" s="25">
        <v>20.93</v>
      </c>
      <c r="H200" s="26">
        <v>0</v>
      </c>
      <c r="I200" s="26">
        <f>ROUND(ROUND(H200,2)*ROUND(G200,3),2)</f>
        <v>0</v>
      </c>
      <c r="O200">
        <f>(I200*21)/100</f>
        <v>0</v>
      </c>
      <c r="P200" t="s">
        <v>27</v>
      </c>
    </row>
    <row r="201" spans="1:5" ht="12.75">
      <c r="A201" s="27" t="s">
        <v>52</v>
      </c>
      <c r="E201" s="28" t="s">
        <v>399</v>
      </c>
    </row>
    <row r="202" spans="1:5" ht="38.25">
      <c r="A202" s="31" t="s">
        <v>54</v>
      </c>
      <c r="E202" s="30" t="s">
        <v>400</v>
      </c>
    </row>
    <row r="203" spans="1:16" ht="12.75">
      <c r="A203" s="17" t="s">
        <v>47</v>
      </c>
      <c r="B203" s="22" t="s">
        <v>401</v>
      </c>
      <c r="C203" s="22" t="s">
        <v>402</v>
      </c>
      <c r="D203" s="17" t="s">
        <v>49</v>
      </c>
      <c r="E203" s="23" t="s">
        <v>403</v>
      </c>
      <c r="F203" s="24" t="s">
        <v>167</v>
      </c>
      <c r="G203" s="25">
        <v>5.878</v>
      </c>
      <c r="H203" s="26">
        <v>0</v>
      </c>
      <c r="I203" s="26">
        <f>ROUND(ROUND(H203,2)*ROUND(G203,3),2)</f>
        <v>0</v>
      </c>
      <c r="O203">
        <f>(I203*21)/100</f>
        <v>0</v>
      </c>
      <c r="P203" t="s">
        <v>27</v>
      </c>
    </row>
    <row r="204" spans="1:5" ht="12.75">
      <c r="A204" s="27" t="s">
        <v>52</v>
      </c>
      <c r="E204" s="28" t="s">
        <v>404</v>
      </c>
    </row>
    <row r="205" spans="1:5" ht="51">
      <c r="A205" s="31" t="s">
        <v>54</v>
      </c>
      <c r="E205" s="30" t="s">
        <v>405</v>
      </c>
    </row>
    <row r="206" spans="1:16" ht="12.75">
      <c r="A206" s="17" t="s">
        <v>47</v>
      </c>
      <c r="B206" s="22" t="s">
        <v>406</v>
      </c>
      <c r="C206" s="22" t="s">
        <v>407</v>
      </c>
      <c r="D206" s="17" t="s">
        <v>49</v>
      </c>
      <c r="E206" s="23" t="s">
        <v>408</v>
      </c>
      <c r="F206" s="24" t="s">
        <v>167</v>
      </c>
      <c r="G206" s="25">
        <v>17.754</v>
      </c>
      <c r="H206" s="26">
        <v>0</v>
      </c>
      <c r="I206" s="26">
        <f>ROUND(ROUND(H206,2)*ROUND(G206,3),2)</f>
        <v>0</v>
      </c>
      <c r="O206">
        <f>(I206*21)/100</f>
        <v>0</v>
      </c>
      <c r="P206" t="s">
        <v>27</v>
      </c>
    </row>
    <row r="207" spans="1:5" ht="12.75">
      <c r="A207" s="27" t="s">
        <v>52</v>
      </c>
      <c r="E207" s="28" t="s">
        <v>409</v>
      </c>
    </row>
    <row r="208" spans="1:5" ht="38.25">
      <c r="A208" s="31" t="s">
        <v>54</v>
      </c>
      <c r="E208" s="30" t="s">
        <v>410</v>
      </c>
    </row>
    <row r="209" spans="1:16" ht="12.75">
      <c r="A209" s="17" t="s">
        <v>47</v>
      </c>
      <c r="B209" s="22" t="s">
        <v>411</v>
      </c>
      <c r="C209" s="22" t="s">
        <v>412</v>
      </c>
      <c r="D209" s="17" t="s">
        <v>49</v>
      </c>
      <c r="E209" s="23" t="s">
        <v>413</v>
      </c>
      <c r="F209" s="24" t="s">
        <v>167</v>
      </c>
      <c r="G209" s="25">
        <v>42.92</v>
      </c>
      <c r="H209" s="26">
        <v>0</v>
      </c>
      <c r="I209" s="26">
        <f>ROUND(ROUND(H209,2)*ROUND(G209,3),2)</f>
        <v>0</v>
      </c>
      <c r="O209">
        <f>(I209*21)/100</f>
        <v>0</v>
      </c>
      <c r="P209" t="s">
        <v>27</v>
      </c>
    </row>
    <row r="210" spans="1:5" ht="12.75">
      <c r="A210" s="27" t="s">
        <v>52</v>
      </c>
      <c r="E210" s="28" t="s">
        <v>414</v>
      </c>
    </row>
    <row r="211" spans="1:5" ht="38.25">
      <c r="A211" s="31" t="s">
        <v>54</v>
      </c>
      <c r="E211" s="30" t="s">
        <v>415</v>
      </c>
    </row>
    <row r="212" spans="1:16" ht="12.75">
      <c r="A212" s="17" t="s">
        <v>47</v>
      </c>
      <c r="B212" s="22" t="s">
        <v>416</v>
      </c>
      <c r="C212" s="22" t="s">
        <v>417</v>
      </c>
      <c r="D212" s="17" t="s">
        <v>49</v>
      </c>
      <c r="E212" s="23" t="s">
        <v>418</v>
      </c>
      <c r="F212" s="24" t="s">
        <v>167</v>
      </c>
      <c r="G212" s="25">
        <v>30</v>
      </c>
      <c r="H212" s="26">
        <v>0</v>
      </c>
      <c r="I212" s="26">
        <f>ROUND(ROUND(H212,2)*ROUND(G212,3),2)</f>
        <v>0</v>
      </c>
      <c r="O212">
        <f>(I212*21)/100</f>
        <v>0</v>
      </c>
      <c r="P212" t="s">
        <v>27</v>
      </c>
    </row>
    <row r="213" spans="1:5" ht="12.75">
      <c r="A213" s="27" t="s">
        <v>52</v>
      </c>
      <c r="E213" s="28" t="s">
        <v>419</v>
      </c>
    </row>
    <row r="214" spans="1:5" ht="12.75">
      <c r="A214" s="31" t="s">
        <v>54</v>
      </c>
      <c r="E214" s="30" t="s">
        <v>420</v>
      </c>
    </row>
    <row r="215" spans="1:16" ht="12.75">
      <c r="A215" s="17" t="s">
        <v>47</v>
      </c>
      <c r="B215" s="22" t="s">
        <v>421</v>
      </c>
      <c r="C215" s="22" t="s">
        <v>422</v>
      </c>
      <c r="D215" s="17" t="s">
        <v>49</v>
      </c>
      <c r="E215" s="23" t="s">
        <v>423</v>
      </c>
      <c r="F215" s="24" t="s">
        <v>167</v>
      </c>
      <c r="G215" s="25">
        <v>7.837</v>
      </c>
      <c r="H215" s="26">
        <v>0</v>
      </c>
      <c r="I215" s="26">
        <f>ROUND(ROUND(H215,2)*ROUND(G215,3),2)</f>
        <v>0</v>
      </c>
      <c r="O215">
        <f>(I215*21)/100</f>
        <v>0</v>
      </c>
      <c r="P215" t="s">
        <v>27</v>
      </c>
    </row>
    <row r="216" spans="1:5" ht="12.75">
      <c r="A216" s="27" t="s">
        <v>52</v>
      </c>
      <c r="E216" s="28" t="s">
        <v>424</v>
      </c>
    </row>
    <row r="217" spans="1:5" ht="51">
      <c r="A217" s="31" t="s">
        <v>54</v>
      </c>
      <c r="E217" s="30" t="s">
        <v>425</v>
      </c>
    </row>
    <row r="218" spans="1:16" ht="12.75">
      <c r="A218" s="17" t="s">
        <v>47</v>
      </c>
      <c r="B218" s="22" t="s">
        <v>426</v>
      </c>
      <c r="C218" s="22" t="s">
        <v>427</v>
      </c>
      <c r="D218" s="17" t="s">
        <v>49</v>
      </c>
      <c r="E218" s="23" t="s">
        <v>428</v>
      </c>
      <c r="F218" s="24" t="s">
        <v>167</v>
      </c>
      <c r="G218" s="25">
        <v>3.2</v>
      </c>
      <c r="H218" s="26">
        <v>0</v>
      </c>
      <c r="I218" s="26">
        <f>ROUND(ROUND(H218,2)*ROUND(G218,3),2)</f>
        <v>0</v>
      </c>
      <c r="O218">
        <f>(I218*21)/100</f>
        <v>0</v>
      </c>
      <c r="P218" t="s">
        <v>27</v>
      </c>
    </row>
    <row r="219" spans="1:5" ht="12.75">
      <c r="A219" s="27" t="s">
        <v>52</v>
      </c>
      <c r="E219" s="28" t="s">
        <v>429</v>
      </c>
    </row>
    <row r="220" spans="1:5" ht="12.75">
      <c r="A220" s="29" t="s">
        <v>54</v>
      </c>
      <c r="E220" s="30" t="s">
        <v>430</v>
      </c>
    </row>
    <row r="221" spans="1:18" ht="12.75" customHeight="1">
      <c r="A221" s="5" t="s">
        <v>45</v>
      </c>
      <c r="B221" s="5"/>
      <c r="C221" s="33" t="s">
        <v>37</v>
      </c>
      <c r="D221" s="5"/>
      <c r="E221" s="20" t="s">
        <v>129</v>
      </c>
      <c r="F221" s="5"/>
      <c r="G221" s="5"/>
      <c r="H221" s="5"/>
      <c r="I221" s="34">
        <f>0+Q221</f>
        <v>0</v>
      </c>
      <c r="O221">
        <f>0+R221</f>
        <v>0</v>
      </c>
      <c r="Q221">
        <f>0+I222+I225+I228+I231+I234+I237+I240+I243+I246+I249</f>
        <v>0</v>
      </c>
      <c r="R221">
        <f>0+O222+O225+O228+O231+O234+O237+O240+O243+O246+O249</f>
        <v>0</v>
      </c>
    </row>
    <row r="222" spans="1:16" ht="12.75">
      <c r="A222" s="17" t="s">
        <v>47</v>
      </c>
      <c r="B222" s="22" t="s">
        <v>431</v>
      </c>
      <c r="C222" s="22" t="s">
        <v>432</v>
      </c>
      <c r="D222" s="17" t="s">
        <v>303</v>
      </c>
      <c r="E222" s="23" t="s">
        <v>433</v>
      </c>
      <c r="F222" s="24" t="s">
        <v>159</v>
      </c>
      <c r="G222" s="25">
        <v>337.2</v>
      </c>
      <c r="H222" s="26">
        <v>0</v>
      </c>
      <c r="I222" s="26">
        <f>ROUND(ROUND(H222,2)*ROUND(G222,3),2)</f>
        <v>0</v>
      </c>
      <c r="O222">
        <f>(I222*21)/100</f>
        <v>0</v>
      </c>
      <c r="P222" t="s">
        <v>27</v>
      </c>
    </row>
    <row r="223" spans="1:5" ht="12.75">
      <c r="A223" s="27" t="s">
        <v>52</v>
      </c>
      <c r="E223" s="28" t="s">
        <v>434</v>
      </c>
    </row>
    <row r="224" spans="1:5" ht="51">
      <c r="A224" s="31" t="s">
        <v>54</v>
      </c>
      <c r="E224" s="30" t="s">
        <v>435</v>
      </c>
    </row>
    <row r="225" spans="1:16" ht="12.75">
      <c r="A225" s="17" t="s">
        <v>47</v>
      </c>
      <c r="B225" s="22" t="s">
        <v>436</v>
      </c>
      <c r="C225" s="22" t="s">
        <v>437</v>
      </c>
      <c r="D225" s="17" t="s">
        <v>303</v>
      </c>
      <c r="E225" s="23" t="s">
        <v>438</v>
      </c>
      <c r="F225" s="24" t="s">
        <v>159</v>
      </c>
      <c r="G225" s="25">
        <v>286.89</v>
      </c>
      <c r="H225" s="26">
        <v>0</v>
      </c>
      <c r="I225" s="26">
        <f>ROUND(ROUND(H225,2)*ROUND(G225,3),2)</f>
        <v>0</v>
      </c>
      <c r="O225">
        <f>(I225*21)/100</f>
        <v>0</v>
      </c>
      <c r="P225" t="s">
        <v>27</v>
      </c>
    </row>
    <row r="226" spans="1:5" ht="12.75">
      <c r="A226" s="27" t="s">
        <v>52</v>
      </c>
      <c r="E226" s="28" t="s">
        <v>439</v>
      </c>
    </row>
    <row r="227" spans="1:5" ht="12.75">
      <c r="A227" s="31" t="s">
        <v>54</v>
      </c>
      <c r="E227" s="30" t="s">
        <v>440</v>
      </c>
    </row>
    <row r="228" spans="1:16" ht="12.75">
      <c r="A228" s="17" t="s">
        <v>47</v>
      </c>
      <c r="B228" s="22" t="s">
        <v>441</v>
      </c>
      <c r="C228" s="22" t="s">
        <v>442</v>
      </c>
      <c r="D228" s="17" t="s">
        <v>49</v>
      </c>
      <c r="E228" s="23" t="s">
        <v>443</v>
      </c>
      <c r="F228" s="24" t="s">
        <v>159</v>
      </c>
      <c r="G228" s="25">
        <v>962</v>
      </c>
      <c r="H228" s="26">
        <v>0</v>
      </c>
      <c r="I228" s="26">
        <f>ROUND(ROUND(H228,2)*ROUND(G228,3),2)</f>
        <v>0</v>
      </c>
      <c r="O228">
        <f>(I228*21)/100</f>
        <v>0</v>
      </c>
      <c r="P228" t="s">
        <v>27</v>
      </c>
    </row>
    <row r="229" spans="1:5" ht="12.75">
      <c r="A229" s="27" t="s">
        <v>52</v>
      </c>
      <c r="E229" s="28" t="s">
        <v>444</v>
      </c>
    </row>
    <row r="230" spans="1:5" ht="12.75">
      <c r="A230" s="31" t="s">
        <v>54</v>
      </c>
      <c r="E230" s="30" t="s">
        <v>445</v>
      </c>
    </row>
    <row r="231" spans="1:16" ht="25.5">
      <c r="A231" s="17" t="s">
        <v>47</v>
      </c>
      <c r="B231" s="22" t="s">
        <v>446</v>
      </c>
      <c r="C231" s="22" t="s">
        <v>447</v>
      </c>
      <c r="D231" s="17" t="s">
        <v>303</v>
      </c>
      <c r="E231" s="23" t="s">
        <v>448</v>
      </c>
      <c r="F231" s="24" t="s">
        <v>159</v>
      </c>
      <c r="G231" s="25">
        <v>638.55</v>
      </c>
      <c r="H231" s="26">
        <v>0</v>
      </c>
      <c r="I231" s="26">
        <f>ROUND(ROUND(H231,2)*ROUND(G231,3),2)</f>
        <v>0</v>
      </c>
      <c r="O231">
        <f>(I231*21)/100</f>
        <v>0</v>
      </c>
      <c r="P231" t="s">
        <v>27</v>
      </c>
    </row>
    <row r="232" spans="1:5" ht="12.75">
      <c r="A232" s="27" t="s">
        <v>52</v>
      </c>
      <c r="E232" s="28" t="s">
        <v>449</v>
      </c>
    </row>
    <row r="233" spans="1:5" ht="51">
      <c r="A233" s="31" t="s">
        <v>54</v>
      </c>
      <c r="E233" s="30" t="s">
        <v>450</v>
      </c>
    </row>
    <row r="234" spans="1:16" ht="12.75">
      <c r="A234" s="17" t="s">
        <v>47</v>
      </c>
      <c r="B234" s="22" t="s">
        <v>451</v>
      </c>
      <c r="C234" s="22" t="s">
        <v>452</v>
      </c>
      <c r="D234" s="17" t="s">
        <v>303</v>
      </c>
      <c r="E234" s="23" t="s">
        <v>453</v>
      </c>
      <c r="F234" s="24" t="s">
        <v>159</v>
      </c>
      <c r="G234" s="25">
        <v>255.45</v>
      </c>
      <c r="H234" s="26">
        <v>0</v>
      </c>
      <c r="I234" s="26">
        <f>ROUND(ROUND(H234,2)*ROUND(G234,3),2)</f>
        <v>0</v>
      </c>
      <c r="O234">
        <f>(I234*21)/100</f>
        <v>0</v>
      </c>
      <c r="P234" t="s">
        <v>27</v>
      </c>
    </row>
    <row r="235" spans="1:5" ht="12.75">
      <c r="A235" s="27" t="s">
        <v>52</v>
      </c>
      <c r="E235" s="28" t="s">
        <v>49</v>
      </c>
    </row>
    <row r="236" spans="1:5" ht="12.75">
      <c r="A236" s="31" t="s">
        <v>54</v>
      </c>
      <c r="E236" s="30" t="s">
        <v>454</v>
      </c>
    </row>
    <row r="237" spans="1:16" ht="12.75">
      <c r="A237" s="17" t="s">
        <v>47</v>
      </c>
      <c r="B237" s="22" t="s">
        <v>455</v>
      </c>
      <c r="C237" s="22" t="s">
        <v>456</v>
      </c>
      <c r="D237" s="17" t="s">
        <v>303</v>
      </c>
      <c r="E237" s="23" t="s">
        <v>457</v>
      </c>
      <c r="F237" s="24" t="s">
        <v>159</v>
      </c>
      <c r="G237" s="25">
        <v>255.45</v>
      </c>
      <c r="H237" s="26">
        <v>0</v>
      </c>
      <c r="I237" s="26">
        <f>ROUND(ROUND(H237,2)*ROUND(G237,3),2)</f>
        <v>0</v>
      </c>
      <c r="O237">
        <f>(I237*21)/100</f>
        <v>0</v>
      </c>
      <c r="P237" t="s">
        <v>27</v>
      </c>
    </row>
    <row r="238" spans="1:5" ht="12.75">
      <c r="A238" s="27" t="s">
        <v>52</v>
      </c>
      <c r="E238" s="28" t="s">
        <v>49</v>
      </c>
    </row>
    <row r="239" spans="1:5" ht="12.75">
      <c r="A239" s="31" t="s">
        <v>54</v>
      </c>
      <c r="E239" s="30" t="s">
        <v>454</v>
      </c>
    </row>
    <row r="240" spans="1:16" ht="12.75">
      <c r="A240" s="17" t="s">
        <v>47</v>
      </c>
      <c r="B240" s="22" t="s">
        <v>458</v>
      </c>
      <c r="C240" s="22" t="s">
        <v>459</v>
      </c>
      <c r="D240" s="17" t="s">
        <v>303</v>
      </c>
      <c r="E240" s="23" t="s">
        <v>460</v>
      </c>
      <c r="F240" s="24" t="s">
        <v>159</v>
      </c>
      <c r="G240" s="25">
        <v>68</v>
      </c>
      <c r="H240" s="26">
        <v>0</v>
      </c>
      <c r="I240" s="26">
        <f>ROUND(ROUND(H240,2)*ROUND(G240,3),2)</f>
        <v>0</v>
      </c>
      <c r="O240">
        <f>(I240*21)/100</f>
        <v>0</v>
      </c>
      <c r="P240" t="s">
        <v>27</v>
      </c>
    </row>
    <row r="241" spans="1:5" ht="12.75">
      <c r="A241" s="27" t="s">
        <v>52</v>
      </c>
      <c r="E241" s="28" t="s">
        <v>461</v>
      </c>
    </row>
    <row r="242" spans="1:5" ht="12.75">
      <c r="A242" s="31" t="s">
        <v>54</v>
      </c>
      <c r="E242" s="30" t="s">
        <v>462</v>
      </c>
    </row>
    <row r="243" spans="1:16" ht="12.75">
      <c r="A243" s="17" t="s">
        <v>47</v>
      </c>
      <c r="B243" s="22" t="s">
        <v>463</v>
      </c>
      <c r="C243" s="22" t="s">
        <v>464</v>
      </c>
      <c r="D243" s="17" t="s">
        <v>303</v>
      </c>
      <c r="E243" s="23" t="s">
        <v>465</v>
      </c>
      <c r="F243" s="24" t="s">
        <v>159</v>
      </c>
      <c r="G243" s="25">
        <v>451.1</v>
      </c>
      <c r="H243" s="26">
        <v>0</v>
      </c>
      <c r="I243" s="26">
        <f>ROUND(ROUND(H243,2)*ROUND(G243,3),2)</f>
        <v>0</v>
      </c>
      <c r="O243">
        <f>(I243*21)/100</f>
        <v>0</v>
      </c>
      <c r="P243" t="s">
        <v>27</v>
      </c>
    </row>
    <row r="244" spans="1:5" ht="12.75">
      <c r="A244" s="27" t="s">
        <v>52</v>
      </c>
      <c r="E244" s="28" t="s">
        <v>49</v>
      </c>
    </row>
    <row r="245" spans="1:5" ht="12.75">
      <c r="A245" s="31" t="s">
        <v>54</v>
      </c>
      <c r="E245" s="30" t="s">
        <v>466</v>
      </c>
    </row>
    <row r="246" spans="1:16" ht="12.75">
      <c r="A246" s="17" t="s">
        <v>47</v>
      </c>
      <c r="B246" s="22" t="s">
        <v>467</v>
      </c>
      <c r="C246" s="22" t="s">
        <v>468</v>
      </c>
      <c r="D246" s="17" t="s">
        <v>49</v>
      </c>
      <c r="E246" s="23" t="s">
        <v>469</v>
      </c>
      <c r="F246" s="24" t="s">
        <v>159</v>
      </c>
      <c r="G246" s="25">
        <v>451</v>
      </c>
      <c r="H246" s="26">
        <v>0</v>
      </c>
      <c r="I246" s="26">
        <f>ROUND(ROUND(H246,2)*ROUND(G246,3),2)</f>
        <v>0</v>
      </c>
      <c r="O246">
        <f>(I246*21)/100</f>
        <v>0</v>
      </c>
      <c r="P246" t="s">
        <v>27</v>
      </c>
    </row>
    <row r="247" spans="1:5" ht="12.75">
      <c r="A247" s="27" t="s">
        <v>52</v>
      </c>
      <c r="E247" s="28" t="s">
        <v>49</v>
      </c>
    </row>
    <row r="248" spans="1:5" ht="12.75">
      <c r="A248" s="31" t="s">
        <v>54</v>
      </c>
      <c r="E248" s="30" t="s">
        <v>470</v>
      </c>
    </row>
    <row r="249" spans="1:16" ht="12.75">
      <c r="A249" s="17" t="s">
        <v>47</v>
      </c>
      <c r="B249" s="22" t="s">
        <v>471</v>
      </c>
      <c r="C249" s="22" t="s">
        <v>472</v>
      </c>
      <c r="D249" s="17" t="s">
        <v>49</v>
      </c>
      <c r="E249" s="23" t="s">
        <v>473</v>
      </c>
      <c r="F249" s="24" t="s">
        <v>159</v>
      </c>
      <c r="G249" s="25">
        <v>22.8</v>
      </c>
      <c r="H249" s="26">
        <v>0</v>
      </c>
      <c r="I249" s="26">
        <f>ROUND(ROUND(H249,2)*ROUND(G249,3),2)</f>
        <v>0</v>
      </c>
      <c r="O249">
        <f>(I249*21)/100</f>
        <v>0</v>
      </c>
      <c r="P249" t="s">
        <v>27</v>
      </c>
    </row>
    <row r="250" spans="1:5" ht="12.75">
      <c r="A250" s="27" t="s">
        <v>52</v>
      </c>
      <c r="E250" s="28" t="s">
        <v>474</v>
      </c>
    </row>
    <row r="251" spans="1:5" ht="38.25">
      <c r="A251" s="29" t="s">
        <v>54</v>
      </c>
      <c r="E251" s="30" t="s">
        <v>475</v>
      </c>
    </row>
    <row r="252" spans="1:18" ht="12.75" customHeight="1">
      <c r="A252" s="5" t="s">
        <v>45</v>
      </c>
      <c r="B252" s="5"/>
      <c r="C252" s="33" t="s">
        <v>70</v>
      </c>
      <c r="D252" s="5"/>
      <c r="E252" s="20" t="s">
        <v>476</v>
      </c>
      <c r="F252" s="5"/>
      <c r="G252" s="5"/>
      <c r="H252" s="5"/>
      <c r="I252" s="34">
        <f>0+Q252</f>
        <v>0</v>
      </c>
      <c r="O252">
        <f>0+R252</f>
        <v>0</v>
      </c>
      <c r="Q252">
        <f>0+I253+I256+I259+I262+I265+I268</f>
        <v>0</v>
      </c>
      <c r="R252">
        <f>0+O253+O256+O259+O262+O265+O268</f>
        <v>0</v>
      </c>
    </row>
    <row r="253" spans="1:16" ht="12.75">
      <c r="A253" s="17" t="s">
        <v>47</v>
      </c>
      <c r="B253" s="22" t="s">
        <v>477</v>
      </c>
      <c r="C253" s="22" t="s">
        <v>478</v>
      </c>
      <c r="D253" s="17" t="s">
        <v>49</v>
      </c>
      <c r="E253" s="23" t="s">
        <v>479</v>
      </c>
      <c r="F253" s="24" t="s">
        <v>159</v>
      </c>
      <c r="G253" s="25">
        <v>644.14</v>
      </c>
      <c r="H253" s="26">
        <v>0</v>
      </c>
      <c r="I253" s="26">
        <f>ROUND(ROUND(H253,2)*ROUND(G253,3),2)</f>
        <v>0</v>
      </c>
      <c r="O253">
        <f>(I253*21)/100</f>
        <v>0</v>
      </c>
      <c r="P253" t="s">
        <v>27</v>
      </c>
    </row>
    <row r="254" spans="1:5" ht="12.75">
      <c r="A254" s="27" t="s">
        <v>52</v>
      </c>
      <c r="E254" s="28" t="s">
        <v>480</v>
      </c>
    </row>
    <row r="255" spans="1:5" ht="12.75">
      <c r="A255" s="31" t="s">
        <v>54</v>
      </c>
      <c r="E255" s="30" t="s">
        <v>481</v>
      </c>
    </row>
    <row r="256" spans="1:16" ht="12.75">
      <c r="A256" s="17" t="s">
        <v>47</v>
      </c>
      <c r="B256" s="22" t="s">
        <v>482</v>
      </c>
      <c r="C256" s="22" t="s">
        <v>483</v>
      </c>
      <c r="D256" s="17" t="s">
        <v>49</v>
      </c>
      <c r="E256" s="23" t="s">
        <v>484</v>
      </c>
      <c r="F256" s="24" t="s">
        <v>159</v>
      </c>
      <c r="G256" s="25">
        <v>166.56</v>
      </c>
      <c r="H256" s="26">
        <v>0</v>
      </c>
      <c r="I256" s="26">
        <f>ROUND(ROUND(H256,2)*ROUND(G256,3),2)</f>
        <v>0</v>
      </c>
      <c r="O256">
        <f>(I256*21)/100</f>
        <v>0</v>
      </c>
      <c r="P256" t="s">
        <v>27</v>
      </c>
    </row>
    <row r="257" spans="1:5" ht="12.75">
      <c r="A257" s="27" t="s">
        <v>52</v>
      </c>
      <c r="E257" s="28" t="s">
        <v>485</v>
      </c>
    </row>
    <row r="258" spans="1:5" ht="12.75">
      <c r="A258" s="31" t="s">
        <v>54</v>
      </c>
      <c r="E258" s="30" t="s">
        <v>486</v>
      </c>
    </row>
    <row r="259" spans="1:16" ht="12.75">
      <c r="A259" s="17" t="s">
        <v>47</v>
      </c>
      <c r="B259" s="22" t="s">
        <v>487</v>
      </c>
      <c r="C259" s="22" t="s">
        <v>488</v>
      </c>
      <c r="D259" s="17" t="s">
        <v>49</v>
      </c>
      <c r="E259" s="23" t="s">
        <v>489</v>
      </c>
      <c r="F259" s="24" t="s">
        <v>159</v>
      </c>
      <c r="G259" s="25">
        <v>40.7</v>
      </c>
      <c r="H259" s="26">
        <v>0</v>
      </c>
      <c r="I259" s="26">
        <f>ROUND(ROUND(H259,2)*ROUND(G259,3),2)</f>
        <v>0</v>
      </c>
      <c r="O259">
        <f>(I259*21)/100</f>
        <v>0</v>
      </c>
      <c r="P259" t="s">
        <v>27</v>
      </c>
    </row>
    <row r="260" spans="1:5" ht="12.75">
      <c r="A260" s="27" t="s">
        <v>52</v>
      </c>
      <c r="E260" s="28" t="s">
        <v>49</v>
      </c>
    </row>
    <row r="261" spans="1:5" ht="12.75">
      <c r="A261" s="31" t="s">
        <v>54</v>
      </c>
      <c r="E261" s="30" t="s">
        <v>490</v>
      </c>
    </row>
    <row r="262" spans="1:16" ht="12.75">
      <c r="A262" s="17" t="s">
        <v>47</v>
      </c>
      <c r="B262" s="22" t="s">
        <v>491</v>
      </c>
      <c r="C262" s="22" t="s">
        <v>492</v>
      </c>
      <c r="D262" s="17" t="s">
        <v>49</v>
      </c>
      <c r="E262" s="23" t="s">
        <v>493</v>
      </c>
      <c r="F262" s="24" t="s">
        <v>159</v>
      </c>
      <c r="G262" s="25">
        <v>29</v>
      </c>
      <c r="H262" s="26">
        <v>0</v>
      </c>
      <c r="I262" s="26">
        <f>ROUND(ROUND(H262,2)*ROUND(G262,3),2)</f>
        <v>0</v>
      </c>
      <c r="O262">
        <f>(I262*21)/100</f>
        <v>0</v>
      </c>
      <c r="P262" t="s">
        <v>27</v>
      </c>
    </row>
    <row r="263" spans="1:5" ht="12.75">
      <c r="A263" s="27" t="s">
        <v>52</v>
      </c>
      <c r="E263" s="28" t="s">
        <v>49</v>
      </c>
    </row>
    <row r="264" spans="1:5" ht="38.25">
      <c r="A264" s="31" t="s">
        <v>54</v>
      </c>
      <c r="E264" s="30" t="s">
        <v>494</v>
      </c>
    </row>
    <row r="265" spans="1:16" ht="12.75">
      <c r="A265" s="17" t="s">
        <v>47</v>
      </c>
      <c r="B265" s="22" t="s">
        <v>495</v>
      </c>
      <c r="C265" s="22" t="s">
        <v>496</v>
      </c>
      <c r="D265" s="17" t="s">
        <v>49</v>
      </c>
      <c r="E265" s="23" t="s">
        <v>497</v>
      </c>
      <c r="F265" s="24" t="s">
        <v>159</v>
      </c>
      <c r="G265" s="25">
        <v>79.8</v>
      </c>
      <c r="H265" s="26">
        <v>0</v>
      </c>
      <c r="I265" s="26">
        <f>ROUND(ROUND(H265,2)*ROUND(G265,3),2)</f>
        <v>0</v>
      </c>
      <c r="O265">
        <f>(I265*21)/100</f>
        <v>0</v>
      </c>
      <c r="P265" t="s">
        <v>27</v>
      </c>
    </row>
    <row r="266" spans="1:5" ht="12.75">
      <c r="A266" s="27" t="s">
        <v>52</v>
      </c>
      <c r="E266" s="28" t="s">
        <v>49</v>
      </c>
    </row>
    <row r="267" spans="1:5" ht="12.75">
      <c r="A267" s="31" t="s">
        <v>54</v>
      </c>
      <c r="E267" s="30" t="s">
        <v>498</v>
      </c>
    </row>
    <row r="268" spans="1:16" ht="12.75">
      <c r="A268" s="17" t="s">
        <v>47</v>
      </c>
      <c r="B268" s="22" t="s">
        <v>499</v>
      </c>
      <c r="C268" s="22" t="s">
        <v>500</v>
      </c>
      <c r="D268" s="17" t="s">
        <v>49</v>
      </c>
      <c r="E268" s="23" t="s">
        <v>501</v>
      </c>
      <c r="F268" s="24" t="s">
        <v>159</v>
      </c>
      <c r="G268" s="25">
        <v>51.744</v>
      </c>
      <c r="H268" s="26">
        <v>0</v>
      </c>
      <c r="I268" s="26">
        <f>ROUND(ROUND(H268,2)*ROUND(G268,3),2)</f>
        <v>0</v>
      </c>
      <c r="O268">
        <f>(I268*21)/100</f>
        <v>0</v>
      </c>
      <c r="P268" t="s">
        <v>27</v>
      </c>
    </row>
    <row r="269" spans="1:5" ht="12.75">
      <c r="A269" s="27" t="s">
        <v>52</v>
      </c>
      <c r="E269" s="28" t="s">
        <v>49</v>
      </c>
    </row>
    <row r="270" spans="1:5" ht="12.75">
      <c r="A270" s="29" t="s">
        <v>54</v>
      </c>
      <c r="E270" s="30" t="s">
        <v>502</v>
      </c>
    </row>
    <row r="271" spans="1:18" ht="12.75" customHeight="1">
      <c r="A271" s="5" t="s">
        <v>45</v>
      </c>
      <c r="B271" s="5"/>
      <c r="C271" s="33" t="s">
        <v>73</v>
      </c>
      <c r="D271" s="5"/>
      <c r="E271" s="20" t="s">
        <v>503</v>
      </c>
      <c r="F271" s="5"/>
      <c r="G271" s="5"/>
      <c r="H271" s="5"/>
      <c r="I271" s="34">
        <f>0+Q271</f>
        <v>0</v>
      </c>
      <c r="O271">
        <f>0+R271</f>
        <v>0</v>
      </c>
      <c r="Q271">
        <f>0+I272+I275+I278+I281+I284</f>
        <v>0</v>
      </c>
      <c r="R271">
        <f>0+O272+O275+O278+O281+O284</f>
        <v>0</v>
      </c>
    </row>
    <row r="272" spans="1:16" ht="12.75">
      <c r="A272" s="17" t="s">
        <v>47</v>
      </c>
      <c r="B272" s="22" t="s">
        <v>504</v>
      </c>
      <c r="C272" s="22" t="s">
        <v>505</v>
      </c>
      <c r="D272" s="17" t="s">
        <v>49</v>
      </c>
      <c r="E272" s="23" t="s">
        <v>506</v>
      </c>
      <c r="F272" s="24" t="s">
        <v>178</v>
      </c>
      <c r="G272" s="25">
        <v>20</v>
      </c>
      <c r="H272" s="26">
        <v>0</v>
      </c>
      <c r="I272" s="26">
        <f>ROUND(ROUND(H272,2)*ROUND(G272,3),2)</f>
        <v>0</v>
      </c>
      <c r="O272">
        <f>(I272*21)/100</f>
        <v>0</v>
      </c>
      <c r="P272" t="s">
        <v>27</v>
      </c>
    </row>
    <row r="273" spans="1:5" ht="12.75">
      <c r="A273" s="27" t="s">
        <v>52</v>
      </c>
      <c r="E273" s="28" t="s">
        <v>49</v>
      </c>
    </row>
    <row r="274" spans="1:5" ht="12.75">
      <c r="A274" s="31" t="s">
        <v>54</v>
      </c>
      <c r="E274" s="30" t="s">
        <v>507</v>
      </c>
    </row>
    <row r="275" spans="1:16" ht="12.75">
      <c r="A275" s="17" t="s">
        <v>47</v>
      </c>
      <c r="B275" s="22" t="s">
        <v>508</v>
      </c>
      <c r="C275" s="22" t="s">
        <v>509</v>
      </c>
      <c r="D275" s="17" t="s">
        <v>49</v>
      </c>
      <c r="E275" s="23" t="s">
        <v>510</v>
      </c>
      <c r="F275" s="24" t="s">
        <v>178</v>
      </c>
      <c r="G275" s="25">
        <v>17</v>
      </c>
      <c r="H275" s="26">
        <v>0</v>
      </c>
      <c r="I275" s="26">
        <f>ROUND(ROUND(H275,2)*ROUND(G275,3),2)</f>
        <v>0</v>
      </c>
      <c r="O275">
        <f>(I275*21)/100</f>
        <v>0</v>
      </c>
      <c r="P275" t="s">
        <v>27</v>
      </c>
    </row>
    <row r="276" spans="1:5" ht="12.75">
      <c r="A276" s="27" t="s">
        <v>52</v>
      </c>
      <c r="E276" s="28" t="s">
        <v>49</v>
      </c>
    </row>
    <row r="277" spans="1:5" ht="12.75">
      <c r="A277" s="31" t="s">
        <v>54</v>
      </c>
      <c r="E277" s="30" t="s">
        <v>511</v>
      </c>
    </row>
    <row r="278" spans="1:16" ht="12.75">
      <c r="A278" s="17" t="s">
        <v>47</v>
      </c>
      <c r="B278" s="22" t="s">
        <v>512</v>
      </c>
      <c r="C278" s="22" t="s">
        <v>513</v>
      </c>
      <c r="D278" s="17" t="s">
        <v>49</v>
      </c>
      <c r="E278" s="23" t="s">
        <v>514</v>
      </c>
      <c r="F278" s="24" t="s">
        <v>178</v>
      </c>
      <c r="G278" s="25">
        <v>19.2</v>
      </c>
      <c r="H278" s="26">
        <v>0</v>
      </c>
      <c r="I278" s="26">
        <f>ROUND(ROUND(H278,2)*ROUND(G278,3),2)</f>
        <v>0</v>
      </c>
      <c r="O278">
        <f>(I278*21)/100</f>
        <v>0</v>
      </c>
      <c r="P278" t="s">
        <v>27</v>
      </c>
    </row>
    <row r="279" spans="1:5" ht="12.75">
      <c r="A279" s="27" t="s">
        <v>52</v>
      </c>
      <c r="E279" s="28" t="s">
        <v>515</v>
      </c>
    </row>
    <row r="280" spans="1:5" ht="12.75">
      <c r="A280" s="31" t="s">
        <v>54</v>
      </c>
      <c r="E280" s="30" t="s">
        <v>516</v>
      </c>
    </row>
    <row r="281" spans="1:16" ht="12.75">
      <c r="A281" s="17" t="s">
        <v>47</v>
      </c>
      <c r="B281" s="22" t="s">
        <v>517</v>
      </c>
      <c r="C281" s="22" t="s">
        <v>518</v>
      </c>
      <c r="D281" s="17" t="s">
        <v>49</v>
      </c>
      <c r="E281" s="23" t="s">
        <v>519</v>
      </c>
      <c r="F281" s="24" t="s">
        <v>178</v>
      </c>
      <c r="G281" s="25">
        <v>84.4</v>
      </c>
      <c r="H281" s="26">
        <v>0</v>
      </c>
      <c r="I281" s="26">
        <f>ROUND(ROUND(H281,2)*ROUND(G281,3),2)</f>
        <v>0</v>
      </c>
      <c r="O281">
        <f>(I281*21)/100</f>
        <v>0</v>
      </c>
      <c r="P281" t="s">
        <v>27</v>
      </c>
    </row>
    <row r="282" spans="1:5" ht="12.75">
      <c r="A282" s="27" t="s">
        <v>52</v>
      </c>
      <c r="E282" s="28" t="s">
        <v>520</v>
      </c>
    </row>
    <row r="283" spans="1:5" ht="12.75">
      <c r="A283" s="31" t="s">
        <v>54</v>
      </c>
      <c r="E283" s="30" t="s">
        <v>521</v>
      </c>
    </row>
    <row r="284" spans="1:16" ht="12.75">
      <c r="A284" s="17" t="s">
        <v>47</v>
      </c>
      <c r="B284" s="22" t="s">
        <v>522</v>
      </c>
      <c r="C284" s="22" t="s">
        <v>523</v>
      </c>
      <c r="D284" s="17" t="s">
        <v>49</v>
      </c>
      <c r="E284" s="23" t="s">
        <v>524</v>
      </c>
      <c r="F284" s="24" t="s">
        <v>81</v>
      </c>
      <c r="G284" s="25">
        <v>1</v>
      </c>
      <c r="H284" s="26">
        <v>0</v>
      </c>
      <c r="I284" s="26">
        <f>ROUND(ROUND(H284,2)*ROUND(G284,3),2)</f>
        <v>0</v>
      </c>
      <c r="O284">
        <f>(I284*21)/100</f>
        <v>0</v>
      </c>
      <c r="P284" t="s">
        <v>27</v>
      </c>
    </row>
    <row r="285" spans="1:5" ht="12.75">
      <c r="A285" s="27" t="s">
        <v>52</v>
      </c>
      <c r="E285" s="28" t="s">
        <v>49</v>
      </c>
    </row>
    <row r="286" spans="1:5" ht="12.75">
      <c r="A286" s="29" t="s">
        <v>54</v>
      </c>
      <c r="E286" s="30" t="s">
        <v>49</v>
      </c>
    </row>
    <row r="287" spans="1:18" ht="12.75" customHeight="1">
      <c r="A287" s="5" t="s">
        <v>45</v>
      </c>
      <c r="B287" s="5"/>
      <c r="C287" s="33" t="s">
        <v>42</v>
      </c>
      <c r="D287" s="5"/>
      <c r="E287" s="20" t="s">
        <v>525</v>
      </c>
      <c r="F287" s="5"/>
      <c r="G287" s="5"/>
      <c r="H287" s="5"/>
      <c r="I287" s="34">
        <f>0+Q287</f>
        <v>0</v>
      </c>
      <c r="O287">
        <f>0+R287</f>
        <v>0</v>
      </c>
      <c r="Q287">
        <f>0+I288+I291+I294+I297+I300+I303+I306+I309+I312+I315+I318+I321+I324+I327+I330+I333+I336+I339+I342+I345+I348+I351+I354+I357+I360+I363+I366+I369+I372+I375+I378</f>
        <v>0</v>
      </c>
      <c r="R287">
        <f>0+O288+O291+O294+O297+O300+O303+O306+O309+O312+O315+O318+O321+O324+O327+O330+O333+O336+O339+O342+O345+O348+O351+O354+O357+O360+O363+O366+O369+O372+O375+O378</f>
        <v>0</v>
      </c>
    </row>
    <row r="288" spans="1:16" ht="12.75">
      <c r="A288" s="17" t="s">
        <v>47</v>
      </c>
      <c r="B288" s="22" t="s">
        <v>526</v>
      </c>
      <c r="C288" s="22" t="s">
        <v>527</v>
      </c>
      <c r="D288" s="17" t="s">
        <v>49</v>
      </c>
      <c r="E288" s="23" t="s">
        <v>528</v>
      </c>
      <c r="F288" s="24" t="s">
        <v>178</v>
      </c>
      <c r="G288" s="25">
        <v>10</v>
      </c>
      <c r="H288" s="26">
        <v>0</v>
      </c>
      <c r="I288" s="26">
        <f>ROUND(ROUND(H288,2)*ROUND(G288,3),2)</f>
        <v>0</v>
      </c>
      <c r="O288">
        <f>(I288*21)/100</f>
        <v>0</v>
      </c>
      <c r="P288" t="s">
        <v>27</v>
      </c>
    </row>
    <row r="289" spans="1:5" ht="12.75">
      <c r="A289" s="27" t="s">
        <v>52</v>
      </c>
      <c r="E289" s="28" t="s">
        <v>49</v>
      </c>
    </row>
    <row r="290" spans="1:5" ht="12.75">
      <c r="A290" s="31" t="s">
        <v>54</v>
      </c>
      <c r="E290" s="30" t="s">
        <v>529</v>
      </c>
    </row>
    <row r="291" spans="1:16" ht="12.75">
      <c r="A291" s="17" t="s">
        <v>47</v>
      </c>
      <c r="B291" s="22" t="s">
        <v>530</v>
      </c>
      <c r="C291" s="22" t="s">
        <v>531</v>
      </c>
      <c r="D291" s="17" t="s">
        <v>303</v>
      </c>
      <c r="E291" s="23" t="s">
        <v>532</v>
      </c>
      <c r="F291" s="24" t="s">
        <v>178</v>
      </c>
      <c r="G291" s="25">
        <v>12.5</v>
      </c>
      <c r="H291" s="26">
        <v>0</v>
      </c>
      <c r="I291" s="26">
        <f>ROUND(ROUND(H291,2)*ROUND(G291,3),2)</f>
        <v>0</v>
      </c>
      <c r="O291">
        <f>(I291*21)/100</f>
        <v>0</v>
      </c>
      <c r="P291" t="s">
        <v>27</v>
      </c>
    </row>
    <row r="292" spans="1:5" ht="12.75">
      <c r="A292" s="27" t="s">
        <v>52</v>
      </c>
      <c r="E292" s="28" t="s">
        <v>533</v>
      </c>
    </row>
    <row r="293" spans="1:5" ht="12.75">
      <c r="A293" s="31" t="s">
        <v>54</v>
      </c>
      <c r="E293" s="30" t="s">
        <v>534</v>
      </c>
    </row>
    <row r="294" spans="1:16" ht="12.75">
      <c r="A294" s="17" t="s">
        <v>47</v>
      </c>
      <c r="B294" s="22" t="s">
        <v>535</v>
      </c>
      <c r="C294" s="22" t="s">
        <v>536</v>
      </c>
      <c r="D294" s="17" t="s">
        <v>303</v>
      </c>
      <c r="E294" s="23" t="s">
        <v>537</v>
      </c>
      <c r="F294" s="24" t="s">
        <v>178</v>
      </c>
      <c r="G294" s="25">
        <v>92.4</v>
      </c>
      <c r="H294" s="26">
        <v>0</v>
      </c>
      <c r="I294" s="26">
        <f>ROUND(ROUND(H294,2)*ROUND(G294,3),2)</f>
        <v>0</v>
      </c>
      <c r="O294">
        <f>(I294*21)/100</f>
        <v>0</v>
      </c>
      <c r="P294" t="s">
        <v>27</v>
      </c>
    </row>
    <row r="295" spans="1:5" ht="12.75">
      <c r="A295" s="27" t="s">
        <v>52</v>
      </c>
      <c r="E295" s="28" t="s">
        <v>538</v>
      </c>
    </row>
    <row r="296" spans="1:5" ht="38.25">
      <c r="A296" s="31" t="s">
        <v>54</v>
      </c>
      <c r="E296" s="30" t="s">
        <v>539</v>
      </c>
    </row>
    <row r="297" spans="1:16" ht="12.75">
      <c r="A297" s="17" t="s">
        <v>47</v>
      </c>
      <c r="B297" s="22" t="s">
        <v>540</v>
      </c>
      <c r="C297" s="22" t="s">
        <v>541</v>
      </c>
      <c r="D297" s="17" t="s">
        <v>49</v>
      </c>
      <c r="E297" s="23" t="s">
        <v>542</v>
      </c>
      <c r="F297" s="24" t="s">
        <v>178</v>
      </c>
      <c r="G297" s="25">
        <v>146.3</v>
      </c>
      <c r="H297" s="26">
        <v>0</v>
      </c>
      <c r="I297" s="26">
        <f>ROUND(ROUND(H297,2)*ROUND(G297,3),2)</f>
        <v>0</v>
      </c>
      <c r="O297">
        <f>(I297*21)/100</f>
        <v>0</v>
      </c>
      <c r="P297" t="s">
        <v>27</v>
      </c>
    </row>
    <row r="298" spans="1:5" ht="12.75">
      <c r="A298" s="27" t="s">
        <v>52</v>
      </c>
      <c r="E298" s="28" t="s">
        <v>543</v>
      </c>
    </row>
    <row r="299" spans="1:5" ht="12.75">
      <c r="A299" s="31" t="s">
        <v>54</v>
      </c>
      <c r="E299" s="30" t="s">
        <v>187</v>
      </c>
    </row>
    <row r="300" spans="1:16" ht="25.5">
      <c r="A300" s="17" t="s">
        <v>47</v>
      </c>
      <c r="B300" s="22" t="s">
        <v>544</v>
      </c>
      <c r="C300" s="22" t="s">
        <v>545</v>
      </c>
      <c r="D300" s="17" t="s">
        <v>49</v>
      </c>
      <c r="E300" s="23" t="s">
        <v>546</v>
      </c>
      <c r="F300" s="24" t="s">
        <v>178</v>
      </c>
      <c r="G300" s="25">
        <v>27.5</v>
      </c>
      <c r="H300" s="26">
        <v>0</v>
      </c>
      <c r="I300" s="26">
        <f>ROUND(ROUND(H300,2)*ROUND(G300,3),2)</f>
        <v>0</v>
      </c>
      <c r="O300">
        <f>(I300*21)/100</f>
        <v>0</v>
      </c>
      <c r="P300" t="s">
        <v>27</v>
      </c>
    </row>
    <row r="301" spans="1:5" ht="12.75">
      <c r="A301" s="27" t="s">
        <v>52</v>
      </c>
      <c r="E301" s="28" t="s">
        <v>547</v>
      </c>
    </row>
    <row r="302" spans="1:5" ht="38.25">
      <c r="A302" s="31" t="s">
        <v>54</v>
      </c>
      <c r="E302" s="30" t="s">
        <v>548</v>
      </c>
    </row>
    <row r="303" spans="1:16" ht="25.5">
      <c r="A303" s="17" t="s">
        <v>47</v>
      </c>
      <c r="B303" s="22" t="s">
        <v>549</v>
      </c>
      <c r="C303" s="22" t="s">
        <v>550</v>
      </c>
      <c r="D303" s="17" t="s">
        <v>49</v>
      </c>
      <c r="E303" s="23" t="s">
        <v>551</v>
      </c>
      <c r="F303" s="24" t="s">
        <v>178</v>
      </c>
      <c r="G303" s="25">
        <v>44</v>
      </c>
      <c r="H303" s="26">
        <v>0</v>
      </c>
      <c r="I303" s="26">
        <f>ROUND(ROUND(H303,2)*ROUND(G303,3),2)</f>
        <v>0</v>
      </c>
      <c r="O303">
        <f>(I303*21)/100</f>
        <v>0</v>
      </c>
      <c r="P303" t="s">
        <v>27</v>
      </c>
    </row>
    <row r="304" spans="1:5" ht="12.75">
      <c r="A304" s="27" t="s">
        <v>52</v>
      </c>
      <c r="E304" s="28" t="s">
        <v>543</v>
      </c>
    </row>
    <row r="305" spans="1:5" ht="12.75">
      <c r="A305" s="31" t="s">
        <v>54</v>
      </c>
      <c r="E305" s="30" t="s">
        <v>552</v>
      </c>
    </row>
    <row r="306" spans="1:16" ht="12.75">
      <c r="A306" s="17" t="s">
        <v>47</v>
      </c>
      <c r="B306" s="22" t="s">
        <v>553</v>
      </c>
      <c r="C306" s="22" t="s">
        <v>554</v>
      </c>
      <c r="D306" s="17" t="s">
        <v>49</v>
      </c>
      <c r="E306" s="23" t="s">
        <v>555</v>
      </c>
      <c r="F306" s="24" t="s">
        <v>178</v>
      </c>
      <c r="G306" s="25">
        <v>78.4</v>
      </c>
      <c r="H306" s="26">
        <v>0</v>
      </c>
      <c r="I306" s="26">
        <f>ROUND(ROUND(H306,2)*ROUND(G306,3),2)</f>
        <v>0</v>
      </c>
      <c r="O306">
        <f>(I306*21)/100</f>
        <v>0</v>
      </c>
      <c r="P306" t="s">
        <v>27</v>
      </c>
    </row>
    <row r="307" spans="1:5" ht="12.75">
      <c r="A307" s="27" t="s">
        <v>52</v>
      </c>
      <c r="E307" s="28" t="s">
        <v>538</v>
      </c>
    </row>
    <row r="308" spans="1:5" ht="12.75">
      <c r="A308" s="31" t="s">
        <v>54</v>
      </c>
      <c r="E308" s="30" t="s">
        <v>556</v>
      </c>
    </row>
    <row r="309" spans="1:16" ht="12.75">
      <c r="A309" s="17" t="s">
        <v>47</v>
      </c>
      <c r="B309" s="22" t="s">
        <v>557</v>
      </c>
      <c r="C309" s="22" t="s">
        <v>558</v>
      </c>
      <c r="D309" s="17" t="s">
        <v>49</v>
      </c>
      <c r="E309" s="23" t="s">
        <v>559</v>
      </c>
      <c r="F309" s="24" t="s">
        <v>81</v>
      </c>
      <c r="G309" s="25">
        <v>22</v>
      </c>
      <c r="H309" s="26">
        <v>0</v>
      </c>
      <c r="I309" s="26">
        <f>ROUND(ROUND(H309,2)*ROUND(G309,3),2)</f>
        <v>0</v>
      </c>
      <c r="O309">
        <f>(I309*21)/100</f>
        <v>0</v>
      </c>
      <c r="P309" t="s">
        <v>27</v>
      </c>
    </row>
    <row r="310" spans="1:5" ht="12.75">
      <c r="A310" s="27" t="s">
        <v>52</v>
      </c>
      <c r="E310" s="28" t="s">
        <v>315</v>
      </c>
    </row>
    <row r="311" spans="1:5" ht="38.25">
      <c r="A311" s="31" t="s">
        <v>54</v>
      </c>
      <c r="E311" s="30" t="s">
        <v>560</v>
      </c>
    </row>
    <row r="312" spans="1:16" ht="12.75">
      <c r="A312" s="17" t="s">
        <v>47</v>
      </c>
      <c r="B312" s="22" t="s">
        <v>561</v>
      </c>
      <c r="C312" s="22" t="s">
        <v>562</v>
      </c>
      <c r="D312" s="17" t="s">
        <v>49</v>
      </c>
      <c r="E312" s="23" t="s">
        <v>563</v>
      </c>
      <c r="F312" s="24" t="s">
        <v>81</v>
      </c>
      <c r="G312" s="25">
        <v>2</v>
      </c>
      <c r="H312" s="26">
        <v>0</v>
      </c>
      <c r="I312" s="26">
        <f>ROUND(ROUND(H312,2)*ROUND(G312,3),2)</f>
        <v>0</v>
      </c>
      <c r="O312">
        <f>(I312*21)/100</f>
        <v>0</v>
      </c>
      <c r="P312" t="s">
        <v>27</v>
      </c>
    </row>
    <row r="313" spans="1:5" ht="12.75">
      <c r="A313" s="27" t="s">
        <v>52</v>
      </c>
      <c r="E313" s="28" t="s">
        <v>564</v>
      </c>
    </row>
    <row r="314" spans="1:5" ht="12.75">
      <c r="A314" s="31" t="s">
        <v>54</v>
      </c>
      <c r="E314" s="30" t="s">
        <v>49</v>
      </c>
    </row>
    <row r="315" spans="1:16" ht="25.5">
      <c r="A315" s="17" t="s">
        <v>47</v>
      </c>
      <c r="B315" s="22" t="s">
        <v>565</v>
      </c>
      <c r="C315" s="22" t="s">
        <v>566</v>
      </c>
      <c r="D315" s="17" t="s">
        <v>49</v>
      </c>
      <c r="E315" s="23" t="s">
        <v>567</v>
      </c>
      <c r="F315" s="24" t="s">
        <v>81</v>
      </c>
      <c r="G315" s="25">
        <v>2</v>
      </c>
      <c r="H315" s="26">
        <v>0</v>
      </c>
      <c r="I315" s="26">
        <f>ROUND(ROUND(H315,2)*ROUND(G315,3),2)</f>
        <v>0</v>
      </c>
      <c r="O315">
        <f>(I315*21)/100</f>
        <v>0</v>
      </c>
      <c r="P315" t="s">
        <v>27</v>
      </c>
    </row>
    <row r="316" spans="1:5" ht="12.75">
      <c r="A316" s="27" t="s">
        <v>52</v>
      </c>
      <c r="E316" s="28" t="s">
        <v>568</v>
      </c>
    </row>
    <row r="317" spans="1:5" ht="12.75">
      <c r="A317" s="31" t="s">
        <v>54</v>
      </c>
      <c r="E317" s="30" t="s">
        <v>569</v>
      </c>
    </row>
    <row r="318" spans="1:16" ht="25.5">
      <c r="A318" s="17" t="s">
        <v>47</v>
      </c>
      <c r="B318" s="22" t="s">
        <v>570</v>
      </c>
      <c r="C318" s="22" t="s">
        <v>571</v>
      </c>
      <c r="D318" s="17" t="s">
        <v>49</v>
      </c>
      <c r="E318" s="23" t="s">
        <v>572</v>
      </c>
      <c r="F318" s="24" t="s">
        <v>81</v>
      </c>
      <c r="G318" s="25">
        <v>1</v>
      </c>
      <c r="H318" s="26">
        <v>0</v>
      </c>
      <c r="I318" s="26">
        <f>ROUND(ROUND(H318,2)*ROUND(G318,3),2)</f>
        <v>0</v>
      </c>
      <c r="O318">
        <f>(I318*21)/100</f>
        <v>0</v>
      </c>
      <c r="P318" t="s">
        <v>27</v>
      </c>
    </row>
    <row r="319" spans="1:5" ht="12.75">
      <c r="A319" s="27" t="s">
        <v>52</v>
      </c>
      <c r="E319" s="28" t="s">
        <v>573</v>
      </c>
    </row>
    <row r="320" spans="1:5" ht="12.75">
      <c r="A320" s="31" t="s">
        <v>54</v>
      </c>
      <c r="E320" s="30" t="s">
        <v>574</v>
      </c>
    </row>
    <row r="321" spans="1:16" ht="25.5">
      <c r="A321" s="17" t="s">
        <v>47</v>
      </c>
      <c r="B321" s="22" t="s">
        <v>575</v>
      </c>
      <c r="C321" s="22" t="s">
        <v>576</v>
      </c>
      <c r="D321" s="17" t="s">
        <v>49</v>
      </c>
      <c r="E321" s="23" t="s">
        <v>577</v>
      </c>
      <c r="F321" s="24" t="s">
        <v>81</v>
      </c>
      <c r="G321" s="25">
        <v>9</v>
      </c>
      <c r="H321" s="26">
        <v>0</v>
      </c>
      <c r="I321" s="26">
        <f>ROUND(ROUND(H321,2)*ROUND(G321,3),2)</f>
        <v>0</v>
      </c>
      <c r="O321">
        <f>(I321*21)/100</f>
        <v>0</v>
      </c>
      <c r="P321" t="s">
        <v>27</v>
      </c>
    </row>
    <row r="322" spans="1:5" ht="12.75">
      <c r="A322" s="27" t="s">
        <v>52</v>
      </c>
      <c r="E322" s="28" t="s">
        <v>578</v>
      </c>
    </row>
    <row r="323" spans="1:5" ht="38.25">
      <c r="A323" s="31" t="s">
        <v>54</v>
      </c>
      <c r="E323" s="30" t="s">
        <v>579</v>
      </c>
    </row>
    <row r="324" spans="1:16" ht="12.75">
      <c r="A324" s="17" t="s">
        <v>47</v>
      </c>
      <c r="B324" s="22" t="s">
        <v>580</v>
      </c>
      <c r="C324" s="22" t="s">
        <v>581</v>
      </c>
      <c r="D324" s="17" t="s">
        <v>49</v>
      </c>
      <c r="E324" s="23" t="s">
        <v>582</v>
      </c>
      <c r="F324" s="24" t="s">
        <v>178</v>
      </c>
      <c r="G324" s="25">
        <v>112</v>
      </c>
      <c r="H324" s="26">
        <v>0</v>
      </c>
      <c r="I324" s="26">
        <f>ROUND(ROUND(H324,2)*ROUND(G324,3),2)</f>
        <v>0</v>
      </c>
      <c r="O324">
        <f>(I324*21)/100</f>
        <v>0</v>
      </c>
      <c r="P324" t="s">
        <v>27</v>
      </c>
    </row>
    <row r="325" spans="1:5" ht="12.75">
      <c r="A325" s="27" t="s">
        <v>52</v>
      </c>
      <c r="E325" s="28" t="s">
        <v>583</v>
      </c>
    </row>
    <row r="326" spans="1:5" ht="51">
      <c r="A326" s="31" t="s">
        <v>54</v>
      </c>
      <c r="E326" s="30" t="s">
        <v>584</v>
      </c>
    </row>
    <row r="327" spans="1:16" ht="12.75">
      <c r="A327" s="17" t="s">
        <v>47</v>
      </c>
      <c r="B327" s="22" t="s">
        <v>585</v>
      </c>
      <c r="C327" s="22" t="s">
        <v>586</v>
      </c>
      <c r="D327" s="17" t="s">
        <v>49</v>
      </c>
      <c r="E327" s="23" t="s">
        <v>587</v>
      </c>
      <c r="F327" s="24" t="s">
        <v>178</v>
      </c>
      <c r="G327" s="25">
        <v>20.8</v>
      </c>
      <c r="H327" s="26">
        <v>0</v>
      </c>
      <c r="I327" s="26">
        <f>ROUND(ROUND(H327,2)*ROUND(G327,3),2)</f>
        <v>0</v>
      </c>
      <c r="O327">
        <f>(I327*21)/100</f>
        <v>0</v>
      </c>
      <c r="P327" t="s">
        <v>27</v>
      </c>
    </row>
    <row r="328" spans="1:5" ht="12.75">
      <c r="A328" s="27" t="s">
        <v>52</v>
      </c>
      <c r="E328" s="28" t="s">
        <v>583</v>
      </c>
    </row>
    <row r="329" spans="1:5" ht="51">
      <c r="A329" s="31" t="s">
        <v>54</v>
      </c>
      <c r="E329" s="30" t="s">
        <v>588</v>
      </c>
    </row>
    <row r="330" spans="1:16" ht="12.75">
      <c r="A330" s="17" t="s">
        <v>47</v>
      </c>
      <c r="B330" s="22" t="s">
        <v>589</v>
      </c>
      <c r="C330" s="22" t="s">
        <v>590</v>
      </c>
      <c r="D330" s="17" t="s">
        <v>49</v>
      </c>
      <c r="E330" s="23" t="s">
        <v>591</v>
      </c>
      <c r="F330" s="24" t="s">
        <v>178</v>
      </c>
      <c r="G330" s="25">
        <v>35.6</v>
      </c>
      <c r="H330" s="26">
        <v>0</v>
      </c>
      <c r="I330" s="26">
        <f>ROUND(ROUND(H330,2)*ROUND(G330,3),2)</f>
        <v>0</v>
      </c>
      <c r="O330">
        <f>(I330*21)/100</f>
        <v>0</v>
      </c>
      <c r="P330" t="s">
        <v>27</v>
      </c>
    </row>
    <row r="331" spans="1:5" ht="12.75">
      <c r="A331" s="27" t="s">
        <v>52</v>
      </c>
      <c r="E331" s="28" t="s">
        <v>592</v>
      </c>
    </row>
    <row r="332" spans="1:5" ht="12.75">
      <c r="A332" s="31" t="s">
        <v>54</v>
      </c>
      <c r="E332" s="30" t="s">
        <v>593</v>
      </c>
    </row>
    <row r="333" spans="1:16" ht="12.75">
      <c r="A333" s="17" t="s">
        <v>47</v>
      </c>
      <c r="B333" s="22" t="s">
        <v>594</v>
      </c>
      <c r="C333" s="22" t="s">
        <v>595</v>
      </c>
      <c r="D333" s="17" t="s">
        <v>49</v>
      </c>
      <c r="E333" s="23" t="s">
        <v>596</v>
      </c>
      <c r="F333" s="24" t="s">
        <v>178</v>
      </c>
      <c r="G333" s="25">
        <v>64.4</v>
      </c>
      <c r="H333" s="26">
        <v>0</v>
      </c>
      <c r="I333" s="26">
        <f>ROUND(ROUND(H333,2)*ROUND(G333,3),2)</f>
        <v>0</v>
      </c>
      <c r="O333">
        <f>(I333*21)/100</f>
        <v>0</v>
      </c>
      <c r="P333" t="s">
        <v>27</v>
      </c>
    </row>
    <row r="334" spans="1:5" ht="12.75">
      <c r="A334" s="27" t="s">
        <v>52</v>
      </c>
      <c r="E334" s="28" t="s">
        <v>597</v>
      </c>
    </row>
    <row r="335" spans="1:5" ht="63.75">
      <c r="A335" s="31" t="s">
        <v>54</v>
      </c>
      <c r="E335" s="30" t="s">
        <v>598</v>
      </c>
    </row>
    <row r="336" spans="1:16" ht="12.75">
      <c r="A336" s="17" t="s">
        <v>47</v>
      </c>
      <c r="B336" s="22" t="s">
        <v>599</v>
      </c>
      <c r="C336" s="22" t="s">
        <v>600</v>
      </c>
      <c r="D336" s="17" t="s">
        <v>49</v>
      </c>
      <c r="E336" s="23" t="s">
        <v>601</v>
      </c>
      <c r="F336" s="24" t="s">
        <v>178</v>
      </c>
      <c r="G336" s="25">
        <v>292.8</v>
      </c>
      <c r="H336" s="26">
        <v>0</v>
      </c>
      <c r="I336" s="26">
        <f>ROUND(ROUND(H336,2)*ROUND(G336,3),2)</f>
        <v>0</v>
      </c>
      <c r="O336">
        <f>(I336*21)/100</f>
        <v>0</v>
      </c>
      <c r="P336" t="s">
        <v>27</v>
      </c>
    </row>
    <row r="337" spans="1:5" ht="12.75">
      <c r="A337" s="27" t="s">
        <v>52</v>
      </c>
      <c r="E337" s="28" t="s">
        <v>49</v>
      </c>
    </row>
    <row r="338" spans="1:5" ht="38.25">
      <c r="A338" s="31" t="s">
        <v>54</v>
      </c>
      <c r="E338" s="30" t="s">
        <v>602</v>
      </c>
    </row>
    <row r="339" spans="1:16" ht="12.75">
      <c r="A339" s="17" t="s">
        <v>47</v>
      </c>
      <c r="B339" s="22" t="s">
        <v>603</v>
      </c>
      <c r="C339" s="22" t="s">
        <v>604</v>
      </c>
      <c r="D339" s="17" t="s">
        <v>49</v>
      </c>
      <c r="E339" s="23" t="s">
        <v>605</v>
      </c>
      <c r="F339" s="24" t="s">
        <v>178</v>
      </c>
      <c r="G339" s="25">
        <v>13</v>
      </c>
      <c r="H339" s="26">
        <v>0</v>
      </c>
      <c r="I339" s="26">
        <f>ROUND(ROUND(H339,2)*ROUND(G339,3),2)</f>
        <v>0</v>
      </c>
      <c r="O339">
        <f>(I339*21)/100</f>
        <v>0</v>
      </c>
      <c r="P339" t="s">
        <v>27</v>
      </c>
    </row>
    <row r="340" spans="1:5" ht="12.75">
      <c r="A340" s="27" t="s">
        <v>52</v>
      </c>
      <c r="E340" s="28" t="s">
        <v>606</v>
      </c>
    </row>
    <row r="341" spans="1:5" ht="12.75">
      <c r="A341" s="31" t="s">
        <v>54</v>
      </c>
      <c r="E341" s="30" t="s">
        <v>607</v>
      </c>
    </row>
    <row r="342" spans="1:16" ht="12.75">
      <c r="A342" s="17" t="s">
        <v>47</v>
      </c>
      <c r="B342" s="22" t="s">
        <v>608</v>
      </c>
      <c r="C342" s="22" t="s">
        <v>609</v>
      </c>
      <c r="D342" s="17" t="s">
        <v>303</v>
      </c>
      <c r="E342" s="23" t="s">
        <v>610</v>
      </c>
      <c r="F342" s="24" t="s">
        <v>178</v>
      </c>
      <c r="G342" s="25">
        <v>9.1</v>
      </c>
      <c r="H342" s="26">
        <v>0</v>
      </c>
      <c r="I342" s="26">
        <f>ROUND(ROUND(H342,2)*ROUND(G342,3),2)</f>
        <v>0</v>
      </c>
      <c r="O342">
        <f>(I342*21)/100</f>
        <v>0</v>
      </c>
      <c r="P342" t="s">
        <v>27</v>
      </c>
    </row>
    <row r="343" spans="1:5" ht="25.5">
      <c r="A343" s="27" t="s">
        <v>52</v>
      </c>
      <c r="E343" s="28" t="s">
        <v>611</v>
      </c>
    </row>
    <row r="344" spans="1:5" ht="12.75">
      <c r="A344" s="31" t="s">
        <v>54</v>
      </c>
      <c r="E344" s="30" t="s">
        <v>612</v>
      </c>
    </row>
    <row r="345" spans="1:16" ht="12.75">
      <c r="A345" s="17" t="s">
        <v>47</v>
      </c>
      <c r="B345" s="22" t="s">
        <v>613</v>
      </c>
      <c r="C345" s="22" t="s">
        <v>614</v>
      </c>
      <c r="D345" s="17" t="s">
        <v>303</v>
      </c>
      <c r="E345" s="23" t="s">
        <v>615</v>
      </c>
      <c r="F345" s="24" t="s">
        <v>178</v>
      </c>
      <c r="G345" s="25">
        <v>9.1</v>
      </c>
      <c r="H345" s="26">
        <v>0</v>
      </c>
      <c r="I345" s="26">
        <f>ROUND(ROUND(H345,2)*ROUND(G345,3),2)</f>
        <v>0</v>
      </c>
      <c r="O345">
        <f>(I345*21)/100</f>
        <v>0</v>
      </c>
      <c r="P345" t="s">
        <v>27</v>
      </c>
    </row>
    <row r="346" spans="1:5" ht="25.5">
      <c r="A346" s="27" t="s">
        <v>52</v>
      </c>
      <c r="E346" s="28" t="s">
        <v>611</v>
      </c>
    </row>
    <row r="347" spans="1:5" ht="12.75">
      <c r="A347" s="31" t="s">
        <v>54</v>
      </c>
      <c r="E347" s="30" t="s">
        <v>616</v>
      </c>
    </row>
    <row r="348" spans="1:16" ht="12.75">
      <c r="A348" s="17" t="s">
        <v>47</v>
      </c>
      <c r="B348" s="22" t="s">
        <v>617</v>
      </c>
      <c r="C348" s="22" t="s">
        <v>618</v>
      </c>
      <c r="D348" s="17" t="s">
        <v>49</v>
      </c>
      <c r="E348" s="23" t="s">
        <v>619</v>
      </c>
      <c r="F348" s="24" t="s">
        <v>81</v>
      </c>
      <c r="G348" s="25">
        <v>1</v>
      </c>
      <c r="H348" s="26">
        <v>0</v>
      </c>
      <c r="I348" s="26">
        <f>ROUND(ROUND(H348,2)*ROUND(G348,3),2)</f>
        <v>0</v>
      </c>
      <c r="O348">
        <f>(I348*21)/100</f>
        <v>0</v>
      </c>
      <c r="P348" t="s">
        <v>27</v>
      </c>
    </row>
    <row r="349" spans="1:5" ht="12.75">
      <c r="A349" s="27" t="s">
        <v>52</v>
      </c>
      <c r="E349" s="28" t="s">
        <v>620</v>
      </c>
    </row>
    <row r="350" spans="1:5" ht="12.75">
      <c r="A350" s="31" t="s">
        <v>54</v>
      </c>
      <c r="E350" s="30" t="s">
        <v>621</v>
      </c>
    </row>
    <row r="351" spans="1:16" ht="12.75">
      <c r="A351" s="17" t="s">
        <v>47</v>
      </c>
      <c r="B351" s="22" t="s">
        <v>622</v>
      </c>
      <c r="C351" s="22" t="s">
        <v>623</v>
      </c>
      <c r="D351" s="17" t="s">
        <v>49</v>
      </c>
      <c r="E351" s="23" t="s">
        <v>624</v>
      </c>
      <c r="F351" s="24" t="s">
        <v>81</v>
      </c>
      <c r="G351" s="25">
        <v>1</v>
      </c>
      <c r="H351" s="26">
        <v>0</v>
      </c>
      <c r="I351" s="26">
        <f>ROUND(ROUND(H351,2)*ROUND(G351,3),2)</f>
        <v>0</v>
      </c>
      <c r="O351">
        <f>(I351*21)/100</f>
        <v>0</v>
      </c>
      <c r="P351" t="s">
        <v>27</v>
      </c>
    </row>
    <row r="352" spans="1:5" ht="12.75">
      <c r="A352" s="27" t="s">
        <v>52</v>
      </c>
      <c r="E352" s="28" t="s">
        <v>620</v>
      </c>
    </row>
    <row r="353" spans="1:5" ht="12.75">
      <c r="A353" s="31" t="s">
        <v>54</v>
      </c>
      <c r="E353" s="30" t="s">
        <v>625</v>
      </c>
    </row>
    <row r="354" spans="1:16" ht="25.5">
      <c r="A354" s="17" t="s">
        <v>47</v>
      </c>
      <c r="B354" s="22" t="s">
        <v>626</v>
      </c>
      <c r="C354" s="22" t="s">
        <v>627</v>
      </c>
      <c r="D354" s="17" t="s">
        <v>49</v>
      </c>
      <c r="E354" s="23" t="s">
        <v>628</v>
      </c>
      <c r="F354" s="24" t="s">
        <v>178</v>
      </c>
      <c r="G354" s="25">
        <v>43</v>
      </c>
      <c r="H354" s="26">
        <v>0</v>
      </c>
      <c r="I354" s="26">
        <f>ROUND(ROUND(H354,2)*ROUND(G354,3),2)</f>
        <v>0</v>
      </c>
      <c r="O354">
        <f>(I354*21)/100</f>
        <v>0</v>
      </c>
      <c r="P354" t="s">
        <v>27</v>
      </c>
    </row>
    <row r="355" spans="1:5" ht="12.75">
      <c r="A355" s="27" t="s">
        <v>52</v>
      </c>
      <c r="E355" s="28" t="s">
        <v>629</v>
      </c>
    </row>
    <row r="356" spans="1:5" ht="12.75">
      <c r="A356" s="31" t="s">
        <v>54</v>
      </c>
      <c r="E356" s="30" t="s">
        <v>630</v>
      </c>
    </row>
    <row r="357" spans="1:16" ht="12.75">
      <c r="A357" s="17" t="s">
        <v>47</v>
      </c>
      <c r="B357" s="22" t="s">
        <v>631</v>
      </c>
      <c r="C357" s="22" t="s">
        <v>632</v>
      </c>
      <c r="D357" s="17" t="s">
        <v>49</v>
      </c>
      <c r="E357" s="23" t="s">
        <v>633</v>
      </c>
      <c r="F357" s="24" t="s">
        <v>81</v>
      </c>
      <c r="G357" s="25">
        <v>7</v>
      </c>
      <c r="H357" s="26">
        <v>0</v>
      </c>
      <c r="I357" s="26">
        <f>ROUND(ROUND(H357,2)*ROUND(G357,3),2)</f>
        <v>0</v>
      </c>
      <c r="O357">
        <f>(I357*21)/100</f>
        <v>0</v>
      </c>
      <c r="P357" t="s">
        <v>27</v>
      </c>
    </row>
    <row r="358" spans="1:5" ht="12.75">
      <c r="A358" s="27" t="s">
        <v>52</v>
      </c>
      <c r="E358" s="28" t="s">
        <v>315</v>
      </c>
    </row>
    <row r="359" spans="1:5" ht="12.75">
      <c r="A359" s="31" t="s">
        <v>54</v>
      </c>
      <c r="E359" s="30" t="s">
        <v>634</v>
      </c>
    </row>
    <row r="360" spans="1:16" ht="12.75">
      <c r="A360" s="17" t="s">
        <v>47</v>
      </c>
      <c r="B360" s="22" t="s">
        <v>635</v>
      </c>
      <c r="C360" s="22" t="s">
        <v>636</v>
      </c>
      <c r="D360" s="17" t="s">
        <v>49</v>
      </c>
      <c r="E360" s="23" t="s">
        <v>637</v>
      </c>
      <c r="F360" s="24" t="s">
        <v>81</v>
      </c>
      <c r="G360" s="25">
        <v>16</v>
      </c>
      <c r="H360" s="26">
        <v>0</v>
      </c>
      <c r="I360" s="26">
        <f>ROUND(ROUND(H360,2)*ROUND(G360,3),2)</f>
        <v>0</v>
      </c>
      <c r="O360">
        <f>(I360*21)/100</f>
        <v>0</v>
      </c>
      <c r="P360" t="s">
        <v>27</v>
      </c>
    </row>
    <row r="361" spans="1:5" ht="12.75">
      <c r="A361" s="27" t="s">
        <v>52</v>
      </c>
      <c r="E361" s="28" t="s">
        <v>315</v>
      </c>
    </row>
    <row r="362" spans="1:5" ht="12.75">
      <c r="A362" s="31" t="s">
        <v>54</v>
      </c>
      <c r="E362" s="30" t="s">
        <v>638</v>
      </c>
    </row>
    <row r="363" spans="1:16" ht="12.75">
      <c r="A363" s="17" t="s">
        <v>47</v>
      </c>
      <c r="B363" s="22" t="s">
        <v>639</v>
      </c>
      <c r="C363" s="22" t="s">
        <v>640</v>
      </c>
      <c r="D363" s="17" t="s">
        <v>49</v>
      </c>
      <c r="E363" s="23" t="s">
        <v>641</v>
      </c>
      <c r="F363" s="24" t="s">
        <v>159</v>
      </c>
      <c r="G363" s="25">
        <v>114.25</v>
      </c>
      <c r="H363" s="26">
        <v>0</v>
      </c>
      <c r="I363" s="26">
        <f>ROUND(ROUND(H363,2)*ROUND(G363,3),2)</f>
        <v>0</v>
      </c>
      <c r="O363">
        <f>(I363*21)/100</f>
        <v>0</v>
      </c>
      <c r="P363" t="s">
        <v>27</v>
      </c>
    </row>
    <row r="364" spans="1:5" ht="12.75">
      <c r="A364" s="27" t="s">
        <v>52</v>
      </c>
      <c r="E364" s="28" t="s">
        <v>49</v>
      </c>
    </row>
    <row r="365" spans="1:5" ht="114.75">
      <c r="A365" s="31" t="s">
        <v>54</v>
      </c>
      <c r="E365" s="30" t="s">
        <v>642</v>
      </c>
    </row>
    <row r="366" spans="1:16" ht="12.75">
      <c r="A366" s="17" t="s">
        <v>47</v>
      </c>
      <c r="B366" s="22" t="s">
        <v>643</v>
      </c>
      <c r="C366" s="22" t="s">
        <v>644</v>
      </c>
      <c r="D366" s="17" t="s">
        <v>49</v>
      </c>
      <c r="E366" s="23" t="s">
        <v>645</v>
      </c>
      <c r="F366" s="24" t="s">
        <v>159</v>
      </c>
      <c r="G366" s="25">
        <v>38.2</v>
      </c>
      <c r="H366" s="26">
        <v>0</v>
      </c>
      <c r="I366" s="26">
        <f>ROUND(ROUND(H366,2)*ROUND(G366,3),2)</f>
        <v>0</v>
      </c>
      <c r="O366">
        <f>(I366*21)/100</f>
        <v>0</v>
      </c>
      <c r="P366" t="s">
        <v>27</v>
      </c>
    </row>
    <row r="367" spans="1:5" ht="12.75">
      <c r="A367" s="27" t="s">
        <v>52</v>
      </c>
      <c r="E367" s="28" t="s">
        <v>49</v>
      </c>
    </row>
    <row r="368" spans="1:5" ht="12.75">
      <c r="A368" s="31" t="s">
        <v>54</v>
      </c>
      <c r="E368" s="30" t="s">
        <v>646</v>
      </c>
    </row>
    <row r="369" spans="1:16" ht="12.75">
      <c r="A369" s="17" t="s">
        <v>47</v>
      </c>
      <c r="B369" s="22" t="s">
        <v>647</v>
      </c>
      <c r="C369" s="22" t="s">
        <v>648</v>
      </c>
      <c r="D369" s="17" t="s">
        <v>49</v>
      </c>
      <c r="E369" s="23" t="s">
        <v>649</v>
      </c>
      <c r="F369" s="24" t="s">
        <v>167</v>
      </c>
      <c r="G369" s="25">
        <v>740.66</v>
      </c>
      <c r="H369" s="26">
        <v>0</v>
      </c>
      <c r="I369" s="26">
        <f>ROUND(ROUND(H369,2)*ROUND(G369,3),2)</f>
        <v>0</v>
      </c>
      <c r="O369">
        <f>(I369*21)/100</f>
        <v>0</v>
      </c>
      <c r="P369" t="s">
        <v>27</v>
      </c>
    </row>
    <row r="370" spans="1:5" ht="12.75">
      <c r="A370" s="27" t="s">
        <v>52</v>
      </c>
      <c r="E370" s="28" t="s">
        <v>168</v>
      </c>
    </row>
    <row r="371" spans="1:5" ht="204">
      <c r="A371" s="31" t="s">
        <v>54</v>
      </c>
      <c r="E371" s="30" t="s">
        <v>650</v>
      </c>
    </row>
    <row r="372" spans="1:16" ht="12.75">
      <c r="A372" s="17" t="s">
        <v>47</v>
      </c>
      <c r="B372" s="22" t="s">
        <v>651</v>
      </c>
      <c r="C372" s="22" t="s">
        <v>652</v>
      </c>
      <c r="D372" s="17" t="s">
        <v>49</v>
      </c>
      <c r="E372" s="23" t="s">
        <v>653</v>
      </c>
      <c r="F372" s="24" t="s">
        <v>178</v>
      </c>
      <c r="G372" s="25">
        <v>29.4</v>
      </c>
      <c r="H372" s="26">
        <v>0</v>
      </c>
      <c r="I372" s="26">
        <f>ROUND(ROUND(H372,2)*ROUND(G372,3),2)</f>
        <v>0</v>
      </c>
      <c r="O372">
        <f>(I372*21)/100</f>
        <v>0</v>
      </c>
      <c r="P372" t="s">
        <v>27</v>
      </c>
    </row>
    <row r="373" spans="1:5" ht="12.75">
      <c r="A373" s="27" t="s">
        <v>52</v>
      </c>
      <c r="E373" s="28" t="s">
        <v>168</v>
      </c>
    </row>
    <row r="374" spans="1:5" ht="12.75">
      <c r="A374" s="31" t="s">
        <v>54</v>
      </c>
      <c r="E374" s="30" t="s">
        <v>654</v>
      </c>
    </row>
    <row r="375" spans="1:16" ht="12.75">
      <c r="A375" s="17" t="s">
        <v>47</v>
      </c>
      <c r="B375" s="22" t="s">
        <v>655</v>
      </c>
      <c r="C375" s="22" t="s">
        <v>656</v>
      </c>
      <c r="D375" s="17" t="s">
        <v>49</v>
      </c>
      <c r="E375" s="23" t="s">
        <v>657</v>
      </c>
      <c r="F375" s="24" t="s">
        <v>167</v>
      </c>
      <c r="G375" s="25">
        <v>16.819</v>
      </c>
      <c r="H375" s="26">
        <v>0</v>
      </c>
      <c r="I375" s="26">
        <f>ROUND(ROUND(H375,2)*ROUND(G375,3),2)</f>
        <v>0</v>
      </c>
      <c r="O375">
        <f>(I375*21)/100</f>
        <v>0</v>
      </c>
      <c r="P375" t="s">
        <v>27</v>
      </c>
    </row>
    <row r="376" spans="1:5" ht="12.75">
      <c r="A376" s="27" t="s">
        <v>52</v>
      </c>
      <c r="E376" s="28" t="s">
        <v>168</v>
      </c>
    </row>
    <row r="377" spans="1:5" ht="12.75">
      <c r="A377" s="31" t="s">
        <v>54</v>
      </c>
      <c r="E377" s="30" t="s">
        <v>658</v>
      </c>
    </row>
    <row r="378" spans="1:16" ht="12.75">
      <c r="A378" s="17" t="s">
        <v>47</v>
      </c>
      <c r="B378" s="22" t="s">
        <v>659</v>
      </c>
      <c r="C378" s="22" t="s">
        <v>660</v>
      </c>
      <c r="D378" s="17" t="s">
        <v>49</v>
      </c>
      <c r="E378" s="23" t="s">
        <v>661</v>
      </c>
      <c r="F378" s="24" t="s">
        <v>159</v>
      </c>
      <c r="G378" s="25">
        <v>315.79</v>
      </c>
      <c r="H378" s="26">
        <v>0</v>
      </c>
      <c r="I378" s="26">
        <f>ROUND(ROUND(H378,2)*ROUND(G378,3),2)</f>
        <v>0</v>
      </c>
      <c r="O378">
        <f>(I378*21)/100</f>
        <v>0</v>
      </c>
      <c r="P378" t="s">
        <v>27</v>
      </c>
    </row>
    <row r="379" spans="1:5" ht="12.75">
      <c r="A379" s="27" t="s">
        <v>52</v>
      </c>
      <c r="E379" s="28" t="s">
        <v>168</v>
      </c>
    </row>
    <row r="380" spans="1:5" ht="12.75">
      <c r="A380" s="29" t="s">
        <v>54</v>
      </c>
      <c r="E380" s="30" t="s">
        <v>662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663</v>
      </c>
      <c r="I3" s="32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663</v>
      </c>
      <c r="D4" s="35"/>
      <c r="E4" s="11" t="s">
        <v>664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663</v>
      </c>
      <c r="D5" s="41"/>
      <c r="E5" s="14" t="s">
        <v>664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</f>
        <v>0</v>
      </c>
      <c r="R9">
        <f>0+O10+O13</f>
        <v>0</v>
      </c>
    </row>
    <row r="10" spans="1:16" ht="12.75">
      <c r="A10" s="17" t="s">
        <v>47</v>
      </c>
      <c r="B10" s="22" t="s">
        <v>31</v>
      </c>
      <c r="C10" s="22" t="s">
        <v>665</v>
      </c>
      <c r="D10" s="17" t="s">
        <v>49</v>
      </c>
      <c r="E10" s="23" t="s">
        <v>666</v>
      </c>
      <c r="F10" s="24" t="s">
        <v>51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>
      <c r="A11" s="27" t="s">
        <v>52</v>
      </c>
      <c r="E11" s="28" t="s">
        <v>667</v>
      </c>
    </row>
    <row r="12" spans="1:5" ht="12.75">
      <c r="A12" s="31" t="s">
        <v>54</v>
      </c>
      <c r="E12" s="30" t="s">
        <v>49</v>
      </c>
    </row>
    <row r="13" spans="1:16" ht="12.75">
      <c r="A13" s="17" t="s">
        <v>47</v>
      </c>
      <c r="B13" s="22" t="s">
        <v>27</v>
      </c>
      <c r="C13" s="22" t="s">
        <v>153</v>
      </c>
      <c r="D13" s="17" t="s">
        <v>49</v>
      </c>
      <c r="E13" s="23" t="s">
        <v>154</v>
      </c>
      <c r="F13" s="24" t="s">
        <v>81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5" ht="12.75">
      <c r="A14" s="27" t="s">
        <v>52</v>
      </c>
      <c r="E14" s="28" t="s">
        <v>49</v>
      </c>
    </row>
    <row r="15" spans="1:5" ht="12.75">
      <c r="A15" s="29" t="s">
        <v>54</v>
      </c>
      <c r="E15" s="30" t="s">
        <v>49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sabina.kolocova</cp:lastModifiedBy>
  <cp:lastPrinted>2020-06-23T08:37:30Z</cp:lastPrinted>
  <dcterms:created xsi:type="dcterms:W3CDTF">2020-06-23T08:37:51Z</dcterms:created>
  <dcterms:modified xsi:type="dcterms:W3CDTF">2020-06-23T08:37:53Z</dcterms:modified>
  <cp:category/>
  <cp:version/>
  <cp:contentType/>
  <cp:contentStatus/>
</cp:coreProperties>
</file>