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95" yWindow="555" windowWidth="18885" windowHeight="6735" activeTab="1"/>
  </bookViews>
  <sheets>
    <sheet name="Rekapitulace stavby" sheetId="1" r:id="rId1"/>
    <sheet name="2020 - Cvičební sál" sheetId="2" r:id="rId2"/>
  </sheets>
  <definedNames>
    <definedName name="_xlnm._FilterDatabase" localSheetId="1" hidden="1">'2020 - Cvičební sál'!$C$139:$K$360</definedName>
    <definedName name="_xlnm.Print_Area" localSheetId="1">'2020 - Cvičební sál'!$C$4:$J$76,'2020 - Cvičební sál'!$C$82:$J$123,'2020 - Cvičební sál'!$C$129:$K$360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'2020 - Cvičební sál'!$139:$139</definedName>
  </definedNames>
  <calcPr calcId="125725"/>
</workbook>
</file>

<file path=xl/sharedStrings.xml><?xml version="1.0" encoding="utf-8"?>
<sst xmlns="http://schemas.openxmlformats.org/spreadsheetml/2006/main" count="3338" uniqueCount="954">
  <si>
    <t>Export Komplet</t>
  </si>
  <si>
    <t/>
  </si>
  <si>
    <t>2.0</t>
  </si>
  <si>
    <t>ZAMOK</t>
  </si>
  <si>
    <t>False</t>
  </si>
  <si>
    <t>{9aad8ece-5387-4706-9d25-d8333b715520}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</si>
  <si>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</si>
  <si>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</si>
  <si>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</si>
  <si>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</si>
  <si>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</si>
  <si>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</si>
  <si>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</si>
  <si>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</si>
  <si>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</si>
  <si>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</si>
  <si>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</si>
  <si>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Cvičební sál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</si>
  <si>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</si>
  <si>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</si>
  <si>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</si>
  <si>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</si>
  <si>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</si>
  <si>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</si>
  <si>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</si>
  <si>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</si>
  <si>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</si>
  <si>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</si>
  <si>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</si>
  <si>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</si>
  <si>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</si>
  <si>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</si>
  <si>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</si>
  <si>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</si>
  <si>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</si>
  <si>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</si>
  <si>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</si>
  <si>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</si>
  <si>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</si>
  <si>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</si>
  <si>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</si>
  <si>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</si>
  <si>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</si>
  <si>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</si>
  <si>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</si>
  <si>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</si>
  <si>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</si>
  <si>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</si>
  <si>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</si>
  <si>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</si>
  <si>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</si>
  <si>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</si>
  <si>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</si>
  <si>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</si>
  <si>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</si>
  <si>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</si>
  <si>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</si>
  <si>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</si>
  <si>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</si>
  <si>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</si>
  <si>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</si>
  <si>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</si>
  <si>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</si>
  <si>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</si>
  <si>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</si>
  <si>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</si>
  <si>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</si>
  <si>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</si>
  <si>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</si>
  <si>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</si>
  <si>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</si>
  <si>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</si>
  <si>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</si>
  <si>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</si>
  <si>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</si>
  <si>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</si>
  <si>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</si>
  <si>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</si>
  <si>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</si>
  <si>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</si>
  <si>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</si>
  <si>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</si>
  <si>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</si>
  <si>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</si>
  <si>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</si>
  <si>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</si>
  <si>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</si>
  <si>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</si>
  <si>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</si>
  <si>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</si>
  <si>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</si>
  <si>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</si>
  <si>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</si>
  <si>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</si>
  <si>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</si>
  <si>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</si>
  <si>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</si>
  <si>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</si>
  <si>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</si>
  <si>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</si>
  <si>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</si>
  <si>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</si>
  <si>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</si>
  <si>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</si>
  <si>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</si>
  <si>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</si>
  <si>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</si>
  <si>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</si>
  <si>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</si>
  <si>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</si>
  <si>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</si>
  <si>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</si>
  <si>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</si>
  <si>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</si>
  <si>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</si>
  <si>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</si>
  <si>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</si>
  <si>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</si>
  <si>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</si>
  <si>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</si>
  <si>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</si>
  <si>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</si>
  <si>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</si>
  <si>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</si>
  <si>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</si>
  <si>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</si>
  <si>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</si>
  <si>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</si>
  <si>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</si>
  <si>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</si>
  <si>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</si>
  <si>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</si>
  <si>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</si>
  <si>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</si>
  <si>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</si>
  <si>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</si>
  <si>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</si>
  <si>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-196637218</t>
  </si>
  <si>
    <t>112101101</t>
  </si>
  <si>
    <t>Odstranění stromů listnatých průměru kmene do 300 mm</t>
  </si>
  <si>
    <t>kus</t>
  </si>
  <si>
    <t>1085989847</t>
  </si>
  <si>
    <t>3</t>
  </si>
  <si>
    <t>112201101</t>
  </si>
  <si>
    <t>Odstranění pařezů D do 300 mm</t>
  </si>
  <si>
    <t>-2105601135</t>
  </si>
  <si>
    <t>113107166</t>
  </si>
  <si>
    <t>Odstranění podkladu z kameniva drceného se štětem tl 450 mm strojně pl přes 50 do 200 m2</t>
  </si>
  <si>
    <t>1556619385</t>
  </si>
  <si>
    <t>5</t>
  </si>
  <si>
    <t>113154265</t>
  </si>
  <si>
    <t>Frézování živičného krytu tl 200 mm pruh š 2 m pl do 1000 m2 s překážkami v trase</t>
  </si>
  <si>
    <t>1372607817</t>
  </si>
  <si>
    <t>6</t>
  </si>
  <si>
    <t>113202111</t>
  </si>
  <si>
    <t>Vytrhání obrub krajníků obrubníků stojatých</t>
  </si>
  <si>
    <t>m</t>
  </si>
  <si>
    <t>-1977209147</t>
  </si>
  <si>
    <t>7</t>
  </si>
  <si>
    <t>119002121</t>
  </si>
  <si>
    <t>Přechodová lávka délky do 2 m včetně zábradlí pro zabezpečení výkopu zřízení</t>
  </si>
  <si>
    <t>2124045506</t>
  </si>
  <si>
    <t>8</t>
  </si>
  <si>
    <t>119002122</t>
  </si>
  <si>
    <t>Přechodová lávka délky do 2 m včetně zábradlí pro zabezpečení výkopu odstranění</t>
  </si>
  <si>
    <t>1796611537</t>
  </si>
  <si>
    <t>9</t>
  </si>
  <si>
    <t>119003131</t>
  </si>
  <si>
    <t>Výstražná páska pro zabezpečení výkopu zřízení</t>
  </si>
  <si>
    <t>-2054151698</t>
  </si>
  <si>
    <t>10</t>
  </si>
  <si>
    <t>119003132</t>
  </si>
  <si>
    <t>Výstražná páska pro zabezpečení výkopu odstranění</t>
  </si>
  <si>
    <t>-361320925</t>
  </si>
  <si>
    <t>11</t>
  </si>
  <si>
    <t>119003211</t>
  </si>
  <si>
    <t>Mobilní plotová zábrana s reflexním pásem výšky do 1,5 m pro zabezpečení výkopu zřízení</t>
  </si>
  <si>
    <t>891454523</t>
  </si>
  <si>
    <t>12</t>
  </si>
  <si>
    <t>119003212</t>
  </si>
  <si>
    <t>Mobilní plotová zábrana s reflexním pásem výšky do 1,5 m pro zabezpečení výkopu odstranění</t>
  </si>
  <si>
    <t>-1344849651</t>
  </si>
  <si>
    <t>13</t>
  </si>
  <si>
    <t>121101201</t>
  </si>
  <si>
    <t>Odstranění lesní hrabanky</t>
  </si>
  <si>
    <t>862029812</t>
  </si>
  <si>
    <t>14</t>
  </si>
  <si>
    <t>122201101</t>
  </si>
  <si>
    <t>Odkopávky a prokopávky nezapažené v hornině tř. 3 objem do 100 m3</t>
  </si>
  <si>
    <t>m3</t>
  </si>
  <si>
    <t>2074545040</t>
  </si>
  <si>
    <t>131111333</t>
  </si>
  <si>
    <t>Vrtání jamek pro plotové sloupky D do 300 mm - ručně s motorovým vrtákem</t>
  </si>
  <si>
    <t>918249504</t>
  </si>
  <si>
    <t>16</t>
  </si>
  <si>
    <t>132201101</t>
  </si>
  <si>
    <t>Hloubení rýh š do 600 mm v hornině tř. 3 objemu do 100 m3</t>
  </si>
  <si>
    <t>1628431338</t>
  </si>
  <si>
    <t>17</t>
  </si>
  <si>
    <t>132201109</t>
  </si>
  <si>
    <t>Příplatek za lepivost k hloubení rýh š do 600 mm v hornině tř. 3</t>
  </si>
  <si>
    <t>1119329651</t>
  </si>
  <si>
    <t>18</t>
  </si>
  <si>
    <t>132201201</t>
  </si>
  <si>
    <t>Hloubení rýh š do 2000 mm v hornině tř. 3 objemu do 100 m3</t>
  </si>
  <si>
    <t>-665485012</t>
  </si>
  <si>
    <t>19</t>
  </si>
  <si>
    <t>132201209</t>
  </si>
  <si>
    <t>Příplatek za lepivost k hloubení rýh š do 2000 mm v hornině tř. 3</t>
  </si>
  <si>
    <t>552746635</t>
  </si>
  <si>
    <t>20</t>
  </si>
  <si>
    <t>132212101</t>
  </si>
  <si>
    <t>Hloubení rýh š do 600 mm ručním nebo pneum nářadím v soudržných horninách tř. 3</t>
  </si>
  <si>
    <t>1303254555</t>
  </si>
  <si>
    <t>133201101</t>
  </si>
  <si>
    <t>Hloubení šachet v hornině tř. 3 objemu do 100 m3</t>
  </si>
  <si>
    <t>470675574</t>
  </si>
  <si>
    <t>22</t>
  </si>
  <si>
    <t>151101101</t>
  </si>
  <si>
    <t>Zřízení příložného pažení a rozepření stěn rýh hl do 2 m</t>
  </si>
  <si>
    <t>-395956418</t>
  </si>
  <si>
    <t>23</t>
  </si>
  <si>
    <t>151101111</t>
  </si>
  <si>
    <t>Odstranění příložného pažení a rozepření stěn rýh hl do 2 m</t>
  </si>
  <si>
    <t>1933841079</t>
  </si>
  <si>
    <t>24</t>
  </si>
  <si>
    <t>161101101</t>
  </si>
  <si>
    <t>Svislé přemístění výkopku z horniny tř. 1 až 4 hl výkopu do 2,5 m</t>
  </si>
  <si>
    <t>1077741490</t>
  </si>
  <si>
    <t>25</t>
  </si>
  <si>
    <t>162201102</t>
  </si>
  <si>
    <t>Vodorovné přemístění do 50 m výkopku/sypaniny z horniny tř. 1 až 4</t>
  </si>
  <si>
    <t>-978421076</t>
  </si>
  <si>
    <t>26</t>
  </si>
  <si>
    <t>162201211</t>
  </si>
  <si>
    <t>Vodorovné přemístění výkopku z horniny tř. 1 až 4 stavebním kolečkem do 10 m</t>
  </si>
  <si>
    <t>-1027244726</t>
  </si>
  <si>
    <t>27</t>
  </si>
  <si>
    <t>171201201</t>
  </si>
  <si>
    <t>Uložení sypaniny na skládky</t>
  </si>
  <si>
    <t>-408463563</t>
  </si>
  <si>
    <t>28</t>
  </si>
  <si>
    <t>171201211</t>
  </si>
  <si>
    <t>Poplatek za uložení stavebního odpadu - zeminy a kameniva na skládce</t>
  </si>
  <si>
    <t>t</t>
  </si>
  <si>
    <t>1272818098</t>
  </si>
  <si>
    <t>29</t>
  </si>
  <si>
    <t>174101101</t>
  </si>
  <si>
    <t>Zásyp jam, šachet rýh nebo kolem objektů sypaninou se zhutněním</t>
  </si>
  <si>
    <t>659653798</t>
  </si>
  <si>
    <t>30</t>
  </si>
  <si>
    <t>175111101</t>
  </si>
  <si>
    <t>Obsypání potrubí ručně sypaninou bez prohození sítem, uloženou do 3 m</t>
  </si>
  <si>
    <t>1621590634</t>
  </si>
  <si>
    <t>31</t>
  </si>
  <si>
    <t>M</t>
  </si>
  <si>
    <t>17511M002R</t>
  </si>
  <si>
    <t>písek na obsyp potrubí</t>
  </si>
  <si>
    <t>1670595141</t>
  </si>
  <si>
    <t>32</t>
  </si>
  <si>
    <t>17511M001R</t>
  </si>
  <si>
    <t>štěrkopísek na obsyp potrubí, šachty</t>
  </si>
  <si>
    <t>-1350152259</t>
  </si>
  <si>
    <t>33</t>
  </si>
  <si>
    <t>181951102</t>
  </si>
  <si>
    <t>Úprava pláně v hornině tř. 1 až 4 se zhutněním</t>
  </si>
  <si>
    <t>-363911127</t>
  </si>
  <si>
    <t>Zakládání</t>
  </si>
  <si>
    <t>34</t>
  </si>
  <si>
    <t>212572111</t>
  </si>
  <si>
    <t>Lože pro trativody ze štěrkopísku tříděného</t>
  </si>
  <si>
    <t>1193199286</t>
  </si>
  <si>
    <t>35</t>
  </si>
  <si>
    <t>212755215</t>
  </si>
  <si>
    <t>Trativody z drenážních trubek plastových flexibilních D 125 mm bez lože</t>
  </si>
  <si>
    <t>1555969831</t>
  </si>
  <si>
    <t>36</t>
  </si>
  <si>
    <t>213141113</t>
  </si>
  <si>
    <t>Zřízení vrstvy z geotextilie v rovině nebo ve sklonu do 1:5 š do 8,5 m</t>
  </si>
  <si>
    <t>-1620084143</t>
  </si>
  <si>
    <t>37</t>
  </si>
  <si>
    <t>693111460</t>
  </si>
  <si>
    <t>geotextilie netkaná separační, ochranná, filtrační, drenážní PP 300g/m2</t>
  </si>
  <si>
    <t>90878034</t>
  </si>
  <si>
    <t>38</t>
  </si>
  <si>
    <t>274311511</t>
  </si>
  <si>
    <t>Základové pásy prokládané kamenem z betonu tř. C 12/15</t>
  </si>
  <si>
    <t>-443327286</t>
  </si>
  <si>
    <t>39</t>
  </si>
  <si>
    <t>279232513</t>
  </si>
  <si>
    <t>Postupná podezdívka základového zdiva cihlami betonovými na MC</t>
  </si>
  <si>
    <t>-634174718</t>
  </si>
  <si>
    <t>Svislé a kompletní konstrukce</t>
  </si>
  <si>
    <t>102</t>
  </si>
  <si>
    <t>317142444</t>
  </si>
  <si>
    <t>Překlad nenosný pórobetonový š 150 mm v do 250 mm na tenkovrstvou maltu dl do 1500 mm</t>
  </si>
  <si>
    <t>1794971937</t>
  </si>
  <si>
    <t>40</t>
  </si>
  <si>
    <t>338171113</t>
  </si>
  <si>
    <t>Osazování sloupků a vzpěr plotových ocelových v do 2,00 m se zabetonováním</t>
  </si>
  <si>
    <t>-475212681</t>
  </si>
  <si>
    <t>103</t>
  </si>
  <si>
    <t>342272245</t>
  </si>
  <si>
    <t>Příčka z pórobetonových hladkých tvárnic na tenkovrstvou maltu tl 150 mm</t>
  </si>
  <si>
    <t>952153572</t>
  </si>
  <si>
    <t>104</t>
  </si>
  <si>
    <t>342291121</t>
  </si>
  <si>
    <t>Ukotvení příček k cihelným konstrukcím plochými kotvami</t>
  </si>
  <si>
    <t>-237667486</t>
  </si>
  <si>
    <t>43</t>
  </si>
  <si>
    <t>348121221</t>
  </si>
  <si>
    <t>Osazení podhrabových desek délky do 3 m na ocelové plotové sloupky</t>
  </si>
  <si>
    <t>745277625</t>
  </si>
  <si>
    <t>44</t>
  </si>
  <si>
    <t>3481711R</t>
  </si>
  <si>
    <t>Montáž panelů 3D oplocení výšky přes 1,5 do 2 m</t>
  </si>
  <si>
    <t>886059908</t>
  </si>
  <si>
    <t>45</t>
  </si>
  <si>
    <t>338211M</t>
  </si>
  <si>
    <t>svařované  plotové panely pozink  1800x2500,sloupky. podhrab.panely 2450x200x50 schodné s oplocením areálu</t>
  </si>
  <si>
    <t>komplet</t>
  </si>
  <si>
    <t>1282270434</t>
  </si>
  <si>
    <t>46</t>
  </si>
  <si>
    <t>348215112</t>
  </si>
  <si>
    <t>Plot z gabionů šířky do 0,5 m výšky přes 1,5 m</t>
  </si>
  <si>
    <t>-1855910333</t>
  </si>
  <si>
    <t>Vodorovné konstrukce</t>
  </si>
  <si>
    <t>47</t>
  </si>
  <si>
    <t>4515R001</t>
  </si>
  <si>
    <t xml:space="preserve">Lože pod potrubí otevřený výkop z písku </t>
  </si>
  <si>
    <t>-327138579</t>
  </si>
  <si>
    <t>48</t>
  </si>
  <si>
    <t>452312141</t>
  </si>
  <si>
    <t>Sedlové lože z betonu prostého tř. C 16/20 otevřený výkop</t>
  </si>
  <si>
    <t>-1561521026</t>
  </si>
  <si>
    <t>Komunikace pozemní</t>
  </si>
  <si>
    <t>49</t>
  </si>
  <si>
    <t>564201111</t>
  </si>
  <si>
    <t>Podklad nebo podsyp ze štěrkopísku ŠP tl 40 mm</t>
  </si>
  <si>
    <t>-856470407</t>
  </si>
  <si>
    <t>50</t>
  </si>
  <si>
    <t>564750011</t>
  </si>
  <si>
    <t>Podklad z kameniva hrubého drceného vel. 8-16 mm tl 150 mm</t>
  </si>
  <si>
    <t>1701903193</t>
  </si>
  <si>
    <t>51</t>
  </si>
  <si>
    <t>564760111</t>
  </si>
  <si>
    <t>Podklad z kameniva hrubého drceného vel. 16-32 mm tl 250 mm</t>
  </si>
  <si>
    <t>-249439506</t>
  </si>
  <si>
    <t>52</t>
  </si>
  <si>
    <t>564851111</t>
  </si>
  <si>
    <t>Podklad ze štěrkodrtě ŠD tl 150 mm</t>
  </si>
  <si>
    <t>-360805390</t>
  </si>
  <si>
    <t>53</t>
  </si>
  <si>
    <t>564952113</t>
  </si>
  <si>
    <t>Podklad z mechanicky zpevněného kameniva MZK tl 170 mm</t>
  </si>
  <si>
    <t>-833443599</t>
  </si>
  <si>
    <t>54</t>
  </si>
  <si>
    <t>565135111</t>
  </si>
  <si>
    <t>Asfaltový beton vrstva podkladní ACP 16 (obalované kamenivo OKS) tl 50 mm š do 3 m</t>
  </si>
  <si>
    <t>-1509970803</t>
  </si>
  <si>
    <t>55</t>
  </si>
  <si>
    <t>577134211</t>
  </si>
  <si>
    <t>Asfaltový beton vrstva obrusná ACO 11 (ABS) tř. II tl 40 mm š do 3 m z nemodifikovaného asfaltu</t>
  </si>
  <si>
    <t>1536328199</t>
  </si>
  <si>
    <t>56</t>
  </si>
  <si>
    <t>577155132</t>
  </si>
  <si>
    <t>Asfaltový beton vrstva ložní ACL 16 (ABH) tl 60 mm š do 3 m z modifikovaného asfaltu</t>
  </si>
  <si>
    <t>-1667145754</t>
  </si>
  <si>
    <t>57</t>
  </si>
  <si>
    <t>596211110</t>
  </si>
  <si>
    <t>Kladení zámkové dlažby komunikací pro pěší tl 60 mm skupiny A pl do 50 m2</t>
  </si>
  <si>
    <t>-1777707518</t>
  </si>
  <si>
    <t>58</t>
  </si>
  <si>
    <t>59245015</t>
  </si>
  <si>
    <t>dlažba zámková tvaru I 200x165x60mm přírodní</t>
  </si>
  <si>
    <t>-659453217</t>
  </si>
  <si>
    <t>59</t>
  </si>
  <si>
    <t>596212213</t>
  </si>
  <si>
    <t>Kladení zámkové dlažby pozemních komunikací tl 80 mm skupiny A pl přes 300 m2</t>
  </si>
  <si>
    <t>-2008200883</t>
  </si>
  <si>
    <t>60</t>
  </si>
  <si>
    <t>592450070</t>
  </si>
  <si>
    <t>dlažba zámková tvaru I 200x165x.80mm přírodní</t>
  </si>
  <si>
    <t>1511028986</t>
  </si>
  <si>
    <t>Úpravy povrchů, podlahy a osazování výplní</t>
  </si>
  <si>
    <t>105</t>
  </si>
  <si>
    <t>612131101</t>
  </si>
  <si>
    <t>Cementový postřik vnitřních stěn nanášený celoplošně ručně</t>
  </si>
  <si>
    <t>1608793523</t>
  </si>
  <si>
    <t>106</t>
  </si>
  <si>
    <t>612135101</t>
  </si>
  <si>
    <t>Hrubá výplň rýh ve stěnách maltou jakékoli šířky rýhy</t>
  </si>
  <si>
    <t>-1140089656</t>
  </si>
  <si>
    <t>107</t>
  </si>
  <si>
    <t>612321141</t>
  </si>
  <si>
    <t>Vápenocementová omítka štuková dvouvrstvá vnitřních stěn nanášená ručně</t>
  </si>
  <si>
    <t>939001527</t>
  </si>
  <si>
    <t>108</t>
  </si>
  <si>
    <t>612331101R</t>
  </si>
  <si>
    <t>Obětovaná omítka hrubá jednovrstvá  vnitřních stěn nanášená ručně</t>
  </si>
  <si>
    <t>1782169507</t>
  </si>
  <si>
    <t>109</t>
  </si>
  <si>
    <t>612821012</t>
  </si>
  <si>
    <t>Vnitřní sanační štuková omítka pro vlhké a zasolené zdivo prováděná ručně</t>
  </si>
  <si>
    <t>861948426</t>
  </si>
  <si>
    <t>61</t>
  </si>
  <si>
    <t>622131121</t>
  </si>
  <si>
    <t>Penetrační disperzní nátěr vnějších stěn nanášený ručně</t>
  </si>
  <si>
    <t>2080937641</t>
  </si>
  <si>
    <t>110</t>
  </si>
  <si>
    <t>622143003</t>
  </si>
  <si>
    <t>Montáž omítkových plastových nebo pozinkovaných rohových profilů s tkaninou</t>
  </si>
  <si>
    <t>-98925754</t>
  </si>
  <si>
    <t>111</t>
  </si>
  <si>
    <t>R59051486</t>
  </si>
  <si>
    <t xml:space="preserve">profil rohový PVC 15x15mm s výztužnou tkaninou š 100mm </t>
  </si>
  <si>
    <t>812961311</t>
  </si>
  <si>
    <t>62</t>
  </si>
  <si>
    <t>62231R</t>
  </si>
  <si>
    <t>Potažení vnějších stěn dekorativní omítkou - Marmolit tloušťky do 3 mm</t>
  </si>
  <si>
    <t>1009431819</t>
  </si>
  <si>
    <t>63</t>
  </si>
  <si>
    <t>628195001</t>
  </si>
  <si>
    <t>Očištění zdiva nebo betonu zdí a valů před započetím oprav ručně</t>
  </si>
  <si>
    <t>-801993244</t>
  </si>
  <si>
    <t>112</t>
  </si>
  <si>
    <t>631311131</t>
  </si>
  <si>
    <t>Doplnění dosavadních mazanin betonem prostým plochy do 1 m2 tloušťky přes 80 mm</t>
  </si>
  <si>
    <t>592178541</t>
  </si>
  <si>
    <t>113</t>
  </si>
  <si>
    <t>631312141</t>
  </si>
  <si>
    <t>Doplnění rýh v dosavadních mazaninách betonem prostým</t>
  </si>
  <si>
    <t>-498323783</t>
  </si>
  <si>
    <t>114</t>
  </si>
  <si>
    <t>632451101</t>
  </si>
  <si>
    <t>Cementový samonivelační potěr ze suchých směsí tloušťky do 5 mm</t>
  </si>
  <si>
    <t>1334935543</t>
  </si>
  <si>
    <t>115</t>
  </si>
  <si>
    <t>632452421</t>
  </si>
  <si>
    <t>Doplnění cementového potěru hlazeného pl do 4 m2 tl do 20 mm</t>
  </si>
  <si>
    <t>1216937419</t>
  </si>
  <si>
    <t>116</t>
  </si>
  <si>
    <t>636624318</t>
  </si>
  <si>
    <t>Podlaha z desek z recyklované pryže pro fitness tl 15 mm černá lepená ve spojích</t>
  </si>
  <si>
    <t>-1699848673</t>
  </si>
  <si>
    <t>117</t>
  </si>
  <si>
    <t>PFB.264D001R</t>
  </si>
  <si>
    <t>D+M Lavička  - 200/46/40 deska dřevo</t>
  </si>
  <si>
    <t>-1655886056</t>
  </si>
  <si>
    <t>118</t>
  </si>
  <si>
    <t>AZP.D002R</t>
  </si>
  <si>
    <t>D+M zrcadlo se 8 šrouby, 900 x 2000 mm</t>
  </si>
  <si>
    <t>942598400</t>
  </si>
  <si>
    <t>119</t>
  </si>
  <si>
    <t>636624322</t>
  </si>
  <si>
    <t>Podlaha z desek z recyklované pryže pro vzpěrače s antivibrační rohoží tl 15+24 mm lepená ve spojích</t>
  </si>
  <si>
    <t>-295699901</t>
  </si>
  <si>
    <t>120</t>
  </si>
  <si>
    <t>636624330</t>
  </si>
  <si>
    <t>Pryžový sokl pro podlahu ze speciálních desek z recyklované pryže v 70 mm tl 8 mm černý</t>
  </si>
  <si>
    <t>-872498172</t>
  </si>
  <si>
    <t>121</t>
  </si>
  <si>
    <t>636624331</t>
  </si>
  <si>
    <t>Pryžový sokl pro podlahu ze speciálních desek z recyklované pryže v 70 mm tl 8 mm barevný</t>
  </si>
  <si>
    <t>1214874070</t>
  </si>
  <si>
    <t>64</t>
  </si>
  <si>
    <t>637211411</t>
  </si>
  <si>
    <t>Okapový chodník z betonových zámkových dlaždic tl 60 mm do kameniva</t>
  </si>
  <si>
    <t>-1518886501</t>
  </si>
  <si>
    <t>65</t>
  </si>
  <si>
    <t>63721R</t>
  </si>
  <si>
    <t xml:space="preserve">Demontáž okapový chodník z betonových zámkových dlaždic tl 60 mm </t>
  </si>
  <si>
    <t>1944392944</t>
  </si>
  <si>
    <t>122</t>
  </si>
  <si>
    <t>642942611</t>
  </si>
  <si>
    <t>Osazování zárubní nebo rámů dveřních kovových do 2,5 m2 na montážní pěnu</t>
  </si>
  <si>
    <t>-285790296</t>
  </si>
  <si>
    <t>123</t>
  </si>
  <si>
    <t>61182251</t>
  </si>
  <si>
    <t>zárubeň rámová pro dveře 1křídlé 800x1970mm</t>
  </si>
  <si>
    <t>-441490912</t>
  </si>
  <si>
    <t>Trubní vedení</t>
  </si>
  <si>
    <t>66</t>
  </si>
  <si>
    <t>830391811</t>
  </si>
  <si>
    <t>Bourání stávajícího kameninového potrubí DN přes 205 do 400</t>
  </si>
  <si>
    <t>-1945764251</t>
  </si>
  <si>
    <t>67</t>
  </si>
  <si>
    <t>871273121</t>
  </si>
  <si>
    <t>Montáž kanalizačního potrubí z PVC těsněné gumovým kroužkem otevřený výkop sklon do 20 % DN 125</t>
  </si>
  <si>
    <t>979431659</t>
  </si>
  <si>
    <t>68</t>
  </si>
  <si>
    <t>WVN.SP4111R</t>
  </si>
  <si>
    <t>Trubka kanalizační, kolena,odbočky plastová KGEM-125 SN8</t>
  </si>
  <si>
    <t>-61344857</t>
  </si>
  <si>
    <t>69</t>
  </si>
  <si>
    <t>871363121</t>
  </si>
  <si>
    <t>Montáž kanalizačního potrubí z PVC těsněné gumovým kroužkem otevřený výkop sklon do 20 % DN 250</t>
  </si>
  <si>
    <t>-842387869</t>
  </si>
  <si>
    <t>70</t>
  </si>
  <si>
    <t>WVN.DP4141R</t>
  </si>
  <si>
    <t>Trubka kanalizační,kolena,odbočky plastová KGEM-250 SN8</t>
  </si>
  <si>
    <t>-261743857</t>
  </si>
  <si>
    <t>71</t>
  </si>
  <si>
    <t>89441R</t>
  </si>
  <si>
    <t>Zřízení šachet kanalizačních z betonových dílců na potrubí DN 250 dno beton tř. C 25/30</t>
  </si>
  <si>
    <t>-523258159</t>
  </si>
  <si>
    <t>72</t>
  </si>
  <si>
    <t>8944D006</t>
  </si>
  <si>
    <t>elastomerové těsnění</t>
  </si>
  <si>
    <t>-1353911907</t>
  </si>
  <si>
    <t>73</t>
  </si>
  <si>
    <t>8944D001</t>
  </si>
  <si>
    <t>uliční vpust D400, kalový koš</t>
  </si>
  <si>
    <t>-1798069866</t>
  </si>
  <si>
    <t>74</t>
  </si>
  <si>
    <t>8944D002</t>
  </si>
  <si>
    <t>vyrovnávací prstenec 625x40</t>
  </si>
  <si>
    <t>1220677703</t>
  </si>
  <si>
    <t>75</t>
  </si>
  <si>
    <t>8944D003</t>
  </si>
  <si>
    <t>přechodový dílec-konus 1000/625x670 s kapslovým stupadlem</t>
  </si>
  <si>
    <t>-937253674</t>
  </si>
  <si>
    <t>76</t>
  </si>
  <si>
    <t>8944D004</t>
  </si>
  <si>
    <t>skruž 1000x500 s ocelovým stupadlem</t>
  </si>
  <si>
    <t>-486275178</t>
  </si>
  <si>
    <t>77</t>
  </si>
  <si>
    <t>8944D005</t>
  </si>
  <si>
    <t>šachtové dno 1000x600 DN 250</t>
  </si>
  <si>
    <t>-866902293</t>
  </si>
  <si>
    <t>78</t>
  </si>
  <si>
    <t>899202211</t>
  </si>
  <si>
    <t>Demontáž mříží litinových včetně rámů hmotnosti přes 50 do 100 kg</t>
  </si>
  <si>
    <t>-1127954369</t>
  </si>
  <si>
    <t>Ostatní konstrukce a práce, bourání</t>
  </si>
  <si>
    <t>79</t>
  </si>
  <si>
    <t>916131113</t>
  </si>
  <si>
    <t>Osazení silničního obrubníku betonového ležatého s boční opěrou do lože z betonu prostého</t>
  </si>
  <si>
    <t>-526119776</t>
  </si>
  <si>
    <t>80</t>
  </si>
  <si>
    <t>LSV.100569</t>
  </si>
  <si>
    <t>obrubník silniční 1000x150x300 mm, šedý</t>
  </si>
  <si>
    <t>1326950672</t>
  </si>
  <si>
    <t>81</t>
  </si>
  <si>
    <t>916131213</t>
  </si>
  <si>
    <t>Osazení silničního obrubníku betonového stojatého s boční opěrou do lože z betonu prostého</t>
  </si>
  <si>
    <t>-154434844</t>
  </si>
  <si>
    <t>82</t>
  </si>
  <si>
    <t>59217017</t>
  </si>
  <si>
    <t>obrubník betonový chodníkový 1000x100x250mm</t>
  </si>
  <si>
    <t>-1757291841</t>
  </si>
  <si>
    <t>83</t>
  </si>
  <si>
    <t>916M001R</t>
  </si>
  <si>
    <t>Rozebrání, odvoz betonových panelů 3ks</t>
  </si>
  <si>
    <t>soubor</t>
  </si>
  <si>
    <t>1191703958</t>
  </si>
  <si>
    <t>84</t>
  </si>
  <si>
    <t>941111131</t>
  </si>
  <si>
    <t>Montáž lešení řadového trubkového lehkého s podlahami zatížení do 200 kg/m2 š do 1,5 m v do 10 m</t>
  </si>
  <si>
    <t>-1354452635</t>
  </si>
  <si>
    <t>85</t>
  </si>
  <si>
    <t>941111831</t>
  </si>
  <si>
    <t>Demontáž lešení řadového trubkového lehkého s podlahami zatížení do 200 kg/m2 š do 1,5 m v do 10 m</t>
  </si>
  <si>
    <t>-544938793</t>
  </si>
  <si>
    <t>124</t>
  </si>
  <si>
    <t>949101112</t>
  </si>
  <si>
    <t>Lešení pomocné pro objekty pozemních staveb s lešeňovou podlahou v do 3,5 m zatížení do 150 kg/m2</t>
  </si>
  <si>
    <t>2002632021</t>
  </si>
  <si>
    <t>125</t>
  </si>
  <si>
    <t>952901111</t>
  </si>
  <si>
    <t>Vyčištění budov bytové a občanské výstavby při výšce podlaží do 4 m</t>
  </si>
  <si>
    <t>774365821</t>
  </si>
  <si>
    <t>86</t>
  </si>
  <si>
    <t>961044111</t>
  </si>
  <si>
    <t>Bourání základů z betonu prostého</t>
  </si>
  <si>
    <t>-1261676689</t>
  </si>
  <si>
    <t>87</t>
  </si>
  <si>
    <t>966052121</t>
  </si>
  <si>
    <t>Bourání sloupků a vzpěr ŽB plotových s betonovou patkou</t>
  </si>
  <si>
    <t>-780098394</t>
  </si>
  <si>
    <t>88</t>
  </si>
  <si>
    <t>966071711</t>
  </si>
  <si>
    <t>Bourání sloupků a vzpěr plotových ocelových do 2,5 m zabetonovaných</t>
  </si>
  <si>
    <t>145010998</t>
  </si>
  <si>
    <t>89</t>
  </si>
  <si>
    <t>966071822</t>
  </si>
  <si>
    <t>Rozebrání oplocení z drátěného pletiva se čtvercovými oky výšky do 2,0 m</t>
  </si>
  <si>
    <t>-2145574059</t>
  </si>
  <si>
    <t>90</t>
  </si>
  <si>
    <t>966072811</t>
  </si>
  <si>
    <t>Rozebrání rámového oplocení na ocelové sloupky výšky do 2m</t>
  </si>
  <si>
    <t>1644702525</t>
  </si>
  <si>
    <t>126</t>
  </si>
  <si>
    <t>971033651</t>
  </si>
  <si>
    <t>Vybourání otvorů ve zdivu cihelném pl do 4 m2 na MVC nebo MV tl do 600 mm</t>
  </si>
  <si>
    <t>773927055</t>
  </si>
  <si>
    <t>127</t>
  </si>
  <si>
    <t>974031132</t>
  </si>
  <si>
    <t>Vysekání rýh ve zdivu cihelném hl do 50 mm š do 70 mm</t>
  </si>
  <si>
    <t>1851961036</t>
  </si>
  <si>
    <t>128</t>
  </si>
  <si>
    <t>974031167</t>
  </si>
  <si>
    <t>Vysekání rýh ve zdivu cihelném hl do 150 mm š do 300 mm</t>
  </si>
  <si>
    <t>-704610139</t>
  </si>
  <si>
    <t>129</t>
  </si>
  <si>
    <t>974042585</t>
  </si>
  <si>
    <t>Vysekání rýh v dlažbě betonové nebo jiné monolitické hl do 250 mm š do 200 mm</t>
  </si>
  <si>
    <t>-816984024</t>
  </si>
  <si>
    <t>130</t>
  </si>
  <si>
    <t>977312113</t>
  </si>
  <si>
    <t>Řezání stávajících betonových mazanin vyztužených hl do 150 mm</t>
  </si>
  <si>
    <t>-1310785514</t>
  </si>
  <si>
    <t>131</t>
  </si>
  <si>
    <t>978013191</t>
  </si>
  <si>
    <t>Otlučení (osekání) vnitřní vápenné nebo vápenocementové omítky stěn v rozsahu do 100 %</t>
  </si>
  <si>
    <t>-986116683</t>
  </si>
  <si>
    <t>91</t>
  </si>
  <si>
    <t>985111211</t>
  </si>
  <si>
    <t>Odsekání betonu stěn tl do 80 mm</t>
  </si>
  <si>
    <t>-1896163413</t>
  </si>
  <si>
    <t>92</t>
  </si>
  <si>
    <t>985131111</t>
  </si>
  <si>
    <t>Očištění ploch stěn, rubu kleneb a podlah tlakovou vodou</t>
  </si>
  <si>
    <t>744808893</t>
  </si>
  <si>
    <t>132</t>
  </si>
  <si>
    <t>985131311</t>
  </si>
  <si>
    <t>Ruční dočištění ploch stěn, rubu kleneb a podlah ocelových kartáči</t>
  </si>
  <si>
    <t>-540170804</t>
  </si>
  <si>
    <t>93</t>
  </si>
  <si>
    <t>985141111</t>
  </si>
  <si>
    <t>Vyčištění trhlin a dutin ve zdivu š do 30 mm hl do 150 mm</t>
  </si>
  <si>
    <t>-826802798</t>
  </si>
  <si>
    <t>94</t>
  </si>
  <si>
    <t>985311112</t>
  </si>
  <si>
    <t>Reprofilace stěn cementovými sanačními maltami tl 20 mm</t>
  </si>
  <si>
    <t>-1534866180</t>
  </si>
  <si>
    <t>95</t>
  </si>
  <si>
    <t>985312111</t>
  </si>
  <si>
    <t>Stěrka k vyrovnání betonových ploch stěn tl 2 mm</t>
  </si>
  <si>
    <t>2096113714</t>
  </si>
  <si>
    <t>96</t>
  </si>
  <si>
    <t>985323111</t>
  </si>
  <si>
    <t>Spojovací můstek reprofilovaného betonu na cementové bázi tl 1 mm</t>
  </si>
  <si>
    <t>-146283648</t>
  </si>
  <si>
    <t>997</t>
  </si>
  <si>
    <t>Přesun sutě</t>
  </si>
  <si>
    <t>133</t>
  </si>
  <si>
    <t>997013151</t>
  </si>
  <si>
    <t>Vnitrostaveništní doprava suti a vybouraných hmot pro budovy v do 6 m s omezením mechanizace</t>
  </si>
  <si>
    <t>269103408</t>
  </si>
  <si>
    <t>134</t>
  </si>
  <si>
    <t>997013501</t>
  </si>
  <si>
    <t>Odvoz suti a vybouraných hmot na skládku nebo meziskládku do 1 km se složením</t>
  </si>
  <si>
    <t>-195047170</t>
  </si>
  <si>
    <t>135</t>
  </si>
  <si>
    <t>997013801</t>
  </si>
  <si>
    <t>Poplatek za uložení na skládce (skládkovné) stavebního odpadu betonového kód odpadu 170 101</t>
  </si>
  <si>
    <t>718224719</t>
  </si>
  <si>
    <t>189</t>
  </si>
  <si>
    <t>997013811</t>
  </si>
  <si>
    <t>Poplatek za uložení na skládce (skládkovné) stavebního odpadu dřevěného kód odpadu 17 02 01</t>
  </si>
  <si>
    <t>2070120156</t>
  </si>
  <si>
    <t>136</t>
  </si>
  <si>
    <t>997013831</t>
  </si>
  <si>
    <t>Poplatek za uložení na skládce (skládkovné) stavebního odpadu směsného kód odpadu 170 904</t>
  </si>
  <si>
    <t>1159308072</t>
  </si>
  <si>
    <t>998</t>
  </si>
  <si>
    <t>Přesun hmot</t>
  </si>
  <si>
    <t>191</t>
  </si>
  <si>
    <t>998011001</t>
  </si>
  <si>
    <t>Přesun hmot pro budovy zděné v do 6 m</t>
  </si>
  <si>
    <t>1483244655</t>
  </si>
  <si>
    <t>186</t>
  </si>
  <si>
    <t>998225111</t>
  </si>
  <si>
    <t>Přesun hmot pro pozemní komunikace s krytem z kamene, monolitickým betonovým nebo živičným</t>
  </si>
  <si>
    <t>1821048495</t>
  </si>
  <si>
    <t>190</t>
  </si>
  <si>
    <t>998274101</t>
  </si>
  <si>
    <t>Přesun hmot pro trubní vedení z trub betonových otevřený výkop</t>
  </si>
  <si>
    <t>1986319970</t>
  </si>
  <si>
    <t>192</t>
  </si>
  <si>
    <t>998276101</t>
  </si>
  <si>
    <t>Přesun hmot pro trubní vedení z trub z plastických hmot otevřený výkop</t>
  </si>
  <si>
    <t>524313478</t>
  </si>
  <si>
    <t>PSV</t>
  </si>
  <si>
    <t>Práce a dodávky PSV</t>
  </si>
  <si>
    <t>711</t>
  </si>
  <si>
    <t>Izolace proti vodě, vlhkosti a plynům</t>
  </si>
  <si>
    <t>137</t>
  </si>
  <si>
    <t>711111001</t>
  </si>
  <si>
    <t>Provedení izolace proti zemní vlhkosti vodorovné za studena nátěrem penetračním</t>
  </si>
  <si>
    <t>1317144536</t>
  </si>
  <si>
    <t>138</t>
  </si>
  <si>
    <t>111631500</t>
  </si>
  <si>
    <t>lak penetrační asfaltový</t>
  </si>
  <si>
    <t>753691416</t>
  </si>
  <si>
    <t>139</t>
  </si>
  <si>
    <t>711131811</t>
  </si>
  <si>
    <t>Odstranění izolace proti zemní vlhkosti vodorovné</t>
  </si>
  <si>
    <t>779524915</t>
  </si>
  <si>
    <t>140</t>
  </si>
  <si>
    <t>711141559</t>
  </si>
  <si>
    <t>Provedení izolace proti zemní vlhkosti pásy přitavením vodorovné NAIP</t>
  </si>
  <si>
    <t>-168257992</t>
  </si>
  <si>
    <t>141</t>
  </si>
  <si>
    <t>KVK.20</t>
  </si>
  <si>
    <t>Elastodek  40 special mineral PYE PV230 S4</t>
  </si>
  <si>
    <t>178763653</t>
  </si>
  <si>
    <t>142</t>
  </si>
  <si>
    <t>998711101</t>
  </si>
  <si>
    <t>Přesun hmot tonážní pro izolace proti vodě, vlhkosti a plynům v objektech výšky do 6 m</t>
  </si>
  <si>
    <t>2074828284</t>
  </si>
  <si>
    <t>143</t>
  </si>
  <si>
    <t>998711181</t>
  </si>
  <si>
    <t>Příplatek k přesunu hmot tonážní 711 prováděný bez použití mechanizace</t>
  </si>
  <si>
    <t>-402472121</t>
  </si>
  <si>
    <t>721</t>
  </si>
  <si>
    <t>Zdravotechnika - vnitřní kanalizace</t>
  </si>
  <si>
    <t>144</t>
  </si>
  <si>
    <t>721173606</t>
  </si>
  <si>
    <t>Potrubí kanalizační z PE svodné DN 100</t>
  </si>
  <si>
    <t>-879946821</t>
  </si>
  <si>
    <t>145</t>
  </si>
  <si>
    <t>721174043</t>
  </si>
  <si>
    <t>Potrubí kanalizační z PP připojovací DN 50</t>
  </si>
  <si>
    <t>-376788855</t>
  </si>
  <si>
    <t>146</t>
  </si>
  <si>
    <t>998721101</t>
  </si>
  <si>
    <t>Přesun hmot tonážní pro vnitřní kanalizace v objektech v do 6 m</t>
  </si>
  <si>
    <t>531108736</t>
  </si>
  <si>
    <t>147</t>
  </si>
  <si>
    <t>998721181</t>
  </si>
  <si>
    <t>Příplatek k přesunu hmot tonážní 721 prováděný bez použití mechanizace</t>
  </si>
  <si>
    <t>-1032664691</t>
  </si>
  <si>
    <t>722</t>
  </si>
  <si>
    <t>Zdravotechnika - vnitřní vodovod</t>
  </si>
  <si>
    <t>148</t>
  </si>
  <si>
    <t>722173103</t>
  </si>
  <si>
    <t>Potrubí vodovodní plastové PE-Xa spoj násuvnou objímkou plastovou D 20x2,8 mm</t>
  </si>
  <si>
    <t>-579712368</t>
  </si>
  <si>
    <t>149</t>
  </si>
  <si>
    <t>722181222</t>
  </si>
  <si>
    <t>Ochrana vodovodního potrubí přilepenými termoizolačními trubicemi z PE tl do 9 mm DN do 45 mm</t>
  </si>
  <si>
    <t>950845698</t>
  </si>
  <si>
    <t>150</t>
  </si>
  <si>
    <t>722290226</t>
  </si>
  <si>
    <t>Zkouška těsnosti vodovodního potrubí závitového do DN 50</t>
  </si>
  <si>
    <t>-1990937615</t>
  </si>
  <si>
    <t>151</t>
  </si>
  <si>
    <t>722290234</t>
  </si>
  <si>
    <t>Proplach a dezinfekce vodovodního potrubí do DN 80</t>
  </si>
  <si>
    <t>-1903511525</t>
  </si>
  <si>
    <t>152</t>
  </si>
  <si>
    <t>998722101</t>
  </si>
  <si>
    <t>Přesun hmot tonážní pro vnitřní vodovod v objektech v do 6 m</t>
  </si>
  <si>
    <t>-1148810655</t>
  </si>
  <si>
    <t>153</t>
  </si>
  <si>
    <t>998722181</t>
  </si>
  <si>
    <t>Příplatek k přesunu hmot tonážní 722 prováděný bez použití mechanizace</t>
  </si>
  <si>
    <t>-702892264</t>
  </si>
  <si>
    <t>725</t>
  </si>
  <si>
    <t>Zdravotechnika - zařizovací předměty</t>
  </si>
  <si>
    <t>154</t>
  </si>
  <si>
    <t>725211603</t>
  </si>
  <si>
    <t>Umyvadlo keramické bílé šířky 600 mm bez krytu na sifon připevněné na stěnu šrouby</t>
  </si>
  <si>
    <t>-318224717</t>
  </si>
  <si>
    <t>155</t>
  </si>
  <si>
    <t>725822656</t>
  </si>
  <si>
    <t>Baterie umyvadlová automatická senzorová k průtokovým ohřívačům</t>
  </si>
  <si>
    <t>86099412</t>
  </si>
  <si>
    <t>156</t>
  </si>
  <si>
    <t>725859102</t>
  </si>
  <si>
    <t>Montáž ventilů odpadních do DN 50 pro zařizovací předměty</t>
  </si>
  <si>
    <t>743970334</t>
  </si>
  <si>
    <t>157</t>
  </si>
  <si>
    <t>55160241</t>
  </si>
  <si>
    <t>ventil odpadní umyvadlový bez přepadu DN 32 s řetízkem</t>
  </si>
  <si>
    <t>1301275175</t>
  </si>
  <si>
    <t>158</t>
  </si>
  <si>
    <t>725861101</t>
  </si>
  <si>
    <t>Zápachová uzávěrka pro umyvadla DN 32</t>
  </si>
  <si>
    <t>-2023197377</t>
  </si>
  <si>
    <t>159</t>
  </si>
  <si>
    <t>998725101</t>
  </si>
  <si>
    <t>Přesun hmot tonážní pro zařizovací předměty v objektech v do 6 m</t>
  </si>
  <si>
    <t>-1829646347</t>
  </si>
  <si>
    <t>160</t>
  </si>
  <si>
    <t>998725181</t>
  </si>
  <si>
    <t>Příplatek k přesunu hmot tonážní 725 prováděný bez použití mechanizace</t>
  </si>
  <si>
    <t>889149887</t>
  </si>
  <si>
    <t>733</t>
  </si>
  <si>
    <t>Ústřední vytápění - rozvodné potrubí</t>
  </si>
  <si>
    <t>161</t>
  </si>
  <si>
    <t>733222102</t>
  </si>
  <si>
    <t>Potrubí měděné polotvrdé spojované měkkým pájením D 15x1</t>
  </si>
  <si>
    <t>-1947863892</t>
  </si>
  <si>
    <t>162</t>
  </si>
  <si>
    <t>733291101</t>
  </si>
  <si>
    <t>Zkouška těsnosti potrubí měděné do D 35x1,5</t>
  </si>
  <si>
    <t>-271543576</t>
  </si>
  <si>
    <t>163</t>
  </si>
  <si>
    <t>998733101</t>
  </si>
  <si>
    <t>Přesun hmot tonážní pro rozvody potrubí v objektech v do 6 m</t>
  </si>
  <si>
    <t>1387562407</t>
  </si>
  <si>
    <t>164</t>
  </si>
  <si>
    <t>998733181</t>
  </si>
  <si>
    <t>Příplatek k přesunu hmot tonážní 733 prováděný bez použití mechanizace</t>
  </si>
  <si>
    <t>1991671801</t>
  </si>
  <si>
    <t>734</t>
  </si>
  <si>
    <t>Ústřední vytápění - armatury</t>
  </si>
  <si>
    <t>165</t>
  </si>
  <si>
    <t>734211112</t>
  </si>
  <si>
    <t>Ventil závitový odvzdušňovací G 1/4 PN 10 do 120°C otopných těles</t>
  </si>
  <si>
    <t>-1293906893</t>
  </si>
  <si>
    <t>735</t>
  </si>
  <si>
    <t>Ústřední vytápění - otopná tělesa</t>
  </si>
  <si>
    <t>166</t>
  </si>
  <si>
    <t>735152496</t>
  </si>
  <si>
    <t>Otopné těleso panelové VK dvoudeskové 1 přídavná přestupní plocha výška/délka 900/900mm výkon 1579 W</t>
  </si>
  <si>
    <t>-156827000</t>
  </si>
  <si>
    <t>167</t>
  </si>
  <si>
    <t>735152594</t>
  </si>
  <si>
    <t>Otopné těleso panelové VK dvoudeskové 1 přídavné přestupní plochy výška/délka 900/700mm výkon 1619 W</t>
  </si>
  <si>
    <t>1908462033</t>
  </si>
  <si>
    <t>168</t>
  </si>
  <si>
    <t>735191910</t>
  </si>
  <si>
    <t>Napuštění vody do otopných těles</t>
  </si>
  <si>
    <t>882273573</t>
  </si>
  <si>
    <t>169</t>
  </si>
  <si>
    <t>998735101</t>
  </si>
  <si>
    <t>Přesun hmot tonážní pro otopná tělesa v objektech v do 6 m</t>
  </si>
  <si>
    <t>115648468</t>
  </si>
  <si>
    <t>170</t>
  </si>
  <si>
    <t>998735181</t>
  </si>
  <si>
    <t>Příplatek k přesunu hmot tonážní 735 prováděný bez použití mechanizace</t>
  </si>
  <si>
    <t>-19829807</t>
  </si>
  <si>
    <t>741</t>
  </si>
  <si>
    <t>Elektroinstalace - silnoproud</t>
  </si>
  <si>
    <t>171</t>
  </si>
  <si>
    <t>741D001R</t>
  </si>
  <si>
    <t>Dodávka a montáž silnoproudu, specifikace a provedení zcela dle PD</t>
  </si>
  <si>
    <t>sobor</t>
  </si>
  <si>
    <t>1194259413</t>
  </si>
  <si>
    <t>172</t>
  </si>
  <si>
    <t>998741101</t>
  </si>
  <si>
    <t>Přesun hmot tonážní pro silnoproud v objektech v do 6 m</t>
  </si>
  <si>
    <t>785111504</t>
  </si>
  <si>
    <t>173</t>
  </si>
  <si>
    <t>998741181</t>
  </si>
  <si>
    <t>Příplatek k přesunu hmot tonážní 741 prováděný bez použití mechanizace</t>
  </si>
  <si>
    <t>-513153823</t>
  </si>
  <si>
    <t>766</t>
  </si>
  <si>
    <t>Konstrukce truhlářské</t>
  </si>
  <si>
    <t>174</t>
  </si>
  <si>
    <t>766660001.1</t>
  </si>
  <si>
    <t>Montáž dveřních křídel otvíravých jednokřídlových š do 0,8 m do ocelové zárubně</t>
  </si>
  <si>
    <t>-769723138</t>
  </si>
  <si>
    <t>175</t>
  </si>
  <si>
    <t>611610003</t>
  </si>
  <si>
    <t>dveře jednokřídlé voštinové povrch lakovaný plné 800x1970/2100mm</t>
  </si>
  <si>
    <t>1906387494</t>
  </si>
  <si>
    <t>176</t>
  </si>
  <si>
    <t>998766101</t>
  </si>
  <si>
    <t>Přesun hmot tonážní pro konstrukce truhlářské v objektech v do 6 m</t>
  </si>
  <si>
    <t>-982213991</t>
  </si>
  <si>
    <t>177</t>
  </si>
  <si>
    <t>998766181</t>
  </si>
  <si>
    <t>Příplatek k přesunu hmot tonážní 766 prováděný bez použití mechanizace</t>
  </si>
  <si>
    <t>-1760238342</t>
  </si>
  <si>
    <t>767</t>
  </si>
  <si>
    <t>Konstrukce zámečnické</t>
  </si>
  <si>
    <t>196</t>
  </si>
  <si>
    <t>767212R</t>
  </si>
  <si>
    <t>Montáž plotových panelů do v 2 m</t>
  </si>
  <si>
    <t>-262068371</t>
  </si>
  <si>
    <t>194</t>
  </si>
  <si>
    <t>76721R</t>
  </si>
  <si>
    <t>Osazení sloupků čtyřhraných plotovýchocelových v do 2,00 m ukotvením k pevnému podkladu</t>
  </si>
  <si>
    <t>ks</t>
  </si>
  <si>
    <t>1639733682</t>
  </si>
  <si>
    <t>195</t>
  </si>
  <si>
    <t>7672D001R</t>
  </si>
  <si>
    <t xml:space="preserve">svařované  plotové panely v 1,6 m, pozink, sloupky čtyřhrané, modré barvy viz PD </t>
  </si>
  <si>
    <t>-1891631482</t>
  </si>
  <si>
    <t>97</t>
  </si>
  <si>
    <t>7672R</t>
  </si>
  <si>
    <t>Montáž ocelové konstrukce schodiště schodná se schodištěm na rampu viz PD</t>
  </si>
  <si>
    <t>-534779631</t>
  </si>
  <si>
    <t>98</t>
  </si>
  <si>
    <t>7672D001</t>
  </si>
  <si>
    <t>ocelová konstrukce schodiště schodná se schodištěm na rampu,zalamovaná schodnice z pasoviny,zábradlí a sloupky ze čtvercového jeklu viz PD</t>
  </si>
  <si>
    <t>882792565</t>
  </si>
  <si>
    <t>193</t>
  </si>
  <si>
    <t>998767101</t>
  </si>
  <si>
    <t>Přesun hmot tonážní pro zámečnické konstrukce v objektech v do 6 m</t>
  </si>
  <si>
    <t>1043245460</t>
  </si>
  <si>
    <t>783</t>
  </si>
  <si>
    <t>Dokončovací práce - nátěry</t>
  </si>
  <si>
    <t>178</t>
  </si>
  <si>
    <t>783923161</t>
  </si>
  <si>
    <t>Penetrační akrylátový nátěr pórovitých betonových podlah</t>
  </si>
  <si>
    <t>-426035515</t>
  </si>
  <si>
    <t>784</t>
  </si>
  <si>
    <t>Dokončovací práce - malby a tapety</t>
  </si>
  <si>
    <t>179</t>
  </si>
  <si>
    <t>784111001</t>
  </si>
  <si>
    <t>Oprášení (ometení ) podkladu v místnostech výšky do 3,80 m</t>
  </si>
  <si>
    <t>2041048849</t>
  </si>
  <si>
    <t>180</t>
  </si>
  <si>
    <t>784171001</t>
  </si>
  <si>
    <t>Olepování vnitřních ploch páskou v místnostech výšky do 3,80 m</t>
  </si>
  <si>
    <t>1432408362</t>
  </si>
  <si>
    <t>181</t>
  </si>
  <si>
    <t>58124833</t>
  </si>
  <si>
    <t>páska pro malířské potřeby maskovací krepová 19mmx50m</t>
  </si>
  <si>
    <t>-225954927</t>
  </si>
  <si>
    <t>182</t>
  </si>
  <si>
    <t>784171111</t>
  </si>
  <si>
    <t>Zakrytí vnitřních ploch stěn v místnostech výšky do 3,80 m</t>
  </si>
  <si>
    <t>412905904</t>
  </si>
  <si>
    <t>183</t>
  </si>
  <si>
    <t>58124842</t>
  </si>
  <si>
    <t>fólie pro malířské potřeby zakrývací tl 7µ 4x5m</t>
  </si>
  <si>
    <t>-1175408646</t>
  </si>
  <si>
    <t>184</t>
  </si>
  <si>
    <t>784181101</t>
  </si>
  <si>
    <t>Základní akrylátová jednonásobná penetrace podkladu v místnostech výšky do 3,80m</t>
  </si>
  <si>
    <t>391577349</t>
  </si>
  <si>
    <t>185</t>
  </si>
  <si>
    <t>784221101</t>
  </si>
  <si>
    <t>Dvojnásobné bílé malby ze směsí za sucha dobře otěruvzdorných v místnostech do 3,80 m</t>
  </si>
  <si>
    <t>-46668372</t>
  </si>
  <si>
    <t>VRN</t>
  </si>
  <si>
    <t>Vedlejší rozpočtové náklady</t>
  </si>
  <si>
    <t>VRN1</t>
  </si>
  <si>
    <t>Průzkumné, geodetické a projektové práce</t>
  </si>
  <si>
    <t>99</t>
  </si>
  <si>
    <t>012002000</t>
  </si>
  <si>
    <t>Geodetické práce</t>
  </si>
  <si>
    <t>1024</t>
  </si>
  <si>
    <t>-947001692</t>
  </si>
  <si>
    <t>VRN3</t>
  </si>
  <si>
    <t>Zařízení staveniště</t>
  </si>
  <si>
    <t>100</t>
  </si>
  <si>
    <t>034002000</t>
  </si>
  <si>
    <t>Zabezpečení staveniště</t>
  </si>
  <si>
    <t>-924138691</t>
  </si>
  <si>
    <t>VRN4</t>
  </si>
  <si>
    <t>Inženýrská činnost</t>
  </si>
  <si>
    <t>101</t>
  </si>
  <si>
    <t>045002000</t>
  </si>
  <si>
    <t>Kompletační a koordinační činnost</t>
  </si>
  <si>
    <t>1045862683</t>
  </si>
  <si>
    <t>Příloha č. 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</si>
</sst>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03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2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19"/>
      <c r="AQ5" s="19"/>
      <c r="AR5" s="17"/>
      <c r="BE5" s="22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4" t="s">
        <v>17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19"/>
      <c r="AQ6" s="19"/>
      <c r="AR6" s="17"/>
      <c r="BE6" s="23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25">
        <v>44000</v>
      </c>
      <c r="AO8" s="19"/>
      <c r="AP8" s="19"/>
      <c r="AQ8" s="19"/>
      <c r="AR8" s="17"/>
      <c r="BE8" s="23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0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30"/>
      <c r="BS10" s="14" t="s">
        <v>6</v>
      </c>
    </row>
    <row r="11" spans="2:71" s="1" customFormat="1" ht="18.6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3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0"/>
      <c r="BS12" s="14" t="s">
        <v>6</v>
      </c>
    </row>
    <row r="13" spans="2:71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27</v>
      </c>
      <c r="AO13" s="19"/>
      <c r="AP13" s="19"/>
      <c r="AQ13" s="19"/>
      <c r="AR13" s="17"/>
      <c r="BE13" s="230"/>
      <c r="BS13" s="14" t="s">
        <v>6</v>
      </c>
    </row>
    <row r="14" spans="2:71" ht="12.75">
      <c r="B14" s="18"/>
      <c r="C14" s="19"/>
      <c r="D14" s="19"/>
      <c r="E14" s="235" t="s">
        <v>27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3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0"/>
      <c r="BS15" s="14" t="s">
        <v>4</v>
      </c>
    </row>
    <row r="16" spans="2:71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30"/>
      <c r="BS16" s="14" t="s">
        <v>4</v>
      </c>
    </row>
    <row r="17" spans="2:71" s="1" customFormat="1" ht="18.6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30"/>
      <c r="BS17" s="14" t="s">
        <v>29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0"/>
      <c r="BS18" s="14" t="s">
        <v>6</v>
      </c>
    </row>
    <row r="19" spans="2:71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30"/>
      <c r="BS19" s="14" t="s">
        <v>6</v>
      </c>
    </row>
    <row r="20" spans="2:71" s="1" customFormat="1" ht="18.6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30"/>
      <c r="BS20" s="14" t="s">
        <v>29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0"/>
    </row>
    <row r="22" spans="2:57" s="1" customFormat="1" ht="12" customHeight="1">
      <c r="B22" s="18"/>
      <c r="C22" s="19"/>
      <c r="D22" s="26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0"/>
    </row>
    <row r="23" spans="2:57" s="1" customFormat="1" ht="16.5" customHeight="1">
      <c r="B23" s="18"/>
      <c r="C23" s="19"/>
      <c r="D23" s="19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19"/>
      <c r="AP23" s="19"/>
      <c r="AQ23" s="19"/>
      <c r="AR23" s="17"/>
      <c r="BE23" s="23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0"/>
    </row>
    <row r="26" spans="1:57" s="2" customFormat="1" ht="25.9" customHeight="1">
      <c r="A26" s="31"/>
      <c r="B26" s="32"/>
      <c r="C26" s="33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8">
        <f>ROUND(AG94,2)</f>
        <v>0</v>
      </c>
      <c r="AL26" s="239"/>
      <c r="AM26" s="239"/>
      <c r="AN26" s="239"/>
      <c r="AO26" s="239"/>
      <c r="AP26" s="33"/>
      <c r="AQ26" s="33"/>
      <c r="AR26" s="36"/>
      <c r="BE26" s="23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0" t="s">
        <v>33</v>
      </c>
      <c r="M28" s="240"/>
      <c r="N28" s="240"/>
      <c r="O28" s="240"/>
      <c r="P28" s="240"/>
      <c r="Q28" s="33"/>
      <c r="R28" s="33"/>
      <c r="S28" s="33"/>
      <c r="T28" s="33"/>
      <c r="U28" s="33"/>
      <c r="V28" s="33"/>
      <c r="W28" s="240" t="s">
        <v>34</v>
      </c>
      <c r="X28" s="240"/>
      <c r="Y28" s="240"/>
      <c r="Z28" s="240"/>
      <c r="AA28" s="240"/>
      <c r="AB28" s="240"/>
      <c r="AC28" s="240"/>
      <c r="AD28" s="240"/>
      <c r="AE28" s="240"/>
      <c r="AF28" s="33"/>
      <c r="AG28" s="33"/>
      <c r="AH28" s="33"/>
      <c r="AI28" s="33"/>
      <c r="AJ28" s="33"/>
      <c r="AK28" s="240" t="s">
        <v>35</v>
      </c>
      <c r="AL28" s="240"/>
      <c r="AM28" s="240"/>
      <c r="AN28" s="240"/>
      <c r="AO28" s="240"/>
      <c r="AP28" s="33"/>
      <c r="AQ28" s="33"/>
      <c r="AR28" s="36"/>
      <c r="BE28" s="230"/>
    </row>
    <row r="29" spans="2:57" s="3" customFormat="1" ht="14.45" customHeight="1">
      <c r="B29" s="37"/>
      <c r="C29" s="38"/>
      <c r="D29" s="26" t="s">
        <v>36</v>
      </c>
      <c r="E29" s="38"/>
      <c r="F29" s="26" t="s">
        <v>37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ROUND(AV94,2)</f>
        <v>0</v>
      </c>
      <c r="AL29" s="227"/>
      <c r="AM29" s="227"/>
      <c r="AN29" s="227"/>
      <c r="AO29" s="227"/>
      <c r="AP29" s="38"/>
      <c r="AQ29" s="38"/>
      <c r="AR29" s="39"/>
      <c r="BE29" s="231"/>
    </row>
    <row r="30" spans="2:57" s="3" customFormat="1" ht="14.45" customHeight="1">
      <c r="B30" s="37"/>
      <c r="C30" s="38"/>
      <c r="D30" s="38"/>
      <c r="E30" s="38"/>
      <c r="F30" s="26" t="s">
        <v>38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ROUND(AW94,2)</f>
        <v>0</v>
      </c>
      <c r="AL30" s="227"/>
      <c r="AM30" s="227"/>
      <c r="AN30" s="227"/>
      <c r="AO30" s="227"/>
      <c r="AP30" s="38"/>
      <c r="AQ30" s="38"/>
      <c r="AR30" s="39"/>
      <c r="BE30" s="231"/>
    </row>
    <row r="31" spans="2:57" s="3" customFormat="1" ht="14.45" customHeight="1" hidden="1">
      <c r="B31" s="37"/>
      <c r="C31" s="38"/>
      <c r="D31" s="38"/>
      <c r="E31" s="38"/>
      <c r="F31" s="26" t="s">
        <v>39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31"/>
    </row>
    <row r="32" spans="2:57" s="3" customFormat="1" ht="14.45" customHeight="1" hidden="1">
      <c r="B32" s="37"/>
      <c r="C32" s="38"/>
      <c r="D32" s="38"/>
      <c r="E32" s="38"/>
      <c r="F32" s="26" t="s">
        <v>40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31"/>
    </row>
    <row r="33" spans="2:57" s="3" customFormat="1" ht="14.45" customHeight="1" hidden="1">
      <c r="B33" s="37"/>
      <c r="C33" s="38"/>
      <c r="D33" s="38"/>
      <c r="E33" s="38"/>
      <c r="F33" s="26" t="s">
        <v>41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3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0"/>
    </row>
    <row r="35" spans="1:57" s="2" customFormat="1" ht="25.9" customHeight="1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63" t="s">
        <v>44</v>
      </c>
      <c r="Y35" s="264"/>
      <c r="Z35" s="264"/>
      <c r="AA35" s="264"/>
      <c r="AB35" s="264"/>
      <c r="AC35" s="42"/>
      <c r="AD35" s="42"/>
      <c r="AE35" s="42"/>
      <c r="AF35" s="42"/>
      <c r="AG35" s="42"/>
      <c r="AH35" s="42"/>
      <c r="AI35" s="42"/>
      <c r="AJ35" s="42"/>
      <c r="AK35" s="265">
        <f>SUM(AK26:AK33)</f>
        <v>0</v>
      </c>
      <c r="AL35" s="264"/>
      <c r="AM35" s="264"/>
      <c r="AN35" s="264"/>
      <c r="AO35" s="26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47</v>
      </c>
      <c r="AI60" s="35"/>
      <c r="AJ60" s="35"/>
      <c r="AK60" s="35"/>
      <c r="AL60" s="35"/>
      <c r="AM60" s="49" t="s">
        <v>48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49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47</v>
      </c>
      <c r="AI75" s="35"/>
      <c r="AJ75" s="35"/>
      <c r="AK75" s="35"/>
      <c r="AL75" s="35"/>
      <c r="AM75" s="49" t="s">
        <v>48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2" t="str">
        <f>K6</f>
        <v>Cvičební sál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4">
        <f>IF(AN8="","",AN8)</f>
        <v>44000</v>
      </c>
      <c r="AN87" s="254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55" t="str">
        <f>IF(E17="","",E17)</f>
        <v xml:space="preserve"> </v>
      </c>
      <c r="AN89" s="256"/>
      <c r="AO89" s="256"/>
      <c r="AP89" s="256"/>
      <c r="AQ89" s="33"/>
      <c r="AR89" s="36"/>
      <c r="AS89" s="257" t="s">
        <v>52</v>
      </c>
      <c r="AT89" s="25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30</v>
      </c>
      <c r="AJ90" s="33"/>
      <c r="AK90" s="33"/>
      <c r="AL90" s="33"/>
      <c r="AM90" s="255" t="str">
        <f>IF(E20="","",E20)</f>
        <v xml:space="preserve"> </v>
      </c>
      <c r="AN90" s="256"/>
      <c r="AO90" s="256"/>
      <c r="AP90" s="256"/>
      <c r="AQ90" s="33"/>
      <c r="AR90" s="36"/>
      <c r="AS90" s="259"/>
      <c r="AT90" s="26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7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1"/>
      <c r="AT91" s="26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7" t="s">
        <v>53</v>
      </c>
      <c r="D92" s="248"/>
      <c r="E92" s="248"/>
      <c r="F92" s="248"/>
      <c r="G92" s="248"/>
      <c r="H92" s="70"/>
      <c r="I92" s="249" t="s">
        <v>54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55</v>
      </c>
      <c r="AH92" s="248"/>
      <c r="AI92" s="248"/>
      <c r="AJ92" s="248"/>
      <c r="AK92" s="248"/>
      <c r="AL92" s="248"/>
      <c r="AM92" s="248"/>
      <c r="AN92" s="249" t="s">
        <v>56</v>
      </c>
      <c r="AO92" s="248"/>
      <c r="AP92" s="251"/>
      <c r="AQ92" s="71" t="s">
        <v>57</v>
      </c>
      <c r="AR92" s="36"/>
      <c r="AS92" s="72" t="s">
        <v>58</v>
      </c>
      <c r="AT92" s="73" t="s">
        <v>59</v>
      </c>
      <c r="AU92" s="73" t="s">
        <v>60</v>
      </c>
      <c r="AV92" s="73" t="s">
        <v>61</v>
      </c>
      <c r="AW92" s="73" t="s">
        <v>62</v>
      </c>
      <c r="AX92" s="73" t="s">
        <v>63</v>
      </c>
      <c r="AY92" s="73" t="s">
        <v>64</v>
      </c>
      <c r="AZ92" s="73" t="s">
        <v>65</v>
      </c>
      <c r="BA92" s="73" t="s">
        <v>66</v>
      </c>
      <c r="BB92" s="73" t="s">
        <v>67</v>
      </c>
      <c r="BC92" s="73" t="s">
        <v>68</v>
      </c>
      <c r="BD92" s="74" t="s">
        <v>69</v>
      </c>
      <c r="BE92" s="31"/>
    </row>
    <row r="93" spans="1:57" s="2" customFormat="1" ht="10.7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70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4">
        <f>ROUND(AG95,2)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71</v>
      </c>
      <c r="BT94" s="88" t="s">
        <v>72</v>
      </c>
      <c r="BV94" s="88" t="s">
        <v>73</v>
      </c>
      <c r="BW94" s="88" t="s">
        <v>5</v>
      </c>
      <c r="BX94" s="88" t="s">
        <v>74</v>
      </c>
      <c r="CL94" s="88" t="s">
        <v>1</v>
      </c>
    </row>
    <row r="95" spans="1:90" s="7" customFormat="1" ht="16.5" customHeight="1">
      <c r="A95" s="89" t="s">
        <v>75</v>
      </c>
      <c r="B95" s="90"/>
      <c r="C95" s="91"/>
      <c r="D95" s="243" t="s">
        <v>14</v>
      </c>
      <c r="E95" s="243"/>
      <c r="F95" s="243"/>
      <c r="G95" s="243"/>
      <c r="H95" s="243"/>
      <c r="I95" s="92"/>
      <c r="J95" s="243" t="s">
        <v>17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'2020 - Cvičební sál'!J28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93" t="s">
        <v>76</v>
      </c>
      <c r="AR95" s="94"/>
      <c r="AS95" s="95">
        <v>0</v>
      </c>
      <c r="AT95" s="96">
        <f>ROUND(SUM(AV95:AW95),2)</f>
        <v>0</v>
      </c>
      <c r="AU95" s="97">
        <f>'2020 - Cvičební sál'!P140</f>
        <v>0</v>
      </c>
      <c r="AV95" s="96">
        <f>'2020 - Cvičební sál'!J31</f>
        <v>0</v>
      </c>
      <c r="AW95" s="96">
        <f>'2020 - Cvičební sál'!J32</f>
        <v>0</v>
      </c>
      <c r="AX95" s="96">
        <f>'2020 - Cvičební sál'!J33</f>
        <v>0</v>
      </c>
      <c r="AY95" s="96">
        <f>'2020 - Cvičební sál'!J34</f>
        <v>0</v>
      </c>
      <c r="AZ95" s="96">
        <f>'2020 - Cvičební sál'!F31</f>
        <v>0</v>
      </c>
      <c r="BA95" s="96">
        <f>'2020 - Cvičební sál'!F32</f>
        <v>0</v>
      </c>
      <c r="BB95" s="96">
        <f>'2020 - Cvičební sál'!F33</f>
        <v>0</v>
      </c>
      <c r="BC95" s="96">
        <f>'2020 - Cvičební sál'!F34</f>
        <v>0</v>
      </c>
      <c r="BD95" s="98">
        <f>'2020 - Cvičební sál'!F35</f>
        <v>0</v>
      </c>
      <c r="BT95" s="99" t="s">
        <v>77</v>
      </c>
      <c r="BU95" s="99" t="s">
        <v>78</v>
      </c>
      <c r="BV95" s="99" t="s">
        <v>73</v>
      </c>
      <c r="BW95" s="99" t="s">
        <v>5</v>
      </c>
      <c r="BX95" s="99" t="s">
        <v>74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password="CC35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2020 - Cvičební sál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tabSelected="1" workbookViewId="0" topLeftCell="A1">
      <selection activeCell="W22" sqref="W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79</v>
      </c>
    </row>
    <row r="4" spans="2:46" s="1" customFormat="1" ht="24.95" customHeight="1">
      <c r="B4" s="17"/>
      <c r="D4" s="104" t="s">
        <v>80</v>
      </c>
      <c r="I4" s="100" t="s">
        <v>953</v>
      </c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8" t="s">
        <v>17</v>
      </c>
      <c r="F7" s="269"/>
      <c r="G7" s="269"/>
      <c r="H7" s="269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>
        <f>'Rekapitulace stavby'!AN8</f>
        <v>44000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7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23</v>
      </c>
      <c r="E12" s="31"/>
      <c r="F12" s="31"/>
      <c r="G12" s="31"/>
      <c r="H12" s="31"/>
      <c r="I12" s="109" t="s">
        <v>24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25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26</v>
      </c>
      <c r="E15" s="31"/>
      <c r="F15" s="31"/>
      <c r="G15" s="31"/>
      <c r="H15" s="31"/>
      <c r="I15" s="109" t="s">
        <v>24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0" t="str">
        <f>'Rekapitulace stavby'!E14</f>
        <v>Vyplň údaj</v>
      </c>
      <c r="F16" s="271"/>
      <c r="G16" s="271"/>
      <c r="H16" s="271"/>
      <c r="I16" s="109" t="s">
        <v>25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28</v>
      </c>
      <c r="E18" s="31"/>
      <c r="F18" s="31"/>
      <c r="G18" s="31"/>
      <c r="H18" s="31"/>
      <c r="I18" s="109" t="s">
        <v>24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25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30</v>
      </c>
      <c r="E21" s="31"/>
      <c r="F21" s="31"/>
      <c r="G21" s="31"/>
      <c r="H21" s="31"/>
      <c r="I21" s="109" t="s">
        <v>24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25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31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2" t="s">
        <v>1</v>
      </c>
      <c r="F25" s="272"/>
      <c r="G25" s="272"/>
      <c r="H25" s="272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32</v>
      </c>
      <c r="E28" s="31"/>
      <c r="F28" s="31"/>
      <c r="G28" s="31"/>
      <c r="H28" s="31"/>
      <c r="I28" s="107"/>
      <c r="J28" s="118">
        <f>ROUND(J140,2)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34</v>
      </c>
      <c r="G30" s="31"/>
      <c r="H30" s="31"/>
      <c r="I30" s="120" t="s">
        <v>33</v>
      </c>
      <c r="J30" s="119" t="s">
        <v>35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36</v>
      </c>
      <c r="E31" s="106" t="s">
        <v>37</v>
      </c>
      <c r="F31" s="122">
        <f>ROUND((SUM(BE140:BE360)),2)</f>
        <v>0</v>
      </c>
      <c r="G31" s="31"/>
      <c r="H31" s="31"/>
      <c r="I31" s="123">
        <v>0.21</v>
      </c>
      <c r="J31" s="122">
        <f>ROUND(((SUM(BE140:BE360))*I31),2)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38</v>
      </c>
      <c r="F32" s="122">
        <f>ROUND((SUM(BF140:BF360)),2)</f>
        <v>0</v>
      </c>
      <c r="G32" s="31"/>
      <c r="H32" s="31"/>
      <c r="I32" s="123">
        <v>0.15</v>
      </c>
      <c r="J32" s="122">
        <f>ROUND(((SUM(BF140:BF360))*I32),2)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39</v>
      </c>
      <c r="F33" s="122">
        <f>ROUND((SUM(BG140:BG360)),2)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40</v>
      </c>
      <c r="F34" s="122">
        <f>ROUND((SUM(BH140:BH360)),2)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41</v>
      </c>
      <c r="F35" s="122">
        <f>ROUND((SUM(BI140:BI360)),2)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42</v>
      </c>
      <c r="E37" s="126"/>
      <c r="F37" s="126"/>
      <c r="G37" s="127" t="s">
        <v>43</v>
      </c>
      <c r="H37" s="128" t="s">
        <v>44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45</v>
      </c>
      <c r="E50" s="133"/>
      <c r="F50" s="133"/>
      <c r="G50" s="132" t="s">
        <v>46</v>
      </c>
      <c r="H50" s="133"/>
      <c r="I50" s="134"/>
      <c r="J50" s="133"/>
      <c r="K50" s="133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35" t="s">
        <v>47</v>
      </c>
      <c r="E61" s="136"/>
      <c r="F61" s="137" t="s">
        <v>48</v>
      </c>
      <c r="G61" s="135" t="s">
        <v>47</v>
      </c>
      <c r="H61" s="136"/>
      <c r="I61" s="138"/>
      <c r="J61" s="139" t="s">
        <v>48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32" t="s">
        <v>49</v>
      </c>
      <c r="E65" s="140"/>
      <c r="F65" s="140"/>
      <c r="G65" s="132" t="s">
        <v>50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35" t="s">
        <v>47</v>
      </c>
      <c r="E76" s="136"/>
      <c r="F76" s="137" t="s">
        <v>48</v>
      </c>
      <c r="G76" s="135" t="s">
        <v>47</v>
      </c>
      <c r="H76" s="136"/>
      <c r="I76" s="138"/>
      <c r="J76" s="139" t="s">
        <v>48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81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2" t="str">
        <f>E7</f>
        <v>Cvičební sál</v>
      </c>
      <c r="F85" s="267"/>
      <c r="G85" s="267"/>
      <c r="H85" s="267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109" t="s">
        <v>22</v>
      </c>
      <c r="J87" s="63">
        <f>IF(J10="","",J10)</f>
        <v>44000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23</v>
      </c>
      <c r="D89" s="33"/>
      <c r="E89" s="33"/>
      <c r="F89" s="24" t="str">
        <f>E13</f>
        <v xml:space="preserve"> </v>
      </c>
      <c r="G89" s="33"/>
      <c r="H89" s="33"/>
      <c r="I89" s="109" t="s">
        <v>28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109" t="s">
        <v>30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82</v>
      </c>
      <c r="D92" s="149"/>
      <c r="E92" s="149"/>
      <c r="F92" s="149"/>
      <c r="G92" s="149"/>
      <c r="H92" s="149"/>
      <c r="I92" s="150"/>
      <c r="J92" s="151" t="s">
        <v>83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7" customHeight="1">
      <c r="A94" s="31"/>
      <c r="B94" s="32"/>
      <c r="C94" s="152" t="s">
        <v>84</v>
      </c>
      <c r="D94" s="33"/>
      <c r="E94" s="33"/>
      <c r="F94" s="33"/>
      <c r="G94" s="33"/>
      <c r="H94" s="33"/>
      <c r="I94" s="107"/>
      <c r="J94" s="81">
        <f>J140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85</v>
      </c>
    </row>
    <row r="95" spans="2:12" s="9" customFormat="1" ht="24.95" customHeight="1">
      <c r="B95" s="153"/>
      <c r="C95" s="154"/>
      <c r="D95" s="155" t="s">
        <v>86</v>
      </c>
      <c r="E95" s="156"/>
      <c r="F95" s="156"/>
      <c r="G95" s="156"/>
      <c r="H95" s="156"/>
      <c r="I95" s="157"/>
      <c r="J95" s="158">
        <f>J141</f>
        <v>0</v>
      </c>
      <c r="K95" s="154"/>
      <c r="L95" s="159"/>
    </row>
    <row r="96" spans="2:12" s="10" customFormat="1" ht="19.9" customHeight="1">
      <c r="B96" s="160"/>
      <c r="C96" s="161"/>
      <c r="D96" s="162" t="s">
        <v>87</v>
      </c>
      <c r="E96" s="163"/>
      <c r="F96" s="163"/>
      <c r="G96" s="163"/>
      <c r="H96" s="163"/>
      <c r="I96" s="164"/>
      <c r="J96" s="165">
        <f>J142</f>
        <v>0</v>
      </c>
      <c r="K96" s="161"/>
      <c r="L96" s="166"/>
    </row>
    <row r="97" spans="2:12" s="10" customFormat="1" ht="19.9" customHeight="1">
      <c r="B97" s="160"/>
      <c r="C97" s="161"/>
      <c r="D97" s="162" t="s">
        <v>88</v>
      </c>
      <c r="E97" s="163"/>
      <c r="F97" s="163"/>
      <c r="G97" s="163"/>
      <c r="H97" s="163"/>
      <c r="I97" s="164"/>
      <c r="J97" s="165">
        <f>J176</f>
        <v>0</v>
      </c>
      <c r="K97" s="161"/>
      <c r="L97" s="166"/>
    </row>
    <row r="98" spans="2:12" s="10" customFormat="1" ht="19.9" customHeight="1">
      <c r="B98" s="160"/>
      <c r="C98" s="161"/>
      <c r="D98" s="162" t="s">
        <v>89</v>
      </c>
      <c r="E98" s="163"/>
      <c r="F98" s="163"/>
      <c r="G98" s="163"/>
      <c r="H98" s="163"/>
      <c r="I98" s="164"/>
      <c r="J98" s="165">
        <f>J183</f>
        <v>0</v>
      </c>
      <c r="K98" s="161"/>
      <c r="L98" s="166"/>
    </row>
    <row r="99" spans="2:12" s="10" customFormat="1" ht="19.9" customHeight="1">
      <c r="B99" s="160"/>
      <c r="C99" s="161"/>
      <c r="D99" s="162" t="s">
        <v>90</v>
      </c>
      <c r="E99" s="163"/>
      <c r="F99" s="163"/>
      <c r="G99" s="163"/>
      <c r="H99" s="163"/>
      <c r="I99" s="164"/>
      <c r="J99" s="165">
        <f>J192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91</v>
      </c>
      <c r="E100" s="163"/>
      <c r="F100" s="163"/>
      <c r="G100" s="163"/>
      <c r="H100" s="163"/>
      <c r="I100" s="164"/>
      <c r="J100" s="165">
        <f>J195</f>
        <v>0</v>
      </c>
      <c r="K100" s="161"/>
      <c r="L100" s="166"/>
    </row>
    <row r="101" spans="2:12" s="10" customFormat="1" ht="19.9" customHeight="1">
      <c r="B101" s="160"/>
      <c r="C101" s="161"/>
      <c r="D101" s="162" t="s">
        <v>92</v>
      </c>
      <c r="E101" s="163"/>
      <c r="F101" s="163"/>
      <c r="G101" s="163"/>
      <c r="H101" s="163"/>
      <c r="I101" s="164"/>
      <c r="J101" s="165">
        <f>J208</f>
        <v>0</v>
      </c>
      <c r="K101" s="161"/>
      <c r="L101" s="166"/>
    </row>
    <row r="102" spans="2:12" s="10" customFormat="1" ht="19.9" customHeight="1">
      <c r="B102" s="160"/>
      <c r="C102" s="161"/>
      <c r="D102" s="162" t="s">
        <v>93</v>
      </c>
      <c r="E102" s="163"/>
      <c r="F102" s="163"/>
      <c r="G102" s="163"/>
      <c r="H102" s="163"/>
      <c r="I102" s="164"/>
      <c r="J102" s="165">
        <f>J233</f>
        <v>0</v>
      </c>
      <c r="K102" s="161"/>
      <c r="L102" s="166"/>
    </row>
    <row r="103" spans="2:12" s="10" customFormat="1" ht="19.9" customHeight="1">
      <c r="B103" s="160"/>
      <c r="C103" s="161"/>
      <c r="D103" s="162" t="s">
        <v>94</v>
      </c>
      <c r="E103" s="163"/>
      <c r="F103" s="163"/>
      <c r="G103" s="163"/>
      <c r="H103" s="163"/>
      <c r="I103" s="164"/>
      <c r="J103" s="165">
        <f>J247</f>
        <v>0</v>
      </c>
      <c r="K103" s="161"/>
      <c r="L103" s="166"/>
    </row>
    <row r="104" spans="2:12" s="10" customFormat="1" ht="19.9" customHeight="1">
      <c r="B104" s="160"/>
      <c r="C104" s="161"/>
      <c r="D104" s="162" t="s">
        <v>95</v>
      </c>
      <c r="E104" s="163"/>
      <c r="F104" s="163"/>
      <c r="G104" s="163"/>
      <c r="H104" s="163"/>
      <c r="I104" s="164"/>
      <c r="J104" s="165">
        <f>J275</f>
        <v>0</v>
      </c>
      <c r="K104" s="161"/>
      <c r="L104" s="166"/>
    </row>
    <row r="105" spans="2:12" s="10" customFormat="1" ht="19.9" customHeight="1">
      <c r="B105" s="160"/>
      <c r="C105" s="161"/>
      <c r="D105" s="162" t="s">
        <v>96</v>
      </c>
      <c r="E105" s="163"/>
      <c r="F105" s="163"/>
      <c r="G105" s="163"/>
      <c r="H105" s="163"/>
      <c r="I105" s="164"/>
      <c r="J105" s="165">
        <f>J281</f>
        <v>0</v>
      </c>
      <c r="K105" s="161"/>
      <c r="L105" s="166"/>
    </row>
    <row r="106" spans="2:12" s="9" customFormat="1" ht="24.95" customHeight="1">
      <c r="B106" s="153"/>
      <c r="C106" s="154"/>
      <c r="D106" s="155" t="s">
        <v>97</v>
      </c>
      <c r="E106" s="156"/>
      <c r="F106" s="156"/>
      <c r="G106" s="156"/>
      <c r="H106" s="156"/>
      <c r="I106" s="157"/>
      <c r="J106" s="158">
        <f>J286</f>
        <v>0</v>
      </c>
      <c r="K106" s="154"/>
      <c r="L106" s="159"/>
    </row>
    <row r="107" spans="2:12" s="10" customFormat="1" ht="19.9" customHeight="1">
      <c r="B107" s="160"/>
      <c r="C107" s="161"/>
      <c r="D107" s="162" t="s">
        <v>98</v>
      </c>
      <c r="E107" s="163"/>
      <c r="F107" s="163"/>
      <c r="G107" s="163"/>
      <c r="H107" s="163"/>
      <c r="I107" s="164"/>
      <c r="J107" s="165">
        <f>J287</f>
        <v>0</v>
      </c>
      <c r="K107" s="161"/>
      <c r="L107" s="166"/>
    </row>
    <row r="108" spans="2:12" s="10" customFormat="1" ht="19.9" customHeight="1">
      <c r="B108" s="160"/>
      <c r="C108" s="161"/>
      <c r="D108" s="162" t="s">
        <v>99</v>
      </c>
      <c r="E108" s="163"/>
      <c r="F108" s="163"/>
      <c r="G108" s="163"/>
      <c r="H108" s="163"/>
      <c r="I108" s="164"/>
      <c r="J108" s="165">
        <f>J295</f>
        <v>0</v>
      </c>
      <c r="K108" s="161"/>
      <c r="L108" s="166"/>
    </row>
    <row r="109" spans="2:12" s="10" customFormat="1" ht="19.9" customHeight="1">
      <c r="B109" s="160"/>
      <c r="C109" s="161"/>
      <c r="D109" s="162" t="s">
        <v>100</v>
      </c>
      <c r="E109" s="163"/>
      <c r="F109" s="163"/>
      <c r="G109" s="163"/>
      <c r="H109" s="163"/>
      <c r="I109" s="164"/>
      <c r="J109" s="165">
        <f>J300</f>
        <v>0</v>
      </c>
      <c r="K109" s="161"/>
      <c r="L109" s="166"/>
    </row>
    <row r="110" spans="2:12" s="10" customFormat="1" ht="19.9" customHeight="1">
      <c r="B110" s="160"/>
      <c r="C110" s="161"/>
      <c r="D110" s="162" t="s">
        <v>101</v>
      </c>
      <c r="E110" s="163"/>
      <c r="F110" s="163"/>
      <c r="G110" s="163"/>
      <c r="H110" s="163"/>
      <c r="I110" s="164"/>
      <c r="J110" s="165">
        <f>J307</f>
        <v>0</v>
      </c>
      <c r="K110" s="161"/>
      <c r="L110" s="166"/>
    </row>
    <row r="111" spans="2:12" s="10" customFormat="1" ht="19.9" customHeight="1">
      <c r="B111" s="160"/>
      <c r="C111" s="161"/>
      <c r="D111" s="162" t="s">
        <v>102</v>
      </c>
      <c r="E111" s="163"/>
      <c r="F111" s="163"/>
      <c r="G111" s="163"/>
      <c r="H111" s="163"/>
      <c r="I111" s="164"/>
      <c r="J111" s="165">
        <f>J315</f>
        <v>0</v>
      </c>
      <c r="K111" s="161"/>
      <c r="L111" s="166"/>
    </row>
    <row r="112" spans="2:12" s="10" customFormat="1" ht="19.9" customHeight="1">
      <c r="B112" s="160"/>
      <c r="C112" s="161"/>
      <c r="D112" s="162" t="s">
        <v>103</v>
      </c>
      <c r="E112" s="163"/>
      <c r="F112" s="163"/>
      <c r="G112" s="163"/>
      <c r="H112" s="163"/>
      <c r="I112" s="164"/>
      <c r="J112" s="165">
        <f>J320</f>
        <v>0</v>
      </c>
      <c r="K112" s="161"/>
      <c r="L112" s="166"/>
    </row>
    <row r="113" spans="2:12" s="10" customFormat="1" ht="19.9" customHeight="1">
      <c r="B113" s="160"/>
      <c r="C113" s="161"/>
      <c r="D113" s="162" t="s">
        <v>104</v>
      </c>
      <c r="E113" s="163"/>
      <c r="F113" s="163"/>
      <c r="G113" s="163"/>
      <c r="H113" s="163"/>
      <c r="I113" s="164"/>
      <c r="J113" s="165">
        <f>J322</f>
        <v>0</v>
      </c>
      <c r="K113" s="161"/>
      <c r="L113" s="166"/>
    </row>
    <row r="114" spans="2:12" s="10" customFormat="1" ht="19.9" customHeight="1">
      <c r="B114" s="160"/>
      <c r="C114" s="161"/>
      <c r="D114" s="162" t="s">
        <v>105</v>
      </c>
      <c r="E114" s="163"/>
      <c r="F114" s="163"/>
      <c r="G114" s="163"/>
      <c r="H114" s="163"/>
      <c r="I114" s="164"/>
      <c r="J114" s="165">
        <f>J328</f>
        <v>0</v>
      </c>
      <c r="K114" s="161"/>
      <c r="L114" s="166"/>
    </row>
    <row r="115" spans="2:12" s="10" customFormat="1" ht="19.9" customHeight="1">
      <c r="B115" s="160"/>
      <c r="C115" s="161"/>
      <c r="D115" s="162" t="s">
        <v>106</v>
      </c>
      <c r="E115" s="163"/>
      <c r="F115" s="163"/>
      <c r="G115" s="163"/>
      <c r="H115" s="163"/>
      <c r="I115" s="164"/>
      <c r="J115" s="165">
        <f>J332</f>
        <v>0</v>
      </c>
      <c r="K115" s="161"/>
      <c r="L115" s="166"/>
    </row>
    <row r="116" spans="2:12" s="10" customFormat="1" ht="19.9" customHeight="1">
      <c r="B116" s="160"/>
      <c r="C116" s="161"/>
      <c r="D116" s="162" t="s">
        <v>107</v>
      </c>
      <c r="E116" s="163"/>
      <c r="F116" s="163"/>
      <c r="G116" s="163"/>
      <c r="H116" s="163"/>
      <c r="I116" s="164"/>
      <c r="J116" s="165">
        <f>J337</f>
        <v>0</v>
      </c>
      <c r="K116" s="161"/>
      <c r="L116" s="166"/>
    </row>
    <row r="117" spans="2:12" s="10" customFormat="1" ht="19.9" customHeight="1">
      <c r="B117" s="160"/>
      <c r="C117" s="161"/>
      <c r="D117" s="162" t="s">
        <v>108</v>
      </c>
      <c r="E117" s="163"/>
      <c r="F117" s="163"/>
      <c r="G117" s="163"/>
      <c r="H117" s="163"/>
      <c r="I117" s="164"/>
      <c r="J117" s="165">
        <f>J344</f>
        <v>0</v>
      </c>
      <c r="K117" s="161"/>
      <c r="L117" s="166"/>
    </row>
    <row r="118" spans="2:12" s="10" customFormat="1" ht="19.9" customHeight="1">
      <c r="B118" s="160"/>
      <c r="C118" s="161"/>
      <c r="D118" s="162" t="s">
        <v>109</v>
      </c>
      <c r="E118" s="163"/>
      <c r="F118" s="163"/>
      <c r="G118" s="163"/>
      <c r="H118" s="163"/>
      <c r="I118" s="164"/>
      <c r="J118" s="165">
        <f>J346</f>
        <v>0</v>
      </c>
      <c r="K118" s="161"/>
      <c r="L118" s="166"/>
    </row>
    <row r="119" spans="2:12" s="9" customFormat="1" ht="24.95" customHeight="1">
      <c r="B119" s="153"/>
      <c r="C119" s="154"/>
      <c r="D119" s="155" t="s">
        <v>110</v>
      </c>
      <c r="E119" s="156"/>
      <c r="F119" s="156"/>
      <c r="G119" s="156"/>
      <c r="H119" s="156"/>
      <c r="I119" s="157"/>
      <c r="J119" s="158">
        <f>J354</f>
        <v>0</v>
      </c>
      <c r="K119" s="154"/>
      <c r="L119" s="159"/>
    </row>
    <row r="120" spans="2:12" s="10" customFormat="1" ht="19.9" customHeight="1">
      <c r="B120" s="160"/>
      <c r="C120" s="161"/>
      <c r="D120" s="162" t="s">
        <v>111</v>
      </c>
      <c r="E120" s="163"/>
      <c r="F120" s="163"/>
      <c r="G120" s="163"/>
      <c r="H120" s="163"/>
      <c r="I120" s="164"/>
      <c r="J120" s="165">
        <f>J355</f>
        <v>0</v>
      </c>
      <c r="K120" s="161"/>
      <c r="L120" s="166"/>
    </row>
    <row r="121" spans="2:12" s="10" customFormat="1" ht="19.9" customHeight="1">
      <c r="B121" s="160"/>
      <c r="C121" s="161"/>
      <c r="D121" s="162" t="s">
        <v>112</v>
      </c>
      <c r="E121" s="163"/>
      <c r="F121" s="163"/>
      <c r="G121" s="163"/>
      <c r="H121" s="163"/>
      <c r="I121" s="164"/>
      <c r="J121" s="165">
        <f>J357</f>
        <v>0</v>
      </c>
      <c r="K121" s="161"/>
      <c r="L121" s="166"/>
    </row>
    <row r="122" spans="2:12" s="10" customFormat="1" ht="19.9" customHeight="1">
      <c r="B122" s="160"/>
      <c r="C122" s="161"/>
      <c r="D122" s="162" t="s">
        <v>113</v>
      </c>
      <c r="E122" s="163"/>
      <c r="F122" s="163"/>
      <c r="G122" s="163"/>
      <c r="H122" s="163"/>
      <c r="I122" s="164"/>
      <c r="J122" s="165">
        <f>J359</f>
        <v>0</v>
      </c>
      <c r="K122" s="161"/>
      <c r="L122" s="166"/>
    </row>
    <row r="123" spans="1:31" s="2" customFormat="1" ht="21.75" customHeight="1">
      <c r="A123" s="31"/>
      <c r="B123" s="32"/>
      <c r="C123" s="33"/>
      <c r="D123" s="33"/>
      <c r="E123" s="33"/>
      <c r="F123" s="33"/>
      <c r="G123" s="33"/>
      <c r="H123" s="33"/>
      <c r="I123" s="107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51"/>
      <c r="C124" s="52"/>
      <c r="D124" s="52"/>
      <c r="E124" s="52"/>
      <c r="F124" s="52"/>
      <c r="G124" s="52"/>
      <c r="H124" s="52"/>
      <c r="I124" s="144"/>
      <c r="J124" s="52"/>
      <c r="K124" s="52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8" spans="1:31" s="2" customFormat="1" ht="6.95" customHeight="1">
      <c r="A128" s="31"/>
      <c r="B128" s="53"/>
      <c r="C128" s="54"/>
      <c r="D128" s="54"/>
      <c r="E128" s="54"/>
      <c r="F128" s="54"/>
      <c r="G128" s="54"/>
      <c r="H128" s="54"/>
      <c r="I128" s="147"/>
      <c r="J128" s="54"/>
      <c r="K128" s="54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24.95" customHeight="1">
      <c r="A129" s="31"/>
      <c r="B129" s="32"/>
      <c r="C129" s="20" t="s">
        <v>114</v>
      </c>
      <c r="D129" s="33"/>
      <c r="E129" s="33"/>
      <c r="F129" s="33"/>
      <c r="G129" s="33"/>
      <c r="H129" s="33"/>
      <c r="I129" s="107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07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16</v>
      </c>
      <c r="D131" s="33"/>
      <c r="E131" s="33"/>
      <c r="F131" s="33"/>
      <c r="G131" s="33"/>
      <c r="H131" s="33"/>
      <c r="I131" s="107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6.5" customHeight="1">
      <c r="A132" s="31"/>
      <c r="B132" s="32"/>
      <c r="C132" s="33"/>
      <c r="D132" s="33"/>
      <c r="E132" s="252" t="str">
        <f>E7</f>
        <v>Cvičební sál</v>
      </c>
      <c r="F132" s="267"/>
      <c r="G132" s="267"/>
      <c r="H132" s="267"/>
      <c r="I132" s="107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6.95" customHeight="1">
      <c r="A133" s="31"/>
      <c r="B133" s="32"/>
      <c r="C133" s="33"/>
      <c r="D133" s="33"/>
      <c r="E133" s="33"/>
      <c r="F133" s="33"/>
      <c r="G133" s="33"/>
      <c r="H133" s="33"/>
      <c r="I133" s="107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2" customHeight="1">
      <c r="A134" s="31"/>
      <c r="B134" s="32"/>
      <c r="C134" s="26" t="s">
        <v>20</v>
      </c>
      <c r="D134" s="33"/>
      <c r="E134" s="33"/>
      <c r="F134" s="24" t="str">
        <f>F10</f>
        <v xml:space="preserve"> </v>
      </c>
      <c r="G134" s="33"/>
      <c r="H134" s="33"/>
      <c r="I134" s="109" t="s">
        <v>22</v>
      </c>
      <c r="J134" s="63">
        <f>IF(J10="","",J10)</f>
        <v>44000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6.95" customHeight="1">
      <c r="A135" s="31"/>
      <c r="B135" s="32"/>
      <c r="C135" s="33"/>
      <c r="D135" s="33"/>
      <c r="E135" s="33"/>
      <c r="F135" s="33"/>
      <c r="G135" s="33"/>
      <c r="H135" s="33"/>
      <c r="I135" s="107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5.2" customHeight="1">
      <c r="A136" s="31"/>
      <c r="B136" s="32"/>
      <c r="C136" s="26" t="s">
        <v>23</v>
      </c>
      <c r="D136" s="33"/>
      <c r="E136" s="33"/>
      <c r="F136" s="24" t="str">
        <f>E13</f>
        <v xml:space="preserve"> </v>
      </c>
      <c r="G136" s="33"/>
      <c r="H136" s="33"/>
      <c r="I136" s="109" t="s">
        <v>28</v>
      </c>
      <c r="J136" s="29" t="str">
        <f>E19</f>
        <v xml:space="preserve"> </v>
      </c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5.2" customHeight="1">
      <c r="A137" s="31"/>
      <c r="B137" s="32"/>
      <c r="C137" s="26" t="s">
        <v>26</v>
      </c>
      <c r="D137" s="33"/>
      <c r="E137" s="33"/>
      <c r="F137" s="24" t="str">
        <f>IF(E16="","",E16)</f>
        <v>Vyplň údaj</v>
      </c>
      <c r="G137" s="33"/>
      <c r="H137" s="33"/>
      <c r="I137" s="109" t="s">
        <v>30</v>
      </c>
      <c r="J137" s="29" t="str">
        <f>E22</f>
        <v xml:space="preserve"> </v>
      </c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0.35" customHeight="1">
      <c r="A138" s="31"/>
      <c r="B138" s="32"/>
      <c r="C138" s="33"/>
      <c r="D138" s="33"/>
      <c r="E138" s="33"/>
      <c r="F138" s="33"/>
      <c r="G138" s="33"/>
      <c r="H138" s="33"/>
      <c r="I138" s="107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11" customFormat="1" ht="29.25" customHeight="1">
      <c r="A139" s="167"/>
      <c r="B139" s="168"/>
      <c r="C139" s="169" t="s">
        <v>115</v>
      </c>
      <c r="D139" s="170" t="s">
        <v>57</v>
      </c>
      <c r="E139" s="170" t="s">
        <v>53</v>
      </c>
      <c r="F139" s="170" t="s">
        <v>54</v>
      </c>
      <c r="G139" s="170" t="s">
        <v>116</v>
      </c>
      <c r="H139" s="170" t="s">
        <v>117</v>
      </c>
      <c r="I139" s="171" t="s">
        <v>118</v>
      </c>
      <c r="J139" s="172" t="s">
        <v>83</v>
      </c>
      <c r="K139" s="173" t="s">
        <v>119</v>
      </c>
      <c r="L139" s="174"/>
      <c r="M139" s="72" t="s">
        <v>1</v>
      </c>
      <c r="N139" s="73" t="s">
        <v>36</v>
      </c>
      <c r="O139" s="73" t="s">
        <v>120</v>
      </c>
      <c r="P139" s="73" t="s">
        <v>121</v>
      </c>
      <c r="Q139" s="73" t="s">
        <v>122</v>
      </c>
      <c r="R139" s="73" t="s">
        <v>123</v>
      </c>
      <c r="S139" s="73" t="s">
        <v>124</v>
      </c>
      <c r="T139" s="73" t="s">
        <v>125</v>
      </c>
      <c r="U139" s="74" t="s">
        <v>126</v>
      </c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</row>
    <row r="140" spans="1:63" s="2" customFormat="1" ht="22.7" customHeight="1">
      <c r="A140" s="31"/>
      <c r="B140" s="32"/>
      <c r="C140" s="79" t="s">
        <v>127</v>
      </c>
      <c r="D140" s="33"/>
      <c r="E140" s="33"/>
      <c r="F140" s="33"/>
      <c r="G140" s="33"/>
      <c r="H140" s="33"/>
      <c r="I140" s="107"/>
      <c r="J140" s="175">
        <f>BK140</f>
        <v>0</v>
      </c>
      <c r="K140" s="33"/>
      <c r="L140" s="36"/>
      <c r="M140" s="75"/>
      <c r="N140" s="176"/>
      <c r="O140" s="76"/>
      <c r="P140" s="177">
        <f>P141+P286+P354</f>
        <v>0</v>
      </c>
      <c r="Q140" s="76"/>
      <c r="R140" s="177">
        <f>R141+R286+R354</f>
        <v>205.20624458999998</v>
      </c>
      <c r="S140" s="76"/>
      <c r="T140" s="177">
        <f>T141+T286+T354</f>
        <v>167.225897</v>
      </c>
      <c r="U140" s="77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71</v>
      </c>
      <c r="AU140" s="14" t="s">
        <v>85</v>
      </c>
      <c r="BK140" s="178">
        <f>BK141+BK286+BK354</f>
        <v>0</v>
      </c>
    </row>
    <row r="141" spans="2:63" s="12" customFormat="1" ht="25.9" customHeight="1">
      <c r="B141" s="179"/>
      <c r="C141" s="180"/>
      <c r="D141" s="181" t="s">
        <v>71</v>
      </c>
      <c r="E141" s="182" t="s">
        <v>128</v>
      </c>
      <c r="F141" s="182" t="s">
        <v>129</v>
      </c>
      <c r="G141" s="180"/>
      <c r="H141" s="180"/>
      <c r="I141" s="183"/>
      <c r="J141" s="184">
        <f>BK141</f>
        <v>0</v>
      </c>
      <c r="K141" s="180"/>
      <c r="L141" s="185"/>
      <c r="M141" s="186"/>
      <c r="N141" s="187"/>
      <c r="O141" s="187"/>
      <c r="P141" s="188">
        <f>P142+P176+P183+P192+P195+P208+P233+P247+P275+P281</f>
        <v>0</v>
      </c>
      <c r="Q141" s="187"/>
      <c r="R141" s="188">
        <f>R142+R176+R183+R192+R195+R208+R233+R247+R275+R281</f>
        <v>204.5800971</v>
      </c>
      <c r="S141" s="187"/>
      <c r="T141" s="188">
        <f>T142+T176+T183+T192+T195+T208+T233+T247+T275+T281</f>
        <v>167.219897</v>
      </c>
      <c r="U141" s="189"/>
      <c r="AR141" s="190" t="s">
        <v>77</v>
      </c>
      <c r="AT141" s="191" t="s">
        <v>71</v>
      </c>
      <c r="AU141" s="191" t="s">
        <v>72</v>
      </c>
      <c r="AY141" s="190" t="s">
        <v>130</v>
      </c>
      <c r="BK141" s="192">
        <f>BK142+BK176+BK183+BK192+BK195+BK208+BK233+BK247+BK275+BK281</f>
        <v>0</v>
      </c>
    </row>
    <row r="142" spans="2:63" s="12" customFormat="1" ht="22.7" customHeight="1">
      <c r="B142" s="179"/>
      <c r="C142" s="180"/>
      <c r="D142" s="181" t="s">
        <v>71</v>
      </c>
      <c r="E142" s="193" t="s">
        <v>77</v>
      </c>
      <c r="F142" s="193" t="s">
        <v>131</v>
      </c>
      <c r="G142" s="180"/>
      <c r="H142" s="180"/>
      <c r="I142" s="183"/>
      <c r="J142" s="194">
        <f>BK142</f>
        <v>0</v>
      </c>
      <c r="K142" s="180"/>
      <c r="L142" s="185"/>
      <c r="M142" s="186"/>
      <c r="N142" s="187"/>
      <c r="O142" s="187"/>
      <c r="P142" s="188">
        <f>SUM(P143:P175)</f>
        <v>0</v>
      </c>
      <c r="Q142" s="187"/>
      <c r="R142" s="188">
        <f>SUM(R143:R175)</f>
        <v>0.09055</v>
      </c>
      <c r="S142" s="187"/>
      <c r="T142" s="188">
        <f>SUM(T143:T175)</f>
        <v>139.405</v>
      </c>
      <c r="U142" s="189"/>
      <c r="AR142" s="190" t="s">
        <v>77</v>
      </c>
      <c r="AT142" s="191" t="s">
        <v>71</v>
      </c>
      <c r="AU142" s="191" t="s">
        <v>77</v>
      </c>
      <c r="AY142" s="190" t="s">
        <v>130</v>
      </c>
      <c r="BK142" s="192">
        <f>SUM(BK143:BK175)</f>
        <v>0</v>
      </c>
    </row>
    <row r="143" spans="1:65" s="2" customFormat="1" ht="21.75" customHeight="1">
      <c r="A143" s="31"/>
      <c r="B143" s="32"/>
      <c r="C143" s="195" t="s">
        <v>77</v>
      </c>
      <c r="D143" s="195" t="s">
        <v>132</v>
      </c>
      <c r="E143" s="196" t="s">
        <v>133</v>
      </c>
      <c r="F143" s="197" t="s">
        <v>134</v>
      </c>
      <c r="G143" s="198" t="s">
        <v>135</v>
      </c>
      <c r="H143" s="199">
        <v>53</v>
      </c>
      <c r="I143" s="200"/>
      <c r="J143" s="201">
        <f aca="true" t="shared" si="0" ref="J143:J175">ROUND(I143*H143,2)</f>
        <v>0</v>
      </c>
      <c r="K143" s="202"/>
      <c r="L143" s="36"/>
      <c r="M143" s="203" t="s">
        <v>1</v>
      </c>
      <c r="N143" s="204" t="s">
        <v>37</v>
      </c>
      <c r="O143" s="68"/>
      <c r="P143" s="205">
        <f aca="true" t="shared" si="1" ref="P143:P175">O143*H143</f>
        <v>0</v>
      </c>
      <c r="Q143" s="205">
        <v>0</v>
      </c>
      <c r="R143" s="205">
        <f aca="true" t="shared" si="2" ref="R143:R175">Q143*H143</f>
        <v>0</v>
      </c>
      <c r="S143" s="205">
        <v>0</v>
      </c>
      <c r="T143" s="205">
        <f aca="true" t="shared" si="3" ref="T143:T175">S143*H143</f>
        <v>0</v>
      </c>
      <c r="U143" s="206" t="s">
        <v>1</v>
      </c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136</v>
      </c>
      <c r="AT143" s="207" t="s">
        <v>132</v>
      </c>
      <c r="AU143" s="207" t="s">
        <v>79</v>
      </c>
      <c r="AY143" s="14" t="s">
        <v>130</v>
      </c>
      <c r="BE143" s="208">
        <f aca="true" t="shared" si="4" ref="BE143:BE175">IF(N143="základní",J143,0)</f>
        <v>0</v>
      </c>
      <c r="BF143" s="208">
        <f aca="true" t="shared" si="5" ref="BF143:BF175">IF(N143="snížená",J143,0)</f>
        <v>0</v>
      </c>
      <c r="BG143" s="208">
        <f aca="true" t="shared" si="6" ref="BG143:BG175">IF(N143="zákl. přenesená",J143,0)</f>
        <v>0</v>
      </c>
      <c r="BH143" s="208">
        <f aca="true" t="shared" si="7" ref="BH143:BH175">IF(N143="sníž. přenesená",J143,0)</f>
        <v>0</v>
      </c>
      <c r="BI143" s="208">
        <f aca="true" t="shared" si="8" ref="BI143:BI175">IF(N143="nulová",J143,0)</f>
        <v>0</v>
      </c>
      <c r="BJ143" s="14" t="s">
        <v>77</v>
      </c>
      <c r="BK143" s="208">
        <f aca="true" t="shared" si="9" ref="BK143:BK175">ROUND(I143*H143,2)</f>
        <v>0</v>
      </c>
      <c r="BL143" s="14" t="s">
        <v>136</v>
      </c>
      <c r="BM143" s="207" t="s">
        <v>137</v>
      </c>
    </row>
    <row r="144" spans="1:65" s="2" customFormat="1" ht="21.75" customHeight="1">
      <c r="A144" s="31"/>
      <c r="B144" s="32"/>
      <c r="C144" s="195" t="s">
        <v>79</v>
      </c>
      <c r="D144" s="195" t="s">
        <v>132</v>
      </c>
      <c r="E144" s="196" t="s">
        <v>138</v>
      </c>
      <c r="F144" s="197" t="s">
        <v>139</v>
      </c>
      <c r="G144" s="198" t="s">
        <v>140</v>
      </c>
      <c r="H144" s="199">
        <v>12</v>
      </c>
      <c r="I144" s="200"/>
      <c r="J144" s="201">
        <f t="shared" si="0"/>
        <v>0</v>
      </c>
      <c r="K144" s="202"/>
      <c r="L144" s="36"/>
      <c r="M144" s="203" t="s">
        <v>1</v>
      </c>
      <c r="N144" s="204" t="s">
        <v>37</v>
      </c>
      <c r="O144" s="6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5">
        <f t="shared" si="3"/>
        <v>0</v>
      </c>
      <c r="U144" s="206" t="s">
        <v>1</v>
      </c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136</v>
      </c>
      <c r="AT144" s="207" t="s">
        <v>132</v>
      </c>
      <c r="AU144" s="207" t="s">
        <v>79</v>
      </c>
      <c r="AY144" s="14" t="s">
        <v>130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4" t="s">
        <v>77</v>
      </c>
      <c r="BK144" s="208">
        <f t="shared" si="9"/>
        <v>0</v>
      </c>
      <c r="BL144" s="14" t="s">
        <v>136</v>
      </c>
      <c r="BM144" s="207" t="s">
        <v>141</v>
      </c>
    </row>
    <row r="145" spans="1:65" s="2" customFormat="1" ht="16.5" customHeight="1">
      <c r="A145" s="31"/>
      <c r="B145" s="32"/>
      <c r="C145" s="195" t="s">
        <v>142</v>
      </c>
      <c r="D145" s="195" t="s">
        <v>132</v>
      </c>
      <c r="E145" s="196" t="s">
        <v>143</v>
      </c>
      <c r="F145" s="197" t="s">
        <v>144</v>
      </c>
      <c r="G145" s="198" t="s">
        <v>140</v>
      </c>
      <c r="H145" s="199">
        <v>12</v>
      </c>
      <c r="I145" s="200"/>
      <c r="J145" s="201">
        <f t="shared" si="0"/>
        <v>0</v>
      </c>
      <c r="K145" s="202"/>
      <c r="L145" s="36"/>
      <c r="M145" s="203" t="s">
        <v>1</v>
      </c>
      <c r="N145" s="204" t="s">
        <v>37</v>
      </c>
      <c r="O145" s="68"/>
      <c r="P145" s="205">
        <f t="shared" si="1"/>
        <v>0</v>
      </c>
      <c r="Q145" s="205">
        <v>5E-05</v>
      </c>
      <c r="R145" s="205">
        <f t="shared" si="2"/>
        <v>0.0006000000000000001</v>
      </c>
      <c r="S145" s="205">
        <v>0</v>
      </c>
      <c r="T145" s="205">
        <f t="shared" si="3"/>
        <v>0</v>
      </c>
      <c r="U145" s="206" t="s">
        <v>1</v>
      </c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136</v>
      </c>
      <c r="AT145" s="207" t="s">
        <v>132</v>
      </c>
      <c r="AU145" s="207" t="s">
        <v>79</v>
      </c>
      <c r="AY145" s="14" t="s">
        <v>130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4" t="s">
        <v>77</v>
      </c>
      <c r="BK145" s="208">
        <f t="shared" si="9"/>
        <v>0</v>
      </c>
      <c r="BL145" s="14" t="s">
        <v>136</v>
      </c>
      <c r="BM145" s="207" t="s">
        <v>145</v>
      </c>
    </row>
    <row r="146" spans="1:65" s="2" customFormat="1" ht="21.75" customHeight="1">
      <c r="A146" s="31"/>
      <c r="B146" s="32"/>
      <c r="C146" s="195" t="s">
        <v>136</v>
      </c>
      <c r="D146" s="195" t="s">
        <v>132</v>
      </c>
      <c r="E146" s="196" t="s">
        <v>146</v>
      </c>
      <c r="F146" s="197" t="s">
        <v>147</v>
      </c>
      <c r="G146" s="198" t="s">
        <v>135</v>
      </c>
      <c r="H146" s="199">
        <v>115</v>
      </c>
      <c r="I146" s="200"/>
      <c r="J146" s="201">
        <f t="shared" si="0"/>
        <v>0</v>
      </c>
      <c r="K146" s="202"/>
      <c r="L146" s="36"/>
      <c r="M146" s="203" t="s">
        <v>1</v>
      </c>
      <c r="N146" s="204" t="s">
        <v>37</v>
      </c>
      <c r="O146" s="68"/>
      <c r="P146" s="205">
        <f t="shared" si="1"/>
        <v>0</v>
      </c>
      <c r="Q146" s="205">
        <v>0</v>
      </c>
      <c r="R146" s="205">
        <f t="shared" si="2"/>
        <v>0</v>
      </c>
      <c r="S146" s="205">
        <v>0.62</v>
      </c>
      <c r="T146" s="205">
        <f t="shared" si="3"/>
        <v>71.3</v>
      </c>
      <c r="U146" s="206" t="s">
        <v>1</v>
      </c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136</v>
      </c>
      <c r="AT146" s="207" t="s">
        <v>132</v>
      </c>
      <c r="AU146" s="207" t="s">
        <v>79</v>
      </c>
      <c r="AY146" s="14" t="s">
        <v>130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4" t="s">
        <v>77</v>
      </c>
      <c r="BK146" s="208">
        <f t="shared" si="9"/>
        <v>0</v>
      </c>
      <c r="BL146" s="14" t="s">
        <v>136</v>
      </c>
      <c r="BM146" s="207" t="s">
        <v>148</v>
      </c>
    </row>
    <row r="147" spans="1:65" s="2" customFormat="1" ht="21.75" customHeight="1">
      <c r="A147" s="31"/>
      <c r="B147" s="32"/>
      <c r="C147" s="195" t="s">
        <v>149</v>
      </c>
      <c r="D147" s="195" t="s">
        <v>132</v>
      </c>
      <c r="E147" s="196" t="s">
        <v>150</v>
      </c>
      <c r="F147" s="197" t="s">
        <v>151</v>
      </c>
      <c r="G147" s="198" t="s">
        <v>135</v>
      </c>
      <c r="H147" s="199">
        <v>115</v>
      </c>
      <c r="I147" s="200"/>
      <c r="J147" s="201">
        <f t="shared" si="0"/>
        <v>0</v>
      </c>
      <c r="K147" s="202"/>
      <c r="L147" s="36"/>
      <c r="M147" s="203" t="s">
        <v>1</v>
      </c>
      <c r="N147" s="204" t="s">
        <v>37</v>
      </c>
      <c r="O147" s="68"/>
      <c r="P147" s="205">
        <f t="shared" si="1"/>
        <v>0</v>
      </c>
      <c r="Q147" s="205">
        <v>0.0003</v>
      </c>
      <c r="R147" s="205">
        <f t="shared" si="2"/>
        <v>0.034499999999999996</v>
      </c>
      <c r="S147" s="205">
        <v>0.512</v>
      </c>
      <c r="T147" s="205">
        <f t="shared" si="3"/>
        <v>58.88</v>
      </c>
      <c r="U147" s="206" t="s">
        <v>1</v>
      </c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136</v>
      </c>
      <c r="AT147" s="207" t="s">
        <v>132</v>
      </c>
      <c r="AU147" s="207" t="s">
        <v>79</v>
      </c>
      <c r="AY147" s="14" t="s">
        <v>130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4" t="s">
        <v>77</v>
      </c>
      <c r="BK147" s="208">
        <f t="shared" si="9"/>
        <v>0</v>
      </c>
      <c r="BL147" s="14" t="s">
        <v>136</v>
      </c>
      <c r="BM147" s="207" t="s">
        <v>152</v>
      </c>
    </row>
    <row r="148" spans="1:65" s="2" customFormat="1" ht="16.5" customHeight="1">
      <c r="A148" s="31"/>
      <c r="B148" s="32"/>
      <c r="C148" s="195" t="s">
        <v>153</v>
      </c>
      <c r="D148" s="195" t="s">
        <v>132</v>
      </c>
      <c r="E148" s="196" t="s">
        <v>154</v>
      </c>
      <c r="F148" s="197" t="s">
        <v>155</v>
      </c>
      <c r="G148" s="198" t="s">
        <v>156</v>
      </c>
      <c r="H148" s="199">
        <v>45</v>
      </c>
      <c r="I148" s="200"/>
      <c r="J148" s="201">
        <f t="shared" si="0"/>
        <v>0</v>
      </c>
      <c r="K148" s="202"/>
      <c r="L148" s="36"/>
      <c r="M148" s="203" t="s">
        <v>1</v>
      </c>
      <c r="N148" s="204" t="s">
        <v>37</v>
      </c>
      <c r="O148" s="68"/>
      <c r="P148" s="205">
        <f t="shared" si="1"/>
        <v>0</v>
      </c>
      <c r="Q148" s="205">
        <v>0</v>
      </c>
      <c r="R148" s="205">
        <f t="shared" si="2"/>
        <v>0</v>
      </c>
      <c r="S148" s="205">
        <v>0.205</v>
      </c>
      <c r="T148" s="205">
        <f t="shared" si="3"/>
        <v>9.225</v>
      </c>
      <c r="U148" s="206" t="s">
        <v>1</v>
      </c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136</v>
      </c>
      <c r="AT148" s="207" t="s">
        <v>132</v>
      </c>
      <c r="AU148" s="207" t="s">
        <v>79</v>
      </c>
      <c r="AY148" s="14" t="s">
        <v>130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4" t="s">
        <v>77</v>
      </c>
      <c r="BK148" s="208">
        <f t="shared" si="9"/>
        <v>0</v>
      </c>
      <c r="BL148" s="14" t="s">
        <v>136</v>
      </c>
      <c r="BM148" s="207" t="s">
        <v>157</v>
      </c>
    </row>
    <row r="149" spans="1:65" s="2" customFormat="1" ht="21.75" customHeight="1">
      <c r="A149" s="31"/>
      <c r="B149" s="32"/>
      <c r="C149" s="195" t="s">
        <v>158</v>
      </c>
      <c r="D149" s="195" t="s">
        <v>132</v>
      </c>
      <c r="E149" s="196" t="s">
        <v>159</v>
      </c>
      <c r="F149" s="197" t="s">
        <v>160</v>
      </c>
      <c r="G149" s="198" t="s">
        <v>140</v>
      </c>
      <c r="H149" s="199">
        <v>2</v>
      </c>
      <c r="I149" s="200"/>
      <c r="J149" s="201">
        <f t="shared" si="0"/>
        <v>0</v>
      </c>
      <c r="K149" s="202"/>
      <c r="L149" s="36"/>
      <c r="M149" s="203" t="s">
        <v>1</v>
      </c>
      <c r="N149" s="204" t="s">
        <v>37</v>
      </c>
      <c r="O149" s="68"/>
      <c r="P149" s="205">
        <f t="shared" si="1"/>
        <v>0</v>
      </c>
      <c r="Q149" s="205">
        <v>0.00065</v>
      </c>
      <c r="R149" s="205">
        <f t="shared" si="2"/>
        <v>0.0013</v>
      </c>
      <c r="S149" s="205">
        <v>0</v>
      </c>
      <c r="T149" s="205">
        <f t="shared" si="3"/>
        <v>0</v>
      </c>
      <c r="U149" s="206" t="s">
        <v>1</v>
      </c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136</v>
      </c>
      <c r="AT149" s="207" t="s">
        <v>132</v>
      </c>
      <c r="AU149" s="207" t="s">
        <v>79</v>
      </c>
      <c r="AY149" s="14" t="s">
        <v>130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4" t="s">
        <v>77</v>
      </c>
      <c r="BK149" s="208">
        <f t="shared" si="9"/>
        <v>0</v>
      </c>
      <c r="BL149" s="14" t="s">
        <v>136</v>
      </c>
      <c r="BM149" s="207" t="s">
        <v>161</v>
      </c>
    </row>
    <row r="150" spans="1:65" s="2" customFormat="1" ht="21.75" customHeight="1">
      <c r="A150" s="31"/>
      <c r="B150" s="32"/>
      <c r="C150" s="195" t="s">
        <v>162</v>
      </c>
      <c r="D150" s="195" t="s">
        <v>132</v>
      </c>
      <c r="E150" s="196" t="s">
        <v>163</v>
      </c>
      <c r="F150" s="197" t="s">
        <v>164</v>
      </c>
      <c r="G150" s="198" t="s">
        <v>140</v>
      </c>
      <c r="H150" s="199">
        <v>2</v>
      </c>
      <c r="I150" s="200"/>
      <c r="J150" s="201">
        <f t="shared" si="0"/>
        <v>0</v>
      </c>
      <c r="K150" s="202"/>
      <c r="L150" s="36"/>
      <c r="M150" s="203" t="s">
        <v>1</v>
      </c>
      <c r="N150" s="204" t="s">
        <v>37</v>
      </c>
      <c r="O150" s="68"/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5">
        <f t="shared" si="3"/>
        <v>0</v>
      </c>
      <c r="U150" s="206" t="s">
        <v>1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136</v>
      </c>
      <c r="AT150" s="207" t="s">
        <v>132</v>
      </c>
      <c r="AU150" s="207" t="s">
        <v>79</v>
      </c>
      <c r="AY150" s="14" t="s">
        <v>130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4" t="s">
        <v>77</v>
      </c>
      <c r="BK150" s="208">
        <f t="shared" si="9"/>
        <v>0</v>
      </c>
      <c r="BL150" s="14" t="s">
        <v>136</v>
      </c>
      <c r="BM150" s="207" t="s">
        <v>165</v>
      </c>
    </row>
    <row r="151" spans="1:65" s="2" customFormat="1" ht="16.5" customHeight="1">
      <c r="A151" s="31"/>
      <c r="B151" s="32"/>
      <c r="C151" s="195" t="s">
        <v>166</v>
      </c>
      <c r="D151" s="195" t="s">
        <v>132</v>
      </c>
      <c r="E151" s="196" t="s">
        <v>167</v>
      </c>
      <c r="F151" s="197" t="s">
        <v>168</v>
      </c>
      <c r="G151" s="198" t="s">
        <v>156</v>
      </c>
      <c r="H151" s="199">
        <v>45</v>
      </c>
      <c r="I151" s="200"/>
      <c r="J151" s="201">
        <f t="shared" si="0"/>
        <v>0</v>
      </c>
      <c r="K151" s="202"/>
      <c r="L151" s="36"/>
      <c r="M151" s="203" t="s">
        <v>1</v>
      </c>
      <c r="N151" s="204" t="s">
        <v>37</v>
      </c>
      <c r="O151" s="68"/>
      <c r="P151" s="205">
        <f t="shared" si="1"/>
        <v>0</v>
      </c>
      <c r="Q151" s="205">
        <v>0.00055</v>
      </c>
      <c r="R151" s="205">
        <f t="shared" si="2"/>
        <v>0.02475</v>
      </c>
      <c r="S151" s="205">
        <v>0</v>
      </c>
      <c r="T151" s="205">
        <f t="shared" si="3"/>
        <v>0</v>
      </c>
      <c r="U151" s="206" t="s">
        <v>1</v>
      </c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136</v>
      </c>
      <c r="AT151" s="207" t="s">
        <v>132</v>
      </c>
      <c r="AU151" s="207" t="s">
        <v>79</v>
      </c>
      <c r="AY151" s="14" t="s">
        <v>130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4" t="s">
        <v>77</v>
      </c>
      <c r="BK151" s="208">
        <f t="shared" si="9"/>
        <v>0</v>
      </c>
      <c r="BL151" s="14" t="s">
        <v>136</v>
      </c>
      <c r="BM151" s="207" t="s">
        <v>169</v>
      </c>
    </row>
    <row r="152" spans="1:65" s="2" customFormat="1" ht="16.5" customHeight="1">
      <c r="A152" s="31"/>
      <c r="B152" s="32"/>
      <c r="C152" s="195" t="s">
        <v>170</v>
      </c>
      <c r="D152" s="195" t="s">
        <v>132</v>
      </c>
      <c r="E152" s="196" t="s">
        <v>171</v>
      </c>
      <c r="F152" s="197" t="s">
        <v>172</v>
      </c>
      <c r="G152" s="198" t="s">
        <v>156</v>
      </c>
      <c r="H152" s="199">
        <v>45</v>
      </c>
      <c r="I152" s="200"/>
      <c r="J152" s="201">
        <f t="shared" si="0"/>
        <v>0</v>
      </c>
      <c r="K152" s="202"/>
      <c r="L152" s="36"/>
      <c r="M152" s="203" t="s">
        <v>1</v>
      </c>
      <c r="N152" s="204" t="s">
        <v>37</v>
      </c>
      <c r="O152" s="68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5">
        <f t="shared" si="3"/>
        <v>0</v>
      </c>
      <c r="U152" s="206" t="s">
        <v>1</v>
      </c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136</v>
      </c>
      <c r="AT152" s="207" t="s">
        <v>132</v>
      </c>
      <c r="AU152" s="207" t="s">
        <v>79</v>
      </c>
      <c r="AY152" s="14" t="s">
        <v>130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4" t="s">
        <v>77</v>
      </c>
      <c r="BK152" s="208">
        <f t="shared" si="9"/>
        <v>0</v>
      </c>
      <c r="BL152" s="14" t="s">
        <v>136</v>
      </c>
      <c r="BM152" s="207" t="s">
        <v>173</v>
      </c>
    </row>
    <row r="153" spans="1:65" s="2" customFormat="1" ht="21.75" customHeight="1">
      <c r="A153" s="31"/>
      <c r="B153" s="32"/>
      <c r="C153" s="195" t="s">
        <v>174</v>
      </c>
      <c r="D153" s="195" t="s">
        <v>132</v>
      </c>
      <c r="E153" s="196" t="s">
        <v>175</v>
      </c>
      <c r="F153" s="197" t="s">
        <v>176</v>
      </c>
      <c r="G153" s="198" t="s">
        <v>156</v>
      </c>
      <c r="H153" s="199">
        <v>30</v>
      </c>
      <c r="I153" s="200"/>
      <c r="J153" s="201">
        <f t="shared" si="0"/>
        <v>0</v>
      </c>
      <c r="K153" s="202"/>
      <c r="L153" s="36"/>
      <c r="M153" s="203" t="s">
        <v>1</v>
      </c>
      <c r="N153" s="204" t="s">
        <v>37</v>
      </c>
      <c r="O153" s="68"/>
      <c r="P153" s="205">
        <f t="shared" si="1"/>
        <v>0</v>
      </c>
      <c r="Q153" s="205">
        <v>0.00014</v>
      </c>
      <c r="R153" s="205">
        <f t="shared" si="2"/>
        <v>0.0042</v>
      </c>
      <c r="S153" s="205">
        <v>0</v>
      </c>
      <c r="T153" s="205">
        <f t="shared" si="3"/>
        <v>0</v>
      </c>
      <c r="U153" s="206" t="s">
        <v>1</v>
      </c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136</v>
      </c>
      <c r="AT153" s="207" t="s">
        <v>132</v>
      </c>
      <c r="AU153" s="207" t="s">
        <v>79</v>
      </c>
      <c r="AY153" s="14" t="s">
        <v>130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4" t="s">
        <v>77</v>
      </c>
      <c r="BK153" s="208">
        <f t="shared" si="9"/>
        <v>0</v>
      </c>
      <c r="BL153" s="14" t="s">
        <v>136</v>
      </c>
      <c r="BM153" s="207" t="s">
        <v>177</v>
      </c>
    </row>
    <row r="154" spans="1:65" s="2" customFormat="1" ht="21.75" customHeight="1">
      <c r="A154" s="31"/>
      <c r="B154" s="32"/>
      <c r="C154" s="195" t="s">
        <v>178</v>
      </c>
      <c r="D154" s="195" t="s">
        <v>132</v>
      </c>
      <c r="E154" s="196" t="s">
        <v>179</v>
      </c>
      <c r="F154" s="197" t="s">
        <v>180</v>
      </c>
      <c r="G154" s="198" t="s">
        <v>156</v>
      </c>
      <c r="H154" s="199">
        <v>30</v>
      </c>
      <c r="I154" s="200"/>
      <c r="J154" s="201">
        <f t="shared" si="0"/>
        <v>0</v>
      </c>
      <c r="K154" s="202"/>
      <c r="L154" s="36"/>
      <c r="M154" s="203" t="s">
        <v>1</v>
      </c>
      <c r="N154" s="204" t="s">
        <v>37</v>
      </c>
      <c r="O154" s="68"/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5">
        <f t="shared" si="3"/>
        <v>0</v>
      </c>
      <c r="U154" s="206" t="s">
        <v>1</v>
      </c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136</v>
      </c>
      <c r="AT154" s="207" t="s">
        <v>132</v>
      </c>
      <c r="AU154" s="207" t="s">
        <v>79</v>
      </c>
      <c r="AY154" s="14" t="s">
        <v>130</v>
      </c>
      <c r="BE154" s="208">
        <f t="shared" si="4"/>
        <v>0</v>
      </c>
      <c r="BF154" s="208">
        <f t="shared" si="5"/>
        <v>0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4" t="s">
        <v>77</v>
      </c>
      <c r="BK154" s="208">
        <f t="shared" si="9"/>
        <v>0</v>
      </c>
      <c r="BL154" s="14" t="s">
        <v>136</v>
      </c>
      <c r="BM154" s="207" t="s">
        <v>181</v>
      </c>
    </row>
    <row r="155" spans="1:65" s="2" customFormat="1" ht="16.5" customHeight="1">
      <c r="A155" s="31"/>
      <c r="B155" s="32"/>
      <c r="C155" s="195" t="s">
        <v>182</v>
      </c>
      <c r="D155" s="195" t="s">
        <v>132</v>
      </c>
      <c r="E155" s="196" t="s">
        <v>183</v>
      </c>
      <c r="F155" s="197" t="s">
        <v>184</v>
      </c>
      <c r="G155" s="198" t="s">
        <v>135</v>
      </c>
      <c r="H155" s="199">
        <v>53</v>
      </c>
      <c r="I155" s="200"/>
      <c r="J155" s="201">
        <f t="shared" si="0"/>
        <v>0</v>
      </c>
      <c r="K155" s="202"/>
      <c r="L155" s="36"/>
      <c r="M155" s="203" t="s">
        <v>1</v>
      </c>
      <c r="N155" s="204" t="s">
        <v>37</v>
      </c>
      <c r="O155" s="68"/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5">
        <f t="shared" si="3"/>
        <v>0</v>
      </c>
      <c r="U155" s="206" t="s">
        <v>1</v>
      </c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136</v>
      </c>
      <c r="AT155" s="207" t="s">
        <v>132</v>
      </c>
      <c r="AU155" s="207" t="s">
        <v>79</v>
      </c>
      <c r="AY155" s="14" t="s">
        <v>130</v>
      </c>
      <c r="BE155" s="208">
        <f t="shared" si="4"/>
        <v>0</v>
      </c>
      <c r="BF155" s="208">
        <f t="shared" si="5"/>
        <v>0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4" t="s">
        <v>77</v>
      </c>
      <c r="BK155" s="208">
        <f t="shared" si="9"/>
        <v>0</v>
      </c>
      <c r="BL155" s="14" t="s">
        <v>136</v>
      </c>
      <c r="BM155" s="207" t="s">
        <v>185</v>
      </c>
    </row>
    <row r="156" spans="1:65" s="2" customFormat="1" ht="21.75" customHeight="1">
      <c r="A156" s="31"/>
      <c r="B156" s="32"/>
      <c r="C156" s="195" t="s">
        <v>186</v>
      </c>
      <c r="D156" s="195" t="s">
        <v>132</v>
      </c>
      <c r="E156" s="196" t="s">
        <v>187</v>
      </c>
      <c r="F156" s="197" t="s">
        <v>188</v>
      </c>
      <c r="G156" s="198" t="s">
        <v>189</v>
      </c>
      <c r="H156" s="199">
        <v>33.22</v>
      </c>
      <c r="I156" s="200"/>
      <c r="J156" s="201">
        <f t="shared" si="0"/>
        <v>0</v>
      </c>
      <c r="K156" s="202"/>
      <c r="L156" s="36"/>
      <c r="M156" s="203" t="s">
        <v>1</v>
      </c>
      <c r="N156" s="204" t="s">
        <v>37</v>
      </c>
      <c r="O156" s="68"/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5">
        <f t="shared" si="3"/>
        <v>0</v>
      </c>
      <c r="U156" s="206" t="s">
        <v>1</v>
      </c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136</v>
      </c>
      <c r="AT156" s="207" t="s">
        <v>132</v>
      </c>
      <c r="AU156" s="207" t="s">
        <v>79</v>
      </c>
      <c r="AY156" s="14" t="s">
        <v>130</v>
      </c>
      <c r="BE156" s="208">
        <f t="shared" si="4"/>
        <v>0</v>
      </c>
      <c r="BF156" s="208">
        <f t="shared" si="5"/>
        <v>0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4" t="s">
        <v>77</v>
      </c>
      <c r="BK156" s="208">
        <f t="shared" si="9"/>
        <v>0</v>
      </c>
      <c r="BL156" s="14" t="s">
        <v>136</v>
      </c>
      <c r="BM156" s="207" t="s">
        <v>190</v>
      </c>
    </row>
    <row r="157" spans="1:65" s="2" customFormat="1" ht="21.75" customHeight="1">
      <c r="A157" s="31"/>
      <c r="B157" s="32"/>
      <c r="C157" s="195" t="s">
        <v>8</v>
      </c>
      <c r="D157" s="195" t="s">
        <v>132</v>
      </c>
      <c r="E157" s="196" t="s">
        <v>191</v>
      </c>
      <c r="F157" s="197" t="s">
        <v>192</v>
      </c>
      <c r="G157" s="198" t="s">
        <v>156</v>
      </c>
      <c r="H157" s="199">
        <v>45</v>
      </c>
      <c r="I157" s="200"/>
      <c r="J157" s="201">
        <f t="shared" si="0"/>
        <v>0</v>
      </c>
      <c r="K157" s="202"/>
      <c r="L157" s="36"/>
      <c r="M157" s="203" t="s">
        <v>1</v>
      </c>
      <c r="N157" s="204" t="s">
        <v>37</v>
      </c>
      <c r="O157" s="68"/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5">
        <f t="shared" si="3"/>
        <v>0</v>
      </c>
      <c r="U157" s="206" t="s">
        <v>1</v>
      </c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136</v>
      </c>
      <c r="AT157" s="207" t="s">
        <v>132</v>
      </c>
      <c r="AU157" s="207" t="s">
        <v>79</v>
      </c>
      <c r="AY157" s="14" t="s">
        <v>130</v>
      </c>
      <c r="BE157" s="208">
        <f t="shared" si="4"/>
        <v>0</v>
      </c>
      <c r="BF157" s="208">
        <f t="shared" si="5"/>
        <v>0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4" t="s">
        <v>77</v>
      </c>
      <c r="BK157" s="208">
        <f t="shared" si="9"/>
        <v>0</v>
      </c>
      <c r="BL157" s="14" t="s">
        <v>136</v>
      </c>
      <c r="BM157" s="207" t="s">
        <v>193</v>
      </c>
    </row>
    <row r="158" spans="1:65" s="2" customFormat="1" ht="21.75" customHeight="1">
      <c r="A158" s="31"/>
      <c r="B158" s="32"/>
      <c r="C158" s="195" t="s">
        <v>194</v>
      </c>
      <c r="D158" s="195" t="s">
        <v>132</v>
      </c>
      <c r="E158" s="196" t="s">
        <v>195</v>
      </c>
      <c r="F158" s="197" t="s">
        <v>196</v>
      </c>
      <c r="G158" s="198" t="s">
        <v>189</v>
      </c>
      <c r="H158" s="199">
        <v>25.436</v>
      </c>
      <c r="I158" s="200"/>
      <c r="J158" s="201">
        <f t="shared" si="0"/>
        <v>0</v>
      </c>
      <c r="K158" s="202"/>
      <c r="L158" s="36"/>
      <c r="M158" s="203" t="s">
        <v>1</v>
      </c>
      <c r="N158" s="204" t="s">
        <v>37</v>
      </c>
      <c r="O158" s="68"/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5">
        <f t="shared" si="3"/>
        <v>0</v>
      </c>
      <c r="U158" s="206" t="s">
        <v>1</v>
      </c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136</v>
      </c>
      <c r="AT158" s="207" t="s">
        <v>132</v>
      </c>
      <c r="AU158" s="207" t="s">
        <v>79</v>
      </c>
      <c r="AY158" s="14" t="s">
        <v>130</v>
      </c>
      <c r="BE158" s="208">
        <f t="shared" si="4"/>
        <v>0</v>
      </c>
      <c r="BF158" s="208">
        <f t="shared" si="5"/>
        <v>0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4" t="s">
        <v>77</v>
      </c>
      <c r="BK158" s="208">
        <f t="shared" si="9"/>
        <v>0</v>
      </c>
      <c r="BL158" s="14" t="s">
        <v>136</v>
      </c>
      <c r="BM158" s="207" t="s">
        <v>197</v>
      </c>
    </row>
    <row r="159" spans="1:65" s="2" customFormat="1" ht="21.75" customHeight="1">
      <c r="A159" s="31"/>
      <c r="B159" s="32"/>
      <c r="C159" s="195" t="s">
        <v>198</v>
      </c>
      <c r="D159" s="195" t="s">
        <v>132</v>
      </c>
      <c r="E159" s="196" t="s">
        <v>199</v>
      </c>
      <c r="F159" s="197" t="s">
        <v>200</v>
      </c>
      <c r="G159" s="198" t="s">
        <v>189</v>
      </c>
      <c r="H159" s="199">
        <v>26.136</v>
      </c>
      <c r="I159" s="200"/>
      <c r="J159" s="201">
        <f t="shared" si="0"/>
        <v>0</v>
      </c>
      <c r="K159" s="202"/>
      <c r="L159" s="36"/>
      <c r="M159" s="203" t="s">
        <v>1</v>
      </c>
      <c r="N159" s="204" t="s">
        <v>37</v>
      </c>
      <c r="O159" s="68"/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5">
        <f t="shared" si="3"/>
        <v>0</v>
      </c>
      <c r="U159" s="206" t="s">
        <v>1</v>
      </c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136</v>
      </c>
      <c r="AT159" s="207" t="s">
        <v>132</v>
      </c>
      <c r="AU159" s="207" t="s">
        <v>79</v>
      </c>
      <c r="AY159" s="14" t="s">
        <v>130</v>
      </c>
      <c r="BE159" s="208">
        <f t="shared" si="4"/>
        <v>0</v>
      </c>
      <c r="BF159" s="208">
        <f t="shared" si="5"/>
        <v>0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4" t="s">
        <v>77</v>
      </c>
      <c r="BK159" s="208">
        <f t="shared" si="9"/>
        <v>0</v>
      </c>
      <c r="BL159" s="14" t="s">
        <v>136</v>
      </c>
      <c r="BM159" s="207" t="s">
        <v>201</v>
      </c>
    </row>
    <row r="160" spans="1:65" s="2" customFormat="1" ht="21.75" customHeight="1">
      <c r="A160" s="31"/>
      <c r="B160" s="32"/>
      <c r="C160" s="195" t="s">
        <v>202</v>
      </c>
      <c r="D160" s="195" t="s">
        <v>132</v>
      </c>
      <c r="E160" s="196" t="s">
        <v>203</v>
      </c>
      <c r="F160" s="197" t="s">
        <v>204</v>
      </c>
      <c r="G160" s="198" t="s">
        <v>189</v>
      </c>
      <c r="H160" s="199">
        <v>37.8</v>
      </c>
      <c r="I160" s="200"/>
      <c r="J160" s="201">
        <f t="shared" si="0"/>
        <v>0</v>
      </c>
      <c r="K160" s="202"/>
      <c r="L160" s="36"/>
      <c r="M160" s="203" t="s">
        <v>1</v>
      </c>
      <c r="N160" s="204" t="s">
        <v>37</v>
      </c>
      <c r="O160" s="68"/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5">
        <f t="shared" si="3"/>
        <v>0</v>
      </c>
      <c r="U160" s="206" t="s">
        <v>1</v>
      </c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136</v>
      </c>
      <c r="AT160" s="207" t="s">
        <v>132</v>
      </c>
      <c r="AU160" s="207" t="s">
        <v>79</v>
      </c>
      <c r="AY160" s="14" t="s">
        <v>130</v>
      </c>
      <c r="BE160" s="208">
        <f t="shared" si="4"/>
        <v>0</v>
      </c>
      <c r="BF160" s="208">
        <f t="shared" si="5"/>
        <v>0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4" t="s">
        <v>77</v>
      </c>
      <c r="BK160" s="208">
        <f t="shared" si="9"/>
        <v>0</v>
      </c>
      <c r="BL160" s="14" t="s">
        <v>136</v>
      </c>
      <c r="BM160" s="207" t="s">
        <v>205</v>
      </c>
    </row>
    <row r="161" spans="1:65" s="2" customFormat="1" ht="21.75" customHeight="1">
      <c r="A161" s="31"/>
      <c r="B161" s="32"/>
      <c r="C161" s="195" t="s">
        <v>206</v>
      </c>
      <c r="D161" s="195" t="s">
        <v>132</v>
      </c>
      <c r="E161" s="196" t="s">
        <v>207</v>
      </c>
      <c r="F161" s="197" t="s">
        <v>208</v>
      </c>
      <c r="G161" s="198" t="s">
        <v>189</v>
      </c>
      <c r="H161" s="199">
        <v>37.8</v>
      </c>
      <c r="I161" s="200"/>
      <c r="J161" s="201">
        <f t="shared" si="0"/>
        <v>0</v>
      </c>
      <c r="K161" s="202"/>
      <c r="L161" s="36"/>
      <c r="M161" s="203" t="s">
        <v>1</v>
      </c>
      <c r="N161" s="204" t="s">
        <v>37</v>
      </c>
      <c r="O161" s="68"/>
      <c r="P161" s="205">
        <f t="shared" si="1"/>
        <v>0</v>
      </c>
      <c r="Q161" s="205">
        <v>0</v>
      </c>
      <c r="R161" s="205">
        <f t="shared" si="2"/>
        <v>0</v>
      </c>
      <c r="S161" s="205">
        <v>0</v>
      </c>
      <c r="T161" s="205">
        <f t="shared" si="3"/>
        <v>0</v>
      </c>
      <c r="U161" s="206" t="s">
        <v>1</v>
      </c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136</v>
      </c>
      <c r="AT161" s="207" t="s">
        <v>132</v>
      </c>
      <c r="AU161" s="207" t="s">
        <v>79</v>
      </c>
      <c r="AY161" s="14" t="s">
        <v>130</v>
      </c>
      <c r="BE161" s="208">
        <f t="shared" si="4"/>
        <v>0</v>
      </c>
      <c r="BF161" s="208">
        <f t="shared" si="5"/>
        <v>0</v>
      </c>
      <c r="BG161" s="208">
        <f t="shared" si="6"/>
        <v>0</v>
      </c>
      <c r="BH161" s="208">
        <f t="shared" si="7"/>
        <v>0</v>
      </c>
      <c r="BI161" s="208">
        <f t="shared" si="8"/>
        <v>0</v>
      </c>
      <c r="BJ161" s="14" t="s">
        <v>77</v>
      </c>
      <c r="BK161" s="208">
        <f t="shared" si="9"/>
        <v>0</v>
      </c>
      <c r="BL161" s="14" t="s">
        <v>136</v>
      </c>
      <c r="BM161" s="207" t="s">
        <v>209</v>
      </c>
    </row>
    <row r="162" spans="1:65" s="2" customFormat="1" ht="21.75" customHeight="1">
      <c r="A162" s="31"/>
      <c r="B162" s="32"/>
      <c r="C162" s="195" t="s">
        <v>210</v>
      </c>
      <c r="D162" s="195" t="s">
        <v>132</v>
      </c>
      <c r="E162" s="196" t="s">
        <v>211</v>
      </c>
      <c r="F162" s="197" t="s">
        <v>212</v>
      </c>
      <c r="G162" s="198" t="s">
        <v>189</v>
      </c>
      <c r="H162" s="199">
        <v>11.7</v>
      </c>
      <c r="I162" s="200"/>
      <c r="J162" s="201">
        <f t="shared" si="0"/>
        <v>0</v>
      </c>
      <c r="K162" s="202"/>
      <c r="L162" s="36"/>
      <c r="M162" s="203" t="s">
        <v>1</v>
      </c>
      <c r="N162" s="204" t="s">
        <v>37</v>
      </c>
      <c r="O162" s="68"/>
      <c r="P162" s="205">
        <f t="shared" si="1"/>
        <v>0</v>
      </c>
      <c r="Q162" s="205">
        <v>0</v>
      </c>
      <c r="R162" s="205">
        <f t="shared" si="2"/>
        <v>0</v>
      </c>
      <c r="S162" s="205">
        <v>0</v>
      </c>
      <c r="T162" s="205">
        <f t="shared" si="3"/>
        <v>0</v>
      </c>
      <c r="U162" s="206" t="s">
        <v>1</v>
      </c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136</v>
      </c>
      <c r="AT162" s="207" t="s">
        <v>132</v>
      </c>
      <c r="AU162" s="207" t="s">
        <v>79</v>
      </c>
      <c r="AY162" s="14" t="s">
        <v>130</v>
      </c>
      <c r="BE162" s="208">
        <f t="shared" si="4"/>
        <v>0</v>
      </c>
      <c r="BF162" s="208">
        <f t="shared" si="5"/>
        <v>0</v>
      </c>
      <c r="BG162" s="208">
        <f t="shared" si="6"/>
        <v>0</v>
      </c>
      <c r="BH162" s="208">
        <f t="shared" si="7"/>
        <v>0</v>
      </c>
      <c r="BI162" s="208">
        <f t="shared" si="8"/>
        <v>0</v>
      </c>
      <c r="BJ162" s="14" t="s">
        <v>77</v>
      </c>
      <c r="BK162" s="208">
        <f t="shared" si="9"/>
        <v>0</v>
      </c>
      <c r="BL162" s="14" t="s">
        <v>136</v>
      </c>
      <c r="BM162" s="207" t="s">
        <v>213</v>
      </c>
    </row>
    <row r="163" spans="1:65" s="2" customFormat="1" ht="16.5" customHeight="1">
      <c r="A163" s="31"/>
      <c r="B163" s="32"/>
      <c r="C163" s="195" t="s">
        <v>7</v>
      </c>
      <c r="D163" s="195" t="s">
        <v>132</v>
      </c>
      <c r="E163" s="196" t="s">
        <v>214</v>
      </c>
      <c r="F163" s="197" t="s">
        <v>215</v>
      </c>
      <c r="G163" s="198" t="s">
        <v>189</v>
      </c>
      <c r="H163" s="199">
        <v>9.72</v>
      </c>
      <c r="I163" s="200"/>
      <c r="J163" s="201">
        <f t="shared" si="0"/>
        <v>0</v>
      </c>
      <c r="K163" s="202"/>
      <c r="L163" s="36"/>
      <c r="M163" s="203" t="s">
        <v>1</v>
      </c>
      <c r="N163" s="204" t="s">
        <v>37</v>
      </c>
      <c r="O163" s="68"/>
      <c r="P163" s="205">
        <f t="shared" si="1"/>
        <v>0</v>
      </c>
      <c r="Q163" s="205">
        <v>0</v>
      </c>
      <c r="R163" s="205">
        <f t="shared" si="2"/>
        <v>0</v>
      </c>
      <c r="S163" s="205">
        <v>0</v>
      </c>
      <c r="T163" s="205">
        <f t="shared" si="3"/>
        <v>0</v>
      </c>
      <c r="U163" s="206" t="s">
        <v>1</v>
      </c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136</v>
      </c>
      <c r="AT163" s="207" t="s">
        <v>132</v>
      </c>
      <c r="AU163" s="207" t="s">
        <v>79</v>
      </c>
      <c r="AY163" s="14" t="s">
        <v>130</v>
      </c>
      <c r="BE163" s="208">
        <f t="shared" si="4"/>
        <v>0</v>
      </c>
      <c r="BF163" s="208">
        <f t="shared" si="5"/>
        <v>0</v>
      </c>
      <c r="BG163" s="208">
        <f t="shared" si="6"/>
        <v>0</v>
      </c>
      <c r="BH163" s="208">
        <f t="shared" si="7"/>
        <v>0</v>
      </c>
      <c r="BI163" s="208">
        <f t="shared" si="8"/>
        <v>0</v>
      </c>
      <c r="BJ163" s="14" t="s">
        <v>77</v>
      </c>
      <c r="BK163" s="208">
        <f t="shared" si="9"/>
        <v>0</v>
      </c>
      <c r="BL163" s="14" t="s">
        <v>136</v>
      </c>
      <c r="BM163" s="207" t="s">
        <v>216</v>
      </c>
    </row>
    <row r="164" spans="1:65" s="2" customFormat="1" ht="16.5" customHeight="1">
      <c r="A164" s="31"/>
      <c r="B164" s="32"/>
      <c r="C164" s="195" t="s">
        <v>217</v>
      </c>
      <c r="D164" s="195" t="s">
        <v>132</v>
      </c>
      <c r="E164" s="196" t="s">
        <v>218</v>
      </c>
      <c r="F164" s="197" t="s">
        <v>219</v>
      </c>
      <c r="G164" s="198" t="s">
        <v>135</v>
      </c>
      <c r="H164" s="199">
        <v>30</v>
      </c>
      <c r="I164" s="200"/>
      <c r="J164" s="201">
        <f t="shared" si="0"/>
        <v>0</v>
      </c>
      <c r="K164" s="202"/>
      <c r="L164" s="36"/>
      <c r="M164" s="203" t="s">
        <v>1</v>
      </c>
      <c r="N164" s="204" t="s">
        <v>37</v>
      </c>
      <c r="O164" s="68"/>
      <c r="P164" s="205">
        <f t="shared" si="1"/>
        <v>0</v>
      </c>
      <c r="Q164" s="205">
        <v>0.00084</v>
      </c>
      <c r="R164" s="205">
        <f t="shared" si="2"/>
        <v>0.0252</v>
      </c>
      <c r="S164" s="205">
        <v>0</v>
      </c>
      <c r="T164" s="205">
        <f t="shared" si="3"/>
        <v>0</v>
      </c>
      <c r="U164" s="206" t="s">
        <v>1</v>
      </c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136</v>
      </c>
      <c r="AT164" s="207" t="s">
        <v>132</v>
      </c>
      <c r="AU164" s="207" t="s">
        <v>79</v>
      </c>
      <c r="AY164" s="14" t="s">
        <v>130</v>
      </c>
      <c r="BE164" s="208">
        <f t="shared" si="4"/>
        <v>0</v>
      </c>
      <c r="BF164" s="208">
        <f t="shared" si="5"/>
        <v>0</v>
      </c>
      <c r="BG164" s="208">
        <f t="shared" si="6"/>
        <v>0</v>
      </c>
      <c r="BH164" s="208">
        <f t="shared" si="7"/>
        <v>0</v>
      </c>
      <c r="BI164" s="208">
        <f t="shared" si="8"/>
        <v>0</v>
      </c>
      <c r="BJ164" s="14" t="s">
        <v>77</v>
      </c>
      <c r="BK164" s="208">
        <f t="shared" si="9"/>
        <v>0</v>
      </c>
      <c r="BL164" s="14" t="s">
        <v>136</v>
      </c>
      <c r="BM164" s="207" t="s">
        <v>220</v>
      </c>
    </row>
    <row r="165" spans="1:65" s="2" customFormat="1" ht="21.75" customHeight="1">
      <c r="A165" s="31"/>
      <c r="B165" s="32"/>
      <c r="C165" s="195" t="s">
        <v>221</v>
      </c>
      <c r="D165" s="195" t="s">
        <v>132</v>
      </c>
      <c r="E165" s="196" t="s">
        <v>222</v>
      </c>
      <c r="F165" s="197" t="s">
        <v>223</v>
      </c>
      <c r="G165" s="198" t="s">
        <v>135</v>
      </c>
      <c r="H165" s="199">
        <v>30</v>
      </c>
      <c r="I165" s="200"/>
      <c r="J165" s="201">
        <f t="shared" si="0"/>
        <v>0</v>
      </c>
      <c r="K165" s="202"/>
      <c r="L165" s="36"/>
      <c r="M165" s="203" t="s">
        <v>1</v>
      </c>
      <c r="N165" s="204" t="s">
        <v>37</v>
      </c>
      <c r="O165" s="68"/>
      <c r="P165" s="205">
        <f t="shared" si="1"/>
        <v>0</v>
      </c>
      <c r="Q165" s="205">
        <v>0</v>
      </c>
      <c r="R165" s="205">
        <f t="shared" si="2"/>
        <v>0</v>
      </c>
      <c r="S165" s="205">
        <v>0</v>
      </c>
      <c r="T165" s="205">
        <f t="shared" si="3"/>
        <v>0</v>
      </c>
      <c r="U165" s="206" t="s">
        <v>1</v>
      </c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136</v>
      </c>
      <c r="AT165" s="207" t="s">
        <v>132</v>
      </c>
      <c r="AU165" s="207" t="s">
        <v>79</v>
      </c>
      <c r="AY165" s="14" t="s">
        <v>130</v>
      </c>
      <c r="BE165" s="208">
        <f t="shared" si="4"/>
        <v>0</v>
      </c>
      <c r="BF165" s="208">
        <f t="shared" si="5"/>
        <v>0</v>
      </c>
      <c r="BG165" s="208">
        <f t="shared" si="6"/>
        <v>0</v>
      </c>
      <c r="BH165" s="208">
        <f t="shared" si="7"/>
        <v>0</v>
      </c>
      <c r="BI165" s="208">
        <f t="shared" si="8"/>
        <v>0</v>
      </c>
      <c r="BJ165" s="14" t="s">
        <v>77</v>
      </c>
      <c r="BK165" s="208">
        <f t="shared" si="9"/>
        <v>0</v>
      </c>
      <c r="BL165" s="14" t="s">
        <v>136</v>
      </c>
      <c r="BM165" s="207" t="s">
        <v>224</v>
      </c>
    </row>
    <row r="166" spans="1:65" s="2" customFormat="1" ht="21.75" customHeight="1">
      <c r="A166" s="31"/>
      <c r="B166" s="32"/>
      <c r="C166" s="195" t="s">
        <v>225</v>
      </c>
      <c r="D166" s="195" t="s">
        <v>132</v>
      </c>
      <c r="E166" s="196" t="s">
        <v>226</v>
      </c>
      <c r="F166" s="197" t="s">
        <v>227</v>
      </c>
      <c r="G166" s="198" t="s">
        <v>189</v>
      </c>
      <c r="H166" s="199">
        <v>11.7</v>
      </c>
      <c r="I166" s="200"/>
      <c r="J166" s="201">
        <f t="shared" si="0"/>
        <v>0</v>
      </c>
      <c r="K166" s="202"/>
      <c r="L166" s="36"/>
      <c r="M166" s="203" t="s">
        <v>1</v>
      </c>
      <c r="N166" s="204" t="s">
        <v>37</v>
      </c>
      <c r="O166" s="68"/>
      <c r="P166" s="205">
        <f t="shared" si="1"/>
        <v>0</v>
      </c>
      <c r="Q166" s="205">
        <v>0</v>
      </c>
      <c r="R166" s="205">
        <f t="shared" si="2"/>
        <v>0</v>
      </c>
      <c r="S166" s="205">
        <v>0</v>
      </c>
      <c r="T166" s="205">
        <f t="shared" si="3"/>
        <v>0</v>
      </c>
      <c r="U166" s="206" t="s">
        <v>1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136</v>
      </c>
      <c r="AT166" s="207" t="s">
        <v>132</v>
      </c>
      <c r="AU166" s="207" t="s">
        <v>79</v>
      </c>
      <c r="AY166" s="14" t="s">
        <v>130</v>
      </c>
      <c r="BE166" s="208">
        <f t="shared" si="4"/>
        <v>0</v>
      </c>
      <c r="BF166" s="208">
        <f t="shared" si="5"/>
        <v>0</v>
      </c>
      <c r="BG166" s="208">
        <f t="shared" si="6"/>
        <v>0</v>
      </c>
      <c r="BH166" s="208">
        <f t="shared" si="7"/>
        <v>0</v>
      </c>
      <c r="BI166" s="208">
        <f t="shared" si="8"/>
        <v>0</v>
      </c>
      <c r="BJ166" s="14" t="s">
        <v>77</v>
      </c>
      <c r="BK166" s="208">
        <f t="shared" si="9"/>
        <v>0</v>
      </c>
      <c r="BL166" s="14" t="s">
        <v>136</v>
      </c>
      <c r="BM166" s="207" t="s">
        <v>228</v>
      </c>
    </row>
    <row r="167" spans="1:65" s="2" customFormat="1" ht="21.75" customHeight="1">
      <c r="A167" s="31"/>
      <c r="B167" s="32"/>
      <c r="C167" s="195" t="s">
        <v>229</v>
      </c>
      <c r="D167" s="195" t="s">
        <v>132</v>
      </c>
      <c r="E167" s="196" t="s">
        <v>230</v>
      </c>
      <c r="F167" s="197" t="s">
        <v>231</v>
      </c>
      <c r="G167" s="198" t="s">
        <v>189</v>
      </c>
      <c r="H167" s="199">
        <v>33.22</v>
      </c>
      <c r="I167" s="200"/>
      <c r="J167" s="201">
        <f t="shared" si="0"/>
        <v>0</v>
      </c>
      <c r="K167" s="202"/>
      <c r="L167" s="36"/>
      <c r="M167" s="203" t="s">
        <v>1</v>
      </c>
      <c r="N167" s="204" t="s">
        <v>37</v>
      </c>
      <c r="O167" s="68"/>
      <c r="P167" s="205">
        <f t="shared" si="1"/>
        <v>0</v>
      </c>
      <c r="Q167" s="205">
        <v>0</v>
      </c>
      <c r="R167" s="205">
        <f t="shared" si="2"/>
        <v>0</v>
      </c>
      <c r="S167" s="205">
        <v>0</v>
      </c>
      <c r="T167" s="205">
        <f t="shared" si="3"/>
        <v>0</v>
      </c>
      <c r="U167" s="206" t="s">
        <v>1</v>
      </c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136</v>
      </c>
      <c r="AT167" s="207" t="s">
        <v>132</v>
      </c>
      <c r="AU167" s="207" t="s">
        <v>79</v>
      </c>
      <c r="AY167" s="14" t="s">
        <v>130</v>
      </c>
      <c r="BE167" s="208">
        <f t="shared" si="4"/>
        <v>0</v>
      </c>
      <c r="BF167" s="208">
        <f t="shared" si="5"/>
        <v>0</v>
      </c>
      <c r="BG167" s="208">
        <f t="shared" si="6"/>
        <v>0</v>
      </c>
      <c r="BH167" s="208">
        <f t="shared" si="7"/>
        <v>0</v>
      </c>
      <c r="BI167" s="208">
        <f t="shared" si="8"/>
        <v>0</v>
      </c>
      <c r="BJ167" s="14" t="s">
        <v>77</v>
      </c>
      <c r="BK167" s="208">
        <f t="shared" si="9"/>
        <v>0</v>
      </c>
      <c r="BL167" s="14" t="s">
        <v>136</v>
      </c>
      <c r="BM167" s="207" t="s">
        <v>232</v>
      </c>
    </row>
    <row r="168" spans="1:65" s="2" customFormat="1" ht="21.75" customHeight="1">
      <c r="A168" s="31"/>
      <c r="B168" s="32"/>
      <c r="C168" s="195" t="s">
        <v>233</v>
      </c>
      <c r="D168" s="195" t="s">
        <v>132</v>
      </c>
      <c r="E168" s="196" t="s">
        <v>234</v>
      </c>
      <c r="F168" s="197" t="s">
        <v>235</v>
      </c>
      <c r="G168" s="198" t="s">
        <v>189</v>
      </c>
      <c r="H168" s="199">
        <v>0.135</v>
      </c>
      <c r="I168" s="200"/>
      <c r="J168" s="201">
        <f t="shared" si="0"/>
        <v>0</v>
      </c>
      <c r="K168" s="202"/>
      <c r="L168" s="36"/>
      <c r="M168" s="203" t="s">
        <v>1</v>
      </c>
      <c r="N168" s="204" t="s">
        <v>37</v>
      </c>
      <c r="O168" s="68"/>
      <c r="P168" s="205">
        <f t="shared" si="1"/>
        <v>0</v>
      </c>
      <c r="Q168" s="205">
        <v>0</v>
      </c>
      <c r="R168" s="205">
        <f t="shared" si="2"/>
        <v>0</v>
      </c>
      <c r="S168" s="205">
        <v>0</v>
      </c>
      <c r="T168" s="205">
        <f t="shared" si="3"/>
        <v>0</v>
      </c>
      <c r="U168" s="206" t="s">
        <v>1</v>
      </c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136</v>
      </c>
      <c r="AT168" s="207" t="s">
        <v>132</v>
      </c>
      <c r="AU168" s="207" t="s">
        <v>79</v>
      </c>
      <c r="AY168" s="14" t="s">
        <v>130</v>
      </c>
      <c r="BE168" s="208">
        <f t="shared" si="4"/>
        <v>0</v>
      </c>
      <c r="BF168" s="208">
        <f t="shared" si="5"/>
        <v>0</v>
      </c>
      <c r="BG168" s="208">
        <f t="shared" si="6"/>
        <v>0</v>
      </c>
      <c r="BH168" s="208">
        <f t="shared" si="7"/>
        <v>0</v>
      </c>
      <c r="BI168" s="208">
        <f t="shared" si="8"/>
        <v>0</v>
      </c>
      <c r="BJ168" s="14" t="s">
        <v>77</v>
      </c>
      <c r="BK168" s="208">
        <f t="shared" si="9"/>
        <v>0</v>
      </c>
      <c r="BL168" s="14" t="s">
        <v>136</v>
      </c>
      <c r="BM168" s="207" t="s">
        <v>236</v>
      </c>
    </row>
    <row r="169" spans="1:65" s="2" customFormat="1" ht="16.5" customHeight="1">
      <c r="A169" s="31"/>
      <c r="B169" s="32"/>
      <c r="C169" s="195" t="s">
        <v>237</v>
      </c>
      <c r="D169" s="195" t="s">
        <v>132</v>
      </c>
      <c r="E169" s="196" t="s">
        <v>238</v>
      </c>
      <c r="F169" s="197" t="s">
        <v>239</v>
      </c>
      <c r="G169" s="198" t="s">
        <v>189</v>
      </c>
      <c r="H169" s="199">
        <v>33.355</v>
      </c>
      <c r="I169" s="200"/>
      <c r="J169" s="201">
        <f t="shared" si="0"/>
        <v>0</v>
      </c>
      <c r="K169" s="202"/>
      <c r="L169" s="36"/>
      <c r="M169" s="203" t="s">
        <v>1</v>
      </c>
      <c r="N169" s="204" t="s">
        <v>37</v>
      </c>
      <c r="O169" s="68"/>
      <c r="P169" s="205">
        <f t="shared" si="1"/>
        <v>0</v>
      </c>
      <c r="Q169" s="205">
        <v>0</v>
      </c>
      <c r="R169" s="205">
        <f t="shared" si="2"/>
        <v>0</v>
      </c>
      <c r="S169" s="205">
        <v>0</v>
      </c>
      <c r="T169" s="205">
        <f t="shared" si="3"/>
        <v>0</v>
      </c>
      <c r="U169" s="206" t="s">
        <v>1</v>
      </c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136</v>
      </c>
      <c r="AT169" s="207" t="s">
        <v>132</v>
      </c>
      <c r="AU169" s="207" t="s">
        <v>79</v>
      </c>
      <c r="AY169" s="14" t="s">
        <v>130</v>
      </c>
      <c r="BE169" s="208">
        <f t="shared" si="4"/>
        <v>0</v>
      </c>
      <c r="BF169" s="208">
        <f t="shared" si="5"/>
        <v>0</v>
      </c>
      <c r="BG169" s="208">
        <f t="shared" si="6"/>
        <v>0</v>
      </c>
      <c r="BH169" s="208">
        <f t="shared" si="7"/>
        <v>0</v>
      </c>
      <c r="BI169" s="208">
        <f t="shared" si="8"/>
        <v>0</v>
      </c>
      <c r="BJ169" s="14" t="s">
        <v>77</v>
      </c>
      <c r="BK169" s="208">
        <f t="shared" si="9"/>
        <v>0</v>
      </c>
      <c r="BL169" s="14" t="s">
        <v>136</v>
      </c>
      <c r="BM169" s="207" t="s">
        <v>240</v>
      </c>
    </row>
    <row r="170" spans="1:65" s="2" customFormat="1" ht="21.75" customHeight="1">
      <c r="A170" s="31"/>
      <c r="B170" s="32"/>
      <c r="C170" s="195" t="s">
        <v>241</v>
      </c>
      <c r="D170" s="195" t="s">
        <v>132</v>
      </c>
      <c r="E170" s="196" t="s">
        <v>242</v>
      </c>
      <c r="F170" s="197" t="s">
        <v>243</v>
      </c>
      <c r="G170" s="198" t="s">
        <v>244</v>
      </c>
      <c r="H170" s="199">
        <v>33.355</v>
      </c>
      <c r="I170" s="200"/>
      <c r="J170" s="201">
        <f t="shared" si="0"/>
        <v>0</v>
      </c>
      <c r="K170" s="202"/>
      <c r="L170" s="36"/>
      <c r="M170" s="203" t="s">
        <v>1</v>
      </c>
      <c r="N170" s="204" t="s">
        <v>37</v>
      </c>
      <c r="O170" s="68"/>
      <c r="P170" s="205">
        <f t="shared" si="1"/>
        <v>0</v>
      </c>
      <c r="Q170" s="205">
        <v>0</v>
      </c>
      <c r="R170" s="205">
        <f t="shared" si="2"/>
        <v>0</v>
      </c>
      <c r="S170" s="205">
        <v>0</v>
      </c>
      <c r="T170" s="205">
        <f t="shared" si="3"/>
        <v>0</v>
      </c>
      <c r="U170" s="206" t="s">
        <v>1</v>
      </c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136</v>
      </c>
      <c r="AT170" s="207" t="s">
        <v>132</v>
      </c>
      <c r="AU170" s="207" t="s">
        <v>79</v>
      </c>
      <c r="AY170" s="14" t="s">
        <v>130</v>
      </c>
      <c r="BE170" s="208">
        <f t="shared" si="4"/>
        <v>0</v>
      </c>
      <c r="BF170" s="208">
        <f t="shared" si="5"/>
        <v>0</v>
      </c>
      <c r="BG170" s="208">
        <f t="shared" si="6"/>
        <v>0</v>
      </c>
      <c r="BH170" s="208">
        <f t="shared" si="7"/>
        <v>0</v>
      </c>
      <c r="BI170" s="208">
        <f t="shared" si="8"/>
        <v>0</v>
      </c>
      <c r="BJ170" s="14" t="s">
        <v>77</v>
      </c>
      <c r="BK170" s="208">
        <f t="shared" si="9"/>
        <v>0</v>
      </c>
      <c r="BL170" s="14" t="s">
        <v>136</v>
      </c>
      <c r="BM170" s="207" t="s">
        <v>245</v>
      </c>
    </row>
    <row r="171" spans="1:65" s="2" customFormat="1" ht="21.75" customHeight="1">
      <c r="A171" s="31"/>
      <c r="B171" s="32"/>
      <c r="C171" s="195" t="s">
        <v>246</v>
      </c>
      <c r="D171" s="195" t="s">
        <v>132</v>
      </c>
      <c r="E171" s="196" t="s">
        <v>247</v>
      </c>
      <c r="F171" s="197" t="s">
        <v>248</v>
      </c>
      <c r="G171" s="198" t="s">
        <v>189</v>
      </c>
      <c r="H171" s="199">
        <v>5.28</v>
      </c>
      <c r="I171" s="200"/>
      <c r="J171" s="201">
        <f t="shared" si="0"/>
        <v>0</v>
      </c>
      <c r="K171" s="202"/>
      <c r="L171" s="36"/>
      <c r="M171" s="203" t="s">
        <v>1</v>
      </c>
      <c r="N171" s="204" t="s">
        <v>37</v>
      </c>
      <c r="O171" s="68"/>
      <c r="P171" s="205">
        <f t="shared" si="1"/>
        <v>0</v>
      </c>
      <c r="Q171" s="205">
        <v>0</v>
      </c>
      <c r="R171" s="205">
        <f t="shared" si="2"/>
        <v>0</v>
      </c>
      <c r="S171" s="205">
        <v>0</v>
      </c>
      <c r="T171" s="205">
        <f t="shared" si="3"/>
        <v>0</v>
      </c>
      <c r="U171" s="206" t="s">
        <v>1</v>
      </c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136</v>
      </c>
      <c r="AT171" s="207" t="s">
        <v>132</v>
      </c>
      <c r="AU171" s="207" t="s">
        <v>79</v>
      </c>
      <c r="AY171" s="14" t="s">
        <v>130</v>
      </c>
      <c r="BE171" s="208">
        <f t="shared" si="4"/>
        <v>0</v>
      </c>
      <c r="BF171" s="208">
        <f t="shared" si="5"/>
        <v>0</v>
      </c>
      <c r="BG171" s="208">
        <f t="shared" si="6"/>
        <v>0</v>
      </c>
      <c r="BH171" s="208">
        <f t="shared" si="7"/>
        <v>0</v>
      </c>
      <c r="BI171" s="208">
        <f t="shared" si="8"/>
        <v>0</v>
      </c>
      <c r="BJ171" s="14" t="s">
        <v>77</v>
      </c>
      <c r="BK171" s="208">
        <f t="shared" si="9"/>
        <v>0</v>
      </c>
      <c r="BL171" s="14" t="s">
        <v>136</v>
      </c>
      <c r="BM171" s="207" t="s">
        <v>249</v>
      </c>
    </row>
    <row r="172" spans="1:65" s="2" customFormat="1" ht="21.75" customHeight="1">
      <c r="A172" s="31"/>
      <c r="B172" s="32"/>
      <c r="C172" s="195" t="s">
        <v>250</v>
      </c>
      <c r="D172" s="195" t="s">
        <v>132</v>
      </c>
      <c r="E172" s="196" t="s">
        <v>251</v>
      </c>
      <c r="F172" s="197" t="s">
        <v>252</v>
      </c>
      <c r="G172" s="198" t="s">
        <v>189</v>
      </c>
      <c r="H172" s="199">
        <v>35.545</v>
      </c>
      <c r="I172" s="200"/>
      <c r="J172" s="201">
        <f t="shared" si="0"/>
        <v>0</v>
      </c>
      <c r="K172" s="202"/>
      <c r="L172" s="36"/>
      <c r="M172" s="203" t="s">
        <v>1</v>
      </c>
      <c r="N172" s="204" t="s">
        <v>37</v>
      </c>
      <c r="O172" s="68"/>
      <c r="P172" s="205">
        <f t="shared" si="1"/>
        <v>0</v>
      </c>
      <c r="Q172" s="205">
        <v>0</v>
      </c>
      <c r="R172" s="205">
        <f t="shared" si="2"/>
        <v>0</v>
      </c>
      <c r="S172" s="205">
        <v>0</v>
      </c>
      <c r="T172" s="205">
        <f t="shared" si="3"/>
        <v>0</v>
      </c>
      <c r="U172" s="206" t="s">
        <v>1</v>
      </c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136</v>
      </c>
      <c r="AT172" s="207" t="s">
        <v>132</v>
      </c>
      <c r="AU172" s="207" t="s">
        <v>79</v>
      </c>
      <c r="AY172" s="14" t="s">
        <v>130</v>
      </c>
      <c r="BE172" s="208">
        <f t="shared" si="4"/>
        <v>0</v>
      </c>
      <c r="BF172" s="208">
        <f t="shared" si="5"/>
        <v>0</v>
      </c>
      <c r="BG172" s="208">
        <f t="shared" si="6"/>
        <v>0</v>
      </c>
      <c r="BH172" s="208">
        <f t="shared" si="7"/>
        <v>0</v>
      </c>
      <c r="BI172" s="208">
        <f t="shared" si="8"/>
        <v>0</v>
      </c>
      <c r="BJ172" s="14" t="s">
        <v>77</v>
      </c>
      <c r="BK172" s="208">
        <f t="shared" si="9"/>
        <v>0</v>
      </c>
      <c r="BL172" s="14" t="s">
        <v>136</v>
      </c>
      <c r="BM172" s="207" t="s">
        <v>253</v>
      </c>
    </row>
    <row r="173" spans="1:65" s="2" customFormat="1" ht="16.5" customHeight="1">
      <c r="A173" s="31"/>
      <c r="B173" s="32"/>
      <c r="C173" s="209" t="s">
        <v>254</v>
      </c>
      <c r="D173" s="209" t="s">
        <v>255</v>
      </c>
      <c r="E173" s="210" t="s">
        <v>256</v>
      </c>
      <c r="F173" s="211" t="s">
        <v>257</v>
      </c>
      <c r="G173" s="212" t="s">
        <v>189</v>
      </c>
      <c r="H173" s="213">
        <v>28.7</v>
      </c>
      <c r="I173" s="214"/>
      <c r="J173" s="215">
        <f t="shared" si="0"/>
        <v>0</v>
      </c>
      <c r="K173" s="216"/>
      <c r="L173" s="217"/>
      <c r="M173" s="218" t="s">
        <v>1</v>
      </c>
      <c r="N173" s="219" t="s">
        <v>37</v>
      </c>
      <c r="O173" s="68"/>
      <c r="P173" s="205">
        <f t="shared" si="1"/>
        <v>0</v>
      </c>
      <c r="Q173" s="205">
        <v>0</v>
      </c>
      <c r="R173" s="205">
        <f t="shared" si="2"/>
        <v>0</v>
      </c>
      <c r="S173" s="205">
        <v>0</v>
      </c>
      <c r="T173" s="205">
        <f t="shared" si="3"/>
        <v>0</v>
      </c>
      <c r="U173" s="206" t="s">
        <v>1</v>
      </c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162</v>
      </c>
      <c r="AT173" s="207" t="s">
        <v>255</v>
      </c>
      <c r="AU173" s="207" t="s">
        <v>79</v>
      </c>
      <c r="AY173" s="14" t="s">
        <v>130</v>
      </c>
      <c r="BE173" s="208">
        <f t="shared" si="4"/>
        <v>0</v>
      </c>
      <c r="BF173" s="208">
        <f t="shared" si="5"/>
        <v>0</v>
      </c>
      <c r="BG173" s="208">
        <f t="shared" si="6"/>
        <v>0</v>
      </c>
      <c r="BH173" s="208">
        <f t="shared" si="7"/>
        <v>0</v>
      </c>
      <c r="BI173" s="208">
        <f t="shared" si="8"/>
        <v>0</v>
      </c>
      <c r="BJ173" s="14" t="s">
        <v>77</v>
      </c>
      <c r="BK173" s="208">
        <f t="shared" si="9"/>
        <v>0</v>
      </c>
      <c r="BL173" s="14" t="s">
        <v>136</v>
      </c>
      <c r="BM173" s="207" t="s">
        <v>258</v>
      </c>
    </row>
    <row r="174" spans="1:65" s="2" customFormat="1" ht="16.5" customHeight="1">
      <c r="A174" s="31"/>
      <c r="B174" s="32"/>
      <c r="C174" s="209" t="s">
        <v>259</v>
      </c>
      <c r="D174" s="209" t="s">
        <v>255</v>
      </c>
      <c r="E174" s="210" t="s">
        <v>260</v>
      </c>
      <c r="F174" s="211" t="s">
        <v>261</v>
      </c>
      <c r="G174" s="212" t="s">
        <v>189</v>
      </c>
      <c r="H174" s="213">
        <v>42.39</v>
      </c>
      <c r="I174" s="214"/>
      <c r="J174" s="215">
        <f t="shared" si="0"/>
        <v>0</v>
      </c>
      <c r="K174" s="216"/>
      <c r="L174" s="217"/>
      <c r="M174" s="218" t="s">
        <v>1</v>
      </c>
      <c r="N174" s="219" t="s">
        <v>37</v>
      </c>
      <c r="O174" s="68"/>
      <c r="P174" s="205">
        <f t="shared" si="1"/>
        <v>0</v>
      </c>
      <c r="Q174" s="205">
        <v>0</v>
      </c>
      <c r="R174" s="205">
        <f t="shared" si="2"/>
        <v>0</v>
      </c>
      <c r="S174" s="205">
        <v>0</v>
      </c>
      <c r="T174" s="205">
        <f t="shared" si="3"/>
        <v>0</v>
      </c>
      <c r="U174" s="206" t="s">
        <v>1</v>
      </c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162</v>
      </c>
      <c r="AT174" s="207" t="s">
        <v>255</v>
      </c>
      <c r="AU174" s="207" t="s">
        <v>79</v>
      </c>
      <c r="AY174" s="14" t="s">
        <v>130</v>
      </c>
      <c r="BE174" s="208">
        <f t="shared" si="4"/>
        <v>0</v>
      </c>
      <c r="BF174" s="208">
        <f t="shared" si="5"/>
        <v>0</v>
      </c>
      <c r="BG174" s="208">
        <f t="shared" si="6"/>
        <v>0</v>
      </c>
      <c r="BH174" s="208">
        <f t="shared" si="7"/>
        <v>0</v>
      </c>
      <c r="BI174" s="208">
        <f t="shared" si="8"/>
        <v>0</v>
      </c>
      <c r="BJ174" s="14" t="s">
        <v>77</v>
      </c>
      <c r="BK174" s="208">
        <f t="shared" si="9"/>
        <v>0</v>
      </c>
      <c r="BL174" s="14" t="s">
        <v>136</v>
      </c>
      <c r="BM174" s="207" t="s">
        <v>262</v>
      </c>
    </row>
    <row r="175" spans="1:65" s="2" customFormat="1" ht="16.5" customHeight="1">
      <c r="A175" s="31"/>
      <c r="B175" s="32"/>
      <c r="C175" s="195" t="s">
        <v>263</v>
      </c>
      <c r="D175" s="195" t="s">
        <v>132</v>
      </c>
      <c r="E175" s="196" t="s">
        <v>264</v>
      </c>
      <c r="F175" s="197" t="s">
        <v>265</v>
      </c>
      <c r="G175" s="198" t="s">
        <v>135</v>
      </c>
      <c r="H175" s="199">
        <v>75</v>
      </c>
      <c r="I175" s="200"/>
      <c r="J175" s="201">
        <f t="shared" si="0"/>
        <v>0</v>
      </c>
      <c r="K175" s="202"/>
      <c r="L175" s="36"/>
      <c r="M175" s="203" t="s">
        <v>1</v>
      </c>
      <c r="N175" s="204" t="s">
        <v>37</v>
      </c>
      <c r="O175" s="68"/>
      <c r="P175" s="205">
        <f t="shared" si="1"/>
        <v>0</v>
      </c>
      <c r="Q175" s="205">
        <v>0</v>
      </c>
      <c r="R175" s="205">
        <f t="shared" si="2"/>
        <v>0</v>
      </c>
      <c r="S175" s="205">
        <v>0</v>
      </c>
      <c r="T175" s="205">
        <f t="shared" si="3"/>
        <v>0</v>
      </c>
      <c r="U175" s="206" t="s">
        <v>1</v>
      </c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136</v>
      </c>
      <c r="AT175" s="207" t="s">
        <v>132</v>
      </c>
      <c r="AU175" s="207" t="s">
        <v>79</v>
      </c>
      <c r="AY175" s="14" t="s">
        <v>130</v>
      </c>
      <c r="BE175" s="208">
        <f t="shared" si="4"/>
        <v>0</v>
      </c>
      <c r="BF175" s="208">
        <f t="shared" si="5"/>
        <v>0</v>
      </c>
      <c r="BG175" s="208">
        <f t="shared" si="6"/>
        <v>0</v>
      </c>
      <c r="BH175" s="208">
        <f t="shared" si="7"/>
        <v>0</v>
      </c>
      <c r="BI175" s="208">
        <f t="shared" si="8"/>
        <v>0</v>
      </c>
      <c r="BJ175" s="14" t="s">
        <v>77</v>
      </c>
      <c r="BK175" s="208">
        <f t="shared" si="9"/>
        <v>0</v>
      </c>
      <c r="BL175" s="14" t="s">
        <v>136</v>
      </c>
      <c r="BM175" s="207" t="s">
        <v>266</v>
      </c>
    </row>
    <row r="176" spans="2:63" s="12" customFormat="1" ht="22.7" customHeight="1">
      <c r="B176" s="179"/>
      <c r="C176" s="180"/>
      <c r="D176" s="181" t="s">
        <v>71</v>
      </c>
      <c r="E176" s="193" t="s">
        <v>79</v>
      </c>
      <c r="F176" s="193" t="s">
        <v>267</v>
      </c>
      <c r="G176" s="180"/>
      <c r="H176" s="180"/>
      <c r="I176" s="183"/>
      <c r="J176" s="194">
        <f>BK176</f>
        <v>0</v>
      </c>
      <c r="K176" s="180"/>
      <c r="L176" s="185"/>
      <c r="M176" s="186"/>
      <c r="N176" s="187"/>
      <c r="O176" s="187"/>
      <c r="P176" s="188">
        <f>SUM(P177:P182)</f>
        <v>0</v>
      </c>
      <c r="Q176" s="187"/>
      <c r="R176" s="188">
        <f>SUM(R177:R182)</f>
        <v>11.0884073</v>
      </c>
      <c r="S176" s="187"/>
      <c r="T176" s="188">
        <f>SUM(T177:T182)</f>
        <v>0</v>
      </c>
      <c r="U176" s="189"/>
      <c r="AR176" s="190" t="s">
        <v>77</v>
      </c>
      <c r="AT176" s="191" t="s">
        <v>71</v>
      </c>
      <c r="AU176" s="191" t="s">
        <v>77</v>
      </c>
      <c r="AY176" s="190" t="s">
        <v>130</v>
      </c>
      <c r="BK176" s="192">
        <f>SUM(BK177:BK182)</f>
        <v>0</v>
      </c>
    </row>
    <row r="177" spans="1:65" s="2" customFormat="1" ht="16.5" customHeight="1">
      <c r="A177" s="31"/>
      <c r="B177" s="32"/>
      <c r="C177" s="195" t="s">
        <v>268</v>
      </c>
      <c r="D177" s="195" t="s">
        <v>132</v>
      </c>
      <c r="E177" s="196" t="s">
        <v>269</v>
      </c>
      <c r="F177" s="197" t="s">
        <v>270</v>
      </c>
      <c r="G177" s="198" t="s">
        <v>189</v>
      </c>
      <c r="H177" s="199">
        <v>8.32</v>
      </c>
      <c r="I177" s="200"/>
      <c r="J177" s="201">
        <f aca="true" t="shared" si="10" ref="J177:J182">ROUND(I177*H177,2)</f>
        <v>0</v>
      </c>
      <c r="K177" s="202"/>
      <c r="L177" s="36"/>
      <c r="M177" s="203" t="s">
        <v>1</v>
      </c>
      <c r="N177" s="204" t="s">
        <v>37</v>
      </c>
      <c r="O177" s="68"/>
      <c r="P177" s="205">
        <f aca="true" t="shared" si="11" ref="P177:P182">O177*H177</f>
        <v>0</v>
      </c>
      <c r="Q177" s="205">
        <v>0</v>
      </c>
      <c r="R177" s="205">
        <f aca="true" t="shared" si="12" ref="R177:R182">Q177*H177</f>
        <v>0</v>
      </c>
      <c r="S177" s="205">
        <v>0</v>
      </c>
      <c r="T177" s="205">
        <f aca="true" t="shared" si="13" ref="T177:T182">S177*H177</f>
        <v>0</v>
      </c>
      <c r="U177" s="206" t="s">
        <v>1</v>
      </c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136</v>
      </c>
      <c r="AT177" s="207" t="s">
        <v>132</v>
      </c>
      <c r="AU177" s="207" t="s">
        <v>79</v>
      </c>
      <c r="AY177" s="14" t="s">
        <v>130</v>
      </c>
      <c r="BE177" s="208">
        <f aca="true" t="shared" si="14" ref="BE177:BE182">IF(N177="základní",J177,0)</f>
        <v>0</v>
      </c>
      <c r="BF177" s="208">
        <f aca="true" t="shared" si="15" ref="BF177:BF182">IF(N177="snížená",J177,0)</f>
        <v>0</v>
      </c>
      <c r="BG177" s="208">
        <f aca="true" t="shared" si="16" ref="BG177:BG182">IF(N177="zákl. přenesená",J177,0)</f>
        <v>0</v>
      </c>
      <c r="BH177" s="208">
        <f aca="true" t="shared" si="17" ref="BH177:BH182">IF(N177="sníž. přenesená",J177,0)</f>
        <v>0</v>
      </c>
      <c r="BI177" s="208">
        <f aca="true" t="shared" si="18" ref="BI177:BI182">IF(N177="nulová",J177,0)</f>
        <v>0</v>
      </c>
      <c r="BJ177" s="14" t="s">
        <v>77</v>
      </c>
      <c r="BK177" s="208">
        <f aca="true" t="shared" si="19" ref="BK177:BK182">ROUND(I177*H177,2)</f>
        <v>0</v>
      </c>
      <c r="BL177" s="14" t="s">
        <v>136</v>
      </c>
      <c r="BM177" s="207" t="s">
        <v>271</v>
      </c>
    </row>
    <row r="178" spans="1:65" s="2" customFormat="1" ht="21.75" customHeight="1">
      <c r="A178" s="31"/>
      <c r="B178" s="32"/>
      <c r="C178" s="195" t="s">
        <v>272</v>
      </c>
      <c r="D178" s="195" t="s">
        <v>132</v>
      </c>
      <c r="E178" s="196" t="s">
        <v>273</v>
      </c>
      <c r="F178" s="197" t="s">
        <v>274</v>
      </c>
      <c r="G178" s="198" t="s">
        <v>156</v>
      </c>
      <c r="H178" s="199">
        <v>34</v>
      </c>
      <c r="I178" s="200"/>
      <c r="J178" s="201">
        <f t="shared" si="10"/>
        <v>0</v>
      </c>
      <c r="K178" s="202"/>
      <c r="L178" s="36"/>
      <c r="M178" s="203" t="s">
        <v>1</v>
      </c>
      <c r="N178" s="204" t="s">
        <v>37</v>
      </c>
      <c r="O178" s="68"/>
      <c r="P178" s="205">
        <f t="shared" si="11"/>
        <v>0</v>
      </c>
      <c r="Q178" s="205">
        <v>0.00073</v>
      </c>
      <c r="R178" s="205">
        <f t="shared" si="12"/>
        <v>0.02482</v>
      </c>
      <c r="S178" s="205">
        <v>0</v>
      </c>
      <c r="T178" s="205">
        <f t="shared" si="13"/>
        <v>0</v>
      </c>
      <c r="U178" s="206" t="s">
        <v>1</v>
      </c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136</v>
      </c>
      <c r="AT178" s="207" t="s">
        <v>132</v>
      </c>
      <c r="AU178" s="207" t="s">
        <v>79</v>
      </c>
      <c r="AY178" s="14" t="s">
        <v>130</v>
      </c>
      <c r="BE178" s="208">
        <f t="shared" si="14"/>
        <v>0</v>
      </c>
      <c r="BF178" s="208">
        <f t="shared" si="15"/>
        <v>0</v>
      </c>
      <c r="BG178" s="208">
        <f t="shared" si="16"/>
        <v>0</v>
      </c>
      <c r="BH178" s="208">
        <f t="shared" si="17"/>
        <v>0</v>
      </c>
      <c r="BI178" s="208">
        <f t="shared" si="18"/>
        <v>0</v>
      </c>
      <c r="BJ178" s="14" t="s">
        <v>77</v>
      </c>
      <c r="BK178" s="208">
        <f t="shared" si="19"/>
        <v>0</v>
      </c>
      <c r="BL178" s="14" t="s">
        <v>136</v>
      </c>
      <c r="BM178" s="207" t="s">
        <v>275</v>
      </c>
    </row>
    <row r="179" spans="1:65" s="2" customFormat="1" ht="21.75" customHeight="1">
      <c r="A179" s="31"/>
      <c r="B179" s="32"/>
      <c r="C179" s="195" t="s">
        <v>276</v>
      </c>
      <c r="D179" s="195" t="s">
        <v>132</v>
      </c>
      <c r="E179" s="196" t="s">
        <v>277</v>
      </c>
      <c r="F179" s="197" t="s">
        <v>278</v>
      </c>
      <c r="G179" s="198" t="s">
        <v>135</v>
      </c>
      <c r="H179" s="199">
        <v>22.6</v>
      </c>
      <c r="I179" s="200"/>
      <c r="J179" s="201">
        <f t="shared" si="10"/>
        <v>0</v>
      </c>
      <c r="K179" s="202"/>
      <c r="L179" s="36"/>
      <c r="M179" s="203" t="s">
        <v>1</v>
      </c>
      <c r="N179" s="204" t="s">
        <v>37</v>
      </c>
      <c r="O179" s="68"/>
      <c r="P179" s="205">
        <f t="shared" si="11"/>
        <v>0</v>
      </c>
      <c r="Q179" s="205">
        <v>0.00022</v>
      </c>
      <c r="R179" s="205">
        <f t="shared" si="12"/>
        <v>0.004972000000000001</v>
      </c>
      <c r="S179" s="205">
        <v>0</v>
      </c>
      <c r="T179" s="205">
        <f t="shared" si="13"/>
        <v>0</v>
      </c>
      <c r="U179" s="206" t="s">
        <v>1</v>
      </c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7" t="s">
        <v>136</v>
      </c>
      <c r="AT179" s="207" t="s">
        <v>132</v>
      </c>
      <c r="AU179" s="207" t="s">
        <v>79</v>
      </c>
      <c r="AY179" s="14" t="s">
        <v>130</v>
      </c>
      <c r="BE179" s="208">
        <f t="shared" si="14"/>
        <v>0</v>
      </c>
      <c r="BF179" s="208">
        <f t="shared" si="15"/>
        <v>0</v>
      </c>
      <c r="BG179" s="208">
        <f t="shared" si="16"/>
        <v>0</v>
      </c>
      <c r="BH179" s="208">
        <f t="shared" si="17"/>
        <v>0</v>
      </c>
      <c r="BI179" s="208">
        <f t="shared" si="18"/>
        <v>0</v>
      </c>
      <c r="BJ179" s="14" t="s">
        <v>77</v>
      </c>
      <c r="BK179" s="208">
        <f t="shared" si="19"/>
        <v>0</v>
      </c>
      <c r="BL179" s="14" t="s">
        <v>136</v>
      </c>
      <c r="BM179" s="207" t="s">
        <v>279</v>
      </c>
    </row>
    <row r="180" spans="1:65" s="2" customFormat="1" ht="21.75" customHeight="1">
      <c r="A180" s="31"/>
      <c r="B180" s="32"/>
      <c r="C180" s="209" t="s">
        <v>280</v>
      </c>
      <c r="D180" s="209" t="s">
        <v>255</v>
      </c>
      <c r="E180" s="210" t="s">
        <v>281</v>
      </c>
      <c r="F180" s="211" t="s">
        <v>282</v>
      </c>
      <c r="G180" s="212" t="s">
        <v>135</v>
      </c>
      <c r="H180" s="213">
        <v>66.585</v>
      </c>
      <c r="I180" s="214"/>
      <c r="J180" s="215">
        <f t="shared" si="10"/>
        <v>0</v>
      </c>
      <c r="K180" s="216"/>
      <c r="L180" s="217"/>
      <c r="M180" s="218" t="s">
        <v>1</v>
      </c>
      <c r="N180" s="219" t="s">
        <v>37</v>
      </c>
      <c r="O180" s="68"/>
      <c r="P180" s="205">
        <f t="shared" si="11"/>
        <v>0</v>
      </c>
      <c r="Q180" s="205">
        <v>0.0003</v>
      </c>
      <c r="R180" s="205">
        <f t="shared" si="12"/>
        <v>0.019975499999999997</v>
      </c>
      <c r="S180" s="205">
        <v>0</v>
      </c>
      <c r="T180" s="205">
        <f t="shared" si="13"/>
        <v>0</v>
      </c>
      <c r="U180" s="206" t="s">
        <v>1</v>
      </c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162</v>
      </c>
      <c r="AT180" s="207" t="s">
        <v>255</v>
      </c>
      <c r="AU180" s="207" t="s">
        <v>79</v>
      </c>
      <c r="AY180" s="14" t="s">
        <v>130</v>
      </c>
      <c r="BE180" s="208">
        <f t="shared" si="14"/>
        <v>0</v>
      </c>
      <c r="BF180" s="208">
        <f t="shared" si="15"/>
        <v>0</v>
      </c>
      <c r="BG180" s="208">
        <f t="shared" si="16"/>
        <v>0</v>
      </c>
      <c r="BH180" s="208">
        <f t="shared" si="17"/>
        <v>0</v>
      </c>
      <c r="BI180" s="208">
        <f t="shared" si="18"/>
        <v>0</v>
      </c>
      <c r="BJ180" s="14" t="s">
        <v>77</v>
      </c>
      <c r="BK180" s="208">
        <f t="shared" si="19"/>
        <v>0</v>
      </c>
      <c r="BL180" s="14" t="s">
        <v>136</v>
      </c>
      <c r="BM180" s="207" t="s">
        <v>283</v>
      </c>
    </row>
    <row r="181" spans="1:65" s="2" customFormat="1" ht="21.75" customHeight="1">
      <c r="A181" s="31"/>
      <c r="B181" s="32"/>
      <c r="C181" s="195" t="s">
        <v>284</v>
      </c>
      <c r="D181" s="195" t="s">
        <v>132</v>
      </c>
      <c r="E181" s="196" t="s">
        <v>285</v>
      </c>
      <c r="F181" s="197" t="s">
        <v>286</v>
      </c>
      <c r="G181" s="198" t="s">
        <v>189</v>
      </c>
      <c r="H181" s="199">
        <v>3.57</v>
      </c>
      <c r="I181" s="200"/>
      <c r="J181" s="201">
        <f t="shared" si="10"/>
        <v>0</v>
      </c>
      <c r="K181" s="202"/>
      <c r="L181" s="36"/>
      <c r="M181" s="203" t="s">
        <v>1</v>
      </c>
      <c r="N181" s="204" t="s">
        <v>37</v>
      </c>
      <c r="O181" s="68"/>
      <c r="P181" s="205">
        <f t="shared" si="11"/>
        <v>0</v>
      </c>
      <c r="Q181" s="205">
        <v>2.47214</v>
      </c>
      <c r="R181" s="205">
        <f t="shared" si="12"/>
        <v>8.8255398</v>
      </c>
      <c r="S181" s="205">
        <v>0</v>
      </c>
      <c r="T181" s="205">
        <f t="shared" si="13"/>
        <v>0</v>
      </c>
      <c r="U181" s="206" t="s">
        <v>1</v>
      </c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136</v>
      </c>
      <c r="AT181" s="207" t="s">
        <v>132</v>
      </c>
      <c r="AU181" s="207" t="s">
        <v>79</v>
      </c>
      <c r="AY181" s="14" t="s">
        <v>130</v>
      </c>
      <c r="BE181" s="208">
        <f t="shared" si="14"/>
        <v>0</v>
      </c>
      <c r="BF181" s="208">
        <f t="shared" si="15"/>
        <v>0</v>
      </c>
      <c r="BG181" s="208">
        <f t="shared" si="16"/>
        <v>0</v>
      </c>
      <c r="BH181" s="208">
        <f t="shared" si="17"/>
        <v>0</v>
      </c>
      <c r="BI181" s="208">
        <f t="shared" si="18"/>
        <v>0</v>
      </c>
      <c r="BJ181" s="14" t="s">
        <v>77</v>
      </c>
      <c r="BK181" s="208">
        <f t="shared" si="19"/>
        <v>0</v>
      </c>
      <c r="BL181" s="14" t="s">
        <v>136</v>
      </c>
      <c r="BM181" s="207" t="s">
        <v>287</v>
      </c>
    </row>
    <row r="182" spans="1:65" s="2" customFormat="1" ht="21.75" customHeight="1">
      <c r="A182" s="31"/>
      <c r="B182" s="32"/>
      <c r="C182" s="195" t="s">
        <v>288</v>
      </c>
      <c r="D182" s="195" t="s">
        <v>132</v>
      </c>
      <c r="E182" s="196" t="s">
        <v>289</v>
      </c>
      <c r="F182" s="197" t="s">
        <v>290</v>
      </c>
      <c r="G182" s="198" t="s">
        <v>189</v>
      </c>
      <c r="H182" s="199">
        <v>0.9</v>
      </c>
      <c r="I182" s="200"/>
      <c r="J182" s="201">
        <f t="shared" si="10"/>
        <v>0</v>
      </c>
      <c r="K182" s="202"/>
      <c r="L182" s="36"/>
      <c r="M182" s="203" t="s">
        <v>1</v>
      </c>
      <c r="N182" s="204" t="s">
        <v>37</v>
      </c>
      <c r="O182" s="68"/>
      <c r="P182" s="205">
        <f t="shared" si="11"/>
        <v>0</v>
      </c>
      <c r="Q182" s="205">
        <v>2.459</v>
      </c>
      <c r="R182" s="205">
        <f t="shared" si="12"/>
        <v>2.2131000000000003</v>
      </c>
      <c r="S182" s="205">
        <v>0</v>
      </c>
      <c r="T182" s="205">
        <f t="shared" si="13"/>
        <v>0</v>
      </c>
      <c r="U182" s="206" t="s">
        <v>1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136</v>
      </c>
      <c r="AT182" s="207" t="s">
        <v>132</v>
      </c>
      <c r="AU182" s="207" t="s">
        <v>79</v>
      </c>
      <c r="AY182" s="14" t="s">
        <v>130</v>
      </c>
      <c r="BE182" s="208">
        <f t="shared" si="14"/>
        <v>0</v>
      </c>
      <c r="BF182" s="208">
        <f t="shared" si="15"/>
        <v>0</v>
      </c>
      <c r="BG182" s="208">
        <f t="shared" si="16"/>
        <v>0</v>
      </c>
      <c r="BH182" s="208">
        <f t="shared" si="17"/>
        <v>0</v>
      </c>
      <c r="BI182" s="208">
        <f t="shared" si="18"/>
        <v>0</v>
      </c>
      <c r="BJ182" s="14" t="s">
        <v>77</v>
      </c>
      <c r="BK182" s="208">
        <f t="shared" si="19"/>
        <v>0</v>
      </c>
      <c r="BL182" s="14" t="s">
        <v>136</v>
      </c>
      <c r="BM182" s="207" t="s">
        <v>291</v>
      </c>
    </row>
    <row r="183" spans="2:63" s="12" customFormat="1" ht="22.7" customHeight="1">
      <c r="B183" s="179"/>
      <c r="C183" s="180"/>
      <c r="D183" s="181" t="s">
        <v>71</v>
      </c>
      <c r="E183" s="193" t="s">
        <v>142</v>
      </c>
      <c r="F183" s="193" t="s">
        <v>292</v>
      </c>
      <c r="G183" s="180"/>
      <c r="H183" s="180"/>
      <c r="I183" s="183"/>
      <c r="J183" s="194">
        <f>BK183</f>
        <v>0</v>
      </c>
      <c r="K183" s="180"/>
      <c r="L183" s="185"/>
      <c r="M183" s="186"/>
      <c r="N183" s="187"/>
      <c r="O183" s="187"/>
      <c r="P183" s="188">
        <f>SUM(P184:P191)</f>
        <v>0</v>
      </c>
      <c r="Q183" s="187"/>
      <c r="R183" s="188">
        <f>SUM(R184:R191)</f>
        <v>25.98885105</v>
      </c>
      <c r="S183" s="187"/>
      <c r="T183" s="188">
        <f>SUM(T184:T191)</f>
        <v>0</v>
      </c>
      <c r="U183" s="189"/>
      <c r="AR183" s="190" t="s">
        <v>77</v>
      </c>
      <c r="AT183" s="191" t="s">
        <v>71</v>
      </c>
      <c r="AU183" s="191" t="s">
        <v>77</v>
      </c>
      <c r="AY183" s="190" t="s">
        <v>130</v>
      </c>
      <c r="BK183" s="192">
        <f>SUM(BK184:BK191)</f>
        <v>0</v>
      </c>
    </row>
    <row r="184" spans="1:65" s="2" customFormat="1" ht="21.75" customHeight="1">
      <c r="A184" s="31"/>
      <c r="B184" s="32"/>
      <c r="C184" s="195" t="s">
        <v>293</v>
      </c>
      <c r="D184" s="195" t="s">
        <v>132</v>
      </c>
      <c r="E184" s="196" t="s">
        <v>294</v>
      </c>
      <c r="F184" s="197" t="s">
        <v>295</v>
      </c>
      <c r="G184" s="198" t="s">
        <v>140</v>
      </c>
      <c r="H184" s="199">
        <v>1</v>
      </c>
      <c r="I184" s="200"/>
      <c r="J184" s="201">
        <f aca="true" t="shared" si="20" ref="J184:J191">ROUND(I184*H184,2)</f>
        <v>0</v>
      </c>
      <c r="K184" s="202"/>
      <c r="L184" s="36"/>
      <c r="M184" s="203" t="s">
        <v>1</v>
      </c>
      <c r="N184" s="204" t="s">
        <v>37</v>
      </c>
      <c r="O184" s="68"/>
      <c r="P184" s="205">
        <f aca="true" t="shared" si="21" ref="P184:P191">O184*H184</f>
        <v>0</v>
      </c>
      <c r="Q184" s="205">
        <v>0.05263</v>
      </c>
      <c r="R184" s="205">
        <f aca="true" t="shared" si="22" ref="R184:R191">Q184*H184</f>
        <v>0.05263</v>
      </c>
      <c r="S184" s="205">
        <v>0</v>
      </c>
      <c r="T184" s="205">
        <f aca="true" t="shared" si="23" ref="T184:T191">S184*H184</f>
        <v>0</v>
      </c>
      <c r="U184" s="206" t="s">
        <v>1</v>
      </c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136</v>
      </c>
      <c r="AT184" s="207" t="s">
        <v>132</v>
      </c>
      <c r="AU184" s="207" t="s">
        <v>79</v>
      </c>
      <c r="AY184" s="14" t="s">
        <v>130</v>
      </c>
      <c r="BE184" s="208">
        <f aca="true" t="shared" si="24" ref="BE184:BE191">IF(N184="základní",J184,0)</f>
        <v>0</v>
      </c>
      <c r="BF184" s="208">
        <f aca="true" t="shared" si="25" ref="BF184:BF191">IF(N184="snížená",J184,0)</f>
        <v>0</v>
      </c>
      <c r="BG184" s="208">
        <f aca="true" t="shared" si="26" ref="BG184:BG191">IF(N184="zákl. přenesená",J184,0)</f>
        <v>0</v>
      </c>
      <c r="BH184" s="208">
        <f aca="true" t="shared" si="27" ref="BH184:BH191">IF(N184="sníž. přenesená",J184,0)</f>
        <v>0</v>
      </c>
      <c r="BI184" s="208">
        <f aca="true" t="shared" si="28" ref="BI184:BI191">IF(N184="nulová",J184,0)</f>
        <v>0</v>
      </c>
      <c r="BJ184" s="14" t="s">
        <v>77</v>
      </c>
      <c r="BK184" s="208">
        <f aca="true" t="shared" si="29" ref="BK184:BK191">ROUND(I184*H184,2)</f>
        <v>0</v>
      </c>
      <c r="BL184" s="14" t="s">
        <v>136</v>
      </c>
      <c r="BM184" s="207" t="s">
        <v>296</v>
      </c>
    </row>
    <row r="185" spans="1:65" s="2" customFormat="1" ht="21.75" customHeight="1">
      <c r="A185" s="31"/>
      <c r="B185" s="32"/>
      <c r="C185" s="195" t="s">
        <v>297</v>
      </c>
      <c r="D185" s="195" t="s">
        <v>132</v>
      </c>
      <c r="E185" s="196" t="s">
        <v>298</v>
      </c>
      <c r="F185" s="197" t="s">
        <v>299</v>
      </c>
      <c r="G185" s="198" t="s">
        <v>140</v>
      </c>
      <c r="H185" s="199">
        <v>21</v>
      </c>
      <c r="I185" s="200"/>
      <c r="J185" s="201">
        <f t="shared" si="20"/>
        <v>0</v>
      </c>
      <c r="K185" s="202"/>
      <c r="L185" s="36"/>
      <c r="M185" s="203" t="s">
        <v>1</v>
      </c>
      <c r="N185" s="204" t="s">
        <v>37</v>
      </c>
      <c r="O185" s="68"/>
      <c r="P185" s="205">
        <f t="shared" si="21"/>
        <v>0</v>
      </c>
      <c r="Q185" s="205">
        <v>0.17489</v>
      </c>
      <c r="R185" s="205">
        <f t="shared" si="22"/>
        <v>3.67269</v>
      </c>
      <c r="S185" s="205">
        <v>0</v>
      </c>
      <c r="T185" s="205">
        <f t="shared" si="23"/>
        <v>0</v>
      </c>
      <c r="U185" s="206" t="s">
        <v>1</v>
      </c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136</v>
      </c>
      <c r="AT185" s="207" t="s">
        <v>132</v>
      </c>
      <c r="AU185" s="207" t="s">
        <v>79</v>
      </c>
      <c r="AY185" s="14" t="s">
        <v>130</v>
      </c>
      <c r="BE185" s="208">
        <f t="shared" si="24"/>
        <v>0</v>
      </c>
      <c r="BF185" s="208">
        <f t="shared" si="25"/>
        <v>0</v>
      </c>
      <c r="BG185" s="208">
        <f t="shared" si="26"/>
        <v>0</v>
      </c>
      <c r="BH185" s="208">
        <f t="shared" si="27"/>
        <v>0</v>
      </c>
      <c r="BI185" s="208">
        <f t="shared" si="28"/>
        <v>0</v>
      </c>
      <c r="BJ185" s="14" t="s">
        <v>77</v>
      </c>
      <c r="BK185" s="208">
        <f t="shared" si="29"/>
        <v>0</v>
      </c>
      <c r="BL185" s="14" t="s">
        <v>136</v>
      </c>
      <c r="BM185" s="207" t="s">
        <v>300</v>
      </c>
    </row>
    <row r="186" spans="1:65" s="2" customFormat="1" ht="21.75" customHeight="1">
      <c r="A186" s="31"/>
      <c r="B186" s="32"/>
      <c r="C186" s="195" t="s">
        <v>301</v>
      </c>
      <c r="D186" s="195" t="s">
        <v>132</v>
      </c>
      <c r="E186" s="196" t="s">
        <v>302</v>
      </c>
      <c r="F186" s="197" t="s">
        <v>303</v>
      </c>
      <c r="G186" s="198" t="s">
        <v>135</v>
      </c>
      <c r="H186" s="199">
        <v>14.237</v>
      </c>
      <c r="I186" s="200"/>
      <c r="J186" s="201">
        <f t="shared" si="20"/>
        <v>0</v>
      </c>
      <c r="K186" s="202"/>
      <c r="L186" s="36"/>
      <c r="M186" s="203" t="s">
        <v>1</v>
      </c>
      <c r="N186" s="204" t="s">
        <v>37</v>
      </c>
      <c r="O186" s="68"/>
      <c r="P186" s="205">
        <f t="shared" si="21"/>
        <v>0</v>
      </c>
      <c r="Q186" s="205">
        <v>0.10325</v>
      </c>
      <c r="R186" s="205">
        <f t="shared" si="22"/>
        <v>1.46997025</v>
      </c>
      <c r="S186" s="205">
        <v>0</v>
      </c>
      <c r="T186" s="205">
        <f t="shared" si="23"/>
        <v>0</v>
      </c>
      <c r="U186" s="206" t="s">
        <v>1</v>
      </c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136</v>
      </c>
      <c r="AT186" s="207" t="s">
        <v>132</v>
      </c>
      <c r="AU186" s="207" t="s">
        <v>79</v>
      </c>
      <c r="AY186" s="14" t="s">
        <v>130</v>
      </c>
      <c r="BE186" s="208">
        <f t="shared" si="24"/>
        <v>0</v>
      </c>
      <c r="BF186" s="208">
        <f t="shared" si="25"/>
        <v>0</v>
      </c>
      <c r="BG186" s="208">
        <f t="shared" si="26"/>
        <v>0</v>
      </c>
      <c r="BH186" s="208">
        <f t="shared" si="27"/>
        <v>0</v>
      </c>
      <c r="BI186" s="208">
        <f t="shared" si="28"/>
        <v>0</v>
      </c>
      <c r="BJ186" s="14" t="s">
        <v>77</v>
      </c>
      <c r="BK186" s="208">
        <f t="shared" si="29"/>
        <v>0</v>
      </c>
      <c r="BL186" s="14" t="s">
        <v>136</v>
      </c>
      <c r="BM186" s="207" t="s">
        <v>304</v>
      </c>
    </row>
    <row r="187" spans="1:65" s="2" customFormat="1" ht="21.75" customHeight="1">
      <c r="A187" s="31"/>
      <c r="B187" s="32"/>
      <c r="C187" s="195" t="s">
        <v>305</v>
      </c>
      <c r="D187" s="195" t="s">
        <v>132</v>
      </c>
      <c r="E187" s="196" t="s">
        <v>306</v>
      </c>
      <c r="F187" s="197" t="s">
        <v>307</v>
      </c>
      <c r="G187" s="198" t="s">
        <v>156</v>
      </c>
      <c r="H187" s="199">
        <v>5.34</v>
      </c>
      <c r="I187" s="200"/>
      <c r="J187" s="201">
        <f t="shared" si="20"/>
        <v>0</v>
      </c>
      <c r="K187" s="202"/>
      <c r="L187" s="36"/>
      <c r="M187" s="203" t="s">
        <v>1</v>
      </c>
      <c r="N187" s="204" t="s">
        <v>37</v>
      </c>
      <c r="O187" s="68"/>
      <c r="P187" s="205">
        <f t="shared" si="21"/>
        <v>0</v>
      </c>
      <c r="Q187" s="205">
        <v>0.00012</v>
      </c>
      <c r="R187" s="205">
        <f t="shared" si="22"/>
        <v>0.0006408</v>
      </c>
      <c r="S187" s="205">
        <v>0</v>
      </c>
      <c r="T187" s="205">
        <f t="shared" si="23"/>
        <v>0</v>
      </c>
      <c r="U187" s="206" t="s">
        <v>1</v>
      </c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7" t="s">
        <v>136</v>
      </c>
      <c r="AT187" s="207" t="s">
        <v>132</v>
      </c>
      <c r="AU187" s="207" t="s">
        <v>79</v>
      </c>
      <c r="AY187" s="14" t="s">
        <v>130</v>
      </c>
      <c r="BE187" s="208">
        <f t="shared" si="24"/>
        <v>0</v>
      </c>
      <c r="BF187" s="208">
        <f t="shared" si="25"/>
        <v>0</v>
      </c>
      <c r="BG187" s="208">
        <f t="shared" si="26"/>
        <v>0</v>
      </c>
      <c r="BH187" s="208">
        <f t="shared" si="27"/>
        <v>0</v>
      </c>
      <c r="BI187" s="208">
        <f t="shared" si="28"/>
        <v>0</v>
      </c>
      <c r="BJ187" s="14" t="s">
        <v>77</v>
      </c>
      <c r="BK187" s="208">
        <f t="shared" si="29"/>
        <v>0</v>
      </c>
      <c r="BL187" s="14" t="s">
        <v>136</v>
      </c>
      <c r="BM187" s="207" t="s">
        <v>308</v>
      </c>
    </row>
    <row r="188" spans="1:65" s="2" customFormat="1" ht="21.75" customHeight="1">
      <c r="A188" s="31"/>
      <c r="B188" s="32"/>
      <c r="C188" s="195" t="s">
        <v>309</v>
      </c>
      <c r="D188" s="195" t="s">
        <v>132</v>
      </c>
      <c r="E188" s="196" t="s">
        <v>310</v>
      </c>
      <c r="F188" s="197" t="s">
        <v>311</v>
      </c>
      <c r="G188" s="198" t="s">
        <v>140</v>
      </c>
      <c r="H188" s="199">
        <v>19</v>
      </c>
      <c r="I188" s="200"/>
      <c r="J188" s="201">
        <f t="shared" si="20"/>
        <v>0</v>
      </c>
      <c r="K188" s="202"/>
      <c r="L188" s="36"/>
      <c r="M188" s="203" t="s">
        <v>1</v>
      </c>
      <c r="N188" s="204" t="s">
        <v>37</v>
      </c>
      <c r="O188" s="68"/>
      <c r="P188" s="205">
        <f t="shared" si="21"/>
        <v>0</v>
      </c>
      <c r="Q188" s="205">
        <v>0.0004</v>
      </c>
      <c r="R188" s="205">
        <f t="shared" si="22"/>
        <v>0.0076</v>
      </c>
      <c r="S188" s="205">
        <v>0</v>
      </c>
      <c r="T188" s="205">
        <f t="shared" si="23"/>
        <v>0</v>
      </c>
      <c r="U188" s="206" t="s">
        <v>1</v>
      </c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136</v>
      </c>
      <c r="AT188" s="207" t="s">
        <v>132</v>
      </c>
      <c r="AU188" s="207" t="s">
        <v>79</v>
      </c>
      <c r="AY188" s="14" t="s">
        <v>130</v>
      </c>
      <c r="BE188" s="208">
        <f t="shared" si="24"/>
        <v>0</v>
      </c>
      <c r="BF188" s="208">
        <f t="shared" si="25"/>
        <v>0</v>
      </c>
      <c r="BG188" s="208">
        <f t="shared" si="26"/>
        <v>0</v>
      </c>
      <c r="BH188" s="208">
        <f t="shared" si="27"/>
        <v>0</v>
      </c>
      <c r="BI188" s="208">
        <f t="shared" si="28"/>
        <v>0</v>
      </c>
      <c r="BJ188" s="14" t="s">
        <v>77</v>
      </c>
      <c r="BK188" s="208">
        <f t="shared" si="29"/>
        <v>0</v>
      </c>
      <c r="BL188" s="14" t="s">
        <v>136</v>
      </c>
      <c r="BM188" s="207" t="s">
        <v>312</v>
      </c>
    </row>
    <row r="189" spans="1:65" s="2" customFormat="1" ht="16.5" customHeight="1">
      <c r="A189" s="31"/>
      <c r="B189" s="32"/>
      <c r="C189" s="195" t="s">
        <v>313</v>
      </c>
      <c r="D189" s="195" t="s">
        <v>132</v>
      </c>
      <c r="E189" s="196" t="s">
        <v>314</v>
      </c>
      <c r="F189" s="197" t="s">
        <v>315</v>
      </c>
      <c r="G189" s="198" t="s">
        <v>156</v>
      </c>
      <c r="H189" s="199">
        <v>47</v>
      </c>
      <c r="I189" s="200"/>
      <c r="J189" s="201">
        <f t="shared" si="20"/>
        <v>0</v>
      </c>
      <c r="K189" s="202"/>
      <c r="L189" s="36"/>
      <c r="M189" s="203" t="s">
        <v>1</v>
      </c>
      <c r="N189" s="204" t="s">
        <v>37</v>
      </c>
      <c r="O189" s="68"/>
      <c r="P189" s="205">
        <f t="shared" si="21"/>
        <v>0</v>
      </c>
      <c r="Q189" s="205">
        <v>0</v>
      </c>
      <c r="R189" s="205">
        <f t="shared" si="22"/>
        <v>0</v>
      </c>
      <c r="S189" s="205">
        <v>0</v>
      </c>
      <c r="T189" s="205">
        <f t="shared" si="23"/>
        <v>0</v>
      </c>
      <c r="U189" s="206" t="s">
        <v>1</v>
      </c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7" t="s">
        <v>136</v>
      </c>
      <c r="AT189" s="207" t="s">
        <v>132</v>
      </c>
      <c r="AU189" s="207" t="s">
        <v>79</v>
      </c>
      <c r="AY189" s="14" t="s">
        <v>130</v>
      </c>
      <c r="BE189" s="208">
        <f t="shared" si="24"/>
        <v>0</v>
      </c>
      <c r="BF189" s="208">
        <f t="shared" si="25"/>
        <v>0</v>
      </c>
      <c r="BG189" s="208">
        <f t="shared" si="26"/>
        <v>0</v>
      </c>
      <c r="BH189" s="208">
        <f t="shared" si="27"/>
        <v>0</v>
      </c>
      <c r="BI189" s="208">
        <f t="shared" si="28"/>
        <v>0</v>
      </c>
      <c r="BJ189" s="14" t="s">
        <v>77</v>
      </c>
      <c r="BK189" s="208">
        <f t="shared" si="29"/>
        <v>0</v>
      </c>
      <c r="BL189" s="14" t="s">
        <v>136</v>
      </c>
      <c r="BM189" s="207" t="s">
        <v>316</v>
      </c>
    </row>
    <row r="190" spans="1:65" s="2" customFormat="1" ht="33" customHeight="1">
      <c r="A190" s="31"/>
      <c r="B190" s="32"/>
      <c r="C190" s="209" t="s">
        <v>317</v>
      </c>
      <c r="D190" s="209" t="s">
        <v>255</v>
      </c>
      <c r="E190" s="210" t="s">
        <v>318</v>
      </c>
      <c r="F190" s="211" t="s">
        <v>319</v>
      </c>
      <c r="G190" s="212" t="s">
        <v>320</v>
      </c>
      <c r="H190" s="213">
        <v>1</v>
      </c>
      <c r="I190" s="214"/>
      <c r="J190" s="215">
        <f t="shared" si="20"/>
        <v>0</v>
      </c>
      <c r="K190" s="216"/>
      <c r="L190" s="217"/>
      <c r="M190" s="218" t="s">
        <v>1</v>
      </c>
      <c r="N190" s="219" t="s">
        <v>37</v>
      </c>
      <c r="O190" s="68"/>
      <c r="P190" s="205">
        <f t="shared" si="21"/>
        <v>0</v>
      </c>
      <c r="Q190" s="205">
        <v>0</v>
      </c>
      <c r="R190" s="205">
        <f t="shared" si="22"/>
        <v>0</v>
      </c>
      <c r="S190" s="205">
        <v>0</v>
      </c>
      <c r="T190" s="205">
        <f t="shared" si="23"/>
        <v>0</v>
      </c>
      <c r="U190" s="206" t="s">
        <v>1</v>
      </c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162</v>
      </c>
      <c r="AT190" s="207" t="s">
        <v>255</v>
      </c>
      <c r="AU190" s="207" t="s">
        <v>79</v>
      </c>
      <c r="AY190" s="14" t="s">
        <v>130</v>
      </c>
      <c r="BE190" s="208">
        <f t="shared" si="24"/>
        <v>0</v>
      </c>
      <c r="BF190" s="208">
        <f t="shared" si="25"/>
        <v>0</v>
      </c>
      <c r="BG190" s="208">
        <f t="shared" si="26"/>
        <v>0</v>
      </c>
      <c r="BH190" s="208">
        <f t="shared" si="27"/>
        <v>0</v>
      </c>
      <c r="BI190" s="208">
        <f t="shared" si="28"/>
        <v>0</v>
      </c>
      <c r="BJ190" s="14" t="s">
        <v>77</v>
      </c>
      <c r="BK190" s="208">
        <f t="shared" si="29"/>
        <v>0</v>
      </c>
      <c r="BL190" s="14" t="s">
        <v>136</v>
      </c>
      <c r="BM190" s="207" t="s">
        <v>321</v>
      </c>
    </row>
    <row r="191" spans="1:65" s="2" customFormat="1" ht="16.5" customHeight="1">
      <c r="A191" s="31"/>
      <c r="B191" s="32"/>
      <c r="C191" s="195" t="s">
        <v>322</v>
      </c>
      <c r="D191" s="195" t="s">
        <v>132</v>
      </c>
      <c r="E191" s="196" t="s">
        <v>323</v>
      </c>
      <c r="F191" s="197" t="s">
        <v>324</v>
      </c>
      <c r="G191" s="198" t="s">
        <v>189</v>
      </c>
      <c r="H191" s="199">
        <v>9</v>
      </c>
      <c r="I191" s="200"/>
      <c r="J191" s="201">
        <f t="shared" si="20"/>
        <v>0</v>
      </c>
      <c r="K191" s="202"/>
      <c r="L191" s="36"/>
      <c r="M191" s="203" t="s">
        <v>1</v>
      </c>
      <c r="N191" s="204" t="s">
        <v>37</v>
      </c>
      <c r="O191" s="68"/>
      <c r="P191" s="205">
        <f t="shared" si="21"/>
        <v>0</v>
      </c>
      <c r="Q191" s="205">
        <v>2.30948</v>
      </c>
      <c r="R191" s="205">
        <f t="shared" si="22"/>
        <v>20.785320000000002</v>
      </c>
      <c r="S191" s="205">
        <v>0</v>
      </c>
      <c r="T191" s="205">
        <f t="shared" si="23"/>
        <v>0</v>
      </c>
      <c r="U191" s="206" t="s">
        <v>1</v>
      </c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136</v>
      </c>
      <c r="AT191" s="207" t="s">
        <v>132</v>
      </c>
      <c r="AU191" s="207" t="s">
        <v>79</v>
      </c>
      <c r="AY191" s="14" t="s">
        <v>130</v>
      </c>
      <c r="BE191" s="208">
        <f t="shared" si="24"/>
        <v>0</v>
      </c>
      <c r="BF191" s="208">
        <f t="shared" si="25"/>
        <v>0</v>
      </c>
      <c r="BG191" s="208">
        <f t="shared" si="26"/>
        <v>0</v>
      </c>
      <c r="BH191" s="208">
        <f t="shared" si="27"/>
        <v>0</v>
      </c>
      <c r="BI191" s="208">
        <f t="shared" si="28"/>
        <v>0</v>
      </c>
      <c r="BJ191" s="14" t="s">
        <v>77</v>
      </c>
      <c r="BK191" s="208">
        <f t="shared" si="29"/>
        <v>0</v>
      </c>
      <c r="BL191" s="14" t="s">
        <v>136</v>
      </c>
      <c r="BM191" s="207" t="s">
        <v>325</v>
      </c>
    </row>
    <row r="192" spans="2:63" s="12" customFormat="1" ht="22.7" customHeight="1">
      <c r="B192" s="179"/>
      <c r="C192" s="180"/>
      <c r="D192" s="181" t="s">
        <v>71</v>
      </c>
      <c r="E192" s="193" t="s">
        <v>136</v>
      </c>
      <c r="F192" s="193" t="s">
        <v>326</v>
      </c>
      <c r="G192" s="180"/>
      <c r="H192" s="180"/>
      <c r="I192" s="183"/>
      <c r="J192" s="194">
        <f>BK192</f>
        <v>0</v>
      </c>
      <c r="K192" s="180"/>
      <c r="L192" s="185"/>
      <c r="M192" s="186"/>
      <c r="N192" s="187"/>
      <c r="O192" s="187"/>
      <c r="P192" s="188">
        <f>SUM(P193:P194)</f>
        <v>0</v>
      </c>
      <c r="Q192" s="187"/>
      <c r="R192" s="188">
        <f>SUM(R193:R194)</f>
        <v>0</v>
      </c>
      <c r="S192" s="187"/>
      <c r="T192" s="188">
        <f>SUM(T193:T194)</f>
        <v>0</v>
      </c>
      <c r="U192" s="189"/>
      <c r="AR192" s="190" t="s">
        <v>77</v>
      </c>
      <c r="AT192" s="191" t="s">
        <v>71</v>
      </c>
      <c r="AU192" s="191" t="s">
        <v>77</v>
      </c>
      <c r="AY192" s="190" t="s">
        <v>130</v>
      </c>
      <c r="BK192" s="192">
        <f>SUM(BK193:BK194)</f>
        <v>0</v>
      </c>
    </row>
    <row r="193" spans="1:65" s="2" customFormat="1" ht="16.5" customHeight="1">
      <c r="A193" s="31"/>
      <c r="B193" s="32"/>
      <c r="C193" s="195" t="s">
        <v>327</v>
      </c>
      <c r="D193" s="195" t="s">
        <v>132</v>
      </c>
      <c r="E193" s="196" t="s">
        <v>328</v>
      </c>
      <c r="F193" s="197" t="s">
        <v>329</v>
      </c>
      <c r="G193" s="198" t="s">
        <v>189</v>
      </c>
      <c r="H193" s="199">
        <v>4.883</v>
      </c>
      <c r="I193" s="200"/>
      <c r="J193" s="201">
        <f>ROUND(I193*H193,2)</f>
        <v>0</v>
      </c>
      <c r="K193" s="202"/>
      <c r="L193" s="36"/>
      <c r="M193" s="203" t="s">
        <v>1</v>
      </c>
      <c r="N193" s="204" t="s">
        <v>37</v>
      </c>
      <c r="O193" s="68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5">
        <f>S193*H193</f>
        <v>0</v>
      </c>
      <c r="U193" s="206" t="s">
        <v>1</v>
      </c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136</v>
      </c>
      <c r="AT193" s="207" t="s">
        <v>132</v>
      </c>
      <c r="AU193" s="207" t="s">
        <v>79</v>
      </c>
      <c r="AY193" s="14" t="s">
        <v>130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4" t="s">
        <v>77</v>
      </c>
      <c r="BK193" s="208">
        <f>ROUND(I193*H193,2)</f>
        <v>0</v>
      </c>
      <c r="BL193" s="14" t="s">
        <v>136</v>
      </c>
      <c r="BM193" s="207" t="s">
        <v>330</v>
      </c>
    </row>
    <row r="194" spans="1:65" s="2" customFormat="1" ht="21.75" customHeight="1">
      <c r="A194" s="31"/>
      <c r="B194" s="32"/>
      <c r="C194" s="195" t="s">
        <v>331</v>
      </c>
      <c r="D194" s="195" t="s">
        <v>132</v>
      </c>
      <c r="E194" s="196" t="s">
        <v>332</v>
      </c>
      <c r="F194" s="197" t="s">
        <v>333</v>
      </c>
      <c r="G194" s="198" t="s">
        <v>189</v>
      </c>
      <c r="H194" s="199">
        <v>2.19</v>
      </c>
      <c r="I194" s="200"/>
      <c r="J194" s="201">
        <f>ROUND(I194*H194,2)</f>
        <v>0</v>
      </c>
      <c r="K194" s="202"/>
      <c r="L194" s="36"/>
      <c r="M194" s="203" t="s">
        <v>1</v>
      </c>
      <c r="N194" s="204" t="s">
        <v>37</v>
      </c>
      <c r="O194" s="68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5">
        <f>S194*H194</f>
        <v>0</v>
      </c>
      <c r="U194" s="206" t="s">
        <v>1</v>
      </c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136</v>
      </c>
      <c r="AT194" s="207" t="s">
        <v>132</v>
      </c>
      <c r="AU194" s="207" t="s">
        <v>79</v>
      </c>
      <c r="AY194" s="14" t="s">
        <v>130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4" t="s">
        <v>77</v>
      </c>
      <c r="BK194" s="208">
        <f>ROUND(I194*H194,2)</f>
        <v>0</v>
      </c>
      <c r="BL194" s="14" t="s">
        <v>136</v>
      </c>
      <c r="BM194" s="207" t="s">
        <v>334</v>
      </c>
    </row>
    <row r="195" spans="2:63" s="12" customFormat="1" ht="22.7" customHeight="1">
      <c r="B195" s="179"/>
      <c r="C195" s="180"/>
      <c r="D195" s="181" t="s">
        <v>71</v>
      </c>
      <c r="E195" s="193" t="s">
        <v>149</v>
      </c>
      <c r="F195" s="193" t="s">
        <v>335</v>
      </c>
      <c r="G195" s="180"/>
      <c r="H195" s="180"/>
      <c r="I195" s="183"/>
      <c r="J195" s="194">
        <f>BK195</f>
        <v>0</v>
      </c>
      <c r="K195" s="180"/>
      <c r="L195" s="185"/>
      <c r="M195" s="186"/>
      <c r="N195" s="187"/>
      <c r="O195" s="187"/>
      <c r="P195" s="188">
        <f>SUM(P196:P207)</f>
        <v>0</v>
      </c>
      <c r="Q195" s="187"/>
      <c r="R195" s="188">
        <f>SUM(R196:R207)</f>
        <v>16.87048</v>
      </c>
      <c r="S195" s="187"/>
      <c r="T195" s="188">
        <f>SUM(T196:T207)</f>
        <v>0</v>
      </c>
      <c r="U195" s="189"/>
      <c r="AR195" s="190" t="s">
        <v>77</v>
      </c>
      <c r="AT195" s="191" t="s">
        <v>71</v>
      </c>
      <c r="AU195" s="191" t="s">
        <v>77</v>
      </c>
      <c r="AY195" s="190" t="s">
        <v>130</v>
      </c>
      <c r="BK195" s="192">
        <f>SUM(BK196:BK207)</f>
        <v>0</v>
      </c>
    </row>
    <row r="196" spans="1:65" s="2" customFormat="1" ht="16.5" customHeight="1">
      <c r="A196" s="31"/>
      <c r="B196" s="32"/>
      <c r="C196" s="195" t="s">
        <v>336</v>
      </c>
      <c r="D196" s="195" t="s">
        <v>132</v>
      </c>
      <c r="E196" s="196" t="s">
        <v>337</v>
      </c>
      <c r="F196" s="197" t="s">
        <v>338</v>
      </c>
      <c r="G196" s="198" t="s">
        <v>135</v>
      </c>
      <c r="H196" s="199">
        <v>77</v>
      </c>
      <c r="I196" s="200"/>
      <c r="J196" s="201">
        <f aca="true" t="shared" si="30" ref="J196:J207">ROUND(I196*H196,2)</f>
        <v>0</v>
      </c>
      <c r="K196" s="202"/>
      <c r="L196" s="36"/>
      <c r="M196" s="203" t="s">
        <v>1</v>
      </c>
      <c r="N196" s="204" t="s">
        <v>37</v>
      </c>
      <c r="O196" s="68"/>
      <c r="P196" s="205">
        <f aca="true" t="shared" si="31" ref="P196:P207">O196*H196</f>
        <v>0</v>
      </c>
      <c r="Q196" s="205">
        <v>0</v>
      </c>
      <c r="R196" s="205">
        <f aca="true" t="shared" si="32" ref="R196:R207">Q196*H196</f>
        <v>0</v>
      </c>
      <c r="S196" s="205">
        <v>0</v>
      </c>
      <c r="T196" s="205">
        <f aca="true" t="shared" si="33" ref="T196:T207">S196*H196</f>
        <v>0</v>
      </c>
      <c r="U196" s="206" t="s">
        <v>1</v>
      </c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7" t="s">
        <v>136</v>
      </c>
      <c r="AT196" s="207" t="s">
        <v>132</v>
      </c>
      <c r="AU196" s="207" t="s">
        <v>79</v>
      </c>
      <c r="AY196" s="14" t="s">
        <v>130</v>
      </c>
      <c r="BE196" s="208">
        <f aca="true" t="shared" si="34" ref="BE196:BE207">IF(N196="základní",J196,0)</f>
        <v>0</v>
      </c>
      <c r="BF196" s="208">
        <f aca="true" t="shared" si="35" ref="BF196:BF207">IF(N196="snížená",J196,0)</f>
        <v>0</v>
      </c>
      <c r="BG196" s="208">
        <f aca="true" t="shared" si="36" ref="BG196:BG207">IF(N196="zákl. přenesená",J196,0)</f>
        <v>0</v>
      </c>
      <c r="BH196" s="208">
        <f aca="true" t="shared" si="37" ref="BH196:BH207">IF(N196="sníž. přenesená",J196,0)</f>
        <v>0</v>
      </c>
      <c r="BI196" s="208">
        <f aca="true" t="shared" si="38" ref="BI196:BI207">IF(N196="nulová",J196,0)</f>
        <v>0</v>
      </c>
      <c r="BJ196" s="14" t="s">
        <v>77</v>
      </c>
      <c r="BK196" s="208">
        <f aca="true" t="shared" si="39" ref="BK196:BK207">ROUND(I196*H196,2)</f>
        <v>0</v>
      </c>
      <c r="BL196" s="14" t="s">
        <v>136</v>
      </c>
      <c r="BM196" s="207" t="s">
        <v>339</v>
      </c>
    </row>
    <row r="197" spans="1:65" s="2" customFormat="1" ht="21.75" customHeight="1">
      <c r="A197" s="31"/>
      <c r="B197" s="32"/>
      <c r="C197" s="195" t="s">
        <v>340</v>
      </c>
      <c r="D197" s="195" t="s">
        <v>132</v>
      </c>
      <c r="E197" s="196" t="s">
        <v>341</v>
      </c>
      <c r="F197" s="197" t="s">
        <v>342</v>
      </c>
      <c r="G197" s="198" t="s">
        <v>135</v>
      </c>
      <c r="H197" s="199">
        <v>55</v>
      </c>
      <c r="I197" s="200"/>
      <c r="J197" s="201">
        <f t="shared" si="30"/>
        <v>0</v>
      </c>
      <c r="K197" s="202"/>
      <c r="L197" s="36"/>
      <c r="M197" s="203" t="s">
        <v>1</v>
      </c>
      <c r="N197" s="204" t="s">
        <v>37</v>
      </c>
      <c r="O197" s="68"/>
      <c r="P197" s="205">
        <f t="shared" si="31"/>
        <v>0</v>
      </c>
      <c r="Q197" s="205">
        <v>0</v>
      </c>
      <c r="R197" s="205">
        <f t="shared" si="32"/>
        <v>0</v>
      </c>
      <c r="S197" s="205">
        <v>0</v>
      </c>
      <c r="T197" s="205">
        <f t="shared" si="33"/>
        <v>0</v>
      </c>
      <c r="U197" s="206" t="s">
        <v>1</v>
      </c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7" t="s">
        <v>136</v>
      </c>
      <c r="AT197" s="207" t="s">
        <v>132</v>
      </c>
      <c r="AU197" s="207" t="s">
        <v>79</v>
      </c>
      <c r="AY197" s="14" t="s">
        <v>130</v>
      </c>
      <c r="BE197" s="208">
        <f t="shared" si="34"/>
        <v>0</v>
      </c>
      <c r="BF197" s="208">
        <f t="shared" si="35"/>
        <v>0</v>
      </c>
      <c r="BG197" s="208">
        <f t="shared" si="36"/>
        <v>0</v>
      </c>
      <c r="BH197" s="208">
        <f t="shared" si="37"/>
        <v>0</v>
      </c>
      <c r="BI197" s="208">
        <f t="shared" si="38"/>
        <v>0</v>
      </c>
      <c r="BJ197" s="14" t="s">
        <v>77</v>
      </c>
      <c r="BK197" s="208">
        <f t="shared" si="39"/>
        <v>0</v>
      </c>
      <c r="BL197" s="14" t="s">
        <v>136</v>
      </c>
      <c r="BM197" s="207" t="s">
        <v>343</v>
      </c>
    </row>
    <row r="198" spans="1:65" s="2" customFormat="1" ht="21.75" customHeight="1">
      <c r="A198" s="31"/>
      <c r="B198" s="32"/>
      <c r="C198" s="195" t="s">
        <v>344</v>
      </c>
      <c r="D198" s="195" t="s">
        <v>132</v>
      </c>
      <c r="E198" s="196" t="s">
        <v>345</v>
      </c>
      <c r="F198" s="197" t="s">
        <v>346</v>
      </c>
      <c r="G198" s="198" t="s">
        <v>135</v>
      </c>
      <c r="H198" s="199">
        <v>55</v>
      </c>
      <c r="I198" s="200"/>
      <c r="J198" s="201">
        <f t="shared" si="30"/>
        <v>0</v>
      </c>
      <c r="K198" s="202"/>
      <c r="L198" s="36"/>
      <c r="M198" s="203" t="s">
        <v>1</v>
      </c>
      <c r="N198" s="204" t="s">
        <v>37</v>
      </c>
      <c r="O198" s="68"/>
      <c r="P198" s="205">
        <f t="shared" si="31"/>
        <v>0</v>
      </c>
      <c r="Q198" s="205">
        <v>0</v>
      </c>
      <c r="R198" s="205">
        <f t="shared" si="32"/>
        <v>0</v>
      </c>
      <c r="S198" s="205">
        <v>0</v>
      </c>
      <c r="T198" s="205">
        <f t="shared" si="33"/>
        <v>0</v>
      </c>
      <c r="U198" s="206" t="s">
        <v>1</v>
      </c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136</v>
      </c>
      <c r="AT198" s="207" t="s">
        <v>132</v>
      </c>
      <c r="AU198" s="207" t="s">
        <v>79</v>
      </c>
      <c r="AY198" s="14" t="s">
        <v>130</v>
      </c>
      <c r="BE198" s="208">
        <f t="shared" si="34"/>
        <v>0</v>
      </c>
      <c r="BF198" s="208">
        <f t="shared" si="35"/>
        <v>0</v>
      </c>
      <c r="BG198" s="208">
        <f t="shared" si="36"/>
        <v>0</v>
      </c>
      <c r="BH198" s="208">
        <f t="shared" si="37"/>
        <v>0</v>
      </c>
      <c r="BI198" s="208">
        <f t="shared" si="38"/>
        <v>0</v>
      </c>
      <c r="BJ198" s="14" t="s">
        <v>77</v>
      </c>
      <c r="BK198" s="208">
        <f t="shared" si="39"/>
        <v>0</v>
      </c>
      <c r="BL198" s="14" t="s">
        <v>136</v>
      </c>
      <c r="BM198" s="207" t="s">
        <v>347</v>
      </c>
    </row>
    <row r="199" spans="1:65" s="2" customFormat="1" ht="16.5" customHeight="1">
      <c r="A199" s="31"/>
      <c r="B199" s="32"/>
      <c r="C199" s="195" t="s">
        <v>348</v>
      </c>
      <c r="D199" s="195" t="s">
        <v>132</v>
      </c>
      <c r="E199" s="196" t="s">
        <v>349</v>
      </c>
      <c r="F199" s="197" t="s">
        <v>350</v>
      </c>
      <c r="G199" s="198" t="s">
        <v>135</v>
      </c>
      <c r="H199" s="199">
        <v>150.2</v>
      </c>
      <c r="I199" s="200"/>
      <c r="J199" s="201">
        <f t="shared" si="30"/>
        <v>0</v>
      </c>
      <c r="K199" s="202"/>
      <c r="L199" s="36"/>
      <c r="M199" s="203" t="s">
        <v>1</v>
      </c>
      <c r="N199" s="204" t="s">
        <v>37</v>
      </c>
      <c r="O199" s="68"/>
      <c r="P199" s="205">
        <f t="shared" si="31"/>
        <v>0</v>
      </c>
      <c r="Q199" s="205">
        <v>0</v>
      </c>
      <c r="R199" s="205">
        <f t="shared" si="32"/>
        <v>0</v>
      </c>
      <c r="S199" s="205">
        <v>0</v>
      </c>
      <c r="T199" s="205">
        <f t="shared" si="33"/>
        <v>0</v>
      </c>
      <c r="U199" s="206" t="s">
        <v>1</v>
      </c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7" t="s">
        <v>136</v>
      </c>
      <c r="AT199" s="207" t="s">
        <v>132</v>
      </c>
      <c r="AU199" s="207" t="s">
        <v>79</v>
      </c>
      <c r="AY199" s="14" t="s">
        <v>130</v>
      </c>
      <c r="BE199" s="208">
        <f t="shared" si="34"/>
        <v>0</v>
      </c>
      <c r="BF199" s="208">
        <f t="shared" si="35"/>
        <v>0</v>
      </c>
      <c r="BG199" s="208">
        <f t="shared" si="36"/>
        <v>0</v>
      </c>
      <c r="BH199" s="208">
        <f t="shared" si="37"/>
        <v>0</v>
      </c>
      <c r="BI199" s="208">
        <f t="shared" si="38"/>
        <v>0</v>
      </c>
      <c r="BJ199" s="14" t="s">
        <v>77</v>
      </c>
      <c r="BK199" s="208">
        <f t="shared" si="39"/>
        <v>0</v>
      </c>
      <c r="BL199" s="14" t="s">
        <v>136</v>
      </c>
      <c r="BM199" s="207" t="s">
        <v>351</v>
      </c>
    </row>
    <row r="200" spans="1:65" s="2" customFormat="1" ht="21.75" customHeight="1">
      <c r="A200" s="31"/>
      <c r="B200" s="32"/>
      <c r="C200" s="195" t="s">
        <v>352</v>
      </c>
      <c r="D200" s="195" t="s">
        <v>132</v>
      </c>
      <c r="E200" s="196" t="s">
        <v>353</v>
      </c>
      <c r="F200" s="197" t="s">
        <v>354</v>
      </c>
      <c r="G200" s="198" t="s">
        <v>135</v>
      </c>
      <c r="H200" s="199">
        <v>115</v>
      </c>
      <c r="I200" s="200"/>
      <c r="J200" s="201">
        <f t="shared" si="30"/>
        <v>0</v>
      </c>
      <c r="K200" s="202"/>
      <c r="L200" s="36"/>
      <c r="M200" s="203" t="s">
        <v>1</v>
      </c>
      <c r="N200" s="204" t="s">
        <v>37</v>
      </c>
      <c r="O200" s="68"/>
      <c r="P200" s="205">
        <f t="shared" si="31"/>
        <v>0</v>
      </c>
      <c r="Q200" s="205">
        <v>0</v>
      </c>
      <c r="R200" s="205">
        <f t="shared" si="32"/>
        <v>0</v>
      </c>
      <c r="S200" s="205">
        <v>0</v>
      </c>
      <c r="T200" s="205">
        <f t="shared" si="33"/>
        <v>0</v>
      </c>
      <c r="U200" s="206" t="s">
        <v>1</v>
      </c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136</v>
      </c>
      <c r="AT200" s="207" t="s">
        <v>132</v>
      </c>
      <c r="AU200" s="207" t="s">
        <v>79</v>
      </c>
      <c r="AY200" s="14" t="s">
        <v>130</v>
      </c>
      <c r="BE200" s="208">
        <f t="shared" si="34"/>
        <v>0</v>
      </c>
      <c r="BF200" s="208">
        <f t="shared" si="35"/>
        <v>0</v>
      </c>
      <c r="BG200" s="208">
        <f t="shared" si="36"/>
        <v>0</v>
      </c>
      <c r="BH200" s="208">
        <f t="shared" si="37"/>
        <v>0</v>
      </c>
      <c r="BI200" s="208">
        <f t="shared" si="38"/>
        <v>0</v>
      </c>
      <c r="BJ200" s="14" t="s">
        <v>77</v>
      </c>
      <c r="BK200" s="208">
        <f t="shared" si="39"/>
        <v>0</v>
      </c>
      <c r="BL200" s="14" t="s">
        <v>136</v>
      </c>
      <c r="BM200" s="207" t="s">
        <v>355</v>
      </c>
    </row>
    <row r="201" spans="1:65" s="2" customFormat="1" ht="21.75" customHeight="1">
      <c r="A201" s="31"/>
      <c r="B201" s="32"/>
      <c r="C201" s="195" t="s">
        <v>356</v>
      </c>
      <c r="D201" s="195" t="s">
        <v>132</v>
      </c>
      <c r="E201" s="196" t="s">
        <v>357</v>
      </c>
      <c r="F201" s="197" t="s">
        <v>358</v>
      </c>
      <c r="G201" s="198" t="s">
        <v>135</v>
      </c>
      <c r="H201" s="199">
        <v>115</v>
      </c>
      <c r="I201" s="200"/>
      <c r="J201" s="201">
        <f t="shared" si="30"/>
        <v>0</v>
      </c>
      <c r="K201" s="202"/>
      <c r="L201" s="36"/>
      <c r="M201" s="203" t="s">
        <v>1</v>
      </c>
      <c r="N201" s="204" t="s">
        <v>37</v>
      </c>
      <c r="O201" s="68"/>
      <c r="P201" s="205">
        <f t="shared" si="31"/>
        <v>0</v>
      </c>
      <c r="Q201" s="205">
        <v>0</v>
      </c>
      <c r="R201" s="205">
        <f t="shared" si="32"/>
        <v>0</v>
      </c>
      <c r="S201" s="205">
        <v>0</v>
      </c>
      <c r="T201" s="205">
        <f t="shared" si="33"/>
        <v>0</v>
      </c>
      <c r="U201" s="206" t="s">
        <v>1</v>
      </c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7" t="s">
        <v>136</v>
      </c>
      <c r="AT201" s="207" t="s">
        <v>132</v>
      </c>
      <c r="AU201" s="207" t="s">
        <v>79</v>
      </c>
      <c r="AY201" s="14" t="s">
        <v>130</v>
      </c>
      <c r="BE201" s="208">
        <f t="shared" si="34"/>
        <v>0</v>
      </c>
      <c r="BF201" s="208">
        <f t="shared" si="35"/>
        <v>0</v>
      </c>
      <c r="BG201" s="208">
        <f t="shared" si="36"/>
        <v>0</v>
      </c>
      <c r="BH201" s="208">
        <f t="shared" si="37"/>
        <v>0</v>
      </c>
      <c r="BI201" s="208">
        <f t="shared" si="38"/>
        <v>0</v>
      </c>
      <c r="BJ201" s="14" t="s">
        <v>77</v>
      </c>
      <c r="BK201" s="208">
        <f t="shared" si="39"/>
        <v>0</v>
      </c>
      <c r="BL201" s="14" t="s">
        <v>136</v>
      </c>
      <c r="BM201" s="207" t="s">
        <v>359</v>
      </c>
    </row>
    <row r="202" spans="1:65" s="2" customFormat="1" ht="21.75" customHeight="1">
      <c r="A202" s="31"/>
      <c r="B202" s="32"/>
      <c r="C202" s="195" t="s">
        <v>360</v>
      </c>
      <c r="D202" s="195" t="s">
        <v>132</v>
      </c>
      <c r="E202" s="196" t="s">
        <v>361</v>
      </c>
      <c r="F202" s="197" t="s">
        <v>362</v>
      </c>
      <c r="G202" s="198" t="s">
        <v>135</v>
      </c>
      <c r="H202" s="199">
        <v>115</v>
      </c>
      <c r="I202" s="200"/>
      <c r="J202" s="201">
        <f t="shared" si="30"/>
        <v>0</v>
      </c>
      <c r="K202" s="202"/>
      <c r="L202" s="36"/>
      <c r="M202" s="203" t="s">
        <v>1</v>
      </c>
      <c r="N202" s="204" t="s">
        <v>37</v>
      </c>
      <c r="O202" s="68"/>
      <c r="P202" s="205">
        <f t="shared" si="31"/>
        <v>0</v>
      </c>
      <c r="Q202" s="205">
        <v>0</v>
      </c>
      <c r="R202" s="205">
        <f t="shared" si="32"/>
        <v>0</v>
      </c>
      <c r="S202" s="205">
        <v>0</v>
      </c>
      <c r="T202" s="205">
        <f t="shared" si="33"/>
        <v>0</v>
      </c>
      <c r="U202" s="206" t="s">
        <v>1</v>
      </c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136</v>
      </c>
      <c r="AT202" s="207" t="s">
        <v>132</v>
      </c>
      <c r="AU202" s="207" t="s">
        <v>79</v>
      </c>
      <c r="AY202" s="14" t="s">
        <v>130</v>
      </c>
      <c r="BE202" s="208">
        <f t="shared" si="34"/>
        <v>0</v>
      </c>
      <c r="BF202" s="208">
        <f t="shared" si="35"/>
        <v>0</v>
      </c>
      <c r="BG202" s="208">
        <f t="shared" si="36"/>
        <v>0</v>
      </c>
      <c r="BH202" s="208">
        <f t="shared" si="37"/>
        <v>0</v>
      </c>
      <c r="BI202" s="208">
        <f t="shared" si="38"/>
        <v>0</v>
      </c>
      <c r="BJ202" s="14" t="s">
        <v>77</v>
      </c>
      <c r="BK202" s="208">
        <f t="shared" si="39"/>
        <v>0</v>
      </c>
      <c r="BL202" s="14" t="s">
        <v>136</v>
      </c>
      <c r="BM202" s="207" t="s">
        <v>363</v>
      </c>
    </row>
    <row r="203" spans="1:65" s="2" customFormat="1" ht="21.75" customHeight="1">
      <c r="A203" s="31"/>
      <c r="B203" s="32"/>
      <c r="C203" s="195" t="s">
        <v>364</v>
      </c>
      <c r="D203" s="195" t="s">
        <v>132</v>
      </c>
      <c r="E203" s="196" t="s">
        <v>365</v>
      </c>
      <c r="F203" s="197" t="s">
        <v>366</v>
      </c>
      <c r="G203" s="198" t="s">
        <v>135</v>
      </c>
      <c r="H203" s="199">
        <v>115</v>
      </c>
      <c r="I203" s="200"/>
      <c r="J203" s="201">
        <f t="shared" si="30"/>
        <v>0</v>
      </c>
      <c r="K203" s="202"/>
      <c r="L203" s="36"/>
      <c r="M203" s="203" t="s">
        <v>1</v>
      </c>
      <c r="N203" s="204" t="s">
        <v>37</v>
      </c>
      <c r="O203" s="68"/>
      <c r="P203" s="205">
        <f t="shared" si="31"/>
        <v>0</v>
      </c>
      <c r="Q203" s="205">
        <v>0</v>
      </c>
      <c r="R203" s="205">
        <f t="shared" si="32"/>
        <v>0</v>
      </c>
      <c r="S203" s="205">
        <v>0</v>
      </c>
      <c r="T203" s="205">
        <f t="shared" si="33"/>
        <v>0</v>
      </c>
      <c r="U203" s="206" t="s">
        <v>1</v>
      </c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136</v>
      </c>
      <c r="AT203" s="207" t="s">
        <v>132</v>
      </c>
      <c r="AU203" s="207" t="s">
        <v>79</v>
      </c>
      <c r="AY203" s="14" t="s">
        <v>130</v>
      </c>
      <c r="BE203" s="208">
        <f t="shared" si="34"/>
        <v>0</v>
      </c>
      <c r="BF203" s="208">
        <f t="shared" si="35"/>
        <v>0</v>
      </c>
      <c r="BG203" s="208">
        <f t="shared" si="36"/>
        <v>0</v>
      </c>
      <c r="BH203" s="208">
        <f t="shared" si="37"/>
        <v>0</v>
      </c>
      <c r="BI203" s="208">
        <f t="shared" si="38"/>
        <v>0</v>
      </c>
      <c r="BJ203" s="14" t="s">
        <v>77</v>
      </c>
      <c r="BK203" s="208">
        <f t="shared" si="39"/>
        <v>0</v>
      </c>
      <c r="BL203" s="14" t="s">
        <v>136</v>
      </c>
      <c r="BM203" s="207" t="s">
        <v>367</v>
      </c>
    </row>
    <row r="204" spans="1:65" s="2" customFormat="1" ht="21.75" customHeight="1">
      <c r="A204" s="31"/>
      <c r="B204" s="32"/>
      <c r="C204" s="195" t="s">
        <v>368</v>
      </c>
      <c r="D204" s="195" t="s">
        <v>132</v>
      </c>
      <c r="E204" s="196" t="s">
        <v>369</v>
      </c>
      <c r="F204" s="197" t="s">
        <v>370</v>
      </c>
      <c r="G204" s="198" t="s">
        <v>135</v>
      </c>
      <c r="H204" s="199">
        <v>22</v>
      </c>
      <c r="I204" s="200"/>
      <c r="J204" s="201">
        <f t="shared" si="30"/>
        <v>0</v>
      </c>
      <c r="K204" s="202"/>
      <c r="L204" s="36"/>
      <c r="M204" s="203" t="s">
        <v>1</v>
      </c>
      <c r="N204" s="204" t="s">
        <v>37</v>
      </c>
      <c r="O204" s="68"/>
      <c r="P204" s="205">
        <f t="shared" si="31"/>
        <v>0</v>
      </c>
      <c r="Q204" s="205">
        <v>0</v>
      </c>
      <c r="R204" s="205">
        <f t="shared" si="32"/>
        <v>0</v>
      </c>
      <c r="S204" s="205">
        <v>0</v>
      </c>
      <c r="T204" s="205">
        <f t="shared" si="33"/>
        <v>0</v>
      </c>
      <c r="U204" s="206" t="s">
        <v>1</v>
      </c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136</v>
      </c>
      <c r="AT204" s="207" t="s">
        <v>132</v>
      </c>
      <c r="AU204" s="207" t="s">
        <v>79</v>
      </c>
      <c r="AY204" s="14" t="s">
        <v>130</v>
      </c>
      <c r="BE204" s="208">
        <f t="shared" si="34"/>
        <v>0</v>
      </c>
      <c r="BF204" s="208">
        <f t="shared" si="35"/>
        <v>0</v>
      </c>
      <c r="BG204" s="208">
        <f t="shared" si="36"/>
        <v>0</v>
      </c>
      <c r="BH204" s="208">
        <f t="shared" si="37"/>
        <v>0</v>
      </c>
      <c r="BI204" s="208">
        <f t="shared" si="38"/>
        <v>0</v>
      </c>
      <c r="BJ204" s="14" t="s">
        <v>77</v>
      </c>
      <c r="BK204" s="208">
        <f t="shared" si="39"/>
        <v>0</v>
      </c>
      <c r="BL204" s="14" t="s">
        <v>136</v>
      </c>
      <c r="BM204" s="207" t="s">
        <v>371</v>
      </c>
    </row>
    <row r="205" spans="1:65" s="2" customFormat="1" ht="16.5" customHeight="1">
      <c r="A205" s="31"/>
      <c r="B205" s="32"/>
      <c r="C205" s="209" t="s">
        <v>372</v>
      </c>
      <c r="D205" s="209" t="s">
        <v>255</v>
      </c>
      <c r="E205" s="210" t="s">
        <v>373</v>
      </c>
      <c r="F205" s="211" t="s">
        <v>374</v>
      </c>
      <c r="G205" s="212" t="s">
        <v>135</v>
      </c>
      <c r="H205" s="213">
        <v>22.66</v>
      </c>
      <c r="I205" s="214"/>
      <c r="J205" s="215">
        <f t="shared" si="30"/>
        <v>0</v>
      </c>
      <c r="K205" s="216"/>
      <c r="L205" s="217"/>
      <c r="M205" s="218" t="s">
        <v>1</v>
      </c>
      <c r="N205" s="219" t="s">
        <v>37</v>
      </c>
      <c r="O205" s="68"/>
      <c r="P205" s="205">
        <f t="shared" si="31"/>
        <v>0</v>
      </c>
      <c r="Q205" s="205">
        <v>0.113</v>
      </c>
      <c r="R205" s="205">
        <f t="shared" si="32"/>
        <v>2.5605800000000003</v>
      </c>
      <c r="S205" s="205">
        <v>0</v>
      </c>
      <c r="T205" s="205">
        <f t="shared" si="33"/>
        <v>0</v>
      </c>
      <c r="U205" s="206" t="s">
        <v>1</v>
      </c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7" t="s">
        <v>162</v>
      </c>
      <c r="AT205" s="207" t="s">
        <v>255</v>
      </c>
      <c r="AU205" s="207" t="s">
        <v>79</v>
      </c>
      <c r="AY205" s="14" t="s">
        <v>130</v>
      </c>
      <c r="BE205" s="208">
        <f t="shared" si="34"/>
        <v>0</v>
      </c>
      <c r="BF205" s="208">
        <f t="shared" si="35"/>
        <v>0</v>
      </c>
      <c r="BG205" s="208">
        <f t="shared" si="36"/>
        <v>0</v>
      </c>
      <c r="BH205" s="208">
        <f t="shared" si="37"/>
        <v>0</v>
      </c>
      <c r="BI205" s="208">
        <f t="shared" si="38"/>
        <v>0</v>
      </c>
      <c r="BJ205" s="14" t="s">
        <v>77</v>
      </c>
      <c r="BK205" s="208">
        <f t="shared" si="39"/>
        <v>0</v>
      </c>
      <c r="BL205" s="14" t="s">
        <v>136</v>
      </c>
      <c r="BM205" s="207" t="s">
        <v>375</v>
      </c>
    </row>
    <row r="206" spans="1:65" s="2" customFormat="1" ht="21.75" customHeight="1">
      <c r="A206" s="31"/>
      <c r="B206" s="32"/>
      <c r="C206" s="195" t="s">
        <v>376</v>
      </c>
      <c r="D206" s="195" t="s">
        <v>132</v>
      </c>
      <c r="E206" s="196" t="s">
        <v>377</v>
      </c>
      <c r="F206" s="197" t="s">
        <v>378</v>
      </c>
      <c r="G206" s="198" t="s">
        <v>135</v>
      </c>
      <c r="H206" s="199">
        <v>55</v>
      </c>
      <c r="I206" s="200"/>
      <c r="J206" s="201">
        <f t="shared" si="30"/>
        <v>0</v>
      </c>
      <c r="K206" s="202"/>
      <c r="L206" s="36"/>
      <c r="M206" s="203" t="s">
        <v>1</v>
      </c>
      <c r="N206" s="204" t="s">
        <v>37</v>
      </c>
      <c r="O206" s="68"/>
      <c r="P206" s="205">
        <f t="shared" si="31"/>
        <v>0</v>
      </c>
      <c r="Q206" s="205">
        <v>0.10362</v>
      </c>
      <c r="R206" s="205">
        <f t="shared" si="32"/>
        <v>5.6991000000000005</v>
      </c>
      <c r="S206" s="205">
        <v>0</v>
      </c>
      <c r="T206" s="205">
        <f t="shared" si="33"/>
        <v>0</v>
      </c>
      <c r="U206" s="206" t="s">
        <v>1</v>
      </c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7" t="s">
        <v>136</v>
      </c>
      <c r="AT206" s="207" t="s">
        <v>132</v>
      </c>
      <c r="AU206" s="207" t="s">
        <v>79</v>
      </c>
      <c r="AY206" s="14" t="s">
        <v>130</v>
      </c>
      <c r="BE206" s="208">
        <f t="shared" si="34"/>
        <v>0</v>
      </c>
      <c r="BF206" s="208">
        <f t="shared" si="35"/>
        <v>0</v>
      </c>
      <c r="BG206" s="208">
        <f t="shared" si="36"/>
        <v>0</v>
      </c>
      <c r="BH206" s="208">
        <f t="shared" si="37"/>
        <v>0</v>
      </c>
      <c r="BI206" s="208">
        <f t="shared" si="38"/>
        <v>0</v>
      </c>
      <c r="BJ206" s="14" t="s">
        <v>77</v>
      </c>
      <c r="BK206" s="208">
        <f t="shared" si="39"/>
        <v>0</v>
      </c>
      <c r="BL206" s="14" t="s">
        <v>136</v>
      </c>
      <c r="BM206" s="207" t="s">
        <v>379</v>
      </c>
    </row>
    <row r="207" spans="1:65" s="2" customFormat="1" ht="16.5" customHeight="1">
      <c r="A207" s="31"/>
      <c r="B207" s="32"/>
      <c r="C207" s="209" t="s">
        <v>380</v>
      </c>
      <c r="D207" s="209" t="s">
        <v>255</v>
      </c>
      <c r="E207" s="210" t="s">
        <v>381</v>
      </c>
      <c r="F207" s="211" t="s">
        <v>382</v>
      </c>
      <c r="G207" s="212" t="s">
        <v>135</v>
      </c>
      <c r="H207" s="213">
        <v>56.65</v>
      </c>
      <c r="I207" s="214"/>
      <c r="J207" s="215">
        <f t="shared" si="30"/>
        <v>0</v>
      </c>
      <c r="K207" s="216"/>
      <c r="L207" s="217"/>
      <c r="M207" s="218" t="s">
        <v>1</v>
      </c>
      <c r="N207" s="219" t="s">
        <v>37</v>
      </c>
      <c r="O207" s="68"/>
      <c r="P207" s="205">
        <f t="shared" si="31"/>
        <v>0</v>
      </c>
      <c r="Q207" s="205">
        <v>0.152</v>
      </c>
      <c r="R207" s="205">
        <f t="shared" si="32"/>
        <v>8.6108</v>
      </c>
      <c r="S207" s="205">
        <v>0</v>
      </c>
      <c r="T207" s="205">
        <f t="shared" si="33"/>
        <v>0</v>
      </c>
      <c r="U207" s="206" t="s">
        <v>1</v>
      </c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162</v>
      </c>
      <c r="AT207" s="207" t="s">
        <v>255</v>
      </c>
      <c r="AU207" s="207" t="s">
        <v>79</v>
      </c>
      <c r="AY207" s="14" t="s">
        <v>130</v>
      </c>
      <c r="BE207" s="208">
        <f t="shared" si="34"/>
        <v>0</v>
      </c>
      <c r="BF207" s="208">
        <f t="shared" si="35"/>
        <v>0</v>
      </c>
      <c r="BG207" s="208">
        <f t="shared" si="36"/>
        <v>0</v>
      </c>
      <c r="BH207" s="208">
        <f t="shared" si="37"/>
        <v>0</v>
      </c>
      <c r="BI207" s="208">
        <f t="shared" si="38"/>
        <v>0</v>
      </c>
      <c r="BJ207" s="14" t="s">
        <v>77</v>
      </c>
      <c r="BK207" s="208">
        <f t="shared" si="39"/>
        <v>0</v>
      </c>
      <c r="BL207" s="14" t="s">
        <v>136</v>
      </c>
      <c r="BM207" s="207" t="s">
        <v>383</v>
      </c>
    </row>
    <row r="208" spans="2:63" s="12" customFormat="1" ht="22.7" customHeight="1">
      <c r="B208" s="179"/>
      <c r="C208" s="180"/>
      <c r="D208" s="181" t="s">
        <v>71</v>
      </c>
      <c r="E208" s="193" t="s">
        <v>153</v>
      </c>
      <c r="F208" s="193" t="s">
        <v>384</v>
      </c>
      <c r="G208" s="180"/>
      <c r="H208" s="180"/>
      <c r="I208" s="183"/>
      <c r="J208" s="194">
        <f>BK208</f>
        <v>0</v>
      </c>
      <c r="K208" s="180"/>
      <c r="L208" s="185"/>
      <c r="M208" s="186"/>
      <c r="N208" s="187"/>
      <c r="O208" s="187"/>
      <c r="P208" s="188">
        <f>SUM(P209:P232)</f>
        <v>0</v>
      </c>
      <c r="Q208" s="187"/>
      <c r="R208" s="188">
        <f>SUM(R209:R232)</f>
        <v>23.685147649999998</v>
      </c>
      <c r="S208" s="187"/>
      <c r="T208" s="188">
        <f>SUM(T209:T232)</f>
        <v>0</v>
      </c>
      <c r="U208" s="189"/>
      <c r="AR208" s="190" t="s">
        <v>77</v>
      </c>
      <c r="AT208" s="191" t="s">
        <v>71</v>
      </c>
      <c r="AU208" s="191" t="s">
        <v>77</v>
      </c>
      <c r="AY208" s="190" t="s">
        <v>130</v>
      </c>
      <c r="BK208" s="192">
        <f>SUM(BK209:BK232)</f>
        <v>0</v>
      </c>
    </row>
    <row r="209" spans="1:65" s="2" customFormat="1" ht="21.75" customHeight="1">
      <c r="A209" s="31"/>
      <c r="B209" s="32"/>
      <c r="C209" s="195" t="s">
        <v>385</v>
      </c>
      <c r="D209" s="195" t="s">
        <v>132</v>
      </c>
      <c r="E209" s="196" t="s">
        <v>386</v>
      </c>
      <c r="F209" s="197" t="s">
        <v>387</v>
      </c>
      <c r="G209" s="198" t="s">
        <v>135</v>
      </c>
      <c r="H209" s="199">
        <v>104.226</v>
      </c>
      <c r="I209" s="200"/>
      <c r="J209" s="201">
        <f aca="true" t="shared" si="40" ref="J209:J232">ROUND(I209*H209,2)</f>
        <v>0</v>
      </c>
      <c r="K209" s="202"/>
      <c r="L209" s="36"/>
      <c r="M209" s="203" t="s">
        <v>1</v>
      </c>
      <c r="N209" s="204" t="s">
        <v>37</v>
      </c>
      <c r="O209" s="68"/>
      <c r="P209" s="205">
        <f aca="true" t="shared" si="41" ref="P209:P232">O209*H209</f>
        <v>0</v>
      </c>
      <c r="Q209" s="205">
        <v>0</v>
      </c>
      <c r="R209" s="205">
        <f aca="true" t="shared" si="42" ref="R209:R232">Q209*H209</f>
        <v>0</v>
      </c>
      <c r="S209" s="205">
        <v>0</v>
      </c>
      <c r="T209" s="205">
        <f aca="true" t="shared" si="43" ref="T209:T232">S209*H209</f>
        <v>0</v>
      </c>
      <c r="U209" s="206" t="s">
        <v>1</v>
      </c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136</v>
      </c>
      <c r="AT209" s="207" t="s">
        <v>132</v>
      </c>
      <c r="AU209" s="207" t="s">
        <v>79</v>
      </c>
      <c r="AY209" s="14" t="s">
        <v>130</v>
      </c>
      <c r="BE209" s="208">
        <f aca="true" t="shared" si="44" ref="BE209:BE232">IF(N209="základní",J209,0)</f>
        <v>0</v>
      </c>
      <c r="BF209" s="208">
        <f aca="true" t="shared" si="45" ref="BF209:BF232">IF(N209="snížená",J209,0)</f>
        <v>0</v>
      </c>
      <c r="BG209" s="208">
        <f aca="true" t="shared" si="46" ref="BG209:BG232">IF(N209="zákl. přenesená",J209,0)</f>
        <v>0</v>
      </c>
      <c r="BH209" s="208">
        <f aca="true" t="shared" si="47" ref="BH209:BH232">IF(N209="sníž. přenesená",J209,0)</f>
        <v>0</v>
      </c>
      <c r="BI209" s="208">
        <f aca="true" t="shared" si="48" ref="BI209:BI232">IF(N209="nulová",J209,0)</f>
        <v>0</v>
      </c>
      <c r="BJ209" s="14" t="s">
        <v>77</v>
      </c>
      <c r="BK209" s="208">
        <f aca="true" t="shared" si="49" ref="BK209:BK232">ROUND(I209*H209,2)</f>
        <v>0</v>
      </c>
      <c r="BL209" s="14" t="s">
        <v>136</v>
      </c>
      <c r="BM209" s="207" t="s">
        <v>388</v>
      </c>
    </row>
    <row r="210" spans="1:65" s="2" customFormat="1" ht="16.5" customHeight="1">
      <c r="A210" s="31"/>
      <c r="B210" s="32"/>
      <c r="C210" s="195" t="s">
        <v>389</v>
      </c>
      <c r="D210" s="195" t="s">
        <v>132</v>
      </c>
      <c r="E210" s="196" t="s">
        <v>390</v>
      </c>
      <c r="F210" s="197" t="s">
        <v>391</v>
      </c>
      <c r="G210" s="198" t="s">
        <v>135</v>
      </c>
      <c r="H210" s="199">
        <v>14.014</v>
      </c>
      <c r="I210" s="200"/>
      <c r="J210" s="201">
        <f t="shared" si="40"/>
        <v>0</v>
      </c>
      <c r="K210" s="202"/>
      <c r="L210" s="36"/>
      <c r="M210" s="203" t="s">
        <v>1</v>
      </c>
      <c r="N210" s="204" t="s">
        <v>37</v>
      </c>
      <c r="O210" s="68"/>
      <c r="P210" s="205">
        <f t="shared" si="41"/>
        <v>0</v>
      </c>
      <c r="Q210" s="205">
        <v>0.04</v>
      </c>
      <c r="R210" s="205">
        <f t="shared" si="42"/>
        <v>0.56056</v>
      </c>
      <c r="S210" s="205">
        <v>0</v>
      </c>
      <c r="T210" s="205">
        <f t="shared" si="43"/>
        <v>0</v>
      </c>
      <c r="U210" s="206" t="s">
        <v>1</v>
      </c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136</v>
      </c>
      <c r="AT210" s="207" t="s">
        <v>132</v>
      </c>
      <c r="AU210" s="207" t="s">
        <v>79</v>
      </c>
      <c r="AY210" s="14" t="s">
        <v>130</v>
      </c>
      <c r="BE210" s="208">
        <f t="shared" si="44"/>
        <v>0</v>
      </c>
      <c r="BF210" s="208">
        <f t="shared" si="45"/>
        <v>0</v>
      </c>
      <c r="BG210" s="208">
        <f t="shared" si="46"/>
        <v>0</v>
      </c>
      <c r="BH210" s="208">
        <f t="shared" si="47"/>
        <v>0</v>
      </c>
      <c r="BI210" s="208">
        <f t="shared" si="48"/>
        <v>0</v>
      </c>
      <c r="BJ210" s="14" t="s">
        <v>77</v>
      </c>
      <c r="BK210" s="208">
        <f t="shared" si="49"/>
        <v>0</v>
      </c>
      <c r="BL210" s="14" t="s">
        <v>136</v>
      </c>
      <c r="BM210" s="207" t="s">
        <v>392</v>
      </c>
    </row>
    <row r="211" spans="1:65" s="2" customFormat="1" ht="21.75" customHeight="1">
      <c r="A211" s="31"/>
      <c r="B211" s="32"/>
      <c r="C211" s="195" t="s">
        <v>393</v>
      </c>
      <c r="D211" s="195" t="s">
        <v>132</v>
      </c>
      <c r="E211" s="196" t="s">
        <v>394</v>
      </c>
      <c r="F211" s="197" t="s">
        <v>395</v>
      </c>
      <c r="G211" s="198" t="s">
        <v>135</v>
      </c>
      <c r="H211" s="199">
        <v>104.226</v>
      </c>
      <c r="I211" s="200"/>
      <c r="J211" s="201">
        <f t="shared" si="40"/>
        <v>0</v>
      </c>
      <c r="K211" s="202"/>
      <c r="L211" s="36"/>
      <c r="M211" s="203" t="s">
        <v>1</v>
      </c>
      <c r="N211" s="204" t="s">
        <v>37</v>
      </c>
      <c r="O211" s="68"/>
      <c r="P211" s="205">
        <f t="shared" si="41"/>
        <v>0</v>
      </c>
      <c r="Q211" s="205">
        <v>0.01838</v>
      </c>
      <c r="R211" s="205">
        <f t="shared" si="42"/>
        <v>1.91567388</v>
      </c>
      <c r="S211" s="205">
        <v>0</v>
      </c>
      <c r="T211" s="205">
        <f t="shared" si="43"/>
        <v>0</v>
      </c>
      <c r="U211" s="206" t="s">
        <v>1</v>
      </c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136</v>
      </c>
      <c r="AT211" s="207" t="s">
        <v>132</v>
      </c>
      <c r="AU211" s="207" t="s">
        <v>79</v>
      </c>
      <c r="AY211" s="14" t="s">
        <v>130</v>
      </c>
      <c r="BE211" s="208">
        <f t="shared" si="44"/>
        <v>0</v>
      </c>
      <c r="BF211" s="208">
        <f t="shared" si="45"/>
        <v>0</v>
      </c>
      <c r="BG211" s="208">
        <f t="shared" si="46"/>
        <v>0</v>
      </c>
      <c r="BH211" s="208">
        <f t="shared" si="47"/>
        <v>0</v>
      </c>
      <c r="BI211" s="208">
        <f t="shared" si="48"/>
        <v>0</v>
      </c>
      <c r="BJ211" s="14" t="s">
        <v>77</v>
      </c>
      <c r="BK211" s="208">
        <f t="shared" si="49"/>
        <v>0</v>
      </c>
      <c r="BL211" s="14" t="s">
        <v>136</v>
      </c>
      <c r="BM211" s="207" t="s">
        <v>396</v>
      </c>
    </row>
    <row r="212" spans="1:65" s="2" customFormat="1" ht="21.75" customHeight="1">
      <c r="A212" s="31"/>
      <c r="B212" s="32"/>
      <c r="C212" s="195" t="s">
        <v>397</v>
      </c>
      <c r="D212" s="195" t="s">
        <v>132</v>
      </c>
      <c r="E212" s="196" t="s">
        <v>398</v>
      </c>
      <c r="F212" s="197" t="s">
        <v>399</v>
      </c>
      <c r="G212" s="198" t="s">
        <v>135</v>
      </c>
      <c r="H212" s="199">
        <v>98.395</v>
      </c>
      <c r="I212" s="200"/>
      <c r="J212" s="201">
        <f t="shared" si="40"/>
        <v>0</v>
      </c>
      <c r="K212" s="202"/>
      <c r="L212" s="36"/>
      <c r="M212" s="203" t="s">
        <v>1</v>
      </c>
      <c r="N212" s="204" t="s">
        <v>37</v>
      </c>
      <c r="O212" s="68"/>
      <c r="P212" s="205">
        <f t="shared" si="41"/>
        <v>0</v>
      </c>
      <c r="Q212" s="205">
        <v>0</v>
      </c>
      <c r="R212" s="205">
        <f t="shared" si="42"/>
        <v>0</v>
      </c>
      <c r="S212" s="205">
        <v>0</v>
      </c>
      <c r="T212" s="205">
        <f t="shared" si="43"/>
        <v>0</v>
      </c>
      <c r="U212" s="206" t="s">
        <v>1</v>
      </c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7" t="s">
        <v>136</v>
      </c>
      <c r="AT212" s="207" t="s">
        <v>132</v>
      </c>
      <c r="AU212" s="207" t="s">
        <v>79</v>
      </c>
      <c r="AY212" s="14" t="s">
        <v>130</v>
      </c>
      <c r="BE212" s="208">
        <f t="shared" si="44"/>
        <v>0</v>
      </c>
      <c r="BF212" s="208">
        <f t="shared" si="45"/>
        <v>0</v>
      </c>
      <c r="BG212" s="208">
        <f t="shared" si="46"/>
        <v>0</v>
      </c>
      <c r="BH212" s="208">
        <f t="shared" si="47"/>
        <v>0</v>
      </c>
      <c r="BI212" s="208">
        <f t="shared" si="48"/>
        <v>0</v>
      </c>
      <c r="BJ212" s="14" t="s">
        <v>77</v>
      </c>
      <c r="BK212" s="208">
        <f t="shared" si="49"/>
        <v>0</v>
      </c>
      <c r="BL212" s="14" t="s">
        <v>136</v>
      </c>
      <c r="BM212" s="207" t="s">
        <v>400</v>
      </c>
    </row>
    <row r="213" spans="1:65" s="2" customFormat="1" ht="21.75" customHeight="1">
      <c r="A213" s="31"/>
      <c r="B213" s="32"/>
      <c r="C213" s="195" t="s">
        <v>401</v>
      </c>
      <c r="D213" s="195" t="s">
        <v>132</v>
      </c>
      <c r="E213" s="196" t="s">
        <v>402</v>
      </c>
      <c r="F213" s="197" t="s">
        <v>403</v>
      </c>
      <c r="G213" s="198" t="s">
        <v>135</v>
      </c>
      <c r="H213" s="199">
        <v>98.395</v>
      </c>
      <c r="I213" s="200"/>
      <c r="J213" s="201">
        <f t="shared" si="40"/>
        <v>0</v>
      </c>
      <c r="K213" s="202"/>
      <c r="L213" s="36"/>
      <c r="M213" s="203" t="s">
        <v>1</v>
      </c>
      <c r="N213" s="204" t="s">
        <v>37</v>
      </c>
      <c r="O213" s="68"/>
      <c r="P213" s="205">
        <f t="shared" si="41"/>
        <v>0</v>
      </c>
      <c r="Q213" s="205">
        <v>0.0345</v>
      </c>
      <c r="R213" s="205">
        <f t="shared" si="42"/>
        <v>3.3946275000000004</v>
      </c>
      <c r="S213" s="205">
        <v>0</v>
      </c>
      <c r="T213" s="205">
        <f t="shared" si="43"/>
        <v>0</v>
      </c>
      <c r="U213" s="206" t="s">
        <v>1</v>
      </c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136</v>
      </c>
      <c r="AT213" s="207" t="s">
        <v>132</v>
      </c>
      <c r="AU213" s="207" t="s">
        <v>79</v>
      </c>
      <c r="AY213" s="14" t="s">
        <v>130</v>
      </c>
      <c r="BE213" s="208">
        <f t="shared" si="44"/>
        <v>0</v>
      </c>
      <c r="BF213" s="208">
        <f t="shared" si="45"/>
        <v>0</v>
      </c>
      <c r="BG213" s="208">
        <f t="shared" si="46"/>
        <v>0</v>
      </c>
      <c r="BH213" s="208">
        <f t="shared" si="47"/>
        <v>0</v>
      </c>
      <c r="BI213" s="208">
        <f t="shared" si="48"/>
        <v>0</v>
      </c>
      <c r="BJ213" s="14" t="s">
        <v>77</v>
      </c>
      <c r="BK213" s="208">
        <f t="shared" si="49"/>
        <v>0</v>
      </c>
      <c r="BL213" s="14" t="s">
        <v>136</v>
      </c>
      <c r="BM213" s="207" t="s">
        <v>404</v>
      </c>
    </row>
    <row r="214" spans="1:65" s="2" customFormat="1" ht="21.75" customHeight="1">
      <c r="A214" s="31"/>
      <c r="B214" s="32"/>
      <c r="C214" s="195" t="s">
        <v>405</v>
      </c>
      <c r="D214" s="195" t="s">
        <v>132</v>
      </c>
      <c r="E214" s="196" t="s">
        <v>406</v>
      </c>
      <c r="F214" s="197" t="s">
        <v>407</v>
      </c>
      <c r="G214" s="198" t="s">
        <v>135</v>
      </c>
      <c r="H214" s="199">
        <v>30</v>
      </c>
      <c r="I214" s="200"/>
      <c r="J214" s="201">
        <f t="shared" si="40"/>
        <v>0</v>
      </c>
      <c r="K214" s="202"/>
      <c r="L214" s="36"/>
      <c r="M214" s="203" t="s">
        <v>1</v>
      </c>
      <c r="N214" s="204" t="s">
        <v>37</v>
      </c>
      <c r="O214" s="68"/>
      <c r="P214" s="205">
        <f t="shared" si="41"/>
        <v>0</v>
      </c>
      <c r="Q214" s="205">
        <v>0.00026</v>
      </c>
      <c r="R214" s="205">
        <f t="shared" si="42"/>
        <v>0.0078</v>
      </c>
      <c r="S214" s="205">
        <v>0</v>
      </c>
      <c r="T214" s="205">
        <f t="shared" si="43"/>
        <v>0</v>
      </c>
      <c r="U214" s="206" t="s">
        <v>1</v>
      </c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136</v>
      </c>
      <c r="AT214" s="207" t="s">
        <v>132</v>
      </c>
      <c r="AU214" s="207" t="s">
        <v>79</v>
      </c>
      <c r="AY214" s="14" t="s">
        <v>130</v>
      </c>
      <c r="BE214" s="208">
        <f t="shared" si="44"/>
        <v>0</v>
      </c>
      <c r="BF214" s="208">
        <f t="shared" si="45"/>
        <v>0</v>
      </c>
      <c r="BG214" s="208">
        <f t="shared" si="46"/>
        <v>0</v>
      </c>
      <c r="BH214" s="208">
        <f t="shared" si="47"/>
        <v>0</v>
      </c>
      <c r="BI214" s="208">
        <f t="shared" si="48"/>
        <v>0</v>
      </c>
      <c r="BJ214" s="14" t="s">
        <v>77</v>
      </c>
      <c r="BK214" s="208">
        <f t="shared" si="49"/>
        <v>0</v>
      </c>
      <c r="BL214" s="14" t="s">
        <v>136</v>
      </c>
      <c r="BM214" s="207" t="s">
        <v>408</v>
      </c>
    </row>
    <row r="215" spans="1:65" s="2" customFormat="1" ht="21.75" customHeight="1">
      <c r="A215" s="31"/>
      <c r="B215" s="32"/>
      <c r="C215" s="195" t="s">
        <v>409</v>
      </c>
      <c r="D215" s="195" t="s">
        <v>132</v>
      </c>
      <c r="E215" s="196" t="s">
        <v>410</v>
      </c>
      <c r="F215" s="197" t="s">
        <v>411</v>
      </c>
      <c r="G215" s="198" t="s">
        <v>156</v>
      </c>
      <c r="H215" s="199">
        <v>41.43</v>
      </c>
      <c r="I215" s="200"/>
      <c r="J215" s="201">
        <f t="shared" si="40"/>
        <v>0</v>
      </c>
      <c r="K215" s="202"/>
      <c r="L215" s="36"/>
      <c r="M215" s="203" t="s">
        <v>1</v>
      </c>
      <c r="N215" s="204" t="s">
        <v>37</v>
      </c>
      <c r="O215" s="68"/>
      <c r="P215" s="205">
        <f t="shared" si="41"/>
        <v>0</v>
      </c>
      <c r="Q215" s="205">
        <v>0</v>
      </c>
      <c r="R215" s="205">
        <f t="shared" si="42"/>
        <v>0</v>
      </c>
      <c r="S215" s="205">
        <v>0</v>
      </c>
      <c r="T215" s="205">
        <f t="shared" si="43"/>
        <v>0</v>
      </c>
      <c r="U215" s="206" t="s">
        <v>1</v>
      </c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7" t="s">
        <v>136</v>
      </c>
      <c r="AT215" s="207" t="s">
        <v>132</v>
      </c>
      <c r="AU215" s="207" t="s">
        <v>79</v>
      </c>
      <c r="AY215" s="14" t="s">
        <v>130</v>
      </c>
      <c r="BE215" s="208">
        <f t="shared" si="44"/>
        <v>0</v>
      </c>
      <c r="BF215" s="208">
        <f t="shared" si="45"/>
        <v>0</v>
      </c>
      <c r="BG215" s="208">
        <f t="shared" si="46"/>
        <v>0</v>
      </c>
      <c r="BH215" s="208">
        <f t="shared" si="47"/>
        <v>0</v>
      </c>
      <c r="BI215" s="208">
        <f t="shared" si="48"/>
        <v>0</v>
      </c>
      <c r="BJ215" s="14" t="s">
        <v>77</v>
      </c>
      <c r="BK215" s="208">
        <f t="shared" si="49"/>
        <v>0</v>
      </c>
      <c r="BL215" s="14" t="s">
        <v>136</v>
      </c>
      <c r="BM215" s="207" t="s">
        <v>412</v>
      </c>
    </row>
    <row r="216" spans="1:65" s="2" customFormat="1" ht="21.75" customHeight="1">
      <c r="A216" s="31"/>
      <c r="B216" s="32"/>
      <c r="C216" s="209" t="s">
        <v>413</v>
      </c>
      <c r="D216" s="209" t="s">
        <v>255</v>
      </c>
      <c r="E216" s="210" t="s">
        <v>414</v>
      </c>
      <c r="F216" s="211" t="s">
        <v>415</v>
      </c>
      <c r="G216" s="212" t="s">
        <v>156</v>
      </c>
      <c r="H216" s="213">
        <v>45.677</v>
      </c>
      <c r="I216" s="214"/>
      <c r="J216" s="215">
        <f t="shared" si="40"/>
        <v>0</v>
      </c>
      <c r="K216" s="216"/>
      <c r="L216" s="217"/>
      <c r="M216" s="218" t="s">
        <v>1</v>
      </c>
      <c r="N216" s="219" t="s">
        <v>37</v>
      </c>
      <c r="O216" s="68"/>
      <c r="P216" s="205">
        <f t="shared" si="41"/>
        <v>0</v>
      </c>
      <c r="Q216" s="205">
        <v>0</v>
      </c>
      <c r="R216" s="205">
        <f t="shared" si="42"/>
        <v>0</v>
      </c>
      <c r="S216" s="205">
        <v>0</v>
      </c>
      <c r="T216" s="205">
        <f t="shared" si="43"/>
        <v>0</v>
      </c>
      <c r="U216" s="206" t="s">
        <v>1</v>
      </c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162</v>
      </c>
      <c r="AT216" s="207" t="s">
        <v>255</v>
      </c>
      <c r="AU216" s="207" t="s">
        <v>79</v>
      </c>
      <c r="AY216" s="14" t="s">
        <v>130</v>
      </c>
      <c r="BE216" s="208">
        <f t="shared" si="44"/>
        <v>0</v>
      </c>
      <c r="BF216" s="208">
        <f t="shared" si="45"/>
        <v>0</v>
      </c>
      <c r="BG216" s="208">
        <f t="shared" si="46"/>
        <v>0</v>
      </c>
      <c r="BH216" s="208">
        <f t="shared" si="47"/>
        <v>0</v>
      </c>
      <c r="BI216" s="208">
        <f t="shared" si="48"/>
        <v>0</v>
      </c>
      <c r="BJ216" s="14" t="s">
        <v>77</v>
      </c>
      <c r="BK216" s="208">
        <f t="shared" si="49"/>
        <v>0</v>
      </c>
      <c r="BL216" s="14" t="s">
        <v>136</v>
      </c>
      <c r="BM216" s="207" t="s">
        <v>416</v>
      </c>
    </row>
    <row r="217" spans="1:65" s="2" customFormat="1" ht="21.75" customHeight="1">
      <c r="A217" s="31"/>
      <c r="B217" s="32"/>
      <c r="C217" s="195" t="s">
        <v>417</v>
      </c>
      <c r="D217" s="195" t="s">
        <v>132</v>
      </c>
      <c r="E217" s="196" t="s">
        <v>418</v>
      </c>
      <c r="F217" s="197" t="s">
        <v>419</v>
      </c>
      <c r="G217" s="198" t="s">
        <v>135</v>
      </c>
      <c r="H217" s="199">
        <v>30</v>
      </c>
      <c r="I217" s="200"/>
      <c r="J217" s="201">
        <f t="shared" si="40"/>
        <v>0</v>
      </c>
      <c r="K217" s="202"/>
      <c r="L217" s="36"/>
      <c r="M217" s="203" t="s">
        <v>1</v>
      </c>
      <c r="N217" s="204" t="s">
        <v>37</v>
      </c>
      <c r="O217" s="68"/>
      <c r="P217" s="205">
        <f t="shared" si="41"/>
        <v>0</v>
      </c>
      <c r="Q217" s="205">
        <v>0.004</v>
      </c>
      <c r="R217" s="205">
        <f t="shared" si="42"/>
        <v>0.12</v>
      </c>
      <c r="S217" s="205">
        <v>0</v>
      </c>
      <c r="T217" s="205">
        <f t="shared" si="43"/>
        <v>0</v>
      </c>
      <c r="U217" s="206" t="s">
        <v>1</v>
      </c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7" t="s">
        <v>136</v>
      </c>
      <c r="AT217" s="207" t="s">
        <v>132</v>
      </c>
      <c r="AU217" s="207" t="s">
        <v>79</v>
      </c>
      <c r="AY217" s="14" t="s">
        <v>130</v>
      </c>
      <c r="BE217" s="208">
        <f t="shared" si="44"/>
        <v>0</v>
      </c>
      <c r="BF217" s="208">
        <f t="shared" si="45"/>
        <v>0</v>
      </c>
      <c r="BG217" s="208">
        <f t="shared" si="46"/>
        <v>0</v>
      </c>
      <c r="BH217" s="208">
        <f t="shared" si="47"/>
        <v>0</v>
      </c>
      <c r="BI217" s="208">
        <f t="shared" si="48"/>
        <v>0</v>
      </c>
      <c r="BJ217" s="14" t="s">
        <v>77</v>
      </c>
      <c r="BK217" s="208">
        <f t="shared" si="49"/>
        <v>0</v>
      </c>
      <c r="BL217" s="14" t="s">
        <v>136</v>
      </c>
      <c r="BM217" s="207" t="s">
        <v>420</v>
      </c>
    </row>
    <row r="218" spans="1:65" s="2" customFormat="1" ht="21.75" customHeight="1">
      <c r="A218" s="31"/>
      <c r="B218" s="32"/>
      <c r="C218" s="195" t="s">
        <v>421</v>
      </c>
      <c r="D218" s="195" t="s">
        <v>132</v>
      </c>
      <c r="E218" s="196" t="s">
        <v>422</v>
      </c>
      <c r="F218" s="197" t="s">
        <v>423</v>
      </c>
      <c r="G218" s="198" t="s">
        <v>135</v>
      </c>
      <c r="H218" s="199">
        <v>30</v>
      </c>
      <c r="I218" s="200"/>
      <c r="J218" s="201">
        <f t="shared" si="40"/>
        <v>0</v>
      </c>
      <c r="K218" s="202"/>
      <c r="L218" s="36"/>
      <c r="M218" s="203" t="s">
        <v>1</v>
      </c>
      <c r="N218" s="204" t="s">
        <v>37</v>
      </c>
      <c r="O218" s="68"/>
      <c r="P218" s="205">
        <f t="shared" si="41"/>
        <v>0</v>
      </c>
      <c r="Q218" s="205">
        <v>0</v>
      </c>
      <c r="R218" s="205">
        <f t="shared" si="42"/>
        <v>0</v>
      </c>
      <c r="S218" s="205">
        <v>0</v>
      </c>
      <c r="T218" s="205">
        <f t="shared" si="43"/>
        <v>0</v>
      </c>
      <c r="U218" s="206" t="s">
        <v>1</v>
      </c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7" t="s">
        <v>136</v>
      </c>
      <c r="AT218" s="207" t="s">
        <v>132</v>
      </c>
      <c r="AU218" s="207" t="s">
        <v>79</v>
      </c>
      <c r="AY218" s="14" t="s">
        <v>130</v>
      </c>
      <c r="BE218" s="208">
        <f t="shared" si="44"/>
        <v>0</v>
      </c>
      <c r="BF218" s="208">
        <f t="shared" si="45"/>
        <v>0</v>
      </c>
      <c r="BG218" s="208">
        <f t="shared" si="46"/>
        <v>0</v>
      </c>
      <c r="BH218" s="208">
        <f t="shared" si="47"/>
        <v>0</v>
      </c>
      <c r="BI218" s="208">
        <f t="shared" si="48"/>
        <v>0</v>
      </c>
      <c r="BJ218" s="14" t="s">
        <v>77</v>
      </c>
      <c r="BK218" s="208">
        <f t="shared" si="49"/>
        <v>0</v>
      </c>
      <c r="BL218" s="14" t="s">
        <v>136</v>
      </c>
      <c r="BM218" s="207" t="s">
        <v>424</v>
      </c>
    </row>
    <row r="219" spans="1:65" s="2" customFormat="1" ht="21.75" customHeight="1">
      <c r="A219" s="31"/>
      <c r="B219" s="32"/>
      <c r="C219" s="195" t="s">
        <v>425</v>
      </c>
      <c r="D219" s="195" t="s">
        <v>132</v>
      </c>
      <c r="E219" s="196" t="s">
        <v>426</v>
      </c>
      <c r="F219" s="197" t="s">
        <v>427</v>
      </c>
      <c r="G219" s="198" t="s">
        <v>189</v>
      </c>
      <c r="H219" s="199">
        <v>0.8</v>
      </c>
      <c r="I219" s="200"/>
      <c r="J219" s="201">
        <f t="shared" si="40"/>
        <v>0</v>
      </c>
      <c r="K219" s="202"/>
      <c r="L219" s="36"/>
      <c r="M219" s="203" t="s">
        <v>1</v>
      </c>
      <c r="N219" s="204" t="s">
        <v>37</v>
      </c>
      <c r="O219" s="68"/>
      <c r="P219" s="205">
        <f t="shared" si="41"/>
        <v>0</v>
      </c>
      <c r="Q219" s="205">
        <v>2.25634</v>
      </c>
      <c r="R219" s="205">
        <f t="shared" si="42"/>
        <v>1.805072</v>
      </c>
      <c r="S219" s="205">
        <v>0</v>
      </c>
      <c r="T219" s="205">
        <f t="shared" si="43"/>
        <v>0</v>
      </c>
      <c r="U219" s="206" t="s">
        <v>1</v>
      </c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7" t="s">
        <v>136</v>
      </c>
      <c r="AT219" s="207" t="s">
        <v>132</v>
      </c>
      <c r="AU219" s="207" t="s">
        <v>79</v>
      </c>
      <c r="AY219" s="14" t="s">
        <v>130</v>
      </c>
      <c r="BE219" s="208">
        <f t="shared" si="44"/>
        <v>0</v>
      </c>
      <c r="BF219" s="208">
        <f t="shared" si="45"/>
        <v>0</v>
      </c>
      <c r="BG219" s="208">
        <f t="shared" si="46"/>
        <v>0</v>
      </c>
      <c r="BH219" s="208">
        <f t="shared" si="47"/>
        <v>0</v>
      </c>
      <c r="BI219" s="208">
        <f t="shared" si="48"/>
        <v>0</v>
      </c>
      <c r="BJ219" s="14" t="s">
        <v>77</v>
      </c>
      <c r="BK219" s="208">
        <f t="shared" si="49"/>
        <v>0</v>
      </c>
      <c r="BL219" s="14" t="s">
        <v>136</v>
      </c>
      <c r="BM219" s="207" t="s">
        <v>428</v>
      </c>
    </row>
    <row r="220" spans="1:65" s="2" customFormat="1" ht="21.75" customHeight="1">
      <c r="A220" s="31"/>
      <c r="B220" s="32"/>
      <c r="C220" s="195" t="s">
        <v>429</v>
      </c>
      <c r="D220" s="195" t="s">
        <v>132</v>
      </c>
      <c r="E220" s="196" t="s">
        <v>430</v>
      </c>
      <c r="F220" s="197" t="s">
        <v>431</v>
      </c>
      <c r="G220" s="198" t="s">
        <v>189</v>
      </c>
      <c r="H220" s="199">
        <v>2.153</v>
      </c>
      <c r="I220" s="200"/>
      <c r="J220" s="201">
        <f t="shared" si="40"/>
        <v>0</v>
      </c>
      <c r="K220" s="202"/>
      <c r="L220" s="36"/>
      <c r="M220" s="203" t="s">
        <v>1</v>
      </c>
      <c r="N220" s="204" t="s">
        <v>37</v>
      </c>
      <c r="O220" s="68"/>
      <c r="P220" s="205">
        <f t="shared" si="41"/>
        <v>0</v>
      </c>
      <c r="Q220" s="205">
        <v>2.25634</v>
      </c>
      <c r="R220" s="205">
        <f t="shared" si="42"/>
        <v>4.85790002</v>
      </c>
      <c r="S220" s="205">
        <v>0</v>
      </c>
      <c r="T220" s="205">
        <f t="shared" si="43"/>
        <v>0</v>
      </c>
      <c r="U220" s="206" t="s">
        <v>1</v>
      </c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7" t="s">
        <v>136</v>
      </c>
      <c r="AT220" s="207" t="s">
        <v>132</v>
      </c>
      <c r="AU220" s="207" t="s">
        <v>79</v>
      </c>
      <c r="AY220" s="14" t="s">
        <v>130</v>
      </c>
      <c r="BE220" s="208">
        <f t="shared" si="44"/>
        <v>0</v>
      </c>
      <c r="BF220" s="208">
        <f t="shared" si="45"/>
        <v>0</v>
      </c>
      <c r="BG220" s="208">
        <f t="shared" si="46"/>
        <v>0</v>
      </c>
      <c r="BH220" s="208">
        <f t="shared" si="47"/>
        <v>0</v>
      </c>
      <c r="BI220" s="208">
        <f t="shared" si="48"/>
        <v>0</v>
      </c>
      <c r="BJ220" s="14" t="s">
        <v>77</v>
      </c>
      <c r="BK220" s="208">
        <f t="shared" si="49"/>
        <v>0</v>
      </c>
      <c r="BL220" s="14" t="s">
        <v>136</v>
      </c>
      <c r="BM220" s="207" t="s">
        <v>432</v>
      </c>
    </row>
    <row r="221" spans="1:65" s="2" customFormat="1" ht="21.75" customHeight="1">
      <c r="A221" s="31"/>
      <c r="B221" s="32"/>
      <c r="C221" s="195" t="s">
        <v>433</v>
      </c>
      <c r="D221" s="195" t="s">
        <v>132</v>
      </c>
      <c r="E221" s="196" t="s">
        <v>434</v>
      </c>
      <c r="F221" s="197" t="s">
        <v>435</v>
      </c>
      <c r="G221" s="198" t="s">
        <v>135</v>
      </c>
      <c r="H221" s="199">
        <v>138.38</v>
      </c>
      <c r="I221" s="200"/>
      <c r="J221" s="201">
        <f t="shared" si="40"/>
        <v>0</v>
      </c>
      <c r="K221" s="202"/>
      <c r="L221" s="36"/>
      <c r="M221" s="203" t="s">
        <v>1</v>
      </c>
      <c r="N221" s="204" t="s">
        <v>37</v>
      </c>
      <c r="O221" s="68"/>
      <c r="P221" s="205">
        <f t="shared" si="41"/>
        <v>0</v>
      </c>
      <c r="Q221" s="205">
        <v>0</v>
      </c>
      <c r="R221" s="205">
        <f t="shared" si="42"/>
        <v>0</v>
      </c>
      <c r="S221" s="205">
        <v>0</v>
      </c>
      <c r="T221" s="205">
        <f t="shared" si="43"/>
        <v>0</v>
      </c>
      <c r="U221" s="206" t="s">
        <v>1</v>
      </c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7" t="s">
        <v>136</v>
      </c>
      <c r="AT221" s="207" t="s">
        <v>132</v>
      </c>
      <c r="AU221" s="207" t="s">
        <v>79</v>
      </c>
      <c r="AY221" s="14" t="s">
        <v>130</v>
      </c>
      <c r="BE221" s="208">
        <f t="shared" si="44"/>
        <v>0</v>
      </c>
      <c r="BF221" s="208">
        <f t="shared" si="45"/>
        <v>0</v>
      </c>
      <c r="BG221" s="208">
        <f t="shared" si="46"/>
        <v>0</v>
      </c>
      <c r="BH221" s="208">
        <f t="shared" si="47"/>
        <v>0</v>
      </c>
      <c r="BI221" s="208">
        <f t="shared" si="48"/>
        <v>0</v>
      </c>
      <c r="BJ221" s="14" t="s">
        <v>77</v>
      </c>
      <c r="BK221" s="208">
        <f t="shared" si="49"/>
        <v>0</v>
      </c>
      <c r="BL221" s="14" t="s">
        <v>136</v>
      </c>
      <c r="BM221" s="207" t="s">
        <v>436</v>
      </c>
    </row>
    <row r="222" spans="1:65" s="2" customFormat="1" ht="21.75" customHeight="1">
      <c r="A222" s="31"/>
      <c r="B222" s="32"/>
      <c r="C222" s="195" t="s">
        <v>437</v>
      </c>
      <c r="D222" s="195" t="s">
        <v>132</v>
      </c>
      <c r="E222" s="196" t="s">
        <v>438</v>
      </c>
      <c r="F222" s="197" t="s">
        <v>439</v>
      </c>
      <c r="G222" s="198" t="s">
        <v>135</v>
      </c>
      <c r="H222" s="199">
        <v>46.127</v>
      </c>
      <c r="I222" s="200"/>
      <c r="J222" s="201">
        <f t="shared" si="40"/>
        <v>0</v>
      </c>
      <c r="K222" s="202"/>
      <c r="L222" s="36"/>
      <c r="M222" s="203" t="s">
        <v>1</v>
      </c>
      <c r="N222" s="204" t="s">
        <v>37</v>
      </c>
      <c r="O222" s="68"/>
      <c r="P222" s="205">
        <f t="shared" si="41"/>
        <v>0</v>
      </c>
      <c r="Q222" s="205">
        <v>0.04868</v>
      </c>
      <c r="R222" s="205">
        <f t="shared" si="42"/>
        <v>2.2454623600000003</v>
      </c>
      <c r="S222" s="205">
        <v>0</v>
      </c>
      <c r="T222" s="205">
        <f t="shared" si="43"/>
        <v>0</v>
      </c>
      <c r="U222" s="206" t="s">
        <v>1</v>
      </c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7" t="s">
        <v>136</v>
      </c>
      <c r="AT222" s="207" t="s">
        <v>132</v>
      </c>
      <c r="AU222" s="207" t="s">
        <v>79</v>
      </c>
      <c r="AY222" s="14" t="s">
        <v>130</v>
      </c>
      <c r="BE222" s="208">
        <f t="shared" si="44"/>
        <v>0</v>
      </c>
      <c r="BF222" s="208">
        <f t="shared" si="45"/>
        <v>0</v>
      </c>
      <c r="BG222" s="208">
        <f t="shared" si="46"/>
        <v>0</v>
      </c>
      <c r="BH222" s="208">
        <f t="shared" si="47"/>
        <v>0</v>
      </c>
      <c r="BI222" s="208">
        <f t="shared" si="48"/>
        <v>0</v>
      </c>
      <c r="BJ222" s="14" t="s">
        <v>77</v>
      </c>
      <c r="BK222" s="208">
        <f t="shared" si="49"/>
        <v>0</v>
      </c>
      <c r="BL222" s="14" t="s">
        <v>136</v>
      </c>
      <c r="BM222" s="207" t="s">
        <v>440</v>
      </c>
    </row>
    <row r="223" spans="1:65" s="2" customFormat="1" ht="21.75" customHeight="1">
      <c r="A223" s="31"/>
      <c r="B223" s="32"/>
      <c r="C223" s="195" t="s">
        <v>441</v>
      </c>
      <c r="D223" s="195" t="s">
        <v>132</v>
      </c>
      <c r="E223" s="196" t="s">
        <v>442</v>
      </c>
      <c r="F223" s="197" t="s">
        <v>443</v>
      </c>
      <c r="G223" s="198" t="s">
        <v>135</v>
      </c>
      <c r="H223" s="199">
        <v>114.653</v>
      </c>
      <c r="I223" s="200"/>
      <c r="J223" s="201">
        <f t="shared" si="40"/>
        <v>0</v>
      </c>
      <c r="K223" s="202"/>
      <c r="L223" s="36"/>
      <c r="M223" s="203" t="s">
        <v>1</v>
      </c>
      <c r="N223" s="204" t="s">
        <v>37</v>
      </c>
      <c r="O223" s="68"/>
      <c r="P223" s="205">
        <f t="shared" si="41"/>
        <v>0</v>
      </c>
      <c r="Q223" s="205">
        <v>0.01917</v>
      </c>
      <c r="R223" s="205">
        <f t="shared" si="42"/>
        <v>2.19789801</v>
      </c>
      <c r="S223" s="205">
        <v>0</v>
      </c>
      <c r="T223" s="205">
        <f t="shared" si="43"/>
        <v>0</v>
      </c>
      <c r="U223" s="206" t="s">
        <v>1</v>
      </c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136</v>
      </c>
      <c r="AT223" s="207" t="s">
        <v>132</v>
      </c>
      <c r="AU223" s="207" t="s">
        <v>79</v>
      </c>
      <c r="AY223" s="14" t="s">
        <v>130</v>
      </c>
      <c r="BE223" s="208">
        <f t="shared" si="44"/>
        <v>0</v>
      </c>
      <c r="BF223" s="208">
        <f t="shared" si="45"/>
        <v>0</v>
      </c>
      <c r="BG223" s="208">
        <f t="shared" si="46"/>
        <v>0</v>
      </c>
      <c r="BH223" s="208">
        <f t="shared" si="47"/>
        <v>0</v>
      </c>
      <c r="BI223" s="208">
        <f t="shared" si="48"/>
        <v>0</v>
      </c>
      <c r="BJ223" s="14" t="s">
        <v>77</v>
      </c>
      <c r="BK223" s="208">
        <f t="shared" si="49"/>
        <v>0</v>
      </c>
      <c r="BL223" s="14" t="s">
        <v>136</v>
      </c>
      <c r="BM223" s="207" t="s">
        <v>444</v>
      </c>
    </row>
    <row r="224" spans="1:65" s="2" customFormat="1" ht="16.5" customHeight="1">
      <c r="A224" s="31"/>
      <c r="B224" s="32"/>
      <c r="C224" s="209" t="s">
        <v>445</v>
      </c>
      <c r="D224" s="209" t="s">
        <v>255</v>
      </c>
      <c r="E224" s="210" t="s">
        <v>446</v>
      </c>
      <c r="F224" s="211" t="s">
        <v>447</v>
      </c>
      <c r="G224" s="212" t="s">
        <v>140</v>
      </c>
      <c r="H224" s="213">
        <v>6</v>
      </c>
      <c r="I224" s="214"/>
      <c r="J224" s="215">
        <f t="shared" si="40"/>
        <v>0</v>
      </c>
      <c r="K224" s="216"/>
      <c r="L224" s="217"/>
      <c r="M224" s="218" t="s">
        <v>1</v>
      </c>
      <c r="N224" s="219" t="s">
        <v>37</v>
      </c>
      <c r="O224" s="68"/>
      <c r="P224" s="205">
        <f t="shared" si="41"/>
        <v>0</v>
      </c>
      <c r="Q224" s="205">
        <v>0.071</v>
      </c>
      <c r="R224" s="205">
        <f t="shared" si="42"/>
        <v>0.42599999999999993</v>
      </c>
      <c r="S224" s="205">
        <v>0</v>
      </c>
      <c r="T224" s="205">
        <f t="shared" si="43"/>
        <v>0</v>
      </c>
      <c r="U224" s="206" t="s">
        <v>1</v>
      </c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162</v>
      </c>
      <c r="AT224" s="207" t="s">
        <v>255</v>
      </c>
      <c r="AU224" s="207" t="s">
        <v>79</v>
      </c>
      <c r="AY224" s="14" t="s">
        <v>130</v>
      </c>
      <c r="BE224" s="208">
        <f t="shared" si="44"/>
        <v>0</v>
      </c>
      <c r="BF224" s="208">
        <f t="shared" si="45"/>
        <v>0</v>
      </c>
      <c r="BG224" s="208">
        <f t="shared" si="46"/>
        <v>0</v>
      </c>
      <c r="BH224" s="208">
        <f t="shared" si="47"/>
        <v>0</v>
      </c>
      <c r="BI224" s="208">
        <f t="shared" si="48"/>
        <v>0</v>
      </c>
      <c r="BJ224" s="14" t="s">
        <v>77</v>
      </c>
      <c r="BK224" s="208">
        <f t="shared" si="49"/>
        <v>0</v>
      </c>
      <c r="BL224" s="14" t="s">
        <v>136</v>
      </c>
      <c r="BM224" s="207" t="s">
        <v>448</v>
      </c>
    </row>
    <row r="225" spans="1:65" s="2" customFormat="1" ht="16.5" customHeight="1">
      <c r="A225" s="31"/>
      <c r="B225" s="32"/>
      <c r="C225" s="209" t="s">
        <v>449</v>
      </c>
      <c r="D225" s="209" t="s">
        <v>255</v>
      </c>
      <c r="E225" s="210" t="s">
        <v>450</v>
      </c>
      <c r="F225" s="211" t="s">
        <v>451</v>
      </c>
      <c r="G225" s="212" t="s">
        <v>140</v>
      </c>
      <c r="H225" s="213">
        <v>4</v>
      </c>
      <c r="I225" s="214"/>
      <c r="J225" s="215">
        <f t="shared" si="40"/>
        <v>0</v>
      </c>
      <c r="K225" s="216"/>
      <c r="L225" s="217"/>
      <c r="M225" s="218" t="s">
        <v>1</v>
      </c>
      <c r="N225" s="219" t="s">
        <v>37</v>
      </c>
      <c r="O225" s="68"/>
      <c r="P225" s="205">
        <f t="shared" si="41"/>
        <v>0</v>
      </c>
      <c r="Q225" s="205">
        <v>0.0032</v>
      </c>
      <c r="R225" s="205">
        <f t="shared" si="42"/>
        <v>0.0128</v>
      </c>
      <c r="S225" s="205">
        <v>0</v>
      </c>
      <c r="T225" s="205">
        <f t="shared" si="43"/>
        <v>0</v>
      </c>
      <c r="U225" s="206" t="s">
        <v>1</v>
      </c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7" t="s">
        <v>162</v>
      </c>
      <c r="AT225" s="207" t="s">
        <v>255</v>
      </c>
      <c r="AU225" s="207" t="s">
        <v>79</v>
      </c>
      <c r="AY225" s="14" t="s">
        <v>130</v>
      </c>
      <c r="BE225" s="208">
        <f t="shared" si="44"/>
        <v>0</v>
      </c>
      <c r="BF225" s="208">
        <f t="shared" si="45"/>
        <v>0</v>
      </c>
      <c r="BG225" s="208">
        <f t="shared" si="46"/>
        <v>0</v>
      </c>
      <c r="BH225" s="208">
        <f t="shared" si="47"/>
        <v>0</v>
      </c>
      <c r="BI225" s="208">
        <f t="shared" si="48"/>
        <v>0</v>
      </c>
      <c r="BJ225" s="14" t="s">
        <v>77</v>
      </c>
      <c r="BK225" s="208">
        <f t="shared" si="49"/>
        <v>0</v>
      </c>
      <c r="BL225" s="14" t="s">
        <v>136</v>
      </c>
      <c r="BM225" s="207" t="s">
        <v>452</v>
      </c>
    </row>
    <row r="226" spans="1:65" s="2" customFormat="1" ht="21.75" customHeight="1">
      <c r="A226" s="31"/>
      <c r="B226" s="32"/>
      <c r="C226" s="195" t="s">
        <v>453</v>
      </c>
      <c r="D226" s="195" t="s">
        <v>132</v>
      </c>
      <c r="E226" s="196" t="s">
        <v>454</v>
      </c>
      <c r="F226" s="197" t="s">
        <v>455</v>
      </c>
      <c r="G226" s="198" t="s">
        <v>135</v>
      </c>
      <c r="H226" s="199">
        <v>37.562</v>
      </c>
      <c r="I226" s="200"/>
      <c r="J226" s="201">
        <f t="shared" si="40"/>
        <v>0</v>
      </c>
      <c r="K226" s="202"/>
      <c r="L226" s="36"/>
      <c r="M226" s="203" t="s">
        <v>1</v>
      </c>
      <c r="N226" s="204" t="s">
        <v>37</v>
      </c>
      <c r="O226" s="68"/>
      <c r="P226" s="205">
        <f t="shared" si="41"/>
        <v>0</v>
      </c>
      <c r="Q226" s="205">
        <v>0.0349</v>
      </c>
      <c r="R226" s="205">
        <f t="shared" si="42"/>
        <v>1.3109138</v>
      </c>
      <c r="S226" s="205">
        <v>0</v>
      </c>
      <c r="T226" s="205">
        <f t="shared" si="43"/>
        <v>0</v>
      </c>
      <c r="U226" s="206" t="s">
        <v>1</v>
      </c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7" t="s">
        <v>136</v>
      </c>
      <c r="AT226" s="207" t="s">
        <v>132</v>
      </c>
      <c r="AU226" s="207" t="s">
        <v>79</v>
      </c>
      <c r="AY226" s="14" t="s">
        <v>130</v>
      </c>
      <c r="BE226" s="208">
        <f t="shared" si="44"/>
        <v>0</v>
      </c>
      <c r="BF226" s="208">
        <f t="shared" si="45"/>
        <v>0</v>
      </c>
      <c r="BG226" s="208">
        <f t="shared" si="46"/>
        <v>0</v>
      </c>
      <c r="BH226" s="208">
        <f t="shared" si="47"/>
        <v>0</v>
      </c>
      <c r="BI226" s="208">
        <f t="shared" si="48"/>
        <v>0</v>
      </c>
      <c r="BJ226" s="14" t="s">
        <v>77</v>
      </c>
      <c r="BK226" s="208">
        <f t="shared" si="49"/>
        <v>0</v>
      </c>
      <c r="BL226" s="14" t="s">
        <v>136</v>
      </c>
      <c r="BM226" s="207" t="s">
        <v>456</v>
      </c>
    </row>
    <row r="227" spans="1:65" s="2" customFormat="1" ht="21.75" customHeight="1">
      <c r="A227" s="31"/>
      <c r="B227" s="32"/>
      <c r="C227" s="195" t="s">
        <v>457</v>
      </c>
      <c r="D227" s="195" t="s">
        <v>132</v>
      </c>
      <c r="E227" s="196" t="s">
        <v>458</v>
      </c>
      <c r="F227" s="197" t="s">
        <v>459</v>
      </c>
      <c r="G227" s="198" t="s">
        <v>156</v>
      </c>
      <c r="H227" s="199">
        <v>56.57</v>
      </c>
      <c r="I227" s="200"/>
      <c r="J227" s="201">
        <f t="shared" si="40"/>
        <v>0</v>
      </c>
      <c r="K227" s="202"/>
      <c r="L227" s="36"/>
      <c r="M227" s="203" t="s">
        <v>1</v>
      </c>
      <c r="N227" s="204" t="s">
        <v>37</v>
      </c>
      <c r="O227" s="68"/>
      <c r="P227" s="205">
        <f t="shared" si="41"/>
        <v>0</v>
      </c>
      <c r="Q227" s="205">
        <v>0.00072</v>
      </c>
      <c r="R227" s="205">
        <f t="shared" si="42"/>
        <v>0.0407304</v>
      </c>
      <c r="S227" s="205">
        <v>0</v>
      </c>
      <c r="T227" s="205">
        <f t="shared" si="43"/>
        <v>0</v>
      </c>
      <c r="U227" s="206" t="s">
        <v>1</v>
      </c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7" t="s">
        <v>136</v>
      </c>
      <c r="AT227" s="207" t="s">
        <v>132</v>
      </c>
      <c r="AU227" s="207" t="s">
        <v>79</v>
      </c>
      <c r="AY227" s="14" t="s">
        <v>130</v>
      </c>
      <c r="BE227" s="208">
        <f t="shared" si="44"/>
        <v>0</v>
      </c>
      <c r="BF227" s="208">
        <f t="shared" si="45"/>
        <v>0</v>
      </c>
      <c r="BG227" s="208">
        <f t="shared" si="46"/>
        <v>0</v>
      </c>
      <c r="BH227" s="208">
        <f t="shared" si="47"/>
        <v>0</v>
      </c>
      <c r="BI227" s="208">
        <f t="shared" si="48"/>
        <v>0</v>
      </c>
      <c r="BJ227" s="14" t="s">
        <v>77</v>
      </c>
      <c r="BK227" s="208">
        <f t="shared" si="49"/>
        <v>0</v>
      </c>
      <c r="BL227" s="14" t="s">
        <v>136</v>
      </c>
      <c r="BM227" s="207" t="s">
        <v>460</v>
      </c>
    </row>
    <row r="228" spans="1:65" s="2" customFormat="1" ht="21.75" customHeight="1">
      <c r="A228" s="31"/>
      <c r="B228" s="32"/>
      <c r="C228" s="195" t="s">
        <v>461</v>
      </c>
      <c r="D228" s="195" t="s">
        <v>132</v>
      </c>
      <c r="E228" s="196" t="s">
        <v>462</v>
      </c>
      <c r="F228" s="197" t="s">
        <v>463</v>
      </c>
      <c r="G228" s="198" t="s">
        <v>156</v>
      </c>
      <c r="H228" s="199">
        <v>20.219</v>
      </c>
      <c r="I228" s="200"/>
      <c r="J228" s="201">
        <f t="shared" si="40"/>
        <v>0</v>
      </c>
      <c r="K228" s="202"/>
      <c r="L228" s="36"/>
      <c r="M228" s="203" t="s">
        <v>1</v>
      </c>
      <c r="N228" s="204" t="s">
        <v>37</v>
      </c>
      <c r="O228" s="68"/>
      <c r="P228" s="205">
        <f t="shared" si="41"/>
        <v>0</v>
      </c>
      <c r="Q228" s="205">
        <v>0.00072</v>
      </c>
      <c r="R228" s="205">
        <f t="shared" si="42"/>
        <v>0.014557680000000002</v>
      </c>
      <c r="S228" s="205">
        <v>0</v>
      </c>
      <c r="T228" s="205">
        <f t="shared" si="43"/>
        <v>0</v>
      </c>
      <c r="U228" s="206" t="s">
        <v>1</v>
      </c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136</v>
      </c>
      <c r="AT228" s="207" t="s">
        <v>132</v>
      </c>
      <c r="AU228" s="207" t="s">
        <v>79</v>
      </c>
      <c r="AY228" s="14" t="s">
        <v>130</v>
      </c>
      <c r="BE228" s="208">
        <f t="shared" si="44"/>
        <v>0</v>
      </c>
      <c r="BF228" s="208">
        <f t="shared" si="45"/>
        <v>0</v>
      </c>
      <c r="BG228" s="208">
        <f t="shared" si="46"/>
        <v>0</v>
      </c>
      <c r="BH228" s="208">
        <f t="shared" si="47"/>
        <v>0</v>
      </c>
      <c r="BI228" s="208">
        <f t="shared" si="48"/>
        <v>0</v>
      </c>
      <c r="BJ228" s="14" t="s">
        <v>77</v>
      </c>
      <c r="BK228" s="208">
        <f t="shared" si="49"/>
        <v>0</v>
      </c>
      <c r="BL228" s="14" t="s">
        <v>136</v>
      </c>
      <c r="BM228" s="207" t="s">
        <v>464</v>
      </c>
    </row>
    <row r="229" spans="1:65" s="2" customFormat="1" ht="21.75" customHeight="1">
      <c r="A229" s="31"/>
      <c r="B229" s="32"/>
      <c r="C229" s="195" t="s">
        <v>465</v>
      </c>
      <c r="D229" s="195" t="s">
        <v>132</v>
      </c>
      <c r="E229" s="196" t="s">
        <v>466</v>
      </c>
      <c r="F229" s="197" t="s">
        <v>467</v>
      </c>
      <c r="G229" s="198" t="s">
        <v>135</v>
      </c>
      <c r="H229" s="199">
        <v>13.2</v>
      </c>
      <c r="I229" s="200"/>
      <c r="J229" s="201">
        <f t="shared" si="40"/>
        <v>0</v>
      </c>
      <c r="K229" s="202"/>
      <c r="L229" s="36"/>
      <c r="M229" s="203" t="s">
        <v>1</v>
      </c>
      <c r="N229" s="204" t="s">
        <v>37</v>
      </c>
      <c r="O229" s="68"/>
      <c r="P229" s="205">
        <f t="shared" si="41"/>
        <v>0</v>
      </c>
      <c r="Q229" s="205">
        <v>0.18048</v>
      </c>
      <c r="R229" s="205">
        <f t="shared" si="42"/>
        <v>2.382336</v>
      </c>
      <c r="S229" s="205">
        <v>0</v>
      </c>
      <c r="T229" s="205">
        <f t="shared" si="43"/>
        <v>0</v>
      </c>
      <c r="U229" s="206" t="s">
        <v>1</v>
      </c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7" t="s">
        <v>136</v>
      </c>
      <c r="AT229" s="207" t="s">
        <v>132</v>
      </c>
      <c r="AU229" s="207" t="s">
        <v>79</v>
      </c>
      <c r="AY229" s="14" t="s">
        <v>130</v>
      </c>
      <c r="BE229" s="208">
        <f t="shared" si="44"/>
        <v>0</v>
      </c>
      <c r="BF229" s="208">
        <f t="shared" si="45"/>
        <v>0</v>
      </c>
      <c r="BG229" s="208">
        <f t="shared" si="46"/>
        <v>0</v>
      </c>
      <c r="BH229" s="208">
        <f t="shared" si="47"/>
        <v>0</v>
      </c>
      <c r="BI229" s="208">
        <f t="shared" si="48"/>
        <v>0</v>
      </c>
      <c r="BJ229" s="14" t="s">
        <v>77</v>
      </c>
      <c r="BK229" s="208">
        <f t="shared" si="49"/>
        <v>0</v>
      </c>
      <c r="BL229" s="14" t="s">
        <v>136</v>
      </c>
      <c r="BM229" s="207" t="s">
        <v>468</v>
      </c>
    </row>
    <row r="230" spans="1:65" s="2" customFormat="1" ht="21.75" customHeight="1">
      <c r="A230" s="31"/>
      <c r="B230" s="32"/>
      <c r="C230" s="195" t="s">
        <v>469</v>
      </c>
      <c r="D230" s="195" t="s">
        <v>132</v>
      </c>
      <c r="E230" s="196" t="s">
        <v>470</v>
      </c>
      <c r="F230" s="197" t="s">
        <v>471</v>
      </c>
      <c r="G230" s="198" t="s">
        <v>135</v>
      </c>
      <c r="H230" s="199">
        <v>13.2</v>
      </c>
      <c r="I230" s="200"/>
      <c r="J230" s="201">
        <f t="shared" si="40"/>
        <v>0</v>
      </c>
      <c r="K230" s="202"/>
      <c r="L230" s="36"/>
      <c r="M230" s="203" t="s">
        <v>1</v>
      </c>
      <c r="N230" s="204" t="s">
        <v>37</v>
      </c>
      <c r="O230" s="68"/>
      <c r="P230" s="205">
        <f t="shared" si="41"/>
        <v>0</v>
      </c>
      <c r="Q230" s="205">
        <v>0.18048</v>
      </c>
      <c r="R230" s="205">
        <f t="shared" si="42"/>
        <v>2.382336</v>
      </c>
      <c r="S230" s="205">
        <v>0</v>
      </c>
      <c r="T230" s="205">
        <f t="shared" si="43"/>
        <v>0</v>
      </c>
      <c r="U230" s="206" t="s">
        <v>1</v>
      </c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7" t="s">
        <v>136</v>
      </c>
      <c r="AT230" s="207" t="s">
        <v>132</v>
      </c>
      <c r="AU230" s="207" t="s">
        <v>79</v>
      </c>
      <c r="AY230" s="14" t="s">
        <v>130</v>
      </c>
      <c r="BE230" s="208">
        <f t="shared" si="44"/>
        <v>0</v>
      </c>
      <c r="BF230" s="208">
        <f t="shared" si="45"/>
        <v>0</v>
      </c>
      <c r="BG230" s="208">
        <f t="shared" si="46"/>
        <v>0</v>
      </c>
      <c r="BH230" s="208">
        <f t="shared" si="47"/>
        <v>0</v>
      </c>
      <c r="BI230" s="208">
        <f t="shared" si="48"/>
        <v>0</v>
      </c>
      <c r="BJ230" s="14" t="s">
        <v>77</v>
      </c>
      <c r="BK230" s="208">
        <f t="shared" si="49"/>
        <v>0</v>
      </c>
      <c r="BL230" s="14" t="s">
        <v>136</v>
      </c>
      <c r="BM230" s="207" t="s">
        <v>472</v>
      </c>
    </row>
    <row r="231" spans="1:65" s="2" customFormat="1" ht="21.75" customHeight="1">
      <c r="A231" s="31"/>
      <c r="B231" s="32"/>
      <c r="C231" s="195" t="s">
        <v>473</v>
      </c>
      <c r="D231" s="195" t="s">
        <v>132</v>
      </c>
      <c r="E231" s="196" t="s">
        <v>474</v>
      </c>
      <c r="F231" s="197" t="s">
        <v>475</v>
      </c>
      <c r="G231" s="198" t="s">
        <v>140</v>
      </c>
      <c r="H231" s="199">
        <v>1</v>
      </c>
      <c r="I231" s="200"/>
      <c r="J231" s="201">
        <f t="shared" si="40"/>
        <v>0</v>
      </c>
      <c r="K231" s="202"/>
      <c r="L231" s="36"/>
      <c r="M231" s="203" t="s">
        <v>1</v>
      </c>
      <c r="N231" s="204" t="s">
        <v>37</v>
      </c>
      <c r="O231" s="68"/>
      <c r="P231" s="205">
        <f t="shared" si="41"/>
        <v>0</v>
      </c>
      <c r="Q231" s="205">
        <v>0.00048</v>
      </c>
      <c r="R231" s="205">
        <f t="shared" si="42"/>
        <v>0.00048</v>
      </c>
      <c r="S231" s="205">
        <v>0</v>
      </c>
      <c r="T231" s="205">
        <f t="shared" si="43"/>
        <v>0</v>
      </c>
      <c r="U231" s="206" t="s">
        <v>1</v>
      </c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7" t="s">
        <v>136</v>
      </c>
      <c r="AT231" s="207" t="s">
        <v>132</v>
      </c>
      <c r="AU231" s="207" t="s">
        <v>79</v>
      </c>
      <c r="AY231" s="14" t="s">
        <v>130</v>
      </c>
      <c r="BE231" s="208">
        <f t="shared" si="44"/>
        <v>0</v>
      </c>
      <c r="BF231" s="208">
        <f t="shared" si="45"/>
        <v>0</v>
      </c>
      <c r="BG231" s="208">
        <f t="shared" si="46"/>
        <v>0</v>
      </c>
      <c r="BH231" s="208">
        <f t="shared" si="47"/>
        <v>0</v>
      </c>
      <c r="BI231" s="208">
        <f t="shared" si="48"/>
        <v>0</v>
      </c>
      <c r="BJ231" s="14" t="s">
        <v>77</v>
      </c>
      <c r="BK231" s="208">
        <f t="shared" si="49"/>
        <v>0</v>
      </c>
      <c r="BL231" s="14" t="s">
        <v>136</v>
      </c>
      <c r="BM231" s="207" t="s">
        <v>476</v>
      </c>
    </row>
    <row r="232" spans="1:65" s="2" customFormat="1" ht="16.5" customHeight="1">
      <c r="A232" s="31"/>
      <c r="B232" s="32"/>
      <c r="C232" s="209" t="s">
        <v>477</v>
      </c>
      <c r="D232" s="209" t="s">
        <v>255</v>
      </c>
      <c r="E232" s="210" t="s">
        <v>478</v>
      </c>
      <c r="F232" s="211" t="s">
        <v>479</v>
      </c>
      <c r="G232" s="212" t="s">
        <v>140</v>
      </c>
      <c r="H232" s="213">
        <v>1</v>
      </c>
      <c r="I232" s="214"/>
      <c r="J232" s="215">
        <f t="shared" si="40"/>
        <v>0</v>
      </c>
      <c r="K232" s="216"/>
      <c r="L232" s="217"/>
      <c r="M232" s="218" t="s">
        <v>1</v>
      </c>
      <c r="N232" s="219" t="s">
        <v>37</v>
      </c>
      <c r="O232" s="68"/>
      <c r="P232" s="205">
        <f t="shared" si="41"/>
        <v>0</v>
      </c>
      <c r="Q232" s="205">
        <v>0.01</v>
      </c>
      <c r="R232" s="205">
        <f t="shared" si="42"/>
        <v>0.01</v>
      </c>
      <c r="S232" s="205">
        <v>0</v>
      </c>
      <c r="T232" s="205">
        <f t="shared" si="43"/>
        <v>0</v>
      </c>
      <c r="U232" s="206" t="s">
        <v>1</v>
      </c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7" t="s">
        <v>162</v>
      </c>
      <c r="AT232" s="207" t="s">
        <v>255</v>
      </c>
      <c r="AU232" s="207" t="s">
        <v>79</v>
      </c>
      <c r="AY232" s="14" t="s">
        <v>130</v>
      </c>
      <c r="BE232" s="208">
        <f t="shared" si="44"/>
        <v>0</v>
      </c>
      <c r="BF232" s="208">
        <f t="shared" si="45"/>
        <v>0</v>
      </c>
      <c r="BG232" s="208">
        <f t="shared" si="46"/>
        <v>0</v>
      </c>
      <c r="BH232" s="208">
        <f t="shared" si="47"/>
        <v>0</v>
      </c>
      <c r="BI232" s="208">
        <f t="shared" si="48"/>
        <v>0</v>
      </c>
      <c r="BJ232" s="14" t="s">
        <v>77</v>
      </c>
      <c r="BK232" s="208">
        <f t="shared" si="49"/>
        <v>0</v>
      </c>
      <c r="BL232" s="14" t="s">
        <v>136</v>
      </c>
      <c r="BM232" s="207" t="s">
        <v>480</v>
      </c>
    </row>
    <row r="233" spans="2:63" s="12" customFormat="1" ht="22.7" customHeight="1">
      <c r="B233" s="179"/>
      <c r="C233" s="180"/>
      <c r="D233" s="181" t="s">
        <v>71</v>
      </c>
      <c r="E233" s="193" t="s">
        <v>162</v>
      </c>
      <c r="F233" s="193" t="s">
        <v>481</v>
      </c>
      <c r="G233" s="180"/>
      <c r="H233" s="180"/>
      <c r="I233" s="183"/>
      <c r="J233" s="194">
        <f>BK233</f>
        <v>0</v>
      </c>
      <c r="K233" s="180"/>
      <c r="L233" s="185"/>
      <c r="M233" s="186"/>
      <c r="N233" s="187"/>
      <c r="O233" s="187"/>
      <c r="P233" s="188">
        <f>SUM(P234:P246)</f>
        <v>0</v>
      </c>
      <c r="Q233" s="187"/>
      <c r="R233" s="188">
        <f>SUM(R234:R246)</f>
        <v>105.39326009999999</v>
      </c>
      <c r="S233" s="187"/>
      <c r="T233" s="188">
        <f>SUM(T234:T246)</f>
        <v>1.495</v>
      </c>
      <c r="U233" s="189"/>
      <c r="AR233" s="190" t="s">
        <v>77</v>
      </c>
      <c r="AT233" s="191" t="s">
        <v>71</v>
      </c>
      <c r="AU233" s="191" t="s">
        <v>77</v>
      </c>
      <c r="AY233" s="190" t="s">
        <v>130</v>
      </c>
      <c r="BK233" s="192">
        <f>SUM(BK234:BK246)</f>
        <v>0</v>
      </c>
    </row>
    <row r="234" spans="1:65" s="2" customFormat="1" ht="21.75" customHeight="1">
      <c r="A234" s="31"/>
      <c r="B234" s="32"/>
      <c r="C234" s="195" t="s">
        <v>482</v>
      </c>
      <c r="D234" s="195" t="s">
        <v>132</v>
      </c>
      <c r="E234" s="196" t="s">
        <v>483</v>
      </c>
      <c r="F234" s="197" t="s">
        <v>484</v>
      </c>
      <c r="G234" s="198" t="s">
        <v>156</v>
      </c>
      <c r="H234" s="199">
        <v>9</v>
      </c>
      <c r="I234" s="200"/>
      <c r="J234" s="201">
        <f aca="true" t="shared" si="50" ref="J234:J246">ROUND(I234*H234,2)</f>
        <v>0</v>
      </c>
      <c r="K234" s="202"/>
      <c r="L234" s="36"/>
      <c r="M234" s="203" t="s">
        <v>1</v>
      </c>
      <c r="N234" s="204" t="s">
        <v>37</v>
      </c>
      <c r="O234" s="68"/>
      <c r="P234" s="205">
        <f aca="true" t="shared" si="51" ref="P234:P246">O234*H234</f>
        <v>0</v>
      </c>
      <c r="Q234" s="205">
        <v>0</v>
      </c>
      <c r="R234" s="205">
        <f aca="true" t="shared" si="52" ref="R234:R246">Q234*H234</f>
        <v>0</v>
      </c>
      <c r="S234" s="205">
        <v>0.155</v>
      </c>
      <c r="T234" s="205">
        <f aca="true" t="shared" si="53" ref="T234:T246">S234*H234</f>
        <v>1.395</v>
      </c>
      <c r="U234" s="206" t="s">
        <v>1</v>
      </c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7" t="s">
        <v>136</v>
      </c>
      <c r="AT234" s="207" t="s">
        <v>132</v>
      </c>
      <c r="AU234" s="207" t="s">
        <v>79</v>
      </c>
      <c r="AY234" s="14" t="s">
        <v>130</v>
      </c>
      <c r="BE234" s="208">
        <f aca="true" t="shared" si="54" ref="BE234:BE246">IF(N234="základní",J234,0)</f>
        <v>0</v>
      </c>
      <c r="BF234" s="208">
        <f aca="true" t="shared" si="55" ref="BF234:BF246">IF(N234="snížená",J234,0)</f>
        <v>0</v>
      </c>
      <c r="BG234" s="208">
        <f aca="true" t="shared" si="56" ref="BG234:BG246">IF(N234="zákl. přenesená",J234,0)</f>
        <v>0</v>
      </c>
      <c r="BH234" s="208">
        <f aca="true" t="shared" si="57" ref="BH234:BH246">IF(N234="sníž. přenesená",J234,0)</f>
        <v>0</v>
      </c>
      <c r="BI234" s="208">
        <f aca="true" t="shared" si="58" ref="BI234:BI246">IF(N234="nulová",J234,0)</f>
        <v>0</v>
      </c>
      <c r="BJ234" s="14" t="s">
        <v>77</v>
      </c>
      <c r="BK234" s="208">
        <f aca="true" t="shared" si="59" ref="BK234:BK246">ROUND(I234*H234,2)</f>
        <v>0</v>
      </c>
      <c r="BL234" s="14" t="s">
        <v>136</v>
      </c>
      <c r="BM234" s="207" t="s">
        <v>485</v>
      </c>
    </row>
    <row r="235" spans="1:65" s="2" customFormat="1" ht="21.75" customHeight="1">
      <c r="A235" s="31"/>
      <c r="B235" s="32"/>
      <c r="C235" s="195" t="s">
        <v>486</v>
      </c>
      <c r="D235" s="195" t="s">
        <v>132</v>
      </c>
      <c r="E235" s="196" t="s">
        <v>487</v>
      </c>
      <c r="F235" s="197" t="s">
        <v>488</v>
      </c>
      <c r="G235" s="198" t="s">
        <v>156</v>
      </c>
      <c r="H235" s="199">
        <v>13</v>
      </c>
      <c r="I235" s="200"/>
      <c r="J235" s="201">
        <f t="shared" si="50"/>
        <v>0</v>
      </c>
      <c r="K235" s="202"/>
      <c r="L235" s="36"/>
      <c r="M235" s="203" t="s">
        <v>1</v>
      </c>
      <c r="N235" s="204" t="s">
        <v>37</v>
      </c>
      <c r="O235" s="68"/>
      <c r="P235" s="205">
        <f t="shared" si="51"/>
        <v>0</v>
      </c>
      <c r="Q235" s="205">
        <v>1E-05</v>
      </c>
      <c r="R235" s="205">
        <f t="shared" si="52"/>
        <v>0.00013000000000000002</v>
      </c>
      <c r="S235" s="205">
        <v>0</v>
      </c>
      <c r="T235" s="205">
        <f t="shared" si="53"/>
        <v>0</v>
      </c>
      <c r="U235" s="206" t="s">
        <v>1</v>
      </c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136</v>
      </c>
      <c r="AT235" s="207" t="s">
        <v>132</v>
      </c>
      <c r="AU235" s="207" t="s">
        <v>79</v>
      </c>
      <c r="AY235" s="14" t="s">
        <v>130</v>
      </c>
      <c r="BE235" s="208">
        <f t="shared" si="54"/>
        <v>0</v>
      </c>
      <c r="BF235" s="208">
        <f t="shared" si="55"/>
        <v>0</v>
      </c>
      <c r="BG235" s="208">
        <f t="shared" si="56"/>
        <v>0</v>
      </c>
      <c r="BH235" s="208">
        <f t="shared" si="57"/>
        <v>0</v>
      </c>
      <c r="BI235" s="208">
        <f t="shared" si="58"/>
        <v>0</v>
      </c>
      <c r="BJ235" s="14" t="s">
        <v>77</v>
      </c>
      <c r="BK235" s="208">
        <f t="shared" si="59"/>
        <v>0</v>
      </c>
      <c r="BL235" s="14" t="s">
        <v>136</v>
      </c>
      <c r="BM235" s="207" t="s">
        <v>489</v>
      </c>
    </row>
    <row r="236" spans="1:65" s="2" customFormat="1" ht="21.75" customHeight="1">
      <c r="A236" s="31"/>
      <c r="B236" s="32"/>
      <c r="C236" s="209" t="s">
        <v>490</v>
      </c>
      <c r="D236" s="209" t="s">
        <v>255</v>
      </c>
      <c r="E236" s="210" t="s">
        <v>491</v>
      </c>
      <c r="F236" s="211" t="s">
        <v>492</v>
      </c>
      <c r="G236" s="212" t="s">
        <v>140</v>
      </c>
      <c r="H236" s="213">
        <v>13.39</v>
      </c>
      <c r="I236" s="214"/>
      <c r="J236" s="215">
        <f t="shared" si="50"/>
        <v>0</v>
      </c>
      <c r="K236" s="216"/>
      <c r="L236" s="217"/>
      <c r="M236" s="218" t="s">
        <v>1</v>
      </c>
      <c r="N236" s="219" t="s">
        <v>37</v>
      </c>
      <c r="O236" s="68"/>
      <c r="P236" s="205">
        <f t="shared" si="51"/>
        <v>0</v>
      </c>
      <c r="Q236" s="205">
        <v>0.00189</v>
      </c>
      <c r="R236" s="205">
        <f t="shared" si="52"/>
        <v>0.0253071</v>
      </c>
      <c r="S236" s="205">
        <v>0</v>
      </c>
      <c r="T236" s="205">
        <f t="shared" si="53"/>
        <v>0</v>
      </c>
      <c r="U236" s="206" t="s">
        <v>1</v>
      </c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162</v>
      </c>
      <c r="AT236" s="207" t="s">
        <v>255</v>
      </c>
      <c r="AU236" s="207" t="s">
        <v>79</v>
      </c>
      <c r="AY236" s="14" t="s">
        <v>130</v>
      </c>
      <c r="BE236" s="208">
        <f t="shared" si="54"/>
        <v>0</v>
      </c>
      <c r="BF236" s="208">
        <f t="shared" si="55"/>
        <v>0</v>
      </c>
      <c r="BG236" s="208">
        <f t="shared" si="56"/>
        <v>0</v>
      </c>
      <c r="BH236" s="208">
        <f t="shared" si="57"/>
        <v>0</v>
      </c>
      <c r="BI236" s="208">
        <f t="shared" si="58"/>
        <v>0</v>
      </c>
      <c r="BJ236" s="14" t="s">
        <v>77</v>
      </c>
      <c r="BK236" s="208">
        <f t="shared" si="59"/>
        <v>0</v>
      </c>
      <c r="BL236" s="14" t="s">
        <v>136</v>
      </c>
      <c r="BM236" s="207" t="s">
        <v>493</v>
      </c>
    </row>
    <row r="237" spans="1:65" s="2" customFormat="1" ht="21.75" customHeight="1">
      <c r="A237" s="31"/>
      <c r="B237" s="32"/>
      <c r="C237" s="195" t="s">
        <v>494</v>
      </c>
      <c r="D237" s="195" t="s">
        <v>132</v>
      </c>
      <c r="E237" s="196" t="s">
        <v>495</v>
      </c>
      <c r="F237" s="197" t="s">
        <v>496</v>
      </c>
      <c r="G237" s="198" t="s">
        <v>156</v>
      </c>
      <c r="H237" s="199">
        <v>15</v>
      </c>
      <c r="I237" s="200"/>
      <c r="J237" s="201">
        <f t="shared" si="50"/>
        <v>0</v>
      </c>
      <c r="K237" s="202"/>
      <c r="L237" s="36"/>
      <c r="M237" s="203" t="s">
        <v>1</v>
      </c>
      <c r="N237" s="204" t="s">
        <v>37</v>
      </c>
      <c r="O237" s="68"/>
      <c r="P237" s="205">
        <f t="shared" si="51"/>
        <v>0</v>
      </c>
      <c r="Q237" s="205">
        <v>2E-05</v>
      </c>
      <c r="R237" s="205">
        <f t="shared" si="52"/>
        <v>0.00030000000000000003</v>
      </c>
      <c r="S237" s="205">
        <v>0</v>
      </c>
      <c r="T237" s="205">
        <f t="shared" si="53"/>
        <v>0</v>
      </c>
      <c r="U237" s="206" t="s">
        <v>1</v>
      </c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7" t="s">
        <v>136</v>
      </c>
      <c r="AT237" s="207" t="s">
        <v>132</v>
      </c>
      <c r="AU237" s="207" t="s">
        <v>79</v>
      </c>
      <c r="AY237" s="14" t="s">
        <v>130</v>
      </c>
      <c r="BE237" s="208">
        <f t="shared" si="54"/>
        <v>0</v>
      </c>
      <c r="BF237" s="208">
        <f t="shared" si="55"/>
        <v>0</v>
      </c>
      <c r="BG237" s="208">
        <f t="shared" si="56"/>
        <v>0</v>
      </c>
      <c r="BH237" s="208">
        <f t="shared" si="57"/>
        <v>0</v>
      </c>
      <c r="BI237" s="208">
        <f t="shared" si="58"/>
        <v>0</v>
      </c>
      <c r="BJ237" s="14" t="s">
        <v>77</v>
      </c>
      <c r="BK237" s="208">
        <f t="shared" si="59"/>
        <v>0</v>
      </c>
      <c r="BL237" s="14" t="s">
        <v>136</v>
      </c>
      <c r="BM237" s="207" t="s">
        <v>497</v>
      </c>
    </row>
    <row r="238" spans="1:65" s="2" customFormat="1" ht="21.75" customHeight="1">
      <c r="A238" s="31"/>
      <c r="B238" s="32"/>
      <c r="C238" s="209" t="s">
        <v>498</v>
      </c>
      <c r="D238" s="209" t="s">
        <v>255</v>
      </c>
      <c r="E238" s="210" t="s">
        <v>499</v>
      </c>
      <c r="F238" s="211" t="s">
        <v>500</v>
      </c>
      <c r="G238" s="212" t="s">
        <v>140</v>
      </c>
      <c r="H238" s="213">
        <v>15.45</v>
      </c>
      <c r="I238" s="214"/>
      <c r="J238" s="215">
        <f t="shared" si="50"/>
        <v>0</v>
      </c>
      <c r="K238" s="216"/>
      <c r="L238" s="217"/>
      <c r="M238" s="218" t="s">
        <v>1</v>
      </c>
      <c r="N238" s="219" t="s">
        <v>37</v>
      </c>
      <c r="O238" s="68"/>
      <c r="P238" s="205">
        <f t="shared" si="51"/>
        <v>0</v>
      </c>
      <c r="Q238" s="205">
        <v>0.00814</v>
      </c>
      <c r="R238" s="205">
        <f t="shared" si="52"/>
        <v>0.12576299999999999</v>
      </c>
      <c r="S238" s="205">
        <v>0</v>
      </c>
      <c r="T238" s="205">
        <f t="shared" si="53"/>
        <v>0</v>
      </c>
      <c r="U238" s="206" t="s">
        <v>1</v>
      </c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7" t="s">
        <v>162</v>
      </c>
      <c r="AT238" s="207" t="s">
        <v>255</v>
      </c>
      <c r="AU238" s="207" t="s">
        <v>79</v>
      </c>
      <c r="AY238" s="14" t="s">
        <v>130</v>
      </c>
      <c r="BE238" s="208">
        <f t="shared" si="54"/>
        <v>0</v>
      </c>
      <c r="BF238" s="208">
        <f t="shared" si="55"/>
        <v>0</v>
      </c>
      <c r="BG238" s="208">
        <f t="shared" si="56"/>
        <v>0</v>
      </c>
      <c r="BH238" s="208">
        <f t="shared" si="57"/>
        <v>0</v>
      </c>
      <c r="BI238" s="208">
        <f t="shared" si="58"/>
        <v>0</v>
      </c>
      <c r="BJ238" s="14" t="s">
        <v>77</v>
      </c>
      <c r="BK238" s="208">
        <f t="shared" si="59"/>
        <v>0</v>
      </c>
      <c r="BL238" s="14" t="s">
        <v>136</v>
      </c>
      <c r="BM238" s="207" t="s">
        <v>501</v>
      </c>
    </row>
    <row r="239" spans="1:65" s="2" customFormat="1" ht="21.75" customHeight="1">
      <c r="A239" s="31"/>
      <c r="B239" s="32"/>
      <c r="C239" s="195" t="s">
        <v>502</v>
      </c>
      <c r="D239" s="195" t="s">
        <v>132</v>
      </c>
      <c r="E239" s="196" t="s">
        <v>503</v>
      </c>
      <c r="F239" s="197" t="s">
        <v>504</v>
      </c>
      <c r="G239" s="198" t="s">
        <v>320</v>
      </c>
      <c r="H239" s="199">
        <v>1</v>
      </c>
      <c r="I239" s="200"/>
      <c r="J239" s="201">
        <f t="shared" si="50"/>
        <v>0</v>
      </c>
      <c r="K239" s="202"/>
      <c r="L239" s="36"/>
      <c r="M239" s="203" t="s">
        <v>1</v>
      </c>
      <c r="N239" s="204" t="s">
        <v>37</v>
      </c>
      <c r="O239" s="68"/>
      <c r="P239" s="205">
        <f t="shared" si="51"/>
        <v>0</v>
      </c>
      <c r="Q239" s="205">
        <v>2.11676</v>
      </c>
      <c r="R239" s="205">
        <f t="shared" si="52"/>
        <v>2.11676</v>
      </c>
      <c r="S239" s="205">
        <v>0</v>
      </c>
      <c r="T239" s="205">
        <f t="shared" si="53"/>
        <v>0</v>
      </c>
      <c r="U239" s="206" t="s">
        <v>1</v>
      </c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136</v>
      </c>
      <c r="AT239" s="207" t="s">
        <v>132</v>
      </c>
      <c r="AU239" s="207" t="s">
        <v>79</v>
      </c>
      <c r="AY239" s="14" t="s">
        <v>130</v>
      </c>
      <c r="BE239" s="208">
        <f t="shared" si="54"/>
        <v>0</v>
      </c>
      <c r="BF239" s="208">
        <f t="shared" si="55"/>
        <v>0</v>
      </c>
      <c r="BG239" s="208">
        <f t="shared" si="56"/>
        <v>0</v>
      </c>
      <c r="BH239" s="208">
        <f t="shared" si="57"/>
        <v>0</v>
      </c>
      <c r="BI239" s="208">
        <f t="shared" si="58"/>
        <v>0</v>
      </c>
      <c r="BJ239" s="14" t="s">
        <v>77</v>
      </c>
      <c r="BK239" s="208">
        <f t="shared" si="59"/>
        <v>0</v>
      </c>
      <c r="BL239" s="14" t="s">
        <v>136</v>
      </c>
      <c r="BM239" s="207" t="s">
        <v>505</v>
      </c>
    </row>
    <row r="240" spans="1:65" s="2" customFormat="1" ht="16.5" customHeight="1">
      <c r="A240" s="31"/>
      <c r="B240" s="32"/>
      <c r="C240" s="209" t="s">
        <v>506</v>
      </c>
      <c r="D240" s="209" t="s">
        <v>255</v>
      </c>
      <c r="E240" s="210" t="s">
        <v>507</v>
      </c>
      <c r="F240" s="211" t="s">
        <v>508</v>
      </c>
      <c r="G240" s="212" t="s">
        <v>140</v>
      </c>
      <c r="H240" s="213">
        <v>4</v>
      </c>
      <c r="I240" s="214"/>
      <c r="J240" s="215">
        <f t="shared" si="50"/>
        <v>0</v>
      </c>
      <c r="K240" s="216"/>
      <c r="L240" s="217"/>
      <c r="M240" s="218" t="s">
        <v>1</v>
      </c>
      <c r="N240" s="219" t="s">
        <v>37</v>
      </c>
      <c r="O240" s="68"/>
      <c r="P240" s="205">
        <f t="shared" si="51"/>
        <v>0</v>
      </c>
      <c r="Q240" s="205">
        <v>0</v>
      </c>
      <c r="R240" s="205">
        <f t="shared" si="52"/>
        <v>0</v>
      </c>
      <c r="S240" s="205">
        <v>0</v>
      </c>
      <c r="T240" s="205">
        <f t="shared" si="53"/>
        <v>0</v>
      </c>
      <c r="U240" s="206" t="s">
        <v>1</v>
      </c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162</v>
      </c>
      <c r="AT240" s="207" t="s">
        <v>255</v>
      </c>
      <c r="AU240" s="207" t="s">
        <v>79</v>
      </c>
      <c r="AY240" s="14" t="s">
        <v>130</v>
      </c>
      <c r="BE240" s="208">
        <f t="shared" si="54"/>
        <v>0</v>
      </c>
      <c r="BF240" s="208">
        <f t="shared" si="55"/>
        <v>0</v>
      </c>
      <c r="BG240" s="208">
        <f t="shared" si="56"/>
        <v>0</v>
      </c>
      <c r="BH240" s="208">
        <f t="shared" si="57"/>
        <v>0</v>
      </c>
      <c r="BI240" s="208">
        <f t="shared" si="58"/>
        <v>0</v>
      </c>
      <c r="BJ240" s="14" t="s">
        <v>77</v>
      </c>
      <c r="BK240" s="208">
        <f t="shared" si="59"/>
        <v>0</v>
      </c>
      <c r="BL240" s="14" t="s">
        <v>136</v>
      </c>
      <c r="BM240" s="207" t="s">
        <v>509</v>
      </c>
    </row>
    <row r="241" spans="1:65" s="2" customFormat="1" ht="16.5" customHeight="1">
      <c r="A241" s="31"/>
      <c r="B241" s="32"/>
      <c r="C241" s="209" t="s">
        <v>510</v>
      </c>
      <c r="D241" s="209" t="s">
        <v>255</v>
      </c>
      <c r="E241" s="210" t="s">
        <v>511</v>
      </c>
      <c r="F241" s="211" t="s">
        <v>512</v>
      </c>
      <c r="G241" s="212" t="s">
        <v>140</v>
      </c>
      <c r="H241" s="213">
        <v>1</v>
      </c>
      <c r="I241" s="214"/>
      <c r="J241" s="215">
        <f t="shared" si="50"/>
        <v>0</v>
      </c>
      <c r="K241" s="216"/>
      <c r="L241" s="217"/>
      <c r="M241" s="218" t="s">
        <v>1</v>
      </c>
      <c r="N241" s="219" t="s">
        <v>37</v>
      </c>
      <c r="O241" s="68"/>
      <c r="P241" s="205">
        <f t="shared" si="51"/>
        <v>0</v>
      </c>
      <c r="Q241" s="205">
        <v>0.21</v>
      </c>
      <c r="R241" s="205">
        <f t="shared" si="52"/>
        <v>0.21</v>
      </c>
      <c r="S241" s="205">
        <v>0</v>
      </c>
      <c r="T241" s="205">
        <f t="shared" si="53"/>
        <v>0</v>
      </c>
      <c r="U241" s="206" t="s">
        <v>1</v>
      </c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162</v>
      </c>
      <c r="AT241" s="207" t="s">
        <v>255</v>
      </c>
      <c r="AU241" s="207" t="s">
        <v>79</v>
      </c>
      <c r="AY241" s="14" t="s">
        <v>130</v>
      </c>
      <c r="BE241" s="208">
        <f t="shared" si="54"/>
        <v>0</v>
      </c>
      <c r="BF241" s="208">
        <f t="shared" si="55"/>
        <v>0</v>
      </c>
      <c r="BG241" s="208">
        <f t="shared" si="56"/>
        <v>0</v>
      </c>
      <c r="BH241" s="208">
        <f t="shared" si="57"/>
        <v>0</v>
      </c>
      <c r="BI241" s="208">
        <f t="shared" si="58"/>
        <v>0</v>
      </c>
      <c r="BJ241" s="14" t="s">
        <v>77</v>
      </c>
      <c r="BK241" s="208">
        <f t="shared" si="59"/>
        <v>0</v>
      </c>
      <c r="BL241" s="14" t="s">
        <v>136</v>
      </c>
      <c r="BM241" s="207" t="s">
        <v>513</v>
      </c>
    </row>
    <row r="242" spans="1:65" s="2" customFormat="1" ht="16.5" customHeight="1">
      <c r="A242" s="31"/>
      <c r="B242" s="32"/>
      <c r="C242" s="209" t="s">
        <v>514</v>
      </c>
      <c r="D242" s="209" t="s">
        <v>255</v>
      </c>
      <c r="E242" s="210" t="s">
        <v>515</v>
      </c>
      <c r="F242" s="211" t="s">
        <v>516</v>
      </c>
      <c r="G242" s="212" t="s">
        <v>140</v>
      </c>
      <c r="H242" s="213">
        <v>1</v>
      </c>
      <c r="I242" s="214"/>
      <c r="J242" s="215">
        <f t="shared" si="50"/>
        <v>0</v>
      </c>
      <c r="K242" s="216"/>
      <c r="L242" s="217"/>
      <c r="M242" s="218" t="s">
        <v>1</v>
      </c>
      <c r="N242" s="219" t="s">
        <v>37</v>
      </c>
      <c r="O242" s="68"/>
      <c r="P242" s="205">
        <f t="shared" si="51"/>
        <v>0</v>
      </c>
      <c r="Q242" s="205">
        <v>0</v>
      </c>
      <c r="R242" s="205">
        <f t="shared" si="52"/>
        <v>0</v>
      </c>
      <c r="S242" s="205">
        <v>0</v>
      </c>
      <c r="T242" s="205">
        <f t="shared" si="53"/>
        <v>0</v>
      </c>
      <c r="U242" s="206" t="s">
        <v>1</v>
      </c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7" t="s">
        <v>162</v>
      </c>
      <c r="AT242" s="207" t="s">
        <v>255</v>
      </c>
      <c r="AU242" s="207" t="s">
        <v>79</v>
      </c>
      <c r="AY242" s="14" t="s">
        <v>130</v>
      </c>
      <c r="BE242" s="208">
        <f t="shared" si="54"/>
        <v>0</v>
      </c>
      <c r="BF242" s="208">
        <f t="shared" si="55"/>
        <v>0</v>
      </c>
      <c r="BG242" s="208">
        <f t="shared" si="56"/>
        <v>0</v>
      </c>
      <c r="BH242" s="208">
        <f t="shared" si="57"/>
        <v>0</v>
      </c>
      <c r="BI242" s="208">
        <f t="shared" si="58"/>
        <v>0</v>
      </c>
      <c r="BJ242" s="14" t="s">
        <v>77</v>
      </c>
      <c r="BK242" s="208">
        <f t="shared" si="59"/>
        <v>0</v>
      </c>
      <c r="BL242" s="14" t="s">
        <v>136</v>
      </c>
      <c r="BM242" s="207" t="s">
        <v>517</v>
      </c>
    </row>
    <row r="243" spans="1:65" s="2" customFormat="1" ht="21.75" customHeight="1">
      <c r="A243" s="31"/>
      <c r="B243" s="32"/>
      <c r="C243" s="209" t="s">
        <v>518</v>
      </c>
      <c r="D243" s="209" t="s">
        <v>255</v>
      </c>
      <c r="E243" s="210" t="s">
        <v>519</v>
      </c>
      <c r="F243" s="211" t="s">
        <v>520</v>
      </c>
      <c r="G243" s="212" t="s">
        <v>140</v>
      </c>
      <c r="H243" s="213">
        <v>1</v>
      </c>
      <c r="I243" s="214"/>
      <c r="J243" s="215">
        <f t="shared" si="50"/>
        <v>0</v>
      </c>
      <c r="K243" s="216"/>
      <c r="L243" s="217"/>
      <c r="M243" s="218" t="s">
        <v>1</v>
      </c>
      <c r="N243" s="219" t="s">
        <v>37</v>
      </c>
      <c r="O243" s="68"/>
      <c r="P243" s="205">
        <f t="shared" si="51"/>
        <v>0</v>
      </c>
      <c r="Q243" s="205">
        <v>0.485</v>
      </c>
      <c r="R243" s="205">
        <f t="shared" si="52"/>
        <v>0.485</v>
      </c>
      <c r="S243" s="205">
        <v>0</v>
      </c>
      <c r="T243" s="205">
        <f t="shared" si="53"/>
        <v>0</v>
      </c>
      <c r="U243" s="206" t="s">
        <v>1</v>
      </c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7" t="s">
        <v>162</v>
      </c>
      <c r="AT243" s="207" t="s">
        <v>255</v>
      </c>
      <c r="AU243" s="207" t="s">
        <v>79</v>
      </c>
      <c r="AY243" s="14" t="s">
        <v>130</v>
      </c>
      <c r="BE243" s="208">
        <f t="shared" si="54"/>
        <v>0</v>
      </c>
      <c r="BF243" s="208">
        <f t="shared" si="55"/>
        <v>0</v>
      </c>
      <c r="BG243" s="208">
        <f t="shared" si="56"/>
        <v>0</v>
      </c>
      <c r="BH243" s="208">
        <f t="shared" si="57"/>
        <v>0</v>
      </c>
      <c r="BI243" s="208">
        <f t="shared" si="58"/>
        <v>0</v>
      </c>
      <c r="BJ243" s="14" t="s">
        <v>77</v>
      </c>
      <c r="BK243" s="208">
        <f t="shared" si="59"/>
        <v>0</v>
      </c>
      <c r="BL243" s="14" t="s">
        <v>136</v>
      </c>
      <c r="BM243" s="207" t="s">
        <v>521</v>
      </c>
    </row>
    <row r="244" spans="1:65" s="2" customFormat="1" ht="16.5" customHeight="1">
      <c r="A244" s="31"/>
      <c r="B244" s="32"/>
      <c r="C244" s="209" t="s">
        <v>522</v>
      </c>
      <c r="D244" s="209" t="s">
        <v>255</v>
      </c>
      <c r="E244" s="210" t="s">
        <v>523</v>
      </c>
      <c r="F244" s="211" t="s">
        <v>524</v>
      </c>
      <c r="G244" s="212" t="s">
        <v>140</v>
      </c>
      <c r="H244" s="213">
        <v>3</v>
      </c>
      <c r="I244" s="214"/>
      <c r="J244" s="215">
        <f t="shared" si="50"/>
        <v>0</v>
      </c>
      <c r="K244" s="216"/>
      <c r="L244" s="217"/>
      <c r="M244" s="218" t="s">
        <v>1</v>
      </c>
      <c r="N244" s="219" t="s">
        <v>37</v>
      </c>
      <c r="O244" s="68"/>
      <c r="P244" s="205">
        <f t="shared" si="51"/>
        <v>0</v>
      </c>
      <c r="Q244" s="205">
        <v>0.36</v>
      </c>
      <c r="R244" s="205">
        <f t="shared" si="52"/>
        <v>1.08</v>
      </c>
      <c r="S244" s="205">
        <v>0</v>
      </c>
      <c r="T244" s="205">
        <f t="shared" si="53"/>
        <v>0</v>
      </c>
      <c r="U244" s="206" t="s">
        <v>1</v>
      </c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7" t="s">
        <v>162</v>
      </c>
      <c r="AT244" s="207" t="s">
        <v>255</v>
      </c>
      <c r="AU244" s="207" t="s">
        <v>79</v>
      </c>
      <c r="AY244" s="14" t="s">
        <v>130</v>
      </c>
      <c r="BE244" s="208">
        <f t="shared" si="54"/>
        <v>0</v>
      </c>
      <c r="BF244" s="208">
        <f t="shared" si="55"/>
        <v>0</v>
      </c>
      <c r="BG244" s="208">
        <f t="shared" si="56"/>
        <v>0</v>
      </c>
      <c r="BH244" s="208">
        <f t="shared" si="57"/>
        <v>0</v>
      </c>
      <c r="BI244" s="208">
        <f t="shared" si="58"/>
        <v>0</v>
      </c>
      <c r="BJ244" s="14" t="s">
        <v>77</v>
      </c>
      <c r="BK244" s="208">
        <f t="shared" si="59"/>
        <v>0</v>
      </c>
      <c r="BL244" s="14" t="s">
        <v>136</v>
      </c>
      <c r="BM244" s="207" t="s">
        <v>525</v>
      </c>
    </row>
    <row r="245" spans="1:65" s="2" customFormat="1" ht="16.5" customHeight="1">
      <c r="A245" s="31"/>
      <c r="B245" s="32"/>
      <c r="C245" s="209" t="s">
        <v>526</v>
      </c>
      <c r="D245" s="209" t="s">
        <v>255</v>
      </c>
      <c r="E245" s="210" t="s">
        <v>527</v>
      </c>
      <c r="F245" s="211" t="s">
        <v>528</v>
      </c>
      <c r="G245" s="212" t="s">
        <v>140</v>
      </c>
      <c r="H245" s="213">
        <v>1</v>
      </c>
      <c r="I245" s="214"/>
      <c r="J245" s="215">
        <f t="shared" si="50"/>
        <v>0</v>
      </c>
      <c r="K245" s="216"/>
      <c r="L245" s="217"/>
      <c r="M245" s="218" t="s">
        <v>1</v>
      </c>
      <c r="N245" s="219" t="s">
        <v>37</v>
      </c>
      <c r="O245" s="68"/>
      <c r="P245" s="205">
        <f t="shared" si="51"/>
        <v>0</v>
      </c>
      <c r="Q245" s="205">
        <v>1.35</v>
      </c>
      <c r="R245" s="205">
        <f t="shared" si="52"/>
        <v>1.35</v>
      </c>
      <c r="S245" s="205">
        <v>0</v>
      </c>
      <c r="T245" s="205">
        <f t="shared" si="53"/>
        <v>0</v>
      </c>
      <c r="U245" s="206" t="s">
        <v>1</v>
      </c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162</v>
      </c>
      <c r="AT245" s="207" t="s">
        <v>255</v>
      </c>
      <c r="AU245" s="207" t="s">
        <v>79</v>
      </c>
      <c r="AY245" s="14" t="s">
        <v>130</v>
      </c>
      <c r="BE245" s="208">
        <f t="shared" si="54"/>
        <v>0</v>
      </c>
      <c r="BF245" s="208">
        <f t="shared" si="55"/>
        <v>0</v>
      </c>
      <c r="BG245" s="208">
        <f t="shared" si="56"/>
        <v>0</v>
      </c>
      <c r="BH245" s="208">
        <f t="shared" si="57"/>
        <v>0</v>
      </c>
      <c r="BI245" s="208">
        <f t="shared" si="58"/>
        <v>0</v>
      </c>
      <c r="BJ245" s="14" t="s">
        <v>77</v>
      </c>
      <c r="BK245" s="208">
        <f t="shared" si="59"/>
        <v>0</v>
      </c>
      <c r="BL245" s="14" t="s">
        <v>136</v>
      </c>
      <c r="BM245" s="207" t="s">
        <v>529</v>
      </c>
    </row>
    <row r="246" spans="1:65" s="2" customFormat="1" ht="21.75" customHeight="1">
      <c r="A246" s="31"/>
      <c r="B246" s="32"/>
      <c r="C246" s="195" t="s">
        <v>530</v>
      </c>
      <c r="D246" s="195" t="s">
        <v>132</v>
      </c>
      <c r="E246" s="196" t="s">
        <v>531</v>
      </c>
      <c r="F246" s="197" t="s">
        <v>532</v>
      </c>
      <c r="G246" s="198" t="s">
        <v>140</v>
      </c>
      <c r="H246" s="199">
        <v>1</v>
      </c>
      <c r="I246" s="200"/>
      <c r="J246" s="201">
        <f t="shared" si="50"/>
        <v>0</v>
      </c>
      <c r="K246" s="202"/>
      <c r="L246" s="36"/>
      <c r="M246" s="203" t="s">
        <v>1</v>
      </c>
      <c r="N246" s="204" t="s">
        <v>37</v>
      </c>
      <c r="O246" s="68"/>
      <c r="P246" s="205">
        <f t="shared" si="51"/>
        <v>0</v>
      </c>
      <c r="Q246" s="205">
        <v>100</v>
      </c>
      <c r="R246" s="205">
        <f t="shared" si="52"/>
        <v>100</v>
      </c>
      <c r="S246" s="205">
        <v>0.1</v>
      </c>
      <c r="T246" s="205">
        <f t="shared" si="53"/>
        <v>0.1</v>
      </c>
      <c r="U246" s="206" t="s">
        <v>1</v>
      </c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136</v>
      </c>
      <c r="AT246" s="207" t="s">
        <v>132</v>
      </c>
      <c r="AU246" s="207" t="s">
        <v>79</v>
      </c>
      <c r="AY246" s="14" t="s">
        <v>130</v>
      </c>
      <c r="BE246" s="208">
        <f t="shared" si="54"/>
        <v>0</v>
      </c>
      <c r="BF246" s="208">
        <f t="shared" si="55"/>
        <v>0</v>
      </c>
      <c r="BG246" s="208">
        <f t="shared" si="56"/>
        <v>0</v>
      </c>
      <c r="BH246" s="208">
        <f t="shared" si="57"/>
        <v>0</v>
      </c>
      <c r="BI246" s="208">
        <f t="shared" si="58"/>
        <v>0</v>
      </c>
      <c r="BJ246" s="14" t="s">
        <v>77</v>
      </c>
      <c r="BK246" s="208">
        <f t="shared" si="59"/>
        <v>0</v>
      </c>
      <c r="BL246" s="14" t="s">
        <v>136</v>
      </c>
      <c r="BM246" s="207" t="s">
        <v>533</v>
      </c>
    </row>
    <row r="247" spans="2:63" s="12" customFormat="1" ht="22.7" customHeight="1">
      <c r="B247" s="179"/>
      <c r="C247" s="180"/>
      <c r="D247" s="181" t="s">
        <v>71</v>
      </c>
      <c r="E247" s="193" t="s">
        <v>166</v>
      </c>
      <c r="F247" s="193" t="s">
        <v>534</v>
      </c>
      <c r="G247" s="180"/>
      <c r="H247" s="180"/>
      <c r="I247" s="183"/>
      <c r="J247" s="194">
        <f>BK247</f>
        <v>0</v>
      </c>
      <c r="K247" s="180"/>
      <c r="L247" s="185"/>
      <c r="M247" s="186"/>
      <c r="N247" s="187"/>
      <c r="O247" s="187"/>
      <c r="P247" s="188">
        <f>SUM(P248:P274)</f>
        <v>0</v>
      </c>
      <c r="Q247" s="187"/>
      <c r="R247" s="188">
        <f>SUM(R248:R274)</f>
        <v>21.463401</v>
      </c>
      <c r="S247" s="187"/>
      <c r="T247" s="188">
        <f>SUM(T248:T274)</f>
        <v>26.319897</v>
      </c>
      <c r="U247" s="189"/>
      <c r="AR247" s="190" t="s">
        <v>77</v>
      </c>
      <c r="AT247" s="191" t="s">
        <v>71</v>
      </c>
      <c r="AU247" s="191" t="s">
        <v>77</v>
      </c>
      <c r="AY247" s="190" t="s">
        <v>130</v>
      </c>
      <c r="BK247" s="192">
        <f>SUM(BK248:BK274)</f>
        <v>0</v>
      </c>
    </row>
    <row r="248" spans="1:65" s="2" customFormat="1" ht="21.75" customHeight="1">
      <c r="A248" s="31"/>
      <c r="B248" s="32"/>
      <c r="C248" s="195" t="s">
        <v>535</v>
      </c>
      <c r="D248" s="195" t="s">
        <v>132</v>
      </c>
      <c r="E248" s="196" t="s">
        <v>536</v>
      </c>
      <c r="F248" s="197" t="s">
        <v>537</v>
      </c>
      <c r="G248" s="198" t="s">
        <v>156</v>
      </c>
      <c r="H248" s="199">
        <v>47</v>
      </c>
      <c r="I248" s="200"/>
      <c r="J248" s="201">
        <f aca="true" t="shared" si="60" ref="J248:J274">ROUND(I248*H248,2)</f>
        <v>0</v>
      </c>
      <c r="K248" s="202"/>
      <c r="L248" s="36"/>
      <c r="M248" s="203" t="s">
        <v>1</v>
      </c>
      <c r="N248" s="204" t="s">
        <v>37</v>
      </c>
      <c r="O248" s="68"/>
      <c r="P248" s="205">
        <f aca="true" t="shared" si="61" ref="P248:P274">O248*H248</f>
        <v>0</v>
      </c>
      <c r="Q248" s="205">
        <v>0.20219</v>
      </c>
      <c r="R248" s="205">
        <f aca="true" t="shared" si="62" ref="R248:R274">Q248*H248</f>
        <v>9.502930000000001</v>
      </c>
      <c r="S248" s="205">
        <v>0</v>
      </c>
      <c r="T248" s="205">
        <f aca="true" t="shared" si="63" ref="T248:T274">S248*H248</f>
        <v>0</v>
      </c>
      <c r="U248" s="206" t="s">
        <v>1</v>
      </c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7" t="s">
        <v>136</v>
      </c>
      <c r="AT248" s="207" t="s">
        <v>132</v>
      </c>
      <c r="AU248" s="207" t="s">
        <v>79</v>
      </c>
      <c r="AY248" s="14" t="s">
        <v>130</v>
      </c>
      <c r="BE248" s="208">
        <f aca="true" t="shared" si="64" ref="BE248:BE274">IF(N248="základní",J248,0)</f>
        <v>0</v>
      </c>
      <c r="BF248" s="208">
        <f aca="true" t="shared" si="65" ref="BF248:BF274">IF(N248="snížená",J248,0)</f>
        <v>0</v>
      </c>
      <c r="BG248" s="208">
        <f aca="true" t="shared" si="66" ref="BG248:BG274">IF(N248="zákl. přenesená",J248,0)</f>
        <v>0</v>
      </c>
      <c r="BH248" s="208">
        <f aca="true" t="shared" si="67" ref="BH248:BH274">IF(N248="sníž. přenesená",J248,0)</f>
        <v>0</v>
      </c>
      <c r="BI248" s="208">
        <f aca="true" t="shared" si="68" ref="BI248:BI274">IF(N248="nulová",J248,0)</f>
        <v>0</v>
      </c>
      <c r="BJ248" s="14" t="s">
        <v>77</v>
      </c>
      <c r="BK248" s="208">
        <f aca="true" t="shared" si="69" ref="BK248:BK274">ROUND(I248*H248,2)</f>
        <v>0</v>
      </c>
      <c r="BL248" s="14" t="s">
        <v>136</v>
      </c>
      <c r="BM248" s="207" t="s">
        <v>538</v>
      </c>
    </row>
    <row r="249" spans="1:65" s="2" customFormat="1" ht="16.5" customHeight="1">
      <c r="A249" s="31"/>
      <c r="B249" s="32"/>
      <c r="C249" s="209" t="s">
        <v>539</v>
      </c>
      <c r="D249" s="209" t="s">
        <v>255</v>
      </c>
      <c r="E249" s="210" t="s">
        <v>540</v>
      </c>
      <c r="F249" s="211" t="s">
        <v>541</v>
      </c>
      <c r="G249" s="212" t="s">
        <v>156</v>
      </c>
      <c r="H249" s="213">
        <v>49.35</v>
      </c>
      <c r="I249" s="214"/>
      <c r="J249" s="215">
        <f t="shared" si="60"/>
        <v>0</v>
      </c>
      <c r="K249" s="216"/>
      <c r="L249" s="217"/>
      <c r="M249" s="218" t="s">
        <v>1</v>
      </c>
      <c r="N249" s="219" t="s">
        <v>37</v>
      </c>
      <c r="O249" s="68"/>
      <c r="P249" s="205">
        <f t="shared" si="61"/>
        <v>0</v>
      </c>
      <c r="Q249" s="205">
        <v>0.102</v>
      </c>
      <c r="R249" s="205">
        <f t="shared" si="62"/>
        <v>5.0337</v>
      </c>
      <c r="S249" s="205">
        <v>0</v>
      </c>
      <c r="T249" s="205">
        <f t="shared" si="63"/>
        <v>0</v>
      </c>
      <c r="U249" s="206" t="s">
        <v>1</v>
      </c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162</v>
      </c>
      <c r="AT249" s="207" t="s">
        <v>255</v>
      </c>
      <c r="AU249" s="207" t="s">
        <v>79</v>
      </c>
      <c r="AY249" s="14" t="s">
        <v>130</v>
      </c>
      <c r="BE249" s="208">
        <f t="shared" si="64"/>
        <v>0</v>
      </c>
      <c r="BF249" s="208">
        <f t="shared" si="65"/>
        <v>0</v>
      </c>
      <c r="BG249" s="208">
        <f t="shared" si="66"/>
        <v>0</v>
      </c>
      <c r="BH249" s="208">
        <f t="shared" si="67"/>
        <v>0</v>
      </c>
      <c r="BI249" s="208">
        <f t="shared" si="68"/>
        <v>0</v>
      </c>
      <c r="BJ249" s="14" t="s">
        <v>77</v>
      </c>
      <c r="BK249" s="208">
        <f t="shared" si="69"/>
        <v>0</v>
      </c>
      <c r="BL249" s="14" t="s">
        <v>136</v>
      </c>
      <c r="BM249" s="207" t="s">
        <v>542</v>
      </c>
    </row>
    <row r="250" spans="1:65" s="2" customFormat="1" ht="21.75" customHeight="1">
      <c r="A250" s="31"/>
      <c r="B250" s="32"/>
      <c r="C250" s="195" t="s">
        <v>543</v>
      </c>
      <c r="D250" s="195" t="s">
        <v>132</v>
      </c>
      <c r="E250" s="196" t="s">
        <v>544</v>
      </c>
      <c r="F250" s="197" t="s">
        <v>545</v>
      </c>
      <c r="G250" s="198" t="s">
        <v>156</v>
      </c>
      <c r="H250" s="199">
        <v>26</v>
      </c>
      <c r="I250" s="200"/>
      <c r="J250" s="201">
        <f t="shared" si="60"/>
        <v>0</v>
      </c>
      <c r="K250" s="202"/>
      <c r="L250" s="36"/>
      <c r="M250" s="203" t="s">
        <v>1</v>
      </c>
      <c r="N250" s="204" t="s">
        <v>37</v>
      </c>
      <c r="O250" s="68"/>
      <c r="P250" s="205">
        <f t="shared" si="61"/>
        <v>0</v>
      </c>
      <c r="Q250" s="205">
        <v>0.1554</v>
      </c>
      <c r="R250" s="205">
        <f t="shared" si="62"/>
        <v>4.0404</v>
      </c>
      <c r="S250" s="205">
        <v>0</v>
      </c>
      <c r="T250" s="205">
        <f t="shared" si="63"/>
        <v>0</v>
      </c>
      <c r="U250" s="206" t="s">
        <v>1</v>
      </c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136</v>
      </c>
      <c r="AT250" s="207" t="s">
        <v>132</v>
      </c>
      <c r="AU250" s="207" t="s">
        <v>79</v>
      </c>
      <c r="AY250" s="14" t="s">
        <v>130</v>
      </c>
      <c r="BE250" s="208">
        <f t="shared" si="64"/>
        <v>0</v>
      </c>
      <c r="BF250" s="208">
        <f t="shared" si="65"/>
        <v>0</v>
      </c>
      <c r="BG250" s="208">
        <f t="shared" si="66"/>
        <v>0</v>
      </c>
      <c r="BH250" s="208">
        <f t="shared" si="67"/>
        <v>0</v>
      </c>
      <c r="BI250" s="208">
        <f t="shared" si="68"/>
        <v>0</v>
      </c>
      <c r="BJ250" s="14" t="s">
        <v>77</v>
      </c>
      <c r="BK250" s="208">
        <f t="shared" si="69"/>
        <v>0</v>
      </c>
      <c r="BL250" s="14" t="s">
        <v>136</v>
      </c>
      <c r="BM250" s="207" t="s">
        <v>546</v>
      </c>
    </row>
    <row r="251" spans="1:65" s="2" customFormat="1" ht="16.5" customHeight="1">
      <c r="A251" s="31"/>
      <c r="B251" s="32"/>
      <c r="C251" s="209" t="s">
        <v>547</v>
      </c>
      <c r="D251" s="209" t="s">
        <v>255</v>
      </c>
      <c r="E251" s="210" t="s">
        <v>548</v>
      </c>
      <c r="F251" s="211" t="s">
        <v>549</v>
      </c>
      <c r="G251" s="212" t="s">
        <v>156</v>
      </c>
      <c r="H251" s="213">
        <v>27.3</v>
      </c>
      <c r="I251" s="214"/>
      <c r="J251" s="215">
        <f t="shared" si="60"/>
        <v>0</v>
      </c>
      <c r="K251" s="216"/>
      <c r="L251" s="217"/>
      <c r="M251" s="218" t="s">
        <v>1</v>
      </c>
      <c r="N251" s="219" t="s">
        <v>37</v>
      </c>
      <c r="O251" s="68"/>
      <c r="P251" s="205">
        <f t="shared" si="61"/>
        <v>0</v>
      </c>
      <c r="Q251" s="205">
        <v>0.05612</v>
      </c>
      <c r="R251" s="205">
        <f t="shared" si="62"/>
        <v>1.5320760000000002</v>
      </c>
      <c r="S251" s="205">
        <v>0</v>
      </c>
      <c r="T251" s="205">
        <f t="shared" si="63"/>
        <v>0</v>
      </c>
      <c r="U251" s="206" t="s">
        <v>1</v>
      </c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162</v>
      </c>
      <c r="AT251" s="207" t="s">
        <v>255</v>
      </c>
      <c r="AU251" s="207" t="s">
        <v>79</v>
      </c>
      <c r="AY251" s="14" t="s">
        <v>130</v>
      </c>
      <c r="BE251" s="208">
        <f t="shared" si="64"/>
        <v>0</v>
      </c>
      <c r="BF251" s="208">
        <f t="shared" si="65"/>
        <v>0</v>
      </c>
      <c r="BG251" s="208">
        <f t="shared" si="66"/>
        <v>0</v>
      </c>
      <c r="BH251" s="208">
        <f t="shared" si="67"/>
        <v>0</v>
      </c>
      <c r="BI251" s="208">
        <f t="shared" si="68"/>
        <v>0</v>
      </c>
      <c r="BJ251" s="14" t="s">
        <v>77</v>
      </c>
      <c r="BK251" s="208">
        <f t="shared" si="69"/>
        <v>0</v>
      </c>
      <c r="BL251" s="14" t="s">
        <v>136</v>
      </c>
      <c r="BM251" s="207" t="s">
        <v>550</v>
      </c>
    </row>
    <row r="252" spans="1:65" s="2" customFormat="1" ht="16.5" customHeight="1">
      <c r="A252" s="31"/>
      <c r="B252" s="32"/>
      <c r="C252" s="195" t="s">
        <v>551</v>
      </c>
      <c r="D252" s="195" t="s">
        <v>132</v>
      </c>
      <c r="E252" s="196" t="s">
        <v>552</v>
      </c>
      <c r="F252" s="197" t="s">
        <v>553</v>
      </c>
      <c r="G252" s="198" t="s">
        <v>554</v>
      </c>
      <c r="H252" s="199">
        <v>1</v>
      </c>
      <c r="I252" s="200"/>
      <c r="J252" s="201">
        <f t="shared" si="60"/>
        <v>0</v>
      </c>
      <c r="K252" s="202"/>
      <c r="L252" s="36"/>
      <c r="M252" s="203" t="s">
        <v>1</v>
      </c>
      <c r="N252" s="204" t="s">
        <v>37</v>
      </c>
      <c r="O252" s="68"/>
      <c r="P252" s="205">
        <f t="shared" si="61"/>
        <v>0</v>
      </c>
      <c r="Q252" s="205">
        <v>0</v>
      </c>
      <c r="R252" s="205">
        <f t="shared" si="62"/>
        <v>0</v>
      </c>
      <c r="S252" s="205">
        <v>0</v>
      </c>
      <c r="T252" s="205">
        <f t="shared" si="63"/>
        <v>0</v>
      </c>
      <c r="U252" s="206" t="s">
        <v>1</v>
      </c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7" t="s">
        <v>136</v>
      </c>
      <c r="AT252" s="207" t="s">
        <v>132</v>
      </c>
      <c r="AU252" s="207" t="s">
        <v>79</v>
      </c>
      <c r="AY252" s="14" t="s">
        <v>130</v>
      </c>
      <c r="BE252" s="208">
        <f t="shared" si="64"/>
        <v>0</v>
      </c>
      <c r="BF252" s="208">
        <f t="shared" si="65"/>
        <v>0</v>
      </c>
      <c r="BG252" s="208">
        <f t="shared" si="66"/>
        <v>0</v>
      </c>
      <c r="BH252" s="208">
        <f t="shared" si="67"/>
        <v>0</v>
      </c>
      <c r="BI252" s="208">
        <f t="shared" si="68"/>
        <v>0</v>
      </c>
      <c r="BJ252" s="14" t="s">
        <v>77</v>
      </c>
      <c r="BK252" s="208">
        <f t="shared" si="69"/>
        <v>0</v>
      </c>
      <c r="BL252" s="14" t="s">
        <v>136</v>
      </c>
      <c r="BM252" s="207" t="s">
        <v>555</v>
      </c>
    </row>
    <row r="253" spans="1:65" s="2" customFormat="1" ht="21.75" customHeight="1">
      <c r="A253" s="31"/>
      <c r="B253" s="32"/>
      <c r="C253" s="195" t="s">
        <v>556</v>
      </c>
      <c r="D253" s="195" t="s">
        <v>132</v>
      </c>
      <c r="E253" s="196" t="s">
        <v>557</v>
      </c>
      <c r="F253" s="197" t="s">
        <v>558</v>
      </c>
      <c r="G253" s="198" t="s">
        <v>135</v>
      </c>
      <c r="H253" s="199">
        <v>24</v>
      </c>
      <c r="I253" s="200"/>
      <c r="J253" s="201">
        <f t="shared" si="60"/>
        <v>0</v>
      </c>
      <c r="K253" s="202"/>
      <c r="L253" s="36"/>
      <c r="M253" s="203" t="s">
        <v>1</v>
      </c>
      <c r="N253" s="204" t="s">
        <v>37</v>
      </c>
      <c r="O253" s="68"/>
      <c r="P253" s="205">
        <f t="shared" si="61"/>
        <v>0</v>
      </c>
      <c r="Q253" s="205">
        <v>0</v>
      </c>
      <c r="R253" s="205">
        <f t="shared" si="62"/>
        <v>0</v>
      </c>
      <c r="S253" s="205">
        <v>0</v>
      </c>
      <c r="T253" s="205">
        <f t="shared" si="63"/>
        <v>0</v>
      </c>
      <c r="U253" s="206" t="s">
        <v>1</v>
      </c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136</v>
      </c>
      <c r="AT253" s="207" t="s">
        <v>132</v>
      </c>
      <c r="AU253" s="207" t="s">
        <v>79</v>
      </c>
      <c r="AY253" s="14" t="s">
        <v>130</v>
      </c>
      <c r="BE253" s="208">
        <f t="shared" si="64"/>
        <v>0</v>
      </c>
      <c r="BF253" s="208">
        <f t="shared" si="65"/>
        <v>0</v>
      </c>
      <c r="BG253" s="208">
        <f t="shared" si="66"/>
        <v>0</v>
      </c>
      <c r="BH253" s="208">
        <f t="shared" si="67"/>
        <v>0</v>
      </c>
      <c r="BI253" s="208">
        <f t="shared" si="68"/>
        <v>0</v>
      </c>
      <c r="BJ253" s="14" t="s">
        <v>77</v>
      </c>
      <c r="BK253" s="208">
        <f t="shared" si="69"/>
        <v>0</v>
      </c>
      <c r="BL253" s="14" t="s">
        <v>136</v>
      </c>
      <c r="BM253" s="207" t="s">
        <v>559</v>
      </c>
    </row>
    <row r="254" spans="1:65" s="2" customFormat="1" ht="21.75" customHeight="1">
      <c r="A254" s="31"/>
      <c r="B254" s="32"/>
      <c r="C254" s="195" t="s">
        <v>560</v>
      </c>
      <c r="D254" s="195" t="s">
        <v>132</v>
      </c>
      <c r="E254" s="196" t="s">
        <v>561</v>
      </c>
      <c r="F254" s="197" t="s">
        <v>562</v>
      </c>
      <c r="G254" s="198" t="s">
        <v>135</v>
      </c>
      <c r="H254" s="199">
        <v>24</v>
      </c>
      <c r="I254" s="200"/>
      <c r="J254" s="201">
        <f t="shared" si="60"/>
        <v>0</v>
      </c>
      <c r="K254" s="202"/>
      <c r="L254" s="36"/>
      <c r="M254" s="203" t="s">
        <v>1</v>
      </c>
      <c r="N254" s="204" t="s">
        <v>37</v>
      </c>
      <c r="O254" s="68"/>
      <c r="P254" s="205">
        <f t="shared" si="61"/>
        <v>0</v>
      </c>
      <c r="Q254" s="205">
        <v>0</v>
      </c>
      <c r="R254" s="205">
        <f t="shared" si="62"/>
        <v>0</v>
      </c>
      <c r="S254" s="205">
        <v>0</v>
      </c>
      <c r="T254" s="205">
        <f t="shared" si="63"/>
        <v>0</v>
      </c>
      <c r="U254" s="206" t="s">
        <v>1</v>
      </c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7" t="s">
        <v>136</v>
      </c>
      <c r="AT254" s="207" t="s">
        <v>132</v>
      </c>
      <c r="AU254" s="207" t="s">
        <v>79</v>
      </c>
      <c r="AY254" s="14" t="s">
        <v>130</v>
      </c>
      <c r="BE254" s="208">
        <f t="shared" si="64"/>
        <v>0</v>
      </c>
      <c r="BF254" s="208">
        <f t="shared" si="65"/>
        <v>0</v>
      </c>
      <c r="BG254" s="208">
        <f t="shared" si="66"/>
        <v>0</v>
      </c>
      <c r="BH254" s="208">
        <f t="shared" si="67"/>
        <v>0</v>
      </c>
      <c r="BI254" s="208">
        <f t="shared" si="68"/>
        <v>0</v>
      </c>
      <c r="BJ254" s="14" t="s">
        <v>77</v>
      </c>
      <c r="BK254" s="208">
        <f t="shared" si="69"/>
        <v>0</v>
      </c>
      <c r="BL254" s="14" t="s">
        <v>136</v>
      </c>
      <c r="BM254" s="207" t="s">
        <v>563</v>
      </c>
    </row>
    <row r="255" spans="1:65" s="2" customFormat="1" ht="21.75" customHeight="1">
      <c r="A255" s="31"/>
      <c r="B255" s="32"/>
      <c r="C255" s="195" t="s">
        <v>564</v>
      </c>
      <c r="D255" s="195" t="s">
        <v>132</v>
      </c>
      <c r="E255" s="196" t="s">
        <v>565</v>
      </c>
      <c r="F255" s="197" t="s">
        <v>566</v>
      </c>
      <c r="G255" s="198" t="s">
        <v>135</v>
      </c>
      <c r="H255" s="199">
        <v>138.38</v>
      </c>
      <c r="I255" s="200"/>
      <c r="J255" s="201">
        <f t="shared" si="60"/>
        <v>0</v>
      </c>
      <c r="K255" s="202"/>
      <c r="L255" s="36"/>
      <c r="M255" s="203" t="s">
        <v>1</v>
      </c>
      <c r="N255" s="204" t="s">
        <v>37</v>
      </c>
      <c r="O255" s="68"/>
      <c r="P255" s="205">
        <f t="shared" si="61"/>
        <v>0</v>
      </c>
      <c r="Q255" s="205">
        <v>0.00021</v>
      </c>
      <c r="R255" s="205">
        <f t="shared" si="62"/>
        <v>0.0290598</v>
      </c>
      <c r="S255" s="205">
        <v>0</v>
      </c>
      <c r="T255" s="205">
        <f t="shared" si="63"/>
        <v>0</v>
      </c>
      <c r="U255" s="206" t="s">
        <v>1</v>
      </c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136</v>
      </c>
      <c r="AT255" s="207" t="s">
        <v>132</v>
      </c>
      <c r="AU255" s="207" t="s">
        <v>79</v>
      </c>
      <c r="AY255" s="14" t="s">
        <v>130</v>
      </c>
      <c r="BE255" s="208">
        <f t="shared" si="64"/>
        <v>0</v>
      </c>
      <c r="BF255" s="208">
        <f t="shared" si="65"/>
        <v>0</v>
      </c>
      <c r="BG255" s="208">
        <f t="shared" si="66"/>
        <v>0</v>
      </c>
      <c r="BH255" s="208">
        <f t="shared" si="67"/>
        <v>0</v>
      </c>
      <c r="BI255" s="208">
        <f t="shared" si="68"/>
        <v>0</v>
      </c>
      <c r="BJ255" s="14" t="s">
        <v>77</v>
      </c>
      <c r="BK255" s="208">
        <f t="shared" si="69"/>
        <v>0</v>
      </c>
      <c r="BL255" s="14" t="s">
        <v>136</v>
      </c>
      <c r="BM255" s="207" t="s">
        <v>567</v>
      </c>
    </row>
    <row r="256" spans="1:65" s="2" customFormat="1" ht="21.75" customHeight="1">
      <c r="A256" s="31"/>
      <c r="B256" s="32"/>
      <c r="C256" s="195" t="s">
        <v>568</v>
      </c>
      <c r="D256" s="195" t="s">
        <v>132</v>
      </c>
      <c r="E256" s="196" t="s">
        <v>569</v>
      </c>
      <c r="F256" s="197" t="s">
        <v>570</v>
      </c>
      <c r="G256" s="198" t="s">
        <v>135</v>
      </c>
      <c r="H256" s="199">
        <v>138.38</v>
      </c>
      <c r="I256" s="200"/>
      <c r="J256" s="201">
        <f t="shared" si="60"/>
        <v>0</v>
      </c>
      <c r="K256" s="202"/>
      <c r="L256" s="36"/>
      <c r="M256" s="203" t="s">
        <v>1</v>
      </c>
      <c r="N256" s="204" t="s">
        <v>37</v>
      </c>
      <c r="O256" s="68"/>
      <c r="P256" s="205">
        <f t="shared" si="61"/>
        <v>0</v>
      </c>
      <c r="Q256" s="205">
        <v>4E-05</v>
      </c>
      <c r="R256" s="205">
        <f t="shared" si="62"/>
        <v>0.0055352000000000005</v>
      </c>
      <c r="S256" s="205">
        <v>0</v>
      </c>
      <c r="T256" s="205">
        <f t="shared" si="63"/>
        <v>0</v>
      </c>
      <c r="U256" s="206" t="s">
        <v>1</v>
      </c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7" t="s">
        <v>136</v>
      </c>
      <c r="AT256" s="207" t="s">
        <v>132</v>
      </c>
      <c r="AU256" s="207" t="s">
        <v>79</v>
      </c>
      <c r="AY256" s="14" t="s">
        <v>130</v>
      </c>
      <c r="BE256" s="208">
        <f t="shared" si="64"/>
        <v>0</v>
      </c>
      <c r="BF256" s="208">
        <f t="shared" si="65"/>
        <v>0</v>
      </c>
      <c r="BG256" s="208">
        <f t="shared" si="66"/>
        <v>0</v>
      </c>
      <c r="BH256" s="208">
        <f t="shared" si="67"/>
        <v>0</v>
      </c>
      <c r="BI256" s="208">
        <f t="shared" si="68"/>
        <v>0</v>
      </c>
      <c r="BJ256" s="14" t="s">
        <v>77</v>
      </c>
      <c r="BK256" s="208">
        <f t="shared" si="69"/>
        <v>0</v>
      </c>
      <c r="BL256" s="14" t="s">
        <v>136</v>
      </c>
      <c r="BM256" s="207" t="s">
        <v>571</v>
      </c>
    </row>
    <row r="257" spans="1:65" s="2" customFormat="1" ht="16.5" customHeight="1">
      <c r="A257" s="31"/>
      <c r="B257" s="32"/>
      <c r="C257" s="195" t="s">
        <v>572</v>
      </c>
      <c r="D257" s="195" t="s">
        <v>132</v>
      </c>
      <c r="E257" s="196" t="s">
        <v>573</v>
      </c>
      <c r="F257" s="197" t="s">
        <v>574</v>
      </c>
      <c r="G257" s="198" t="s">
        <v>189</v>
      </c>
      <c r="H257" s="199">
        <v>0.66</v>
      </c>
      <c r="I257" s="200"/>
      <c r="J257" s="201">
        <f t="shared" si="60"/>
        <v>0</v>
      </c>
      <c r="K257" s="202"/>
      <c r="L257" s="36"/>
      <c r="M257" s="203" t="s">
        <v>1</v>
      </c>
      <c r="N257" s="204" t="s">
        <v>37</v>
      </c>
      <c r="O257" s="68"/>
      <c r="P257" s="205">
        <f t="shared" si="61"/>
        <v>0</v>
      </c>
      <c r="Q257" s="205">
        <v>0</v>
      </c>
      <c r="R257" s="205">
        <f t="shared" si="62"/>
        <v>0</v>
      </c>
      <c r="S257" s="205">
        <v>2</v>
      </c>
      <c r="T257" s="205">
        <f t="shared" si="63"/>
        <v>1.32</v>
      </c>
      <c r="U257" s="206" t="s">
        <v>1</v>
      </c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7" t="s">
        <v>136</v>
      </c>
      <c r="AT257" s="207" t="s">
        <v>132</v>
      </c>
      <c r="AU257" s="207" t="s">
        <v>79</v>
      </c>
      <c r="AY257" s="14" t="s">
        <v>130</v>
      </c>
      <c r="BE257" s="208">
        <f t="shared" si="64"/>
        <v>0</v>
      </c>
      <c r="BF257" s="208">
        <f t="shared" si="65"/>
        <v>0</v>
      </c>
      <c r="BG257" s="208">
        <f t="shared" si="66"/>
        <v>0</v>
      </c>
      <c r="BH257" s="208">
        <f t="shared" si="67"/>
        <v>0</v>
      </c>
      <c r="BI257" s="208">
        <f t="shared" si="68"/>
        <v>0</v>
      </c>
      <c r="BJ257" s="14" t="s">
        <v>77</v>
      </c>
      <c r="BK257" s="208">
        <f t="shared" si="69"/>
        <v>0</v>
      </c>
      <c r="BL257" s="14" t="s">
        <v>136</v>
      </c>
      <c r="BM257" s="207" t="s">
        <v>575</v>
      </c>
    </row>
    <row r="258" spans="1:65" s="2" customFormat="1" ht="21.75" customHeight="1">
      <c r="A258" s="31"/>
      <c r="B258" s="32"/>
      <c r="C258" s="195" t="s">
        <v>576</v>
      </c>
      <c r="D258" s="195" t="s">
        <v>132</v>
      </c>
      <c r="E258" s="196" t="s">
        <v>577</v>
      </c>
      <c r="F258" s="197" t="s">
        <v>578</v>
      </c>
      <c r="G258" s="198" t="s">
        <v>140</v>
      </c>
      <c r="H258" s="199">
        <v>3</v>
      </c>
      <c r="I258" s="200"/>
      <c r="J258" s="201">
        <f t="shared" si="60"/>
        <v>0</v>
      </c>
      <c r="K258" s="202"/>
      <c r="L258" s="36"/>
      <c r="M258" s="203" t="s">
        <v>1</v>
      </c>
      <c r="N258" s="204" t="s">
        <v>37</v>
      </c>
      <c r="O258" s="68"/>
      <c r="P258" s="205">
        <f t="shared" si="61"/>
        <v>0</v>
      </c>
      <c r="Q258" s="205">
        <v>0</v>
      </c>
      <c r="R258" s="205">
        <f t="shared" si="62"/>
        <v>0</v>
      </c>
      <c r="S258" s="205">
        <v>0.0684</v>
      </c>
      <c r="T258" s="205">
        <f t="shared" si="63"/>
        <v>0.2052</v>
      </c>
      <c r="U258" s="206" t="s">
        <v>1</v>
      </c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7" t="s">
        <v>136</v>
      </c>
      <c r="AT258" s="207" t="s">
        <v>132</v>
      </c>
      <c r="AU258" s="207" t="s">
        <v>79</v>
      </c>
      <c r="AY258" s="14" t="s">
        <v>130</v>
      </c>
      <c r="BE258" s="208">
        <f t="shared" si="64"/>
        <v>0</v>
      </c>
      <c r="BF258" s="208">
        <f t="shared" si="65"/>
        <v>0</v>
      </c>
      <c r="BG258" s="208">
        <f t="shared" si="66"/>
        <v>0</v>
      </c>
      <c r="BH258" s="208">
        <f t="shared" si="67"/>
        <v>0</v>
      </c>
      <c r="BI258" s="208">
        <f t="shared" si="68"/>
        <v>0</v>
      </c>
      <c r="BJ258" s="14" t="s">
        <v>77</v>
      </c>
      <c r="BK258" s="208">
        <f t="shared" si="69"/>
        <v>0</v>
      </c>
      <c r="BL258" s="14" t="s">
        <v>136</v>
      </c>
      <c r="BM258" s="207" t="s">
        <v>579</v>
      </c>
    </row>
    <row r="259" spans="1:65" s="2" customFormat="1" ht="21.75" customHeight="1">
      <c r="A259" s="31"/>
      <c r="B259" s="32"/>
      <c r="C259" s="195" t="s">
        <v>580</v>
      </c>
      <c r="D259" s="195" t="s">
        <v>132</v>
      </c>
      <c r="E259" s="196" t="s">
        <v>581</v>
      </c>
      <c r="F259" s="197" t="s">
        <v>582</v>
      </c>
      <c r="G259" s="198" t="s">
        <v>140</v>
      </c>
      <c r="H259" s="199">
        <v>34</v>
      </c>
      <c r="I259" s="200"/>
      <c r="J259" s="201">
        <f t="shared" si="60"/>
        <v>0</v>
      </c>
      <c r="K259" s="202"/>
      <c r="L259" s="36"/>
      <c r="M259" s="203" t="s">
        <v>1</v>
      </c>
      <c r="N259" s="204" t="s">
        <v>37</v>
      </c>
      <c r="O259" s="68"/>
      <c r="P259" s="205">
        <f t="shared" si="61"/>
        <v>0</v>
      </c>
      <c r="Q259" s="205">
        <v>0</v>
      </c>
      <c r="R259" s="205">
        <f t="shared" si="62"/>
        <v>0</v>
      </c>
      <c r="S259" s="205">
        <v>0.0657</v>
      </c>
      <c r="T259" s="205">
        <f t="shared" si="63"/>
        <v>2.2338</v>
      </c>
      <c r="U259" s="206" t="s">
        <v>1</v>
      </c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07" t="s">
        <v>136</v>
      </c>
      <c r="AT259" s="207" t="s">
        <v>132</v>
      </c>
      <c r="AU259" s="207" t="s">
        <v>79</v>
      </c>
      <c r="AY259" s="14" t="s">
        <v>130</v>
      </c>
      <c r="BE259" s="208">
        <f t="shared" si="64"/>
        <v>0</v>
      </c>
      <c r="BF259" s="208">
        <f t="shared" si="65"/>
        <v>0</v>
      </c>
      <c r="BG259" s="208">
        <f t="shared" si="66"/>
        <v>0</v>
      </c>
      <c r="BH259" s="208">
        <f t="shared" si="67"/>
        <v>0</v>
      </c>
      <c r="BI259" s="208">
        <f t="shared" si="68"/>
        <v>0</v>
      </c>
      <c r="BJ259" s="14" t="s">
        <v>77</v>
      </c>
      <c r="BK259" s="208">
        <f t="shared" si="69"/>
        <v>0</v>
      </c>
      <c r="BL259" s="14" t="s">
        <v>136</v>
      </c>
      <c r="BM259" s="207" t="s">
        <v>583</v>
      </c>
    </row>
    <row r="260" spans="1:65" s="2" customFormat="1" ht="21.75" customHeight="1">
      <c r="A260" s="31"/>
      <c r="B260" s="32"/>
      <c r="C260" s="195" t="s">
        <v>584</v>
      </c>
      <c r="D260" s="195" t="s">
        <v>132</v>
      </c>
      <c r="E260" s="196" t="s">
        <v>585</v>
      </c>
      <c r="F260" s="197" t="s">
        <v>586</v>
      </c>
      <c r="G260" s="198" t="s">
        <v>156</v>
      </c>
      <c r="H260" s="199">
        <v>48</v>
      </c>
      <c r="I260" s="200"/>
      <c r="J260" s="201">
        <f t="shared" si="60"/>
        <v>0</v>
      </c>
      <c r="K260" s="202"/>
      <c r="L260" s="36"/>
      <c r="M260" s="203" t="s">
        <v>1</v>
      </c>
      <c r="N260" s="204" t="s">
        <v>37</v>
      </c>
      <c r="O260" s="68"/>
      <c r="P260" s="205">
        <f t="shared" si="61"/>
        <v>0</v>
      </c>
      <c r="Q260" s="205">
        <v>0</v>
      </c>
      <c r="R260" s="205">
        <f t="shared" si="62"/>
        <v>0</v>
      </c>
      <c r="S260" s="205">
        <v>0.00248</v>
      </c>
      <c r="T260" s="205">
        <f t="shared" si="63"/>
        <v>0.11904</v>
      </c>
      <c r="U260" s="206" t="s">
        <v>1</v>
      </c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7" t="s">
        <v>136</v>
      </c>
      <c r="AT260" s="207" t="s">
        <v>132</v>
      </c>
      <c r="AU260" s="207" t="s">
        <v>79</v>
      </c>
      <c r="AY260" s="14" t="s">
        <v>130</v>
      </c>
      <c r="BE260" s="208">
        <f t="shared" si="64"/>
        <v>0</v>
      </c>
      <c r="BF260" s="208">
        <f t="shared" si="65"/>
        <v>0</v>
      </c>
      <c r="BG260" s="208">
        <f t="shared" si="66"/>
        <v>0</v>
      </c>
      <c r="BH260" s="208">
        <f t="shared" si="67"/>
        <v>0</v>
      </c>
      <c r="BI260" s="208">
        <f t="shared" si="68"/>
        <v>0</v>
      </c>
      <c r="BJ260" s="14" t="s">
        <v>77</v>
      </c>
      <c r="BK260" s="208">
        <f t="shared" si="69"/>
        <v>0</v>
      </c>
      <c r="BL260" s="14" t="s">
        <v>136</v>
      </c>
      <c r="BM260" s="207" t="s">
        <v>587</v>
      </c>
    </row>
    <row r="261" spans="1:65" s="2" customFormat="1" ht="21.75" customHeight="1">
      <c r="A261" s="31"/>
      <c r="B261" s="32"/>
      <c r="C261" s="195" t="s">
        <v>588</v>
      </c>
      <c r="D261" s="195" t="s">
        <v>132</v>
      </c>
      <c r="E261" s="196" t="s">
        <v>589</v>
      </c>
      <c r="F261" s="197" t="s">
        <v>590</v>
      </c>
      <c r="G261" s="198" t="s">
        <v>156</v>
      </c>
      <c r="H261" s="199">
        <v>12</v>
      </c>
      <c r="I261" s="200"/>
      <c r="J261" s="201">
        <f t="shared" si="60"/>
        <v>0</v>
      </c>
      <c r="K261" s="202"/>
      <c r="L261" s="36"/>
      <c r="M261" s="203" t="s">
        <v>1</v>
      </c>
      <c r="N261" s="204" t="s">
        <v>37</v>
      </c>
      <c r="O261" s="68"/>
      <c r="P261" s="205">
        <f t="shared" si="61"/>
        <v>0</v>
      </c>
      <c r="Q261" s="205">
        <v>0</v>
      </c>
      <c r="R261" s="205">
        <f t="shared" si="62"/>
        <v>0</v>
      </c>
      <c r="S261" s="205">
        <v>0.00925</v>
      </c>
      <c r="T261" s="205">
        <f t="shared" si="63"/>
        <v>0.11099999999999999</v>
      </c>
      <c r="U261" s="206" t="s">
        <v>1</v>
      </c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7" t="s">
        <v>136</v>
      </c>
      <c r="AT261" s="207" t="s">
        <v>132</v>
      </c>
      <c r="AU261" s="207" t="s">
        <v>79</v>
      </c>
      <c r="AY261" s="14" t="s">
        <v>130</v>
      </c>
      <c r="BE261" s="208">
        <f t="shared" si="64"/>
        <v>0</v>
      </c>
      <c r="BF261" s="208">
        <f t="shared" si="65"/>
        <v>0</v>
      </c>
      <c r="BG261" s="208">
        <f t="shared" si="66"/>
        <v>0</v>
      </c>
      <c r="BH261" s="208">
        <f t="shared" si="67"/>
        <v>0</v>
      </c>
      <c r="BI261" s="208">
        <f t="shared" si="68"/>
        <v>0</v>
      </c>
      <c r="BJ261" s="14" t="s">
        <v>77</v>
      </c>
      <c r="BK261" s="208">
        <f t="shared" si="69"/>
        <v>0</v>
      </c>
      <c r="BL261" s="14" t="s">
        <v>136</v>
      </c>
      <c r="BM261" s="207" t="s">
        <v>591</v>
      </c>
    </row>
    <row r="262" spans="1:65" s="2" customFormat="1" ht="21.75" customHeight="1">
      <c r="A262" s="31"/>
      <c r="B262" s="32"/>
      <c r="C262" s="195" t="s">
        <v>592</v>
      </c>
      <c r="D262" s="195" t="s">
        <v>132</v>
      </c>
      <c r="E262" s="196" t="s">
        <v>593</v>
      </c>
      <c r="F262" s="197" t="s">
        <v>594</v>
      </c>
      <c r="G262" s="198" t="s">
        <v>189</v>
      </c>
      <c r="H262" s="199">
        <v>0.9</v>
      </c>
      <c r="I262" s="200"/>
      <c r="J262" s="201">
        <f t="shared" si="60"/>
        <v>0</v>
      </c>
      <c r="K262" s="202"/>
      <c r="L262" s="36"/>
      <c r="M262" s="203" t="s">
        <v>1</v>
      </c>
      <c r="N262" s="204" t="s">
        <v>37</v>
      </c>
      <c r="O262" s="68"/>
      <c r="P262" s="205">
        <f t="shared" si="61"/>
        <v>0</v>
      </c>
      <c r="Q262" s="205">
        <v>0</v>
      </c>
      <c r="R262" s="205">
        <f t="shared" si="62"/>
        <v>0</v>
      </c>
      <c r="S262" s="205">
        <v>1.8</v>
      </c>
      <c r="T262" s="205">
        <f t="shared" si="63"/>
        <v>1.62</v>
      </c>
      <c r="U262" s="206" t="s">
        <v>1</v>
      </c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7" t="s">
        <v>136</v>
      </c>
      <c r="AT262" s="207" t="s">
        <v>132</v>
      </c>
      <c r="AU262" s="207" t="s">
        <v>79</v>
      </c>
      <c r="AY262" s="14" t="s">
        <v>130</v>
      </c>
      <c r="BE262" s="208">
        <f t="shared" si="64"/>
        <v>0</v>
      </c>
      <c r="BF262" s="208">
        <f t="shared" si="65"/>
        <v>0</v>
      </c>
      <c r="BG262" s="208">
        <f t="shared" si="66"/>
        <v>0</v>
      </c>
      <c r="BH262" s="208">
        <f t="shared" si="67"/>
        <v>0</v>
      </c>
      <c r="BI262" s="208">
        <f t="shared" si="68"/>
        <v>0</v>
      </c>
      <c r="BJ262" s="14" t="s">
        <v>77</v>
      </c>
      <c r="BK262" s="208">
        <f t="shared" si="69"/>
        <v>0</v>
      </c>
      <c r="BL262" s="14" t="s">
        <v>136</v>
      </c>
      <c r="BM262" s="207" t="s">
        <v>595</v>
      </c>
    </row>
    <row r="263" spans="1:65" s="2" customFormat="1" ht="21.75" customHeight="1">
      <c r="A263" s="31"/>
      <c r="B263" s="32"/>
      <c r="C263" s="195" t="s">
        <v>596</v>
      </c>
      <c r="D263" s="195" t="s">
        <v>132</v>
      </c>
      <c r="E263" s="196" t="s">
        <v>597</v>
      </c>
      <c r="F263" s="197" t="s">
        <v>598</v>
      </c>
      <c r="G263" s="198" t="s">
        <v>156</v>
      </c>
      <c r="H263" s="199">
        <v>73.214</v>
      </c>
      <c r="I263" s="200"/>
      <c r="J263" s="201">
        <f t="shared" si="60"/>
        <v>0</v>
      </c>
      <c r="K263" s="202"/>
      <c r="L263" s="36"/>
      <c r="M263" s="203" t="s">
        <v>1</v>
      </c>
      <c r="N263" s="204" t="s">
        <v>37</v>
      </c>
      <c r="O263" s="68"/>
      <c r="P263" s="205">
        <f t="shared" si="61"/>
        <v>0</v>
      </c>
      <c r="Q263" s="205">
        <v>0</v>
      </c>
      <c r="R263" s="205">
        <f t="shared" si="62"/>
        <v>0</v>
      </c>
      <c r="S263" s="205">
        <v>0.006</v>
      </c>
      <c r="T263" s="205">
        <f t="shared" si="63"/>
        <v>0.439284</v>
      </c>
      <c r="U263" s="206" t="s">
        <v>1</v>
      </c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7" t="s">
        <v>136</v>
      </c>
      <c r="AT263" s="207" t="s">
        <v>132</v>
      </c>
      <c r="AU263" s="207" t="s">
        <v>79</v>
      </c>
      <c r="AY263" s="14" t="s">
        <v>130</v>
      </c>
      <c r="BE263" s="208">
        <f t="shared" si="64"/>
        <v>0</v>
      </c>
      <c r="BF263" s="208">
        <f t="shared" si="65"/>
        <v>0</v>
      </c>
      <c r="BG263" s="208">
        <f t="shared" si="66"/>
        <v>0</v>
      </c>
      <c r="BH263" s="208">
        <f t="shared" si="67"/>
        <v>0</v>
      </c>
      <c r="BI263" s="208">
        <f t="shared" si="68"/>
        <v>0</v>
      </c>
      <c r="BJ263" s="14" t="s">
        <v>77</v>
      </c>
      <c r="BK263" s="208">
        <f t="shared" si="69"/>
        <v>0</v>
      </c>
      <c r="BL263" s="14" t="s">
        <v>136</v>
      </c>
      <c r="BM263" s="207" t="s">
        <v>599</v>
      </c>
    </row>
    <row r="264" spans="1:65" s="2" customFormat="1" ht="21.75" customHeight="1">
      <c r="A264" s="31"/>
      <c r="B264" s="32"/>
      <c r="C264" s="195" t="s">
        <v>600</v>
      </c>
      <c r="D264" s="195" t="s">
        <v>132</v>
      </c>
      <c r="E264" s="196" t="s">
        <v>601</v>
      </c>
      <c r="F264" s="197" t="s">
        <v>602</v>
      </c>
      <c r="G264" s="198" t="s">
        <v>156</v>
      </c>
      <c r="H264" s="199">
        <v>29.631</v>
      </c>
      <c r="I264" s="200"/>
      <c r="J264" s="201">
        <f t="shared" si="60"/>
        <v>0</v>
      </c>
      <c r="K264" s="202"/>
      <c r="L264" s="36"/>
      <c r="M264" s="203" t="s">
        <v>1</v>
      </c>
      <c r="N264" s="204" t="s">
        <v>37</v>
      </c>
      <c r="O264" s="68"/>
      <c r="P264" s="205">
        <f t="shared" si="61"/>
        <v>0</v>
      </c>
      <c r="Q264" s="205">
        <v>0</v>
      </c>
      <c r="R264" s="205">
        <f t="shared" si="62"/>
        <v>0</v>
      </c>
      <c r="S264" s="205">
        <v>0.081</v>
      </c>
      <c r="T264" s="205">
        <f t="shared" si="63"/>
        <v>2.400111</v>
      </c>
      <c r="U264" s="206" t="s">
        <v>1</v>
      </c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7" t="s">
        <v>136</v>
      </c>
      <c r="AT264" s="207" t="s">
        <v>132</v>
      </c>
      <c r="AU264" s="207" t="s">
        <v>79</v>
      </c>
      <c r="AY264" s="14" t="s">
        <v>130</v>
      </c>
      <c r="BE264" s="208">
        <f t="shared" si="64"/>
        <v>0</v>
      </c>
      <c r="BF264" s="208">
        <f t="shared" si="65"/>
        <v>0</v>
      </c>
      <c r="BG264" s="208">
        <f t="shared" si="66"/>
        <v>0</v>
      </c>
      <c r="BH264" s="208">
        <f t="shared" si="67"/>
        <v>0</v>
      </c>
      <c r="BI264" s="208">
        <f t="shared" si="68"/>
        <v>0</v>
      </c>
      <c r="BJ264" s="14" t="s">
        <v>77</v>
      </c>
      <c r="BK264" s="208">
        <f t="shared" si="69"/>
        <v>0</v>
      </c>
      <c r="BL264" s="14" t="s">
        <v>136</v>
      </c>
      <c r="BM264" s="207" t="s">
        <v>603</v>
      </c>
    </row>
    <row r="265" spans="1:65" s="2" customFormat="1" ht="21.75" customHeight="1">
      <c r="A265" s="31"/>
      <c r="B265" s="32"/>
      <c r="C265" s="195" t="s">
        <v>604</v>
      </c>
      <c r="D265" s="195" t="s">
        <v>132</v>
      </c>
      <c r="E265" s="196" t="s">
        <v>605</v>
      </c>
      <c r="F265" s="197" t="s">
        <v>606</v>
      </c>
      <c r="G265" s="198" t="s">
        <v>156</v>
      </c>
      <c r="H265" s="199">
        <v>35.881</v>
      </c>
      <c r="I265" s="200"/>
      <c r="J265" s="201">
        <f t="shared" si="60"/>
        <v>0</v>
      </c>
      <c r="K265" s="202"/>
      <c r="L265" s="36"/>
      <c r="M265" s="203" t="s">
        <v>1</v>
      </c>
      <c r="N265" s="204" t="s">
        <v>37</v>
      </c>
      <c r="O265" s="68"/>
      <c r="P265" s="205">
        <f t="shared" si="61"/>
        <v>0</v>
      </c>
      <c r="Q265" s="205">
        <v>0</v>
      </c>
      <c r="R265" s="205">
        <f t="shared" si="62"/>
        <v>0</v>
      </c>
      <c r="S265" s="205">
        <v>0.11</v>
      </c>
      <c r="T265" s="205">
        <f t="shared" si="63"/>
        <v>3.94691</v>
      </c>
      <c r="U265" s="206" t="s">
        <v>1</v>
      </c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7" t="s">
        <v>136</v>
      </c>
      <c r="AT265" s="207" t="s">
        <v>132</v>
      </c>
      <c r="AU265" s="207" t="s">
        <v>79</v>
      </c>
      <c r="AY265" s="14" t="s">
        <v>130</v>
      </c>
      <c r="BE265" s="208">
        <f t="shared" si="64"/>
        <v>0</v>
      </c>
      <c r="BF265" s="208">
        <f t="shared" si="65"/>
        <v>0</v>
      </c>
      <c r="BG265" s="208">
        <f t="shared" si="66"/>
        <v>0</v>
      </c>
      <c r="BH265" s="208">
        <f t="shared" si="67"/>
        <v>0</v>
      </c>
      <c r="BI265" s="208">
        <f t="shared" si="68"/>
        <v>0</v>
      </c>
      <c r="BJ265" s="14" t="s">
        <v>77</v>
      </c>
      <c r="BK265" s="208">
        <f t="shared" si="69"/>
        <v>0</v>
      </c>
      <c r="BL265" s="14" t="s">
        <v>136</v>
      </c>
      <c r="BM265" s="207" t="s">
        <v>607</v>
      </c>
    </row>
    <row r="266" spans="1:65" s="2" customFormat="1" ht="21.75" customHeight="1">
      <c r="A266" s="31"/>
      <c r="B266" s="32"/>
      <c r="C266" s="195" t="s">
        <v>608</v>
      </c>
      <c r="D266" s="195" t="s">
        <v>132</v>
      </c>
      <c r="E266" s="196" t="s">
        <v>609</v>
      </c>
      <c r="F266" s="197" t="s">
        <v>610</v>
      </c>
      <c r="G266" s="198" t="s">
        <v>156</v>
      </c>
      <c r="H266" s="199">
        <v>71.762</v>
      </c>
      <c r="I266" s="200"/>
      <c r="J266" s="201">
        <f t="shared" si="60"/>
        <v>0</v>
      </c>
      <c r="K266" s="202"/>
      <c r="L266" s="36"/>
      <c r="M266" s="203" t="s">
        <v>1</v>
      </c>
      <c r="N266" s="204" t="s">
        <v>37</v>
      </c>
      <c r="O266" s="68"/>
      <c r="P266" s="205">
        <f t="shared" si="61"/>
        <v>0</v>
      </c>
      <c r="Q266" s="205">
        <v>0</v>
      </c>
      <c r="R266" s="205">
        <f t="shared" si="62"/>
        <v>0</v>
      </c>
      <c r="S266" s="205">
        <v>0</v>
      </c>
      <c r="T266" s="205">
        <f t="shared" si="63"/>
        <v>0</v>
      </c>
      <c r="U266" s="206" t="s">
        <v>1</v>
      </c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7" t="s">
        <v>136</v>
      </c>
      <c r="AT266" s="207" t="s">
        <v>132</v>
      </c>
      <c r="AU266" s="207" t="s">
        <v>79</v>
      </c>
      <c r="AY266" s="14" t="s">
        <v>130</v>
      </c>
      <c r="BE266" s="208">
        <f t="shared" si="64"/>
        <v>0</v>
      </c>
      <c r="BF266" s="208">
        <f t="shared" si="65"/>
        <v>0</v>
      </c>
      <c r="BG266" s="208">
        <f t="shared" si="66"/>
        <v>0</v>
      </c>
      <c r="BH266" s="208">
        <f t="shared" si="67"/>
        <v>0</v>
      </c>
      <c r="BI266" s="208">
        <f t="shared" si="68"/>
        <v>0</v>
      </c>
      <c r="BJ266" s="14" t="s">
        <v>77</v>
      </c>
      <c r="BK266" s="208">
        <f t="shared" si="69"/>
        <v>0</v>
      </c>
      <c r="BL266" s="14" t="s">
        <v>136</v>
      </c>
      <c r="BM266" s="207" t="s">
        <v>611</v>
      </c>
    </row>
    <row r="267" spans="1:65" s="2" customFormat="1" ht="21.75" customHeight="1">
      <c r="A267" s="31"/>
      <c r="B267" s="32"/>
      <c r="C267" s="195" t="s">
        <v>612</v>
      </c>
      <c r="D267" s="195" t="s">
        <v>132</v>
      </c>
      <c r="E267" s="196" t="s">
        <v>613</v>
      </c>
      <c r="F267" s="197" t="s">
        <v>614</v>
      </c>
      <c r="G267" s="198" t="s">
        <v>135</v>
      </c>
      <c r="H267" s="199">
        <v>270.012</v>
      </c>
      <c r="I267" s="200"/>
      <c r="J267" s="201">
        <f t="shared" si="60"/>
        <v>0</v>
      </c>
      <c r="K267" s="202"/>
      <c r="L267" s="36"/>
      <c r="M267" s="203" t="s">
        <v>1</v>
      </c>
      <c r="N267" s="204" t="s">
        <v>37</v>
      </c>
      <c r="O267" s="68"/>
      <c r="P267" s="205">
        <f t="shared" si="61"/>
        <v>0</v>
      </c>
      <c r="Q267" s="205">
        <v>0</v>
      </c>
      <c r="R267" s="205">
        <f t="shared" si="62"/>
        <v>0</v>
      </c>
      <c r="S267" s="205">
        <v>0.046</v>
      </c>
      <c r="T267" s="205">
        <f t="shared" si="63"/>
        <v>12.420551999999999</v>
      </c>
      <c r="U267" s="206" t="s">
        <v>1</v>
      </c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7" t="s">
        <v>136</v>
      </c>
      <c r="AT267" s="207" t="s">
        <v>132</v>
      </c>
      <c r="AU267" s="207" t="s">
        <v>79</v>
      </c>
      <c r="AY267" s="14" t="s">
        <v>130</v>
      </c>
      <c r="BE267" s="208">
        <f t="shared" si="64"/>
        <v>0</v>
      </c>
      <c r="BF267" s="208">
        <f t="shared" si="65"/>
        <v>0</v>
      </c>
      <c r="BG267" s="208">
        <f t="shared" si="66"/>
        <v>0</v>
      </c>
      <c r="BH267" s="208">
        <f t="shared" si="67"/>
        <v>0</v>
      </c>
      <c r="BI267" s="208">
        <f t="shared" si="68"/>
        <v>0</v>
      </c>
      <c r="BJ267" s="14" t="s">
        <v>77</v>
      </c>
      <c r="BK267" s="208">
        <f t="shared" si="69"/>
        <v>0</v>
      </c>
      <c r="BL267" s="14" t="s">
        <v>136</v>
      </c>
      <c r="BM267" s="207" t="s">
        <v>615</v>
      </c>
    </row>
    <row r="268" spans="1:65" s="2" customFormat="1" ht="16.5" customHeight="1">
      <c r="A268" s="31"/>
      <c r="B268" s="32"/>
      <c r="C268" s="195" t="s">
        <v>616</v>
      </c>
      <c r="D268" s="195" t="s">
        <v>132</v>
      </c>
      <c r="E268" s="196" t="s">
        <v>617</v>
      </c>
      <c r="F268" s="197" t="s">
        <v>618</v>
      </c>
      <c r="G268" s="198" t="s">
        <v>135</v>
      </c>
      <c r="H268" s="199">
        <v>8</v>
      </c>
      <c r="I268" s="200"/>
      <c r="J268" s="201">
        <f t="shared" si="60"/>
        <v>0</v>
      </c>
      <c r="K268" s="202"/>
      <c r="L268" s="36"/>
      <c r="M268" s="203" t="s">
        <v>1</v>
      </c>
      <c r="N268" s="204" t="s">
        <v>37</v>
      </c>
      <c r="O268" s="68"/>
      <c r="P268" s="205">
        <f t="shared" si="61"/>
        <v>0</v>
      </c>
      <c r="Q268" s="205">
        <v>0</v>
      </c>
      <c r="R268" s="205">
        <f t="shared" si="62"/>
        <v>0</v>
      </c>
      <c r="S268" s="205">
        <v>0.188</v>
      </c>
      <c r="T268" s="205">
        <f t="shared" si="63"/>
        <v>1.504</v>
      </c>
      <c r="U268" s="206" t="s">
        <v>1</v>
      </c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7" t="s">
        <v>136</v>
      </c>
      <c r="AT268" s="207" t="s">
        <v>132</v>
      </c>
      <c r="AU268" s="207" t="s">
        <v>79</v>
      </c>
      <c r="AY268" s="14" t="s">
        <v>130</v>
      </c>
      <c r="BE268" s="208">
        <f t="shared" si="64"/>
        <v>0</v>
      </c>
      <c r="BF268" s="208">
        <f t="shared" si="65"/>
        <v>0</v>
      </c>
      <c r="BG268" s="208">
        <f t="shared" si="66"/>
        <v>0</v>
      </c>
      <c r="BH268" s="208">
        <f t="shared" si="67"/>
        <v>0</v>
      </c>
      <c r="BI268" s="208">
        <f t="shared" si="68"/>
        <v>0</v>
      </c>
      <c r="BJ268" s="14" t="s">
        <v>77</v>
      </c>
      <c r="BK268" s="208">
        <f t="shared" si="69"/>
        <v>0</v>
      </c>
      <c r="BL268" s="14" t="s">
        <v>136</v>
      </c>
      <c r="BM268" s="207" t="s">
        <v>619</v>
      </c>
    </row>
    <row r="269" spans="1:65" s="2" customFormat="1" ht="21.75" customHeight="1">
      <c r="A269" s="31"/>
      <c r="B269" s="32"/>
      <c r="C269" s="195" t="s">
        <v>620</v>
      </c>
      <c r="D269" s="195" t="s">
        <v>132</v>
      </c>
      <c r="E269" s="196" t="s">
        <v>621</v>
      </c>
      <c r="F269" s="197" t="s">
        <v>622</v>
      </c>
      <c r="G269" s="198" t="s">
        <v>135</v>
      </c>
      <c r="H269" s="199">
        <v>30</v>
      </c>
      <c r="I269" s="200"/>
      <c r="J269" s="201">
        <f t="shared" si="60"/>
        <v>0</v>
      </c>
      <c r="K269" s="202"/>
      <c r="L269" s="36"/>
      <c r="M269" s="203" t="s">
        <v>1</v>
      </c>
      <c r="N269" s="204" t="s">
        <v>37</v>
      </c>
      <c r="O269" s="68"/>
      <c r="P269" s="205">
        <f t="shared" si="61"/>
        <v>0</v>
      </c>
      <c r="Q269" s="205">
        <v>0</v>
      </c>
      <c r="R269" s="205">
        <f t="shared" si="62"/>
        <v>0</v>
      </c>
      <c r="S269" s="205">
        <v>0</v>
      </c>
      <c r="T269" s="205">
        <f t="shared" si="63"/>
        <v>0</v>
      </c>
      <c r="U269" s="206" t="s">
        <v>1</v>
      </c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7" t="s">
        <v>136</v>
      </c>
      <c r="AT269" s="207" t="s">
        <v>132</v>
      </c>
      <c r="AU269" s="207" t="s">
        <v>79</v>
      </c>
      <c r="AY269" s="14" t="s">
        <v>130</v>
      </c>
      <c r="BE269" s="208">
        <f t="shared" si="64"/>
        <v>0</v>
      </c>
      <c r="BF269" s="208">
        <f t="shared" si="65"/>
        <v>0</v>
      </c>
      <c r="BG269" s="208">
        <f t="shared" si="66"/>
        <v>0</v>
      </c>
      <c r="BH269" s="208">
        <f t="shared" si="67"/>
        <v>0</v>
      </c>
      <c r="BI269" s="208">
        <f t="shared" si="68"/>
        <v>0</v>
      </c>
      <c r="BJ269" s="14" t="s">
        <v>77</v>
      </c>
      <c r="BK269" s="208">
        <f t="shared" si="69"/>
        <v>0</v>
      </c>
      <c r="BL269" s="14" t="s">
        <v>136</v>
      </c>
      <c r="BM269" s="207" t="s">
        <v>623</v>
      </c>
    </row>
    <row r="270" spans="1:65" s="2" customFormat="1" ht="21.75" customHeight="1">
      <c r="A270" s="31"/>
      <c r="B270" s="32"/>
      <c r="C270" s="195" t="s">
        <v>624</v>
      </c>
      <c r="D270" s="195" t="s">
        <v>132</v>
      </c>
      <c r="E270" s="196" t="s">
        <v>625</v>
      </c>
      <c r="F270" s="197" t="s">
        <v>626</v>
      </c>
      <c r="G270" s="198" t="s">
        <v>135</v>
      </c>
      <c r="H270" s="199">
        <v>171.617</v>
      </c>
      <c r="I270" s="200"/>
      <c r="J270" s="201">
        <f t="shared" si="60"/>
        <v>0</v>
      </c>
      <c r="K270" s="202"/>
      <c r="L270" s="36"/>
      <c r="M270" s="203" t="s">
        <v>1</v>
      </c>
      <c r="N270" s="204" t="s">
        <v>37</v>
      </c>
      <c r="O270" s="68"/>
      <c r="P270" s="205">
        <f t="shared" si="61"/>
        <v>0</v>
      </c>
      <c r="Q270" s="205">
        <v>0</v>
      </c>
      <c r="R270" s="205">
        <f t="shared" si="62"/>
        <v>0</v>
      </c>
      <c r="S270" s="205">
        <v>0</v>
      </c>
      <c r="T270" s="205">
        <f t="shared" si="63"/>
        <v>0</v>
      </c>
      <c r="U270" s="206" t="s">
        <v>1</v>
      </c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7" t="s">
        <v>136</v>
      </c>
      <c r="AT270" s="207" t="s">
        <v>132</v>
      </c>
      <c r="AU270" s="207" t="s">
        <v>79</v>
      </c>
      <c r="AY270" s="14" t="s">
        <v>130</v>
      </c>
      <c r="BE270" s="208">
        <f t="shared" si="64"/>
        <v>0</v>
      </c>
      <c r="BF270" s="208">
        <f t="shared" si="65"/>
        <v>0</v>
      </c>
      <c r="BG270" s="208">
        <f t="shared" si="66"/>
        <v>0</v>
      </c>
      <c r="BH270" s="208">
        <f t="shared" si="67"/>
        <v>0</v>
      </c>
      <c r="BI270" s="208">
        <f t="shared" si="68"/>
        <v>0</v>
      </c>
      <c r="BJ270" s="14" t="s">
        <v>77</v>
      </c>
      <c r="BK270" s="208">
        <f t="shared" si="69"/>
        <v>0</v>
      </c>
      <c r="BL270" s="14" t="s">
        <v>136</v>
      </c>
      <c r="BM270" s="207" t="s">
        <v>627</v>
      </c>
    </row>
    <row r="271" spans="1:65" s="2" customFormat="1" ht="21.75" customHeight="1">
      <c r="A271" s="31"/>
      <c r="B271" s="32"/>
      <c r="C271" s="195" t="s">
        <v>628</v>
      </c>
      <c r="D271" s="195" t="s">
        <v>132</v>
      </c>
      <c r="E271" s="196" t="s">
        <v>629</v>
      </c>
      <c r="F271" s="197" t="s">
        <v>630</v>
      </c>
      <c r="G271" s="198" t="s">
        <v>156</v>
      </c>
      <c r="H271" s="199">
        <v>19</v>
      </c>
      <c r="I271" s="200"/>
      <c r="J271" s="201">
        <f t="shared" si="60"/>
        <v>0</v>
      </c>
      <c r="K271" s="202"/>
      <c r="L271" s="36"/>
      <c r="M271" s="203" t="s">
        <v>1</v>
      </c>
      <c r="N271" s="204" t="s">
        <v>37</v>
      </c>
      <c r="O271" s="68"/>
      <c r="P271" s="205">
        <f t="shared" si="61"/>
        <v>0</v>
      </c>
      <c r="Q271" s="205">
        <v>0</v>
      </c>
      <c r="R271" s="205">
        <f t="shared" si="62"/>
        <v>0</v>
      </c>
      <c r="S271" s="205">
        <v>0</v>
      </c>
      <c r="T271" s="205">
        <f t="shared" si="63"/>
        <v>0</v>
      </c>
      <c r="U271" s="206" t="s">
        <v>1</v>
      </c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7" t="s">
        <v>136</v>
      </c>
      <c r="AT271" s="207" t="s">
        <v>132</v>
      </c>
      <c r="AU271" s="207" t="s">
        <v>79</v>
      </c>
      <c r="AY271" s="14" t="s">
        <v>130</v>
      </c>
      <c r="BE271" s="208">
        <f t="shared" si="64"/>
        <v>0</v>
      </c>
      <c r="BF271" s="208">
        <f t="shared" si="65"/>
        <v>0</v>
      </c>
      <c r="BG271" s="208">
        <f t="shared" si="66"/>
        <v>0</v>
      </c>
      <c r="BH271" s="208">
        <f t="shared" si="67"/>
        <v>0</v>
      </c>
      <c r="BI271" s="208">
        <f t="shared" si="68"/>
        <v>0</v>
      </c>
      <c r="BJ271" s="14" t="s">
        <v>77</v>
      </c>
      <c r="BK271" s="208">
        <f t="shared" si="69"/>
        <v>0</v>
      </c>
      <c r="BL271" s="14" t="s">
        <v>136</v>
      </c>
      <c r="BM271" s="207" t="s">
        <v>631</v>
      </c>
    </row>
    <row r="272" spans="1:65" s="2" customFormat="1" ht="21.75" customHeight="1">
      <c r="A272" s="31"/>
      <c r="B272" s="32"/>
      <c r="C272" s="195" t="s">
        <v>632</v>
      </c>
      <c r="D272" s="195" t="s">
        <v>132</v>
      </c>
      <c r="E272" s="196" t="s">
        <v>633</v>
      </c>
      <c r="F272" s="197" t="s">
        <v>634</v>
      </c>
      <c r="G272" s="198" t="s">
        <v>135</v>
      </c>
      <c r="H272" s="199">
        <v>30</v>
      </c>
      <c r="I272" s="200"/>
      <c r="J272" s="201">
        <f t="shared" si="60"/>
        <v>0</v>
      </c>
      <c r="K272" s="202"/>
      <c r="L272" s="36"/>
      <c r="M272" s="203" t="s">
        <v>1</v>
      </c>
      <c r="N272" s="204" t="s">
        <v>37</v>
      </c>
      <c r="O272" s="68"/>
      <c r="P272" s="205">
        <f t="shared" si="61"/>
        <v>0</v>
      </c>
      <c r="Q272" s="205">
        <v>0.03885</v>
      </c>
      <c r="R272" s="205">
        <f t="shared" si="62"/>
        <v>1.1655</v>
      </c>
      <c r="S272" s="205">
        <v>0</v>
      </c>
      <c r="T272" s="205">
        <f t="shared" si="63"/>
        <v>0</v>
      </c>
      <c r="U272" s="206" t="s">
        <v>1</v>
      </c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7" t="s">
        <v>136</v>
      </c>
      <c r="AT272" s="207" t="s">
        <v>132</v>
      </c>
      <c r="AU272" s="207" t="s">
        <v>79</v>
      </c>
      <c r="AY272" s="14" t="s">
        <v>130</v>
      </c>
      <c r="BE272" s="208">
        <f t="shared" si="64"/>
        <v>0</v>
      </c>
      <c r="BF272" s="208">
        <f t="shared" si="65"/>
        <v>0</v>
      </c>
      <c r="BG272" s="208">
        <f t="shared" si="66"/>
        <v>0</v>
      </c>
      <c r="BH272" s="208">
        <f t="shared" si="67"/>
        <v>0</v>
      </c>
      <c r="BI272" s="208">
        <f t="shared" si="68"/>
        <v>0</v>
      </c>
      <c r="BJ272" s="14" t="s">
        <v>77</v>
      </c>
      <c r="BK272" s="208">
        <f t="shared" si="69"/>
        <v>0</v>
      </c>
      <c r="BL272" s="14" t="s">
        <v>136</v>
      </c>
      <c r="BM272" s="207" t="s">
        <v>635</v>
      </c>
    </row>
    <row r="273" spans="1:65" s="2" customFormat="1" ht="16.5" customHeight="1">
      <c r="A273" s="31"/>
      <c r="B273" s="32"/>
      <c r="C273" s="195" t="s">
        <v>636</v>
      </c>
      <c r="D273" s="195" t="s">
        <v>132</v>
      </c>
      <c r="E273" s="196" t="s">
        <v>637</v>
      </c>
      <c r="F273" s="197" t="s">
        <v>638</v>
      </c>
      <c r="G273" s="198" t="s">
        <v>135</v>
      </c>
      <c r="H273" s="199">
        <v>30</v>
      </c>
      <c r="I273" s="200"/>
      <c r="J273" s="201">
        <f t="shared" si="60"/>
        <v>0</v>
      </c>
      <c r="K273" s="202"/>
      <c r="L273" s="36"/>
      <c r="M273" s="203" t="s">
        <v>1</v>
      </c>
      <c r="N273" s="204" t="s">
        <v>37</v>
      </c>
      <c r="O273" s="68"/>
      <c r="P273" s="205">
        <f t="shared" si="61"/>
        <v>0</v>
      </c>
      <c r="Q273" s="205">
        <v>0.00356</v>
      </c>
      <c r="R273" s="205">
        <f t="shared" si="62"/>
        <v>0.10679999999999999</v>
      </c>
      <c r="S273" s="205">
        <v>0</v>
      </c>
      <c r="T273" s="205">
        <f t="shared" si="63"/>
        <v>0</v>
      </c>
      <c r="U273" s="206" t="s">
        <v>1</v>
      </c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7" t="s">
        <v>136</v>
      </c>
      <c r="AT273" s="207" t="s">
        <v>132</v>
      </c>
      <c r="AU273" s="207" t="s">
        <v>79</v>
      </c>
      <c r="AY273" s="14" t="s">
        <v>130</v>
      </c>
      <c r="BE273" s="208">
        <f t="shared" si="64"/>
        <v>0</v>
      </c>
      <c r="BF273" s="208">
        <f t="shared" si="65"/>
        <v>0</v>
      </c>
      <c r="BG273" s="208">
        <f t="shared" si="66"/>
        <v>0</v>
      </c>
      <c r="BH273" s="208">
        <f t="shared" si="67"/>
        <v>0</v>
      </c>
      <c r="BI273" s="208">
        <f t="shared" si="68"/>
        <v>0</v>
      </c>
      <c r="BJ273" s="14" t="s">
        <v>77</v>
      </c>
      <c r="BK273" s="208">
        <f t="shared" si="69"/>
        <v>0</v>
      </c>
      <c r="BL273" s="14" t="s">
        <v>136</v>
      </c>
      <c r="BM273" s="207" t="s">
        <v>639</v>
      </c>
    </row>
    <row r="274" spans="1:65" s="2" customFormat="1" ht="21.75" customHeight="1">
      <c r="A274" s="31"/>
      <c r="B274" s="32"/>
      <c r="C274" s="195" t="s">
        <v>640</v>
      </c>
      <c r="D274" s="195" t="s">
        <v>132</v>
      </c>
      <c r="E274" s="196" t="s">
        <v>641</v>
      </c>
      <c r="F274" s="197" t="s">
        <v>642</v>
      </c>
      <c r="G274" s="198" t="s">
        <v>135</v>
      </c>
      <c r="H274" s="199">
        <v>30</v>
      </c>
      <c r="I274" s="200"/>
      <c r="J274" s="201">
        <f t="shared" si="60"/>
        <v>0</v>
      </c>
      <c r="K274" s="202"/>
      <c r="L274" s="36"/>
      <c r="M274" s="203" t="s">
        <v>1</v>
      </c>
      <c r="N274" s="204" t="s">
        <v>37</v>
      </c>
      <c r="O274" s="68"/>
      <c r="P274" s="205">
        <f t="shared" si="61"/>
        <v>0</v>
      </c>
      <c r="Q274" s="205">
        <v>0.00158</v>
      </c>
      <c r="R274" s="205">
        <f t="shared" si="62"/>
        <v>0.0474</v>
      </c>
      <c r="S274" s="205">
        <v>0</v>
      </c>
      <c r="T274" s="205">
        <f t="shared" si="63"/>
        <v>0</v>
      </c>
      <c r="U274" s="206" t="s">
        <v>1</v>
      </c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7" t="s">
        <v>136</v>
      </c>
      <c r="AT274" s="207" t="s">
        <v>132</v>
      </c>
      <c r="AU274" s="207" t="s">
        <v>79</v>
      </c>
      <c r="AY274" s="14" t="s">
        <v>130</v>
      </c>
      <c r="BE274" s="208">
        <f t="shared" si="64"/>
        <v>0</v>
      </c>
      <c r="BF274" s="208">
        <f t="shared" si="65"/>
        <v>0</v>
      </c>
      <c r="BG274" s="208">
        <f t="shared" si="66"/>
        <v>0</v>
      </c>
      <c r="BH274" s="208">
        <f t="shared" si="67"/>
        <v>0</v>
      </c>
      <c r="BI274" s="208">
        <f t="shared" si="68"/>
        <v>0</v>
      </c>
      <c r="BJ274" s="14" t="s">
        <v>77</v>
      </c>
      <c r="BK274" s="208">
        <f t="shared" si="69"/>
        <v>0</v>
      </c>
      <c r="BL274" s="14" t="s">
        <v>136</v>
      </c>
      <c r="BM274" s="207" t="s">
        <v>643</v>
      </c>
    </row>
    <row r="275" spans="2:63" s="12" customFormat="1" ht="22.7" customHeight="1">
      <c r="B275" s="179"/>
      <c r="C275" s="180"/>
      <c r="D275" s="181" t="s">
        <v>71</v>
      </c>
      <c r="E275" s="193" t="s">
        <v>644</v>
      </c>
      <c r="F275" s="193" t="s">
        <v>645</v>
      </c>
      <c r="G275" s="180"/>
      <c r="H275" s="180"/>
      <c r="I275" s="183"/>
      <c r="J275" s="194">
        <f>BK275</f>
        <v>0</v>
      </c>
      <c r="K275" s="180"/>
      <c r="L275" s="185"/>
      <c r="M275" s="186"/>
      <c r="N275" s="187"/>
      <c r="O275" s="187"/>
      <c r="P275" s="188">
        <f>SUM(P276:P280)</f>
        <v>0</v>
      </c>
      <c r="Q275" s="187"/>
      <c r="R275" s="188">
        <f>SUM(R276:R280)</f>
        <v>0</v>
      </c>
      <c r="S275" s="187"/>
      <c r="T275" s="188">
        <f>SUM(T276:T280)</f>
        <v>0</v>
      </c>
      <c r="U275" s="189"/>
      <c r="AR275" s="190" t="s">
        <v>77</v>
      </c>
      <c r="AT275" s="191" t="s">
        <v>71</v>
      </c>
      <c r="AU275" s="191" t="s">
        <v>77</v>
      </c>
      <c r="AY275" s="190" t="s">
        <v>130</v>
      </c>
      <c r="BK275" s="192">
        <f>SUM(BK276:BK280)</f>
        <v>0</v>
      </c>
    </row>
    <row r="276" spans="1:65" s="2" customFormat="1" ht="21.75" customHeight="1">
      <c r="A276" s="31"/>
      <c r="B276" s="32"/>
      <c r="C276" s="195" t="s">
        <v>646</v>
      </c>
      <c r="D276" s="195" t="s">
        <v>132</v>
      </c>
      <c r="E276" s="196" t="s">
        <v>647</v>
      </c>
      <c r="F276" s="197" t="s">
        <v>648</v>
      </c>
      <c r="G276" s="198" t="s">
        <v>244</v>
      </c>
      <c r="H276" s="199">
        <v>167.226</v>
      </c>
      <c r="I276" s="200"/>
      <c r="J276" s="201">
        <f>ROUND(I276*H276,2)</f>
        <v>0</v>
      </c>
      <c r="K276" s="202"/>
      <c r="L276" s="36"/>
      <c r="M276" s="203" t="s">
        <v>1</v>
      </c>
      <c r="N276" s="204" t="s">
        <v>37</v>
      </c>
      <c r="O276" s="68"/>
      <c r="P276" s="205">
        <f>O276*H276</f>
        <v>0</v>
      </c>
      <c r="Q276" s="205">
        <v>0</v>
      </c>
      <c r="R276" s="205">
        <f>Q276*H276</f>
        <v>0</v>
      </c>
      <c r="S276" s="205">
        <v>0</v>
      </c>
      <c r="T276" s="205">
        <f>S276*H276</f>
        <v>0</v>
      </c>
      <c r="U276" s="206" t="s">
        <v>1</v>
      </c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07" t="s">
        <v>136</v>
      </c>
      <c r="AT276" s="207" t="s">
        <v>132</v>
      </c>
      <c r="AU276" s="207" t="s">
        <v>79</v>
      </c>
      <c r="AY276" s="14" t="s">
        <v>130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4" t="s">
        <v>77</v>
      </c>
      <c r="BK276" s="208">
        <f>ROUND(I276*H276,2)</f>
        <v>0</v>
      </c>
      <c r="BL276" s="14" t="s">
        <v>136</v>
      </c>
      <c r="BM276" s="207" t="s">
        <v>649</v>
      </c>
    </row>
    <row r="277" spans="1:65" s="2" customFormat="1" ht="21.75" customHeight="1">
      <c r="A277" s="31"/>
      <c r="B277" s="32"/>
      <c r="C277" s="195" t="s">
        <v>650</v>
      </c>
      <c r="D277" s="195" t="s">
        <v>132</v>
      </c>
      <c r="E277" s="196" t="s">
        <v>651</v>
      </c>
      <c r="F277" s="197" t="s">
        <v>652</v>
      </c>
      <c r="G277" s="198" t="s">
        <v>244</v>
      </c>
      <c r="H277" s="199">
        <v>167.226</v>
      </c>
      <c r="I277" s="200"/>
      <c r="J277" s="201">
        <f>ROUND(I277*H277,2)</f>
        <v>0</v>
      </c>
      <c r="K277" s="202"/>
      <c r="L277" s="36"/>
      <c r="M277" s="203" t="s">
        <v>1</v>
      </c>
      <c r="N277" s="204" t="s">
        <v>37</v>
      </c>
      <c r="O277" s="68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5">
        <f>S277*H277</f>
        <v>0</v>
      </c>
      <c r="U277" s="206" t="s">
        <v>1</v>
      </c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7" t="s">
        <v>136</v>
      </c>
      <c r="AT277" s="207" t="s">
        <v>132</v>
      </c>
      <c r="AU277" s="207" t="s">
        <v>79</v>
      </c>
      <c r="AY277" s="14" t="s">
        <v>130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4" t="s">
        <v>77</v>
      </c>
      <c r="BK277" s="208">
        <f>ROUND(I277*H277,2)</f>
        <v>0</v>
      </c>
      <c r="BL277" s="14" t="s">
        <v>136</v>
      </c>
      <c r="BM277" s="207" t="s">
        <v>653</v>
      </c>
    </row>
    <row r="278" spans="1:65" s="2" customFormat="1" ht="21.75" customHeight="1">
      <c r="A278" s="31"/>
      <c r="B278" s="32"/>
      <c r="C278" s="195" t="s">
        <v>654</v>
      </c>
      <c r="D278" s="195" t="s">
        <v>132</v>
      </c>
      <c r="E278" s="196" t="s">
        <v>655</v>
      </c>
      <c r="F278" s="197" t="s">
        <v>656</v>
      </c>
      <c r="G278" s="198" t="s">
        <v>244</v>
      </c>
      <c r="H278" s="199">
        <v>103.2</v>
      </c>
      <c r="I278" s="200"/>
      <c r="J278" s="201">
        <f>ROUND(I278*H278,2)</f>
        <v>0</v>
      </c>
      <c r="K278" s="202"/>
      <c r="L278" s="36"/>
      <c r="M278" s="203" t="s">
        <v>1</v>
      </c>
      <c r="N278" s="204" t="s">
        <v>37</v>
      </c>
      <c r="O278" s="68"/>
      <c r="P278" s="205">
        <f>O278*H278</f>
        <v>0</v>
      </c>
      <c r="Q278" s="205">
        <v>0</v>
      </c>
      <c r="R278" s="205">
        <f>Q278*H278</f>
        <v>0</v>
      </c>
      <c r="S278" s="205">
        <v>0</v>
      </c>
      <c r="T278" s="205">
        <f>S278*H278</f>
        <v>0</v>
      </c>
      <c r="U278" s="206" t="s">
        <v>1</v>
      </c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7" t="s">
        <v>136</v>
      </c>
      <c r="AT278" s="207" t="s">
        <v>132</v>
      </c>
      <c r="AU278" s="207" t="s">
        <v>79</v>
      </c>
      <c r="AY278" s="14" t="s">
        <v>130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4" t="s">
        <v>77</v>
      </c>
      <c r="BK278" s="208">
        <f>ROUND(I278*H278,2)</f>
        <v>0</v>
      </c>
      <c r="BL278" s="14" t="s">
        <v>136</v>
      </c>
      <c r="BM278" s="207" t="s">
        <v>657</v>
      </c>
    </row>
    <row r="279" spans="1:65" s="2" customFormat="1" ht="21.75" customHeight="1">
      <c r="A279" s="31"/>
      <c r="B279" s="32"/>
      <c r="C279" s="195" t="s">
        <v>658</v>
      </c>
      <c r="D279" s="195" t="s">
        <v>132</v>
      </c>
      <c r="E279" s="196" t="s">
        <v>659</v>
      </c>
      <c r="F279" s="197" t="s">
        <v>660</v>
      </c>
      <c r="G279" s="198" t="s">
        <v>244</v>
      </c>
      <c r="H279" s="199">
        <v>6.2</v>
      </c>
      <c r="I279" s="200"/>
      <c r="J279" s="201">
        <f>ROUND(I279*H279,2)</f>
        <v>0</v>
      </c>
      <c r="K279" s="202"/>
      <c r="L279" s="36"/>
      <c r="M279" s="203" t="s">
        <v>1</v>
      </c>
      <c r="N279" s="204" t="s">
        <v>37</v>
      </c>
      <c r="O279" s="68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5">
        <f>S279*H279</f>
        <v>0</v>
      </c>
      <c r="U279" s="206" t="s">
        <v>1</v>
      </c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07" t="s">
        <v>136</v>
      </c>
      <c r="AT279" s="207" t="s">
        <v>132</v>
      </c>
      <c r="AU279" s="207" t="s">
        <v>79</v>
      </c>
      <c r="AY279" s="14" t="s">
        <v>130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4" t="s">
        <v>77</v>
      </c>
      <c r="BK279" s="208">
        <f>ROUND(I279*H279,2)</f>
        <v>0</v>
      </c>
      <c r="BL279" s="14" t="s">
        <v>136</v>
      </c>
      <c r="BM279" s="207" t="s">
        <v>661</v>
      </c>
    </row>
    <row r="280" spans="1:65" s="2" customFormat="1" ht="21.75" customHeight="1">
      <c r="A280" s="31"/>
      <c r="B280" s="32"/>
      <c r="C280" s="195" t="s">
        <v>662</v>
      </c>
      <c r="D280" s="195" t="s">
        <v>132</v>
      </c>
      <c r="E280" s="196" t="s">
        <v>663</v>
      </c>
      <c r="F280" s="197" t="s">
        <v>664</v>
      </c>
      <c r="G280" s="198" t="s">
        <v>244</v>
      </c>
      <c r="H280" s="199">
        <v>64.105</v>
      </c>
      <c r="I280" s="200"/>
      <c r="J280" s="201">
        <f>ROUND(I280*H280,2)</f>
        <v>0</v>
      </c>
      <c r="K280" s="202"/>
      <c r="L280" s="36"/>
      <c r="M280" s="203" t="s">
        <v>1</v>
      </c>
      <c r="N280" s="204" t="s">
        <v>37</v>
      </c>
      <c r="O280" s="68"/>
      <c r="P280" s="205">
        <f>O280*H280</f>
        <v>0</v>
      </c>
      <c r="Q280" s="205">
        <v>0</v>
      </c>
      <c r="R280" s="205">
        <f>Q280*H280</f>
        <v>0</v>
      </c>
      <c r="S280" s="205">
        <v>0</v>
      </c>
      <c r="T280" s="205">
        <f>S280*H280</f>
        <v>0</v>
      </c>
      <c r="U280" s="206" t="s">
        <v>1</v>
      </c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07" t="s">
        <v>136</v>
      </c>
      <c r="AT280" s="207" t="s">
        <v>132</v>
      </c>
      <c r="AU280" s="207" t="s">
        <v>79</v>
      </c>
      <c r="AY280" s="14" t="s">
        <v>130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4" t="s">
        <v>77</v>
      </c>
      <c r="BK280" s="208">
        <f>ROUND(I280*H280,2)</f>
        <v>0</v>
      </c>
      <c r="BL280" s="14" t="s">
        <v>136</v>
      </c>
      <c r="BM280" s="207" t="s">
        <v>665</v>
      </c>
    </row>
    <row r="281" spans="2:63" s="12" customFormat="1" ht="22.7" customHeight="1">
      <c r="B281" s="179"/>
      <c r="C281" s="180"/>
      <c r="D281" s="181" t="s">
        <v>71</v>
      </c>
      <c r="E281" s="193" t="s">
        <v>666</v>
      </c>
      <c r="F281" s="193" t="s">
        <v>667</v>
      </c>
      <c r="G281" s="180"/>
      <c r="H281" s="180"/>
      <c r="I281" s="183"/>
      <c r="J281" s="194">
        <f>BK281</f>
        <v>0</v>
      </c>
      <c r="K281" s="180"/>
      <c r="L281" s="185"/>
      <c r="M281" s="186"/>
      <c r="N281" s="187"/>
      <c r="O281" s="187"/>
      <c r="P281" s="188">
        <f>SUM(P282:P285)</f>
        <v>0</v>
      </c>
      <c r="Q281" s="187"/>
      <c r="R281" s="188">
        <f>SUM(R282:R285)</f>
        <v>0</v>
      </c>
      <c r="S281" s="187"/>
      <c r="T281" s="188">
        <f>SUM(T282:T285)</f>
        <v>0</v>
      </c>
      <c r="U281" s="189"/>
      <c r="AR281" s="190" t="s">
        <v>77</v>
      </c>
      <c r="AT281" s="191" t="s">
        <v>71</v>
      </c>
      <c r="AU281" s="191" t="s">
        <v>77</v>
      </c>
      <c r="AY281" s="190" t="s">
        <v>130</v>
      </c>
      <c r="BK281" s="192">
        <f>SUM(BK282:BK285)</f>
        <v>0</v>
      </c>
    </row>
    <row r="282" spans="1:65" s="2" customFormat="1" ht="16.5" customHeight="1">
      <c r="A282" s="31"/>
      <c r="B282" s="32"/>
      <c r="C282" s="195" t="s">
        <v>668</v>
      </c>
      <c r="D282" s="195" t="s">
        <v>132</v>
      </c>
      <c r="E282" s="196" t="s">
        <v>669</v>
      </c>
      <c r="F282" s="197" t="s">
        <v>670</v>
      </c>
      <c r="G282" s="198" t="s">
        <v>244</v>
      </c>
      <c r="H282" s="199">
        <v>204.582</v>
      </c>
      <c r="I282" s="200"/>
      <c r="J282" s="201">
        <f>ROUND(I282*H282,2)</f>
        <v>0</v>
      </c>
      <c r="K282" s="202"/>
      <c r="L282" s="36"/>
      <c r="M282" s="203" t="s">
        <v>1</v>
      </c>
      <c r="N282" s="204" t="s">
        <v>37</v>
      </c>
      <c r="O282" s="68"/>
      <c r="P282" s="205">
        <f>O282*H282</f>
        <v>0</v>
      </c>
      <c r="Q282" s="205">
        <v>0</v>
      </c>
      <c r="R282" s="205">
        <f>Q282*H282</f>
        <v>0</v>
      </c>
      <c r="S282" s="205">
        <v>0</v>
      </c>
      <c r="T282" s="205">
        <f>S282*H282</f>
        <v>0</v>
      </c>
      <c r="U282" s="206" t="s">
        <v>1</v>
      </c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07" t="s">
        <v>136</v>
      </c>
      <c r="AT282" s="207" t="s">
        <v>132</v>
      </c>
      <c r="AU282" s="207" t="s">
        <v>79</v>
      </c>
      <c r="AY282" s="14" t="s">
        <v>130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4" t="s">
        <v>77</v>
      </c>
      <c r="BK282" s="208">
        <f>ROUND(I282*H282,2)</f>
        <v>0</v>
      </c>
      <c r="BL282" s="14" t="s">
        <v>136</v>
      </c>
      <c r="BM282" s="207" t="s">
        <v>671</v>
      </c>
    </row>
    <row r="283" spans="1:65" s="2" customFormat="1" ht="21.75" customHeight="1">
      <c r="A283" s="31"/>
      <c r="B283" s="32"/>
      <c r="C283" s="195" t="s">
        <v>672</v>
      </c>
      <c r="D283" s="195" t="s">
        <v>132</v>
      </c>
      <c r="E283" s="196" t="s">
        <v>673</v>
      </c>
      <c r="F283" s="197" t="s">
        <v>674</v>
      </c>
      <c r="G283" s="198" t="s">
        <v>244</v>
      </c>
      <c r="H283" s="199">
        <v>8.26</v>
      </c>
      <c r="I283" s="200"/>
      <c r="J283" s="201">
        <f>ROUND(I283*H283,2)</f>
        <v>0</v>
      </c>
      <c r="K283" s="202"/>
      <c r="L283" s="36"/>
      <c r="M283" s="203" t="s">
        <v>1</v>
      </c>
      <c r="N283" s="204" t="s">
        <v>37</v>
      </c>
      <c r="O283" s="68"/>
      <c r="P283" s="205">
        <f>O283*H283</f>
        <v>0</v>
      </c>
      <c r="Q283" s="205">
        <v>0</v>
      </c>
      <c r="R283" s="205">
        <f>Q283*H283</f>
        <v>0</v>
      </c>
      <c r="S283" s="205">
        <v>0</v>
      </c>
      <c r="T283" s="205">
        <f>S283*H283</f>
        <v>0</v>
      </c>
      <c r="U283" s="206" t="s">
        <v>1</v>
      </c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7" t="s">
        <v>136</v>
      </c>
      <c r="AT283" s="207" t="s">
        <v>132</v>
      </c>
      <c r="AU283" s="207" t="s">
        <v>79</v>
      </c>
      <c r="AY283" s="14" t="s">
        <v>130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4" t="s">
        <v>77</v>
      </c>
      <c r="BK283" s="208">
        <f>ROUND(I283*H283,2)</f>
        <v>0</v>
      </c>
      <c r="BL283" s="14" t="s">
        <v>136</v>
      </c>
      <c r="BM283" s="207" t="s">
        <v>675</v>
      </c>
    </row>
    <row r="284" spans="1:65" s="2" customFormat="1" ht="21.75" customHeight="1">
      <c r="A284" s="31"/>
      <c r="B284" s="32"/>
      <c r="C284" s="195" t="s">
        <v>676</v>
      </c>
      <c r="D284" s="195" t="s">
        <v>132</v>
      </c>
      <c r="E284" s="196" t="s">
        <v>677</v>
      </c>
      <c r="F284" s="197" t="s">
        <v>678</v>
      </c>
      <c r="G284" s="198" t="s">
        <v>244</v>
      </c>
      <c r="H284" s="199">
        <v>65.321</v>
      </c>
      <c r="I284" s="200"/>
      <c r="J284" s="201">
        <f>ROUND(I284*H284,2)</f>
        <v>0</v>
      </c>
      <c r="K284" s="202"/>
      <c r="L284" s="36"/>
      <c r="M284" s="203" t="s">
        <v>1</v>
      </c>
      <c r="N284" s="204" t="s">
        <v>37</v>
      </c>
      <c r="O284" s="68"/>
      <c r="P284" s="205">
        <f>O284*H284</f>
        <v>0</v>
      </c>
      <c r="Q284" s="205">
        <v>0</v>
      </c>
      <c r="R284" s="205">
        <f>Q284*H284</f>
        <v>0</v>
      </c>
      <c r="S284" s="205">
        <v>0</v>
      </c>
      <c r="T284" s="205">
        <f>S284*H284</f>
        <v>0</v>
      </c>
      <c r="U284" s="206" t="s">
        <v>1</v>
      </c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7" t="s">
        <v>136</v>
      </c>
      <c r="AT284" s="207" t="s">
        <v>132</v>
      </c>
      <c r="AU284" s="207" t="s">
        <v>79</v>
      </c>
      <c r="AY284" s="14" t="s">
        <v>130</v>
      </c>
      <c r="BE284" s="208">
        <f>IF(N284="základní",J284,0)</f>
        <v>0</v>
      </c>
      <c r="BF284" s="208">
        <f>IF(N284="snížená",J284,0)</f>
        <v>0</v>
      </c>
      <c r="BG284" s="208">
        <f>IF(N284="zákl. přenesená",J284,0)</f>
        <v>0</v>
      </c>
      <c r="BH284" s="208">
        <f>IF(N284="sníž. přenesená",J284,0)</f>
        <v>0</v>
      </c>
      <c r="BI284" s="208">
        <f>IF(N284="nulová",J284,0)</f>
        <v>0</v>
      </c>
      <c r="BJ284" s="14" t="s">
        <v>77</v>
      </c>
      <c r="BK284" s="208">
        <f>ROUND(I284*H284,2)</f>
        <v>0</v>
      </c>
      <c r="BL284" s="14" t="s">
        <v>136</v>
      </c>
      <c r="BM284" s="207" t="s">
        <v>679</v>
      </c>
    </row>
    <row r="285" spans="1:65" s="2" customFormat="1" ht="21.75" customHeight="1">
      <c r="A285" s="31"/>
      <c r="B285" s="32"/>
      <c r="C285" s="195" t="s">
        <v>680</v>
      </c>
      <c r="D285" s="195" t="s">
        <v>132</v>
      </c>
      <c r="E285" s="196" t="s">
        <v>681</v>
      </c>
      <c r="F285" s="197" t="s">
        <v>682</v>
      </c>
      <c r="G285" s="198" t="s">
        <v>244</v>
      </c>
      <c r="H285" s="199">
        <v>33.655</v>
      </c>
      <c r="I285" s="200"/>
      <c r="J285" s="201">
        <f>ROUND(I285*H285,2)</f>
        <v>0</v>
      </c>
      <c r="K285" s="202"/>
      <c r="L285" s="36"/>
      <c r="M285" s="203" t="s">
        <v>1</v>
      </c>
      <c r="N285" s="204" t="s">
        <v>37</v>
      </c>
      <c r="O285" s="68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5">
        <f>S285*H285</f>
        <v>0</v>
      </c>
      <c r="U285" s="206" t="s">
        <v>1</v>
      </c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07" t="s">
        <v>136</v>
      </c>
      <c r="AT285" s="207" t="s">
        <v>132</v>
      </c>
      <c r="AU285" s="207" t="s">
        <v>79</v>
      </c>
      <c r="AY285" s="14" t="s">
        <v>130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4" t="s">
        <v>77</v>
      </c>
      <c r="BK285" s="208">
        <f>ROUND(I285*H285,2)</f>
        <v>0</v>
      </c>
      <c r="BL285" s="14" t="s">
        <v>136</v>
      </c>
      <c r="BM285" s="207" t="s">
        <v>683</v>
      </c>
    </row>
    <row r="286" spans="2:63" s="12" customFormat="1" ht="25.9" customHeight="1">
      <c r="B286" s="179"/>
      <c r="C286" s="180"/>
      <c r="D286" s="181" t="s">
        <v>71</v>
      </c>
      <c r="E286" s="182" t="s">
        <v>684</v>
      </c>
      <c r="F286" s="182" t="s">
        <v>685</v>
      </c>
      <c r="G286" s="180"/>
      <c r="H286" s="180"/>
      <c r="I286" s="183"/>
      <c r="J286" s="184">
        <f>BK286</f>
        <v>0</v>
      </c>
      <c r="K286" s="180"/>
      <c r="L286" s="185"/>
      <c r="M286" s="186"/>
      <c r="N286" s="187"/>
      <c r="O286" s="187"/>
      <c r="P286" s="188">
        <f>P287+P295+P300+P307+P315+P320+P322+P328+P332+P337+P344+P346</f>
        <v>0</v>
      </c>
      <c r="Q286" s="187"/>
      <c r="R286" s="188">
        <f>R287+R295+R300+R307+R315+R320+R322+R328+R332+R337+R344+R346</f>
        <v>0.62614749</v>
      </c>
      <c r="S286" s="187"/>
      <c r="T286" s="188">
        <f>T287+T295+T300+T307+T315+T320+T322+T328+T332+T337+T344+T346</f>
        <v>0.006</v>
      </c>
      <c r="U286" s="189"/>
      <c r="AR286" s="190" t="s">
        <v>79</v>
      </c>
      <c r="AT286" s="191" t="s">
        <v>71</v>
      </c>
      <c r="AU286" s="191" t="s">
        <v>72</v>
      </c>
      <c r="AY286" s="190" t="s">
        <v>130</v>
      </c>
      <c r="BK286" s="192">
        <f>BK287+BK295+BK300+BK307+BK315+BK320+BK322+BK328+BK332+BK337+BK344+BK346</f>
        <v>0</v>
      </c>
    </row>
    <row r="287" spans="2:63" s="12" customFormat="1" ht="22.7" customHeight="1">
      <c r="B287" s="179"/>
      <c r="C287" s="180"/>
      <c r="D287" s="181" t="s">
        <v>71</v>
      </c>
      <c r="E287" s="193" t="s">
        <v>686</v>
      </c>
      <c r="F287" s="193" t="s">
        <v>687</v>
      </c>
      <c r="G287" s="180"/>
      <c r="H287" s="180"/>
      <c r="I287" s="183"/>
      <c r="J287" s="194">
        <f>BK287</f>
        <v>0</v>
      </c>
      <c r="K287" s="180"/>
      <c r="L287" s="185"/>
      <c r="M287" s="186"/>
      <c r="N287" s="187"/>
      <c r="O287" s="187"/>
      <c r="P287" s="188">
        <f>SUM(P288:P294)</f>
        <v>0</v>
      </c>
      <c r="Q287" s="187"/>
      <c r="R287" s="188">
        <f>SUM(R288:R294)</f>
        <v>0.0033250000000000003</v>
      </c>
      <c r="S287" s="187"/>
      <c r="T287" s="188">
        <f>SUM(T288:T294)</f>
        <v>0.006</v>
      </c>
      <c r="U287" s="189"/>
      <c r="AR287" s="190" t="s">
        <v>79</v>
      </c>
      <c r="AT287" s="191" t="s">
        <v>71</v>
      </c>
      <c r="AU287" s="191" t="s">
        <v>77</v>
      </c>
      <c r="AY287" s="190" t="s">
        <v>130</v>
      </c>
      <c r="BK287" s="192">
        <f>SUM(BK288:BK294)</f>
        <v>0</v>
      </c>
    </row>
    <row r="288" spans="1:65" s="2" customFormat="1" ht="21.75" customHeight="1">
      <c r="A288" s="31"/>
      <c r="B288" s="32"/>
      <c r="C288" s="195" t="s">
        <v>688</v>
      </c>
      <c r="D288" s="195" t="s">
        <v>132</v>
      </c>
      <c r="E288" s="196" t="s">
        <v>689</v>
      </c>
      <c r="F288" s="197" t="s">
        <v>690</v>
      </c>
      <c r="G288" s="198" t="s">
        <v>135</v>
      </c>
      <c r="H288" s="199">
        <v>1.5</v>
      </c>
      <c r="I288" s="200"/>
      <c r="J288" s="201">
        <f aca="true" t="shared" si="70" ref="J288:J294">ROUND(I288*H288,2)</f>
        <v>0</v>
      </c>
      <c r="K288" s="202"/>
      <c r="L288" s="36"/>
      <c r="M288" s="203" t="s">
        <v>1</v>
      </c>
      <c r="N288" s="204" t="s">
        <v>37</v>
      </c>
      <c r="O288" s="68"/>
      <c r="P288" s="205">
        <f aca="true" t="shared" si="71" ref="P288:P294">O288*H288</f>
        <v>0</v>
      </c>
      <c r="Q288" s="205">
        <v>0</v>
      </c>
      <c r="R288" s="205">
        <f aca="true" t="shared" si="72" ref="R288:R294">Q288*H288</f>
        <v>0</v>
      </c>
      <c r="S288" s="205">
        <v>0</v>
      </c>
      <c r="T288" s="205">
        <f aca="true" t="shared" si="73" ref="T288:T294">S288*H288</f>
        <v>0</v>
      </c>
      <c r="U288" s="206" t="s">
        <v>1</v>
      </c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07" t="s">
        <v>194</v>
      </c>
      <c r="AT288" s="207" t="s">
        <v>132</v>
      </c>
      <c r="AU288" s="207" t="s">
        <v>79</v>
      </c>
      <c r="AY288" s="14" t="s">
        <v>130</v>
      </c>
      <c r="BE288" s="208">
        <f aca="true" t="shared" si="74" ref="BE288:BE294">IF(N288="základní",J288,0)</f>
        <v>0</v>
      </c>
      <c r="BF288" s="208">
        <f aca="true" t="shared" si="75" ref="BF288:BF294">IF(N288="snížená",J288,0)</f>
        <v>0</v>
      </c>
      <c r="BG288" s="208">
        <f aca="true" t="shared" si="76" ref="BG288:BG294">IF(N288="zákl. přenesená",J288,0)</f>
        <v>0</v>
      </c>
      <c r="BH288" s="208">
        <f aca="true" t="shared" si="77" ref="BH288:BH294">IF(N288="sníž. přenesená",J288,0)</f>
        <v>0</v>
      </c>
      <c r="BI288" s="208">
        <f aca="true" t="shared" si="78" ref="BI288:BI294">IF(N288="nulová",J288,0)</f>
        <v>0</v>
      </c>
      <c r="BJ288" s="14" t="s">
        <v>77</v>
      </c>
      <c r="BK288" s="208">
        <f aca="true" t="shared" si="79" ref="BK288:BK294">ROUND(I288*H288,2)</f>
        <v>0</v>
      </c>
      <c r="BL288" s="14" t="s">
        <v>194</v>
      </c>
      <c r="BM288" s="207" t="s">
        <v>691</v>
      </c>
    </row>
    <row r="289" spans="1:65" s="2" customFormat="1" ht="16.5" customHeight="1">
      <c r="A289" s="31"/>
      <c r="B289" s="32"/>
      <c r="C289" s="209" t="s">
        <v>692</v>
      </c>
      <c r="D289" s="209" t="s">
        <v>255</v>
      </c>
      <c r="E289" s="210" t="s">
        <v>693</v>
      </c>
      <c r="F289" s="211" t="s">
        <v>694</v>
      </c>
      <c r="G289" s="212" t="s">
        <v>244</v>
      </c>
      <c r="H289" s="213">
        <v>0.001</v>
      </c>
      <c r="I289" s="214"/>
      <c r="J289" s="215">
        <f t="shared" si="70"/>
        <v>0</v>
      </c>
      <c r="K289" s="216"/>
      <c r="L289" s="217"/>
      <c r="M289" s="218" t="s">
        <v>1</v>
      </c>
      <c r="N289" s="219" t="s">
        <v>37</v>
      </c>
      <c r="O289" s="68"/>
      <c r="P289" s="205">
        <f t="shared" si="71"/>
        <v>0</v>
      </c>
      <c r="Q289" s="205">
        <v>1</v>
      </c>
      <c r="R289" s="205">
        <f t="shared" si="72"/>
        <v>0.001</v>
      </c>
      <c r="S289" s="205">
        <v>0</v>
      </c>
      <c r="T289" s="205">
        <f t="shared" si="73"/>
        <v>0</v>
      </c>
      <c r="U289" s="206" t="s">
        <v>1</v>
      </c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07" t="s">
        <v>259</v>
      </c>
      <c r="AT289" s="207" t="s">
        <v>255</v>
      </c>
      <c r="AU289" s="207" t="s">
        <v>79</v>
      </c>
      <c r="AY289" s="14" t="s">
        <v>130</v>
      </c>
      <c r="BE289" s="208">
        <f t="shared" si="74"/>
        <v>0</v>
      </c>
      <c r="BF289" s="208">
        <f t="shared" si="75"/>
        <v>0</v>
      </c>
      <c r="BG289" s="208">
        <f t="shared" si="76"/>
        <v>0</v>
      </c>
      <c r="BH289" s="208">
        <f t="shared" si="77"/>
        <v>0</v>
      </c>
      <c r="BI289" s="208">
        <f t="shared" si="78"/>
        <v>0</v>
      </c>
      <c r="BJ289" s="14" t="s">
        <v>77</v>
      </c>
      <c r="BK289" s="208">
        <f t="shared" si="79"/>
        <v>0</v>
      </c>
      <c r="BL289" s="14" t="s">
        <v>194</v>
      </c>
      <c r="BM289" s="207" t="s">
        <v>695</v>
      </c>
    </row>
    <row r="290" spans="1:65" s="2" customFormat="1" ht="16.5" customHeight="1">
      <c r="A290" s="31"/>
      <c r="B290" s="32"/>
      <c r="C290" s="195" t="s">
        <v>696</v>
      </c>
      <c r="D290" s="195" t="s">
        <v>132</v>
      </c>
      <c r="E290" s="196" t="s">
        <v>697</v>
      </c>
      <c r="F290" s="197" t="s">
        <v>698</v>
      </c>
      <c r="G290" s="198" t="s">
        <v>135</v>
      </c>
      <c r="H290" s="199">
        <v>1.5</v>
      </c>
      <c r="I290" s="200"/>
      <c r="J290" s="201">
        <f t="shared" si="70"/>
        <v>0</v>
      </c>
      <c r="K290" s="202"/>
      <c r="L290" s="36"/>
      <c r="M290" s="203" t="s">
        <v>1</v>
      </c>
      <c r="N290" s="204" t="s">
        <v>37</v>
      </c>
      <c r="O290" s="68"/>
      <c r="P290" s="205">
        <f t="shared" si="71"/>
        <v>0</v>
      </c>
      <c r="Q290" s="205">
        <v>0</v>
      </c>
      <c r="R290" s="205">
        <f t="shared" si="72"/>
        <v>0</v>
      </c>
      <c r="S290" s="205">
        <v>0.004</v>
      </c>
      <c r="T290" s="205">
        <f t="shared" si="73"/>
        <v>0.006</v>
      </c>
      <c r="U290" s="206" t="s">
        <v>1</v>
      </c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07" t="s">
        <v>194</v>
      </c>
      <c r="AT290" s="207" t="s">
        <v>132</v>
      </c>
      <c r="AU290" s="207" t="s">
        <v>79</v>
      </c>
      <c r="AY290" s="14" t="s">
        <v>130</v>
      </c>
      <c r="BE290" s="208">
        <f t="shared" si="74"/>
        <v>0</v>
      </c>
      <c r="BF290" s="208">
        <f t="shared" si="75"/>
        <v>0</v>
      </c>
      <c r="BG290" s="208">
        <f t="shared" si="76"/>
        <v>0</v>
      </c>
      <c r="BH290" s="208">
        <f t="shared" si="77"/>
        <v>0</v>
      </c>
      <c r="BI290" s="208">
        <f t="shared" si="78"/>
        <v>0</v>
      </c>
      <c r="BJ290" s="14" t="s">
        <v>77</v>
      </c>
      <c r="BK290" s="208">
        <f t="shared" si="79"/>
        <v>0</v>
      </c>
      <c r="BL290" s="14" t="s">
        <v>194</v>
      </c>
      <c r="BM290" s="207" t="s">
        <v>699</v>
      </c>
    </row>
    <row r="291" spans="1:65" s="2" customFormat="1" ht="21.75" customHeight="1">
      <c r="A291" s="31"/>
      <c r="B291" s="32"/>
      <c r="C291" s="195" t="s">
        <v>700</v>
      </c>
      <c r="D291" s="195" t="s">
        <v>132</v>
      </c>
      <c r="E291" s="196" t="s">
        <v>701</v>
      </c>
      <c r="F291" s="197" t="s">
        <v>702</v>
      </c>
      <c r="G291" s="198" t="s">
        <v>135</v>
      </c>
      <c r="H291" s="199">
        <v>1.5</v>
      </c>
      <c r="I291" s="200"/>
      <c r="J291" s="201">
        <f t="shared" si="70"/>
        <v>0</v>
      </c>
      <c r="K291" s="202"/>
      <c r="L291" s="36"/>
      <c r="M291" s="203" t="s">
        <v>1</v>
      </c>
      <c r="N291" s="204" t="s">
        <v>37</v>
      </c>
      <c r="O291" s="68"/>
      <c r="P291" s="205">
        <f t="shared" si="71"/>
        <v>0</v>
      </c>
      <c r="Q291" s="205">
        <v>0.0004</v>
      </c>
      <c r="R291" s="205">
        <f t="shared" si="72"/>
        <v>0.0006000000000000001</v>
      </c>
      <c r="S291" s="205">
        <v>0</v>
      </c>
      <c r="T291" s="205">
        <f t="shared" si="73"/>
        <v>0</v>
      </c>
      <c r="U291" s="206" t="s">
        <v>1</v>
      </c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07" t="s">
        <v>194</v>
      </c>
      <c r="AT291" s="207" t="s">
        <v>132</v>
      </c>
      <c r="AU291" s="207" t="s">
        <v>79</v>
      </c>
      <c r="AY291" s="14" t="s">
        <v>130</v>
      </c>
      <c r="BE291" s="208">
        <f t="shared" si="74"/>
        <v>0</v>
      </c>
      <c r="BF291" s="208">
        <f t="shared" si="75"/>
        <v>0</v>
      </c>
      <c r="BG291" s="208">
        <f t="shared" si="76"/>
        <v>0</v>
      </c>
      <c r="BH291" s="208">
        <f t="shared" si="77"/>
        <v>0</v>
      </c>
      <c r="BI291" s="208">
        <f t="shared" si="78"/>
        <v>0</v>
      </c>
      <c r="BJ291" s="14" t="s">
        <v>77</v>
      </c>
      <c r="BK291" s="208">
        <f t="shared" si="79"/>
        <v>0</v>
      </c>
      <c r="BL291" s="14" t="s">
        <v>194</v>
      </c>
      <c r="BM291" s="207" t="s">
        <v>703</v>
      </c>
    </row>
    <row r="292" spans="1:65" s="2" customFormat="1" ht="16.5" customHeight="1">
      <c r="A292" s="31"/>
      <c r="B292" s="32"/>
      <c r="C292" s="209" t="s">
        <v>704</v>
      </c>
      <c r="D292" s="209" t="s">
        <v>255</v>
      </c>
      <c r="E292" s="210" t="s">
        <v>705</v>
      </c>
      <c r="F292" s="211" t="s">
        <v>706</v>
      </c>
      <c r="G292" s="212" t="s">
        <v>135</v>
      </c>
      <c r="H292" s="213">
        <v>1.725</v>
      </c>
      <c r="I292" s="214"/>
      <c r="J292" s="215">
        <f t="shared" si="70"/>
        <v>0</v>
      </c>
      <c r="K292" s="216"/>
      <c r="L292" s="217"/>
      <c r="M292" s="218" t="s">
        <v>1</v>
      </c>
      <c r="N292" s="219" t="s">
        <v>37</v>
      </c>
      <c r="O292" s="68"/>
      <c r="P292" s="205">
        <f t="shared" si="71"/>
        <v>0</v>
      </c>
      <c r="Q292" s="205">
        <v>0.001</v>
      </c>
      <c r="R292" s="205">
        <f t="shared" si="72"/>
        <v>0.0017250000000000002</v>
      </c>
      <c r="S292" s="205">
        <v>0</v>
      </c>
      <c r="T292" s="205">
        <f t="shared" si="73"/>
        <v>0</v>
      </c>
      <c r="U292" s="206" t="s">
        <v>1</v>
      </c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07" t="s">
        <v>259</v>
      </c>
      <c r="AT292" s="207" t="s">
        <v>255</v>
      </c>
      <c r="AU292" s="207" t="s">
        <v>79</v>
      </c>
      <c r="AY292" s="14" t="s">
        <v>130</v>
      </c>
      <c r="BE292" s="208">
        <f t="shared" si="74"/>
        <v>0</v>
      </c>
      <c r="BF292" s="208">
        <f t="shared" si="75"/>
        <v>0</v>
      </c>
      <c r="BG292" s="208">
        <f t="shared" si="76"/>
        <v>0</v>
      </c>
      <c r="BH292" s="208">
        <f t="shared" si="77"/>
        <v>0</v>
      </c>
      <c r="BI292" s="208">
        <f t="shared" si="78"/>
        <v>0</v>
      </c>
      <c r="BJ292" s="14" t="s">
        <v>77</v>
      </c>
      <c r="BK292" s="208">
        <f t="shared" si="79"/>
        <v>0</v>
      </c>
      <c r="BL292" s="14" t="s">
        <v>194</v>
      </c>
      <c r="BM292" s="207" t="s">
        <v>707</v>
      </c>
    </row>
    <row r="293" spans="1:65" s="2" customFormat="1" ht="21.75" customHeight="1">
      <c r="A293" s="31"/>
      <c r="B293" s="32"/>
      <c r="C293" s="195" t="s">
        <v>708</v>
      </c>
      <c r="D293" s="195" t="s">
        <v>132</v>
      </c>
      <c r="E293" s="196" t="s">
        <v>709</v>
      </c>
      <c r="F293" s="197" t="s">
        <v>710</v>
      </c>
      <c r="G293" s="198" t="s">
        <v>244</v>
      </c>
      <c r="H293" s="199">
        <v>0.003</v>
      </c>
      <c r="I293" s="200"/>
      <c r="J293" s="201">
        <f t="shared" si="70"/>
        <v>0</v>
      </c>
      <c r="K293" s="202"/>
      <c r="L293" s="36"/>
      <c r="M293" s="203" t="s">
        <v>1</v>
      </c>
      <c r="N293" s="204" t="s">
        <v>37</v>
      </c>
      <c r="O293" s="68"/>
      <c r="P293" s="205">
        <f t="shared" si="71"/>
        <v>0</v>
      </c>
      <c r="Q293" s="205">
        <v>0</v>
      </c>
      <c r="R293" s="205">
        <f t="shared" si="72"/>
        <v>0</v>
      </c>
      <c r="S293" s="205">
        <v>0</v>
      </c>
      <c r="T293" s="205">
        <f t="shared" si="73"/>
        <v>0</v>
      </c>
      <c r="U293" s="206" t="s">
        <v>1</v>
      </c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07" t="s">
        <v>194</v>
      </c>
      <c r="AT293" s="207" t="s">
        <v>132</v>
      </c>
      <c r="AU293" s="207" t="s">
        <v>79</v>
      </c>
      <c r="AY293" s="14" t="s">
        <v>130</v>
      </c>
      <c r="BE293" s="208">
        <f t="shared" si="74"/>
        <v>0</v>
      </c>
      <c r="BF293" s="208">
        <f t="shared" si="75"/>
        <v>0</v>
      </c>
      <c r="BG293" s="208">
        <f t="shared" si="76"/>
        <v>0</v>
      </c>
      <c r="BH293" s="208">
        <f t="shared" si="77"/>
        <v>0</v>
      </c>
      <c r="BI293" s="208">
        <f t="shared" si="78"/>
        <v>0</v>
      </c>
      <c r="BJ293" s="14" t="s">
        <v>77</v>
      </c>
      <c r="BK293" s="208">
        <f t="shared" si="79"/>
        <v>0</v>
      </c>
      <c r="BL293" s="14" t="s">
        <v>194</v>
      </c>
      <c r="BM293" s="207" t="s">
        <v>711</v>
      </c>
    </row>
    <row r="294" spans="1:65" s="2" customFormat="1" ht="21.75" customHeight="1">
      <c r="A294" s="31"/>
      <c r="B294" s="32"/>
      <c r="C294" s="195" t="s">
        <v>712</v>
      </c>
      <c r="D294" s="195" t="s">
        <v>132</v>
      </c>
      <c r="E294" s="196" t="s">
        <v>713</v>
      </c>
      <c r="F294" s="197" t="s">
        <v>714</v>
      </c>
      <c r="G294" s="198" t="s">
        <v>244</v>
      </c>
      <c r="H294" s="199">
        <v>0.003</v>
      </c>
      <c r="I294" s="200"/>
      <c r="J294" s="201">
        <f t="shared" si="70"/>
        <v>0</v>
      </c>
      <c r="K294" s="202"/>
      <c r="L294" s="36"/>
      <c r="M294" s="203" t="s">
        <v>1</v>
      </c>
      <c r="N294" s="204" t="s">
        <v>37</v>
      </c>
      <c r="O294" s="68"/>
      <c r="P294" s="205">
        <f t="shared" si="71"/>
        <v>0</v>
      </c>
      <c r="Q294" s="205">
        <v>0</v>
      </c>
      <c r="R294" s="205">
        <f t="shared" si="72"/>
        <v>0</v>
      </c>
      <c r="S294" s="205">
        <v>0</v>
      </c>
      <c r="T294" s="205">
        <f t="shared" si="73"/>
        <v>0</v>
      </c>
      <c r="U294" s="206" t="s">
        <v>1</v>
      </c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07" t="s">
        <v>194</v>
      </c>
      <c r="AT294" s="207" t="s">
        <v>132</v>
      </c>
      <c r="AU294" s="207" t="s">
        <v>79</v>
      </c>
      <c r="AY294" s="14" t="s">
        <v>130</v>
      </c>
      <c r="BE294" s="208">
        <f t="shared" si="74"/>
        <v>0</v>
      </c>
      <c r="BF294" s="208">
        <f t="shared" si="75"/>
        <v>0</v>
      </c>
      <c r="BG294" s="208">
        <f t="shared" si="76"/>
        <v>0</v>
      </c>
      <c r="BH294" s="208">
        <f t="shared" si="77"/>
        <v>0</v>
      </c>
      <c r="BI294" s="208">
        <f t="shared" si="78"/>
        <v>0</v>
      </c>
      <c r="BJ294" s="14" t="s">
        <v>77</v>
      </c>
      <c r="BK294" s="208">
        <f t="shared" si="79"/>
        <v>0</v>
      </c>
      <c r="BL294" s="14" t="s">
        <v>194</v>
      </c>
      <c r="BM294" s="207" t="s">
        <v>715</v>
      </c>
    </row>
    <row r="295" spans="2:63" s="12" customFormat="1" ht="22.7" customHeight="1">
      <c r="B295" s="179"/>
      <c r="C295" s="180"/>
      <c r="D295" s="181" t="s">
        <v>71</v>
      </c>
      <c r="E295" s="193" t="s">
        <v>716</v>
      </c>
      <c r="F295" s="193" t="s">
        <v>717</v>
      </c>
      <c r="G295" s="180"/>
      <c r="H295" s="180"/>
      <c r="I295" s="183"/>
      <c r="J295" s="194">
        <f>BK295</f>
        <v>0</v>
      </c>
      <c r="K295" s="180"/>
      <c r="L295" s="185"/>
      <c r="M295" s="186"/>
      <c r="N295" s="187"/>
      <c r="O295" s="187"/>
      <c r="P295" s="188">
        <f>SUM(P296:P299)</f>
        <v>0</v>
      </c>
      <c r="Q295" s="187"/>
      <c r="R295" s="188">
        <f>SUM(R296:R299)</f>
        <v>0.01456</v>
      </c>
      <c r="S295" s="187"/>
      <c r="T295" s="188">
        <f>SUM(T296:T299)</f>
        <v>0</v>
      </c>
      <c r="U295" s="189"/>
      <c r="AR295" s="190" t="s">
        <v>79</v>
      </c>
      <c r="AT295" s="191" t="s">
        <v>71</v>
      </c>
      <c r="AU295" s="191" t="s">
        <v>77</v>
      </c>
      <c r="AY295" s="190" t="s">
        <v>130</v>
      </c>
      <c r="BK295" s="192">
        <f>SUM(BK296:BK299)</f>
        <v>0</v>
      </c>
    </row>
    <row r="296" spans="1:65" s="2" customFormat="1" ht="16.5" customHeight="1">
      <c r="A296" s="31"/>
      <c r="B296" s="32"/>
      <c r="C296" s="195" t="s">
        <v>718</v>
      </c>
      <c r="D296" s="195" t="s">
        <v>132</v>
      </c>
      <c r="E296" s="196" t="s">
        <v>719</v>
      </c>
      <c r="F296" s="197" t="s">
        <v>720</v>
      </c>
      <c r="G296" s="198" t="s">
        <v>156</v>
      </c>
      <c r="H296" s="199">
        <v>2</v>
      </c>
      <c r="I296" s="200"/>
      <c r="J296" s="201">
        <f>ROUND(I296*H296,2)</f>
        <v>0</v>
      </c>
      <c r="K296" s="202"/>
      <c r="L296" s="36"/>
      <c r="M296" s="203" t="s">
        <v>1</v>
      </c>
      <c r="N296" s="204" t="s">
        <v>37</v>
      </c>
      <c r="O296" s="68"/>
      <c r="P296" s="205">
        <f>O296*H296</f>
        <v>0</v>
      </c>
      <c r="Q296" s="205">
        <v>0.00693</v>
      </c>
      <c r="R296" s="205">
        <f>Q296*H296</f>
        <v>0.01386</v>
      </c>
      <c r="S296" s="205">
        <v>0</v>
      </c>
      <c r="T296" s="205">
        <f>S296*H296</f>
        <v>0</v>
      </c>
      <c r="U296" s="206" t="s">
        <v>1</v>
      </c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07" t="s">
        <v>194</v>
      </c>
      <c r="AT296" s="207" t="s">
        <v>132</v>
      </c>
      <c r="AU296" s="207" t="s">
        <v>79</v>
      </c>
      <c r="AY296" s="14" t="s">
        <v>130</v>
      </c>
      <c r="BE296" s="208">
        <f>IF(N296="základní",J296,0)</f>
        <v>0</v>
      </c>
      <c r="BF296" s="208">
        <f>IF(N296="snížená",J296,0)</f>
        <v>0</v>
      </c>
      <c r="BG296" s="208">
        <f>IF(N296="zákl. přenesená",J296,0)</f>
        <v>0</v>
      </c>
      <c r="BH296" s="208">
        <f>IF(N296="sníž. přenesená",J296,0)</f>
        <v>0</v>
      </c>
      <c r="BI296" s="208">
        <f>IF(N296="nulová",J296,0)</f>
        <v>0</v>
      </c>
      <c r="BJ296" s="14" t="s">
        <v>77</v>
      </c>
      <c r="BK296" s="208">
        <f>ROUND(I296*H296,2)</f>
        <v>0</v>
      </c>
      <c r="BL296" s="14" t="s">
        <v>194</v>
      </c>
      <c r="BM296" s="207" t="s">
        <v>721</v>
      </c>
    </row>
    <row r="297" spans="1:65" s="2" customFormat="1" ht="16.5" customHeight="1">
      <c r="A297" s="31"/>
      <c r="B297" s="32"/>
      <c r="C297" s="195" t="s">
        <v>722</v>
      </c>
      <c r="D297" s="195" t="s">
        <v>132</v>
      </c>
      <c r="E297" s="196" t="s">
        <v>723</v>
      </c>
      <c r="F297" s="197" t="s">
        <v>724</v>
      </c>
      <c r="G297" s="198" t="s">
        <v>156</v>
      </c>
      <c r="H297" s="199">
        <v>2</v>
      </c>
      <c r="I297" s="200"/>
      <c r="J297" s="201">
        <f>ROUND(I297*H297,2)</f>
        <v>0</v>
      </c>
      <c r="K297" s="202"/>
      <c r="L297" s="36"/>
      <c r="M297" s="203" t="s">
        <v>1</v>
      </c>
      <c r="N297" s="204" t="s">
        <v>37</v>
      </c>
      <c r="O297" s="68"/>
      <c r="P297" s="205">
        <f>O297*H297</f>
        <v>0</v>
      </c>
      <c r="Q297" s="205">
        <v>0.00035</v>
      </c>
      <c r="R297" s="205">
        <f>Q297*H297</f>
        <v>0.0007</v>
      </c>
      <c r="S297" s="205">
        <v>0</v>
      </c>
      <c r="T297" s="205">
        <f>S297*H297</f>
        <v>0</v>
      </c>
      <c r="U297" s="206" t="s">
        <v>1</v>
      </c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07" t="s">
        <v>194</v>
      </c>
      <c r="AT297" s="207" t="s">
        <v>132</v>
      </c>
      <c r="AU297" s="207" t="s">
        <v>79</v>
      </c>
      <c r="AY297" s="14" t="s">
        <v>130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4" t="s">
        <v>77</v>
      </c>
      <c r="BK297" s="208">
        <f>ROUND(I297*H297,2)</f>
        <v>0</v>
      </c>
      <c r="BL297" s="14" t="s">
        <v>194</v>
      </c>
      <c r="BM297" s="207" t="s">
        <v>725</v>
      </c>
    </row>
    <row r="298" spans="1:65" s="2" customFormat="1" ht="21.75" customHeight="1">
      <c r="A298" s="31"/>
      <c r="B298" s="32"/>
      <c r="C298" s="195" t="s">
        <v>726</v>
      </c>
      <c r="D298" s="195" t="s">
        <v>132</v>
      </c>
      <c r="E298" s="196" t="s">
        <v>727</v>
      </c>
      <c r="F298" s="197" t="s">
        <v>728</v>
      </c>
      <c r="G298" s="198" t="s">
        <v>244</v>
      </c>
      <c r="H298" s="199">
        <v>0.015</v>
      </c>
      <c r="I298" s="200"/>
      <c r="J298" s="201">
        <f>ROUND(I298*H298,2)</f>
        <v>0</v>
      </c>
      <c r="K298" s="202"/>
      <c r="L298" s="36"/>
      <c r="M298" s="203" t="s">
        <v>1</v>
      </c>
      <c r="N298" s="204" t="s">
        <v>37</v>
      </c>
      <c r="O298" s="68"/>
      <c r="P298" s="205">
        <f>O298*H298</f>
        <v>0</v>
      </c>
      <c r="Q298" s="205">
        <v>0</v>
      </c>
      <c r="R298" s="205">
        <f>Q298*H298</f>
        <v>0</v>
      </c>
      <c r="S298" s="205">
        <v>0</v>
      </c>
      <c r="T298" s="205">
        <f>S298*H298</f>
        <v>0</v>
      </c>
      <c r="U298" s="206" t="s">
        <v>1</v>
      </c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207" t="s">
        <v>194</v>
      </c>
      <c r="AT298" s="207" t="s">
        <v>132</v>
      </c>
      <c r="AU298" s="207" t="s">
        <v>79</v>
      </c>
      <c r="AY298" s="14" t="s">
        <v>130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4" t="s">
        <v>77</v>
      </c>
      <c r="BK298" s="208">
        <f>ROUND(I298*H298,2)</f>
        <v>0</v>
      </c>
      <c r="BL298" s="14" t="s">
        <v>194</v>
      </c>
      <c r="BM298" s="207" t="s">
        <v>729</v>
      </c>
    </row>
    <row r="299" spans="1:65" s="2" customFormat="1" ht="21.75" customHeight="1">
      <c r="A299" s="31"/>
      <c r="B299" s="32"/>
      <c r="C299" s="195" t="s">
        <v>730</v>
      </c>
      <c r="D299" s="195" t="s">
        <v>132</v>
      </c>
      <c r="E299" s="196" t="s">
        <v>731</v>
      </c>
      <c r="F299" s="197" t="s">
        <v>732</v>
      </c>
      <c r="G299" s="198" t="s">
        <v>244</v>
      </c>
      <c r="H299" s="199">
        <v>0.015</v>
      </c>
      <c r="I299" s="200"/>
      <c r="J299" s="201">
        <f>ROUND(I299*H299,2)</f>
        <v>0</v>
      </c>
      <c r="K299" s="202"/>
      <c r="L299" s="36"/>
      <c r="M299" s="203" t="s">
        <v>1</v>
      </c>
      <c r="N299" s="204" t="s">
        <v>37</v>
      </c>
      <c r="O299" s="68"/>
      <c r="P299" s="205">
        <f>O299*H299</f>
        <v>0</v>
      </c>
      <c r="Q299" s="205">
        <v>0</v>
      </c>
      <c r="R299" s="205">
        <f>Q299*H299</f>
        <v>0</v>
      </c>
      <c r="S299" s="205">
        <v>0</v>
      </c>
      <c r="T299" s="205">
        <f>S299*H299</f>
        <v>0</v>
      </c>
      <c r="U299" s="206" t="s">
        <v>1</v>
      </c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07" t="s">
        <v>194</v>
      </c>
      <c r="AT299" s="207" t="s">
        <v>132</v>
      </c>
      <c r="AU299" s="207" t="s">
        <v>79</v>
      </c>
      <c r="AY299" s="14" t="s">
        <v>130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4" t="s">
        <v>77</v>
      </c>
      <c r="BK299" s="208">
        <f>ROUND(I299*H299,2)</f>
        <v>0</v>
      </c>
      <c r="BL299" s="14" t="s">
        <v>194</v>
      </c>
      <c r="BM299" s="207" t="s">
        <v>733</v>
      </c>
    </row>
    <row r="300" spans="2:63" s="12" customFormat="1" ht="22.7" customHeight="1">
      <c r="B300" s="179"/>
      <c r="C300" s="180"/>
      <c r="D300" s="181" t="s">
        <v>71</v>
      </c>
      <c r="E300" s="193" t="s">
        <v>734</v>
      </c>
      <c r="F300" s="193" t="s">
        <v>735</v>
      </c>
      <c r="G300" s="180"/>
      <c r="H300" s="180"/>
      <c r="I300" s="183"/>
      <c r="J300" s="194">
        <f>BK300</f>
        <v>0</v>
      </c>
      <c r="K300" s="180"/>
      <c r="L300" s="185"/>
      <c r="M300" s="186"/>
      <c r="N300" s="187"/>
      <c r="O300" s="187"/>
      <c r="P300" s="188">
        <f>SUM(P301:P306)</f>
        <v>0</v>
      </c>
      <c r="Q300" s="187"/>
      <c r="R300" s="188">
        <f>SUM(R301:R306)</f>
        <v>0.018282</v>
      </c>
      <c r="S300" s="187"/>
      <c r="T300" s="188">
        <f>SUM(T301:T306)</f>
        <v>0</v>
      </c>
      <c r="U300" s="189"/>
      <c r="AR300" s="190" t="s">
        <v>79</v>
      </c>
      <c r="AT300" s="191" t="s">
        <v>71</v>
      </c>
      <c r="AU300" s="191" t="s">
        <v>77</v>
      </c>
      <c r="AY300" s="190" t="s">
        <v>130</v>
      </c>
      <c r="BK300" s="192">
        <f>SUM(BK301:BK306)</f>
        <v>0</v>
      </c>
    </row>
    <row r="301" spans="1:65" s="2" customFormat="1" ht="21.75" customHeight="1">
      <c r="A301" s="31"/>
      <c r="B301" s="32"/>
      <c r="C301" s="195" t="s">
        <v>736</v>
      </c>
      <c r="D301" s="195" t="s">
        <v>132</v>
      </c>
      <c r="E301" s="196" t="s">
        <v>737</v>
      </c>
      <c r="F301" s="197" t="s">
        <v>738</v>
      </c>
      <c r="G301" s="198" t="s">
        <v>156</v>
      </c>
      <c r="H301" s="199">
        <v>72.6</v>
      </c>
      <c r="I301" s="200"/>
      <c r="J301" s="201">
        <f aca="true" t="shared" si="80" ref="J301:J306">ROUND(I301*H301,2)</f>
        <v>0</v>
      </c>
      <c r="K301" s="202"/>
      <c r="L301" s="36"/>
      <c r="M301" s="203" t="s">
        <v>1</v>
      </c>
      <c r="N301" s="204" t="s">
        <v>37</v>
      </c>
      <c r="O301" s="68"/>
      <c r="P301" s="205">
        <f aca="true" t="shared" si="81" ref="P301:P306">O301*H301</f>
        <v>0</v>
      </c>
      <c r="Q301" s="205">
        <v>0</v>
      </c>
      <c r="R301" s="205">
        <f aca="true" t="shared" si="82" ref="R301:R306">Q301*H301</f>
        <v>0</v>
      </c>
      <c r="S301" s="205">
        <v>0</v>
      </c>
      <c r="T301" s="205">
        <f aca="true" t="shared" si="83" ref="T301:T306">S301*H301</f>
        <v>0</v>
      </c>
      <c r="U301" s="206" t="s">
        <v>1</v>
      </c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07" t="s">
        <v>194</v>
      </c>
      <c r="AT301" s="207" t="s">
        <v>132</v>
      </c>
      <c r="AU301" s="207" t="s">
        <v>79</v>
      </c>
      <c r="AY301" s="14" t="s">
        <v>130</v>
      </c>
      <c r="BE301" s="208">
        <f aca="true" t="shared" si="84" ref="BE301:BE306">IF(N301="základní",J301,0)</f>
        <v>0</v>
      </c>
      <c r="BF301" s="208">
        <f aca="true" t="shared" si="85" ref="BF301:BF306">IF(N301="snížená",J301,0)</f>
        <v>0</v>
      </c>
      <c r="BG301" s="208">
        <f aca="true" t="shared" si="86" ref="BG301:BG306">IF(N301="zákl. přenesená",J301,0)</f>
        <v>0</v>
      </c>
      <c r="BH301" s="208">
        <f aca="true" t="shared" si="87" ref="BH301:BH306">IF(N301="sníž. přenesená",J301,0)</f>
        <v>0</v>
      </c>
      <c r="BI301" s="208">
        <f aca="true" t="shared" si="88" ref="BI301:BI306">IF(N301="nulová",J301,0)</f>
        <v>0</v>
      </c>
      <c r="BJ301" s="14" t="s">
        <v>77</v>
      </c>
      <c r="BK301" s="208">
        <f aca="true" t="shared" si="89" ref="BK301:BK306">ROUND(I301*H301,2)</f>
        <v>0</v>
      </c>
      <c r="BL301" s="14" t="s">
        <v>194</v>
      </c>
      <c r="BM301" s="207" t="s">
        <v>739</v>
      </c>
    </row>
    <row r="302" spans="1:65" s="2" customFormat="1" ht="33" customHeight="1">
      <c r="A302" s="31"/>
      <c r="B302" s="32"/>
      <c r="C302" s="195" t="s">
        <v>740</v>
      </c>
      <c r="D302" s="195" t="s">
        <v>132</v>
      </c>
      <c r="E302" s="196" t="s">
        <v>741</v>
      </c>
      <c r="F302" s="197" t="s">
        <v>742</v>
      </c>
      <c r="G302" s="198" t="s">
        <v>156</v>
      </c>
      <c r="H302" s="199">
        <v>72.6</v>
      </c>
      <c r="I302" s="200"/>
      <c r="J302" s="201">
        <f t="shared" si="80"/>
        <v>0</v>
      </c>
      <c r="K302" s="202"/>
      <c r="L302" s="36"/>
      <c r="M302" s="203" t="s">
        <v>1</v>
      </c>
      <c r="N302" s="204" t="s">
        <v>37</v>
      </c>
      <c r="O302" s="68"/>
      <c r="P302" s="205">
        <f t="shared" si="81"/>
        <v>0</v>
      </c>
      <c r="Q302" s="205">
        <v>7E-05</v>
      </c>
      <c r="R302" s="205">
        <f t="shared" si="82"/>
        <v>0.005081999999999999</v>
      </c>
      <c r="S302" s="205">
        <v>0</v>
      </c>
      <c r="T302" s="205">
        <f t="shared" si="83"/>
        <v>0</v>
      </c>
      <c r="U302" s="206" t="s">
        <v>1</v>
      </c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07" t="s">
        <v>194</v>
      </c>
      <c r="AT302" s="207" t="s">
        <v>132</v>
      </c>
      <c r="AU302" s="207" t="s">
        <v>79</v>
      </c>
      <c r="AY302" s="14" t="s">
        <v>130</v>
      </c>
      <c r="BE302" s="208">
        <f t="shared" si="84"/>
        <v>0</v>
      </c>
      <c r="BF302" s="208">
        <f t="shared" si="85"/>
        <v>0</v>
      </c>
      <c r="BG302" s="208">
        <f t="shared" si="86"/>
        <v>0</v>
      </c>
      <c r="BH302" s="208">
        <f t="shared" si="87"/>
        <v>0</v>
      </c>
      <c r="BI302" s="208">
        <f t="shared" si="88"/>
        <v>0</v>
      </c>
      <c r="BJ302" s="14" t="s">
        <v>77</v>
      </c>
      <c r="BK302" s="208">
        <f t="shared" si="89"/>
        <v>0</v>
      </c>
      <c r="BL302" s="14" t="s">
        <v>194</v>
      </c>
      <c r="BM302" s="207" t="s">
        <v>743</v>
      </c>
    </row>
    <row r="303" spans="1:65" s="2" customFormat="1" ht="21.75" customHeight="1">
      <c r="A303" s="31"/>
      <c r="B303" s="32"/>
      <c r="C303" s="195" t="s">
        <v>744</v>
      </c>
      <c r="D303" s="195" t="s">
        <v>132</v>
      </c>
      <c r="E303" s="196" t="s">
        <v>745</v>
      </c>
      <c r="F303" s="197" t="s">
        <v>746</v>
      </c>
      <c r="G303" s="198" t="s">
        <v>156</v>
      </c>
      <c r="H303" s="199">
        <v>66</v>
      </c>
      <c r="I303" s="200"/>
      <c r="J303" s="201">
        <f t="shared" si="80"/>
        <v>0</v>
      </c>
      <c r="K303" s="202"/>
      <c r="L303" s="36"/>
      <c r="M303" s="203" t="s">
        <v>1</v>
      </c>
      <c r="N303" s="204" t="s">
        <v>37</v>
      </c>
      <c r="O303" s="68"/>
      <c r="P303" s="205">
        <f t="shared" si="81"/>
        <v>0</v>
      </c>
      <c r="Q303" s="205">
        <v>0.00019</v>
      </c>
      <c r="R303" s="205">
        <f t="shared" si="82"/>
        <v>0.01254</v>
      </c>
      <c r="S303" s="205">
        <v>0</v>
      </c>
      <c r="T303" s="205">
        <f t="shared" si="83"/>
        <v>0</v>
      </c>
      <c r="U303" s="206" t="s">
        <v>1</v>
      </c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07" t="s">
        <v>194</v>
      </c>
      <c r="AT303" s="207" t="s">
        <v>132</v>
      </c>
      <c r="AU303" s="207" t="s">
        <v>79</v>
      </c>
      <c r="AY303" s="14" t="s">
        <v>130</v>
      </c>
      <c r="BE303" s="208">
        <f t="shared" si="84"/>
        <v>0</v>
      </c>
      <c r="BF303" s="208">
        <f t="shared" si="85"/>
        <v>0</v>
      </c>
      <c r="BG303" s="208">
        <f t="shared" si="86"/>
        <v>0</v>
      </c>
      <c r="BH303" s="208">
        <f t="shared" si="87"/>
        <v>0</v>
      </c>
      <c r="BI303" s="208">
        <f t="shared" si="88"/>
        <v>0</v>
      </c>
      <c r="BJ303" s="14" t="s">
        <v>77</v>
      </c>
      <c r="BK303" s="208">
        <f t="shared" si="89"/>
        <v>0</v>
      </c>
      <c r="BL303" s="14" t="s">
        <v>194</v>
      </c>
      <c r="BM303" s="207" t="s">
        <v>747</v>
      </c>
    </row>
    <row r="304" spans="1:65" s="2" customFormat="1" ht="16.5" customHeight="1">
      <c r="A304" s="31"/>
      <c r="B304" s="32"/>
      <c r="C304" s="195" t="s">
        <v>748</v>
      </c>
      <c r="D304" s="195" t="s">
        <v>132</v>
      </c>
      <c r="E304" s="196" t="s">
        <v>749</v>
      </c>
      <c r="F304" s="197" t="s">
        <v>750</v>
      </c>
      <c r="G304" s="198" t="s">
        <v>156</v>
      </c>
      <c r="H304" s="199">
        <v>66</v>
      </c>
      <c r="I304" s="200"/>
      <c r="J304" s="201">
        <f t="shared" si="80"/>
        <v>0</v>
      </c>
      <c r="K304" s="202"/>
      <c r="L304" s="36"/>
      <c r="M304" s="203" t="s">
        <v>1</v>
      </c>
      <c r="N304" s="204" t="s">
        <v>37</v>
      </c>
      <c r="O304" s="68"/>
      <c r="P304" s="205">
        <f t="shared" si="81"/>
        <v>0</v>
      </c>
      <c r="Q304" s="205">
        <v>1E-05</v>
      </c>
      <c r="R304" s="205">
        <f t="shared" si="82"/>
        <v>0.0006600000000000001</v>
      </c>
      <c r="S304" s="205">
        <v>0</v>
      </c>
      <c r="T304" s="205">
        <f t="shared" si="83"/>
        <v>0</v>
      </c>
      <c r="U304" s="206" t="s">
        <v>1</v>
      </c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207" t="s">
        <v>194</v>
      </c>
      <c r="AT304" s="207" t="s">
        <v>132</v>
      </c>
      <c r="AU304" s="207" t="s">
        <v>79</v>
      </c>
      <c r="AY304" s="14" t="s">
        <v>130</v>
      </c>
      <c r="BE304" s="208">
        <f t="shared" si="84"/>
        <v>0</v>
      </c>
      <c r="BF304" s="208">
        <f t="shared" si="85"/>
        <v>0</v>
      </c>
      <c r="BG304" s="208">
        <f t="shared" si="86"/>
        <v>0</v>
      </c>
      <c r="BH304" s="208">
        <f t="shared" si="87"/>
        <v>0</v>
      </c>
      <c r="BI304" s="208">
        <f t="shared" si="88"/>
        <v>0</v>
      </c>
      <c r="BJ304" s="14" t="s">
        <v>77</v>
      </c>
      <c r="BK304" s="208">
        <f t="shared" si="89"/>
        <v>0</v>
      </c>
      <c r="BL304" s="14" t="s">
        <v>194</v>
      </c>
      <c r="BM304" s="207" t="s">
        <v>751</v>
      </c>
    </row>
    <row r="305" spans="1:65" s="2" customFormat="1" ht="21.75" customHeight="1">
      <c r="A305" s="31"/>
      <c r="B305" s="32"/>
      <c r="C305" s="195" t="s">
        <v>752</v>
      </c>
      <c r="D305" s="195" t="s">
        <v>132</v>
      </c>
      <c r="E305" s="196" t="s">
        <v>753</v>
      </c>
      <c r="F305" s="197" t="s">
        <v>754</v>
      </c>
      <c r="G305" s="198" t="s">
        <v>244</v>
      </c>
      <c r="H305" s="199">
        <v>0.018</v>
      </c>
      <c r="I305" s="200"/>
      <c r="J305" s="201">
        <f t="shared" si="80"/>
        <v>0</v>
      </c>
      <c r="K305" s="202"/>
      <c r="L305" s="36"/>
      <c r="M305" s="203" t="s">
        <v>1</v>
      </c>
      <c r="N305" s="204" t="s">
        <v>37</v>
      </c>
      <c r="O305" s="68"/>
      <c r="P305" s="205">
        <f t="shared" si="81"/>
        <v>0</v>
      </c>
      <c r="Q305" s="205">
        <v>0</v>
      </c>
      <c r="R305" s="205">
        <f t="shared" si="82"/>
        <v>0</v>
      </c>
      <c r="S305" s="205">
        <v>0</v>
      </c>
      <c r="T305" s="205">
        <f t="shared" si="83"/>
        <v>0</v>
      </c>
      <c r="U305" s="206" t="s">
        <v>1</v>
      </c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07" t="s">
        <v>194</v>
      </c>
      <c r="AT305" s="207" t="s">
        <v>132</v>
      </c>
      <c r="AU305" s="207" t="s">
        <v>79</v>
      </c>
      <c r="AY305" s="14" t="s">
        <v>130</v>
      </c>
      <c r="BE305" s="208">
        <f t="shared" si="84"/>
        <v>0</v>
      </c>
      <c r="BF305" s="208">
        <f t="shared" si="85"/>
        <v>0</v>
      </c>
      <c r="BG305" s="208">
        <f t="shared" si="86"/>
        <v>0</v>
      </c>
      <c r="BH305" s="208">
        <f t="shared" si="87"/>
        <v>0</v>
      </c>
      <c r="BI305" s="208">
        <f t="shared" si="88"/>
        <v>0</v>
      </c>
      <c r="BJ305" s="14" t="s">
        <v>77</v>
      </c>
      <c r="BK305" s="208">
        <f t="shared" si="89"/>
        <v>0</v>
      </c>
      <c r="BL305" s="14" t="s">
        <v>194</v>
      </c>
      <c r="BM305" s="207" t="s">
        <v>755</v>
      </c>
    </row>
    <row r="306" spans="1:65" s="2" customFormat="1" ht="21.75" customHeight="1">
      <c r="A306" s="31"/>
      <c r="B306" s="32"/>
      <c r="C306" s="195" t="s">
        <v>756</v>
      </c>
      <c r="D306" s="195" t="s">
        <v>132</v>
      </c>
      <c r="E306" s="196" t="s">
        <v>757</v>
      </c>
      <c r="F306" s="197" t="s">
        <v>758</v>
      </c>
      <c r="G306" s="198" t="s">
        <v>244</v>
      </c>
      <c r="H306" s="199">
        <v>0.018</v>
      </c>
      <c r="I306" s="200"/>
      <c r="J306" s="201">
        <f t="shared" si="80"/>
        <v>0</v>
      </c>
      <c r="K306" s="202"/>
      <c r="L306" s="36"/>
      <c r="M306" s="203" t="s">
        <v>1</v>
      </c>
      <c r="N306" s="204" t="s">
        <v>37</v>
      </c>
      <c r="O306" s="68"/>
      <c r="P306" s="205">
        <f t="shared" si="81"/>
        <v>0</v>
      </c>
      <c r="Q306" s="205">
        <v>0</v>
      </c>
      <c r="R306" s="205">
        <f t="shared" si="82"/>
        <v>0</v>
      </c>
      <c r="S306" s="205">
        <v>0</v>
      </c>
      <c r="T306" s="205">
        <f t="shared" si="83"/>
        <v>0</v>
      </c>
      <c r="U306" s="206" t="s">
        <v>1</v>
      </c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07" t="s">
        <v>194</v>
      </c>
      <c r="AT306" s="207" t="s">
        <v>132</v>
      </c>
      <c r="AU306" s="207" t="s">
        <v>79</v>
      </c>
      <c r="AY306" s="14" t="s">
        <v>130</v>
      </c>
      <c r="BE306" s="208">
        <f t="shared" si="84"/>
        <v>0</v>
      </c>
      <c r="BF306" s="208">
        <f t="shared" si="85"/>
        <v>0</v>
      </c>
      <c r="BG306" s="208">
        <f t="shared" si="86"/>
        <v>0</v>
      </c>
      <c r="BH306" s="208">
        <f t="shared" si="87"/>
        <v>0</v>
      </c>
      <c r="BI306" s="208">
        <f t="shared" si="88"/>
        <v>0</v>
      </c>
      <c r="BJ306" s="14" t="s">
        <v>77</v>
      </c>
      <c r="BK306" s="208">
        <f t="shared" si="89"/>
        <v>0</v>
      </c>
      <c r="BL306" s="14" t="s">
        <v>194</v>
      </c>
      <c r="BM306" s="207" t="s">
        <v>759</v>
      </c>
    </row>
    <row r="307" spans="2:63" s="12" customFormat="1" ht="22.7" customHeight="1">
      <c r="B307" s="179"/>
      <c r="C307" s="180"/>
      <c r="D307" s="181" t="s">
        <v>71</v>
      </c>
      <c r="E307" s="193" t="s">
        <v>760</v>
      </c>
      <c r="F307" s="193" t="s">
        <v>761</v>
      </c>
      <c r="G307" s="180"/>
      <c r="H307" s="180"/>
      <c r="I307" s="183"/>
      <c r="J307" s="194">
        <f>BK307</f>
        <v>0</v>
      </c>
      <c r="K307" s="180"/>
      <c r="L307" s="185"/>
      <c r="M307" s="186"/>
      <c r="N307" s="187"/>
      <c r="O307" s="187"/>
      <c r="P307" s="188">
        <f>SUM(P308:P314)</f>
        <v>0</v>
      </c>
      <c r="Q307" s="187"/>
      <c r="R307" s="188">
        <f>SUM(R308:R314)</f>
        <v>0.01838</v>
      </c>
      <c r="S307" s="187"/>
      <c r="T307" s="188">
        <f>SUM(T308:T314)</f>
        <v>0</v>
      </c>
      <c r="U307" s="189"/>
      <c r="AR307" s="190" t="s">
        <v>79</v>
      </c>
      <c r="AT307" s="191" t="s">
        <v>71</v>
      </c>
      <c r="AU307" s="191" t="s">
        <v>77</v>
      </c>
      <c r="AY307" s="190" t="s">
        <v>130</v>
      </c>
      <c r="BK307" s="192">
        <f>SUM(BK308:BK314)</f>
        <v>0</v>
      </c>
    </row>
    <row r="308" spans="1:65" s="2" customFormat="1" ht="21.75" customHeight="1">
      <c r="A308" s="31"/>
      <c r="B308" s="32"/>
      <c r="C308" s="195" t="s">
        <v>762</v>
      </c>
      <c r="D308" s="195" t="s">
        <v>132</v>
      </c>
      <c r="E308" s="196" t="s">
        <v>763</v>
      </c>
      <c r="F308" s="197" t="s">
        <v>764</v>
      </c>
      <c r="G308" s="198" t="s">
        <v>554</v>
      </c>
      <c r="H308" s="199">
        <v>1</v>
      </c>
      <c r="I308" s="200"/>
      <c r="J308" s="201">
        <f aca="true" t="shared" si="90" ref="J308:J314">ROUND(I308*H308,2)</f>
        <v>0</v>
      </c>
      <c r="K308" s="202"/>
      <c r="L308" s="36"/>
      <c r="M308" s="203" t="s">
        <v>1</v>
      </c>
      <c r="N308" s="204" t="s">
        <v>37</v>
      </c>
      <c r="O308" s="68"/>
      <c r="P308" s="205">
        <f aca="true" t="shared" si="91" ref="P308:P314">O308*H308</f>
        <v>0</v>
      </c>
      <c r="Q308" s="205">
        <v>0.01647</v>
      </c>
      <c r="R308" s="205">
        <f aca="true" t="shared" si="92" ref="R308:R314">Q308*H308</f>
        <v>0.01647</v>
      </c>
      <c r="S308" s="205">
        <v>0</v>
      </c>
      <c r="T308" s="205">
        <f aca="true" t="shared" si="93" ref="T308:T314">S308*H308</f>
        <v>0</v>
      </c>
      <c r="U308" s="206" t="s">
        <v>1</v>
      </c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207" t="s">
        <v>194</v>
      </c>
      <c r="AT308" s="207" t="s">
        <v>132</v>
      </c>
      <c r="AU308" s="207" t="s">
        <v>79</v>
      </c>
      <c r="AY308" s="14" t="s">
        <v>130</v>
      </c>
      <c r="BE308" s="208">
        <f aca="true" t="shared" si="94" ref="BE308:BE314">IF(N308="základní",J308,0)</f>
        <v>0</v>
      </c>
      <c r="BF308" s="208">
        <f aca="true" t="shared" si="95" ref="BF308:BF314">IF(N308="snížená",J308,0)</f>
        <v>0</v>
      </c>
      <c r="BG308" s="208">
        <f aca="true" t="shared" si="96" ref="BG308:BG314">IF(N308="zákl. přenesená",J308,0)</f>
        <v>0</v>
      </c>
      <c r="BH308" s="208">
        <f aca="true" t="shared" si="97" ref="BH308:BH314">IF(N308="sníž. přenesená",J308,0)</f>
        <v>0</v>
      </c>
      <c r="BI308" s="208">
        <f aca="true" t="shared" si="98" ref="BI308:BI314">IF(N308="nulová",J308,0)</f>
        <v>0</v>
      </c>
      <c r="BJ308" s="14" t="s">
        <v>77</v>
      </c>
      <c r="BK308" s="208">
        <f aca="true" t="shared" si="99" ref="BK308:BK314">ROUND(I308*H308,2)</f>
        <v>0</v>
      </c>
      <c r="BL308" s="14" t="s">
        <v>194</v>
      </c>
      <c r="BM308" s="207" t="s">
        <v>765</v>
      </c>
    </row>
    <row r="309" spans="1:65" s="2" customFormat="1" ht="21.75" customHeight="1">
      <c r="A309" s="31"/>
      <c r="B309" s="32"/>
      <c r="C309" s="195" t="s">
        <v>766</v>
      </c>
      <c r="D309" s="195" t="s">
        <v>132</v>
      </c>
      <c r="E309" s="196" t="s">
        <v>767</v>
      </c>
      <c r="F309" s="197" t="s">
        <v>768</v>
      </c>
      <c r="G309" s="198" t="s">
        <v>554</v>
      </c>
      <c r="H309" s="199">
        <v>1</v>
      </c>
      <c r="I309" s="200"/>
      <c r="J309" s="201">
        <f t="shared" si="90"/>
        <v>0</v>
      </c>
      <c r="K309" s="202"/>
      <c r="L309" s="36"/>
      <c r="M309" s="203" t="s">
        <v>1</v>
      </c>
      <c r="N309" s="204" t="s">
        <v>37</v>
      </c>
      <c r="O309" s="68"/>
      <c r="P309" s="205">
        <f t="shared" si="91"/>
        <v>0</v>
      </c>
      <c r="Q309" s="205">
        <v>0.00154</v>
      </c>
      <c r="R309" s="205">
        <f t="shared" si="92"/>
        <v>0.00154</v>
      </c>
      <c r="S309" s="205">
        <v>0</v>
      </c>
      <c r="T309" s="205">
        <f t="shared" si="93"/>
        <v>0</v>
      </c>
      <c r="U309" s="206" t="s">
        <v>1</v>
      </c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207" t="s">
        <v>136</v>
      </c>
      <c r="AT309" s="207" t="s">
        <v>132</v>
      </c>
      <c r="AU309" s="207" t="s">
        <v>79</v>
      </c>
      <c r="AY309" s="14" t="s">
        <v>130</v>
      </c>
      <c r="BE309" s="208">
        <f t="shared" si="94"/>
        <v>0</v>
      </c>
      <c r="BF309" s="208">
        <f t="shared" si="95"/>
        <v>0</v>
      </c>
      <c r="BG309" s="208">
        <f t="shared" si="96"/>
        <v>0</v>
      </c>
      <c r="BH309" s="208">
        <f t="shared" si="97"/>
        <v>0</v>
      </c>
      <c r="BI309" s="208">
        <f t="shared" si="98"/>
        <v>0</v>
      </c>
      <c r="BJ309" s="14" t="s">
        <v>77</v>
      </c>
      <c r="BK309" s="208">
        <f t="shared" si="99"/>
        <v>0</v>
      </c>
      <c r="BL309" s="14" t="s">
        <v>136</v>
      </c>
      <c r="BM309" s="207" t="s">
        <v>769</v>
      </c>
    </row>
    <row r="310" spans="1:65" s="2" customFormat="1" ht="21.75" customHeight="1">
      <c r="A310" s="31"/>
      <c r="B310" s="32"/>
      <c r="C310" s="195" t="s">
        <v>770</v>
      </c>
      <c r="D310" s="195" t="s">
        <v>132</v>
      </c>
      <c r="E310" s="196" t="s">
        <v>771</v>
      </c>
      <c r="F310" s="197" t="s">
        <v>772</v>
      </c>
      <c r="G310" s="198" t="s">
        <v>140</v>
      </c>
      <c r="H310" s="199">
        <v>1</v>
      </c>
      <c r="I310" s="200"/>
      <c r="J310" s="201">
        <f t="shared" si="90"/>
        <v>0</v>
      </c>
      <c r="K310" s="202"/>
      <c r="L310" s="36"/>
      <c r="M310" s="203" t="s">
        <v>1</v>
      </c>
      <c r="N310" s="204" t="s">
        <v>37</v>
      </c>
      <c r="O310" s="68"/>
      <c r="P310" s="205">
        <f t="shared" si="91"/>
        <v>0</v>
      </c>
      <c r="Q310" s="205">
        <v>6E-05</v>
      </c>
      <c r="R310" s="205">
        <f t="shared" si="92"/>
        <v>6E-05</v>
      </c>
      <c r="S310" s="205">
        <v>0</v>
      </c>
      <c r="T310" s="205">
        <f t="shared" si="93"/>
        <v>0</v>
      </c>
      <c r="U310" s="206" t="s">
        <v>1</v>
      </c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07" t="s">
        <v>194</v>
      </c>
      <c r="AT310" s="207" t="s">
        <v>132</v>
      </c>
      <c r="AU310" s="207" t="s">
        <v>79</v>
      </c>
      <c r="AY310" s="14" t="s">
        <v>130</v>
      </c>
      <c r="BE310" s="208">
        <f t="shared" si="94"/>
        <v>0</v>
      </c>
      <c r="BF310" s="208">
        <f t="shared" si="95"/>
        <v>0</v>
      </c>
      <c r="BG310" s="208">
        <f t="shared" si="96"/>
        <v>0</v>
      </c>
      <c r="BH310" s="208">
        <f t="shared" si="97"/>
        <v>0</v>
      </c>
      <c r="BI310" s="208">
        <f t="shared" si="98"/>
        <v>0</v>
      </c>
      <c r="BJ310" s="14" t="s">
        <v>77</v>
      </c>
      <c r="BK310" s="208">
        <f t="shared" si="99"/>
        <v>0</v>
      </c>
      <c r="BL310" s="14" t="s">
        <v>194</v>
      </c>
      <c r="BM310" s="207" t="s">
        <v>773</v>
      </c>
    </row>
    <row r="311" spans="1:65" s="2" customFormat="1" ht="21.75" customHeight="1">
      <c r="A311" s="31"/>
      <c r="B311" s="32"/>
      <c r="C311" s="209" t="s">
        <v>774</v>
      </c>
      <c r="D311" s="209" t="s">
        <v>255</v>
      </c>
      <c r="E311" s="210" t="s">
        <v>775</v>
      </c>
      <c r="F311" s="211" t="s">
        <v>776</v>
      </c>
      <c r="G311" s="212" t="s">
        <v>140</v>
      </c>
      <c r="H311" s="213">
        <v>1</v>
      </c>
      <c r="I311" s="214"/>
      <c r="J311" s="215">
        <f t="shared" si="90"/>
        <v>0</v>
      </c>
      <c r="K311" s="216"/>
      <c r="L311" s="217"/>
      <c r="M311" s="218" t="s">
        <v>1</v>
      </c>
      <c r="N311" s="219" t="s">
        <v>37</v>
      </c>
      <c r="O311" s="68"/>
      <c r="P311" s="205">
        <f t="shared" si="91"/>
        <v>0</v>
      </c>
      <c r="Q311" s="205">
        <v>8E-05</v>
      </c>
      <c r="R311" s="205">
        <f t="shared" si="92"/>
        <v>8E-05</v>
      </c>
      <c r="S311" s="205">
        <v>0</v>
      </c>
      <c r="T311" s="205">
        <f t="shared" si="93"/>
        <v>0</v>
      </c>
      <c r="U311" s="206" t="s">
        <v>1</v>
      </c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07" t="s">
        <v>259</v>
      </c>
      <c r="AT311" s="207" t="s">
        <v>255</v>
      </c>
      <c r="AU311" s="207" t="s">
        <v>79</v>
      </c>
      <c r="AY311" s="14" t="s">
        <v>130</v>
      </c>
      <c r="BE311" s="208">
        <f t="shared" si="94"/>
        <v>0</v>
      </c>
      <c r="BF311" s="208">
        <f t="shared" si="95"/>
        <v>0</v>
      </c>
      <c r="BG311" s="208">
        <f t="shared" si="96"/>
        <v>0</v>
      </c>
      <c r="BH311" s="208">
        <f t="shared" si="97"/>
        <v>0</v>
      </c>
      <c r="BI311" s="208">
        <f t="shared" si="98"/>
        <v>0</v>
      </c>
      <c r="BJ311" s="14" t="s">
        <v>77</v>
      </c>
      <c r="BK311" s="208">
        <f t="shared" si="99"/>
        <v>0</v>
      </c>
      <c r="BL311" s="14" t="s">
        <v>194</v>
      </c>
      <c r="BM311" s="207" t="s">
        <v>777</v>
      </c>
    </row>
    <row r="312" spans="1:65" s="2" customFormat="1" ht="16.5" customHeight="1">
      <c r="A312" s="31"/>
      <c r="B312" s="32"/>
      <c r="C312" s="195" t="s">
        <v>778</v>
      </c>
      <c r="D312" s="195" t="s">
        <v>132</v>
      </c>
      <c r="E312" s="196" t="s">
        <v>779</v>
      </c>
      <c r="F312" s="197" t="s">
        <v>780</v>
      </c>
      <c r="G312" s="198" t="s">
        <v>140</v>
      </c>
      <c r="H312" s="199">
        <v>1</v>
      </c>
      <c r="I312" s="200"/>
      <c r="J312" s="201">
        <f t="shared" si="90"/>
        <v>0</v>
      </c>
      <c r="K312" s="202"/>
      <c r="L312" s="36"/>
      <c r="M312" s="203" t="s">
        <v>1</v>
      </c>
      <c r="N312" s="204" t="s">
        <v>37</v>
      </c>
      <c r="O312" s="68"/>
      <c r="P312" s="205">
        <f t="shared" si="91"/>
        <v>0</v>
      </c>
      <c r="Q312" s="205">
        <v>0.00023</v>
      </c>
      <c r="R312" s="205">
        <f t="shared" si="92"/>
        <v>0.00023</v>
      </c>
      <c r="S312" s="205">
        <v>0</v>
      </c>
      <c r="T312" s="205">
        <f t="shared" si="93"/>
        <v>0</v>
      </c>
      <c r="U312" s="206" t="s">
        <v>1</v>
      </c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07" t="s">
        <v>194</v>
      </c>
      <c r="AT312" s="207" t="s">
        <v>132</v>
      </c>
      <c r="AU312" s="207" t="s">
        <v>79</v>
      </c>
      <c r="AY312" s="14" t="s">
        <v>130</v>
      </c>
      <c r="BE312" s="208">
        <f t="shared" si="94"/>
        <v>0</v>
      </c>
      <c r="BF312" s="208">
        <f t="shared" si="95"/>
        <v>0</v>
      </c>
      <c r="BG312" s="208">
        <f t="shared" si="96"/>
        <v>0</v>
      </c>
      <c r="BH312" s="208">
        <f t="shared" si="97"/>
        <v>0</v>
      </c>
      <c r="BI312" s="208">
        <f t="shared" si="98"/>
        <v>0</v>
      </c>
      <c r="BJ312" s="14" t="s">
        <v>77</v>
      </c>
      <c r="BK312" s="208">
        <f t="shared" si="99"/>
        <v>0</v>
      </c>
      <c r="BL312" s="14" t="s">
        <v>194</v>
      </c>
      <c r="BM312" s="207" t="s">
        <v>781</v>
      </c>
    </row>
    <row r="313" spans="1:65" s="2" customFormat="1" ht="21.75" customHeight="1">
      <c r="A313" s="31"/>
      <c r="B313" s="32"/>
      <c r="C313" s="195" t="s">
        <v>782</v>
      </c>
      <c r="D313" s="195" t="s">
        <v>132</v>
      </c>
      <c r="E313" s="196" t="s">
        <v>783</v>
      </c>
      <c r="F313" s="197" t="s">
        <v>784</v>
      </c>
      <c r="G313" s="198" t="s">
        <v>244</v>
      </c>
      <c r="H313" s="199">
        <v>0.017</v>
      </c>
      <c r="I313" s="200"/>
      <c r="J313" s="201">
        <f t="shared" si="90"/>
        <v>0</v>
      </c>
      <c r="K313" s="202"/>
      <c r="L313" s="36"/>
      <c r="M313" s="203" t="s">
        <v>1</v>
      </c>
      <c r="N313" s="204" t="s">
        <v>37</v>
      </c>
      <c r="O313" s="68"/>
      <c r="P313" s="205">
        <f t="shared" si="91"/>
        <v>0</v>
      </c>
      <c r="Q313" s="205">
        <v>0</v>
      </c>
      <c r="R313" s="205">
        <f t="shared" si="92"/>
        <v>0</v>
      </c>
      <c r="S313" s="205">
        <v>0</v>
      </c>
      <c r="T313" s="205">
        <f t="shared" si="93"/>
        <v>0</v>
      </c>
      <c r="U313" s="206" t="s">
        <v>1</v>
      </c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207" t="s">
        <v>194</v>
      </c>
      <c r="AT313" s="207" t="s">
        <v>132</v>
      </c>
      <c r="AU313" s="207" t="s">
        <v>79</v>
      </c>
      <c r="AY313" s="14" t="s">
        <v>130</v>
      </c>
      <c r="BE313" s="208">
        <f t="shared" si="94"/>
        <v>0</v>
      </c>
      <c r="BF313" s="208">
        <f t="shared" si="95"/>
        <v>0</v>
      </c>
      <c r="BG313" s="208">
        <f t="shared" si="96"/>
        <v>0</v>
      </c>
      <c r="BH313" s="208">
        <f t="shared" si="97"/>
        <v>0</v>
      </c>
      <c r="BI313" s="208">
        <f t="shared" si="98"/>
        <v>0</v>
      </c>
      <c r="BJ313" s="14" t="s">
        <v>77</v>
      </c>
      <c r="BK313" s="208">
        <f t="shared" si="99"/>
        <v>0</v>
      </c>
      <c r="BL313" s="14" t="s">
        <v>194</v>
      </c>
      <c r="BM313" s="207" t="s">
        <v>785</v>
      </c>
    </row>
    <row r="314" spans="1:65" s="2" customFormat="1" ht="21.75" customHeight="1">
      <c r="A314" s="31"/>
      <c r="B314" s="32"/>
      <c r="C314" s="195" t="s">
        <v>786</v>
      </c>
      <c r="D314" s="195" t="s">
        <v>132</v>
      </c>
      <c r="E314" s="196" t="s">
        <v>787</v>
      </c>
      <c r="F314" s="197" t="s">
        <v>788</v>
      </c>
      <c r="G314" s="198" t="s">
        <v>244</v>
      </c>
      <c r="H314" s="199">
        <v>0.017</v>
      </c>
      <c r="I314" s="200"/>
      <c r="J314" s="201">
        <f t="shared" si="90"/>
        <v>0</v>
      </c>
      <c r="K314" s="202"/>
      <c r="L314" s="36"/>
      <c r="M314" s="203" t="s">
        <v>1</v>
      </c>
      <c r="N314" s="204" t="s">
        <v>37</v>
      </c>
      <c r="O314" s="68"/>
      <c r="P314" s="205">
        <f t="shared" si="91"/>
        <v>0</v>
      </c>
      <c r="Q314" s="205">
        <v>0</v>
      </c>
      <c r="R314" s="205">
        <f t="shared" si="92"/>
        <v>0</v>
      </c>
      <c r="S314" s="205">
        <v>0</v>
      </c>
      <c r="T314" s="205">
        <f t="shared" si="93"/>
        <v>0</v>
      </c>
      <c r="U314" s="206" t="s">
        <v>1</v>
      </c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07" t="s">
        <v>194</v>
      </c>
      <c r="AT314" s="207" t="s">
        <v>132</v>
      </c>
      <c r="AU314" s="207" t="s">
        <v>79</v>
      </c>
      <c r="AY314" s="14" t="s">
        <v>130</v>
      </c>
      <c r="BE314" s="208">
        <f t="shared" si="94"/>
        <v>0</v>
      </c>
      <c r="BF314" s="208">
        <f t="shared" si="95"/>
        <v>0</v>
      </c>
      <c r="BG314" s="208">
        <f t="shared" si="96"/>
        <v>0</v>
      </c>
      <c r="BH314" s="208">
        <f t="shared" si="97"/>
        <v>0</v>
      </c>
      <c r="BI314" s="208">
        <f t="shared" si="98"/>
        <v>0</v>
      </c>
      <c r="BJ314" s="14" t="s">
        <v>77</v>
      </c>
      <c r="BK314" s="208">
        <f t="shared" si="99"/>
        <v>0</v>
      </c>
      <c r="BL314" s="14" t="s">
        <v>194</v>
      </c>
      <c r="BM314" s="207" t="s">
        <v>789</v>
      </c>
    </row>
    <row r="315" spans="2:63" s="12" customFormat="1" ht="22.7" customHeight="1">
      <c r="B315" s="179"/>
      <c r="C315" s="180"/>
      <c r="D315" s="181" t="s">
        <v>71</v>
      </c>
      <c r="E315" s="193" t="s">
        <v>790</v>
      </c>
      <c r="F315" s="193" t="s">
        <v>791</v>
      </c>
      <c r="G315" s="180"/>
      <c r="H315" s="180"/>
      <c r="I315" s="183"/>
      <c r="J315" s="194">
        <f>BK315</f>
        <v>0</v>
      </c>
      <c r="K315" s="180"/>
      <c r="L315" s="185"/>
      <c r="M315" s="186"/>
      <c r="N315" s="187"/>
      <c r="O315" s="187"/>
      <c r="P315" s="188">
        <f>SUM(P316:P319)</f>
        <v>0</v>
      </c>
      <c r="Q315" s="187"/>
      <c r="R315" s="188">
        <f>SUM(R316:R319)</f>
        <v>0.039599999999999996</v>
      </c>
      <c r="S315" s="187"/>
      <c r="T315" s="188">
        <f>SUM(T316:T319)</f>
        <v>0</v>
      </c>
      <c r="U315" s="189"/>
      <c r="AR315" s="190" t="s">
        <v>79</v>
      </c>
      <c r="AT315" s="191" t="s">
        <v>71</v>
      </c>
      <c r="AU315" s="191" t="s">
        <v>77</v>
      </c>
      <c r="AY315" s="190" t="s">
        <v>130</v>
      </c>
      <c r="BK315" s="192">
        <f>SUM(BK316:BK319)</f>
        <v>0</v>
      </c>
    </row>
    <row r="316" spans="1:65" s="2" customFormat="1" ht="21.75" customHeight="1">
      <c r="A316" s="31"/>
      <c r="B316" s="32"/>
      <c r="C316" s="195" t="s">
        <v>792</v>
      </c>
      <c r="D316" s="195" t="s">
        <v>132</v>
      </c>
      <c r="E316" s="196" t="s">
        <v>793</v>
      </c>
      <c r="F316" s="197" t="s">
        <v>794</v>
      </c>
      <c r="G316" s="198" t="s">
        <v>156</v>
      </c>
      <c r="H316" s="199">
        <v>88</v>
      </c>
      <c r="I316" s="200"/>
      <c r="J316" s="201">
        <f>ROUND(I316*H316,2)</f>
        <v>0</v>
      </c>
      <c r="K316" s="202"/>
      <c r="L316" s="36"/>
      <c r="M316" s="203" t="s">
        <v>1</v>
      </c>
      <c r="N316" s="204" t="s">
        <v>37</v>
      </c>
      <c r="O316" s="68"/>
      <c r="P316" s="205">
        <f>O316*H316</f>
        <v>0</v>
      </c>
      <c r="Q316" s="205">
        <v>0.00045</v>
      </c>
      <c r="R316" s="205">
        <f>Q316*H316</f>
        <v>0.039599999999999996</v>
      </c>
      <c r="S316" s="205">
        <v>0</v>
      </c>
      <c r="T316" s="205">
        <f>S316*H316</f>
        <v>0</v>
      </c>
      <c r="U316" s="206" t="s">
        <v>1</v>
      </c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207" t="s">
        <v>194</v>
      </c>
      <c r="AT316" s="207" t="s">
        <v>132</v>
      </c>
      <c r="AU316" s="207" t="s">
        <v>79</v>
      </c>
      <c r="AY316" s="14" t="s">
        <v>130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4" t="s">
        <v>77</v>
      </c>
      <c r="BK316" s="208">
        <f>ROUND(I316*H316,2)</f>
        <v>0</v>
      </c>
      <c r="BL316" s="14" t="s">
        <v>194</v>
      </c>
      <c r="BM316" s="207" t="s">
        <v>795</v>
      </c>
    </row>
    <row r="317" spans="1:65" s="2" customFormat="1" ht="16.5" customHeight="1">
      <c r="A317" s="31"/>
      <c r="B317" s="32"/>
      <c r="C317" s="195" t="s">
        <v>796</v>
      </c>
      <c r="D317" s="195" t="s">
        <v>132</v>
      </c>
      <c r="E317" s="196" t="s">
        <v>797</v>
      </c>
      <c r="F317" s="197" t="s">
        <v>798</v>
      </c>
      <c r="G317" s="198" t="s">
        <v>156</v>
      </c>
      <c r="H317" s="199">
        <v>80</v>
      </c>
      <c r="I317" s="200"/>
      <c r="J317" s="201">
        <f>ROUND(I317*H317,2)</f>
        <v>0</v>
      </c>
      <c r="K317" s="202"/>
      <c r="L317" s="36"/>
      <c r="M317" s="203" t="s">
        <v>1</v>
      </c>
      <c r="N317" s="204" t="s">
        <v>37</v>
      </c>
      <c r="O317" s="68"/>
      <c r="P317" s="205">
        <f>O317*H317</f>
        <v>0</v>
      </c>
      <c r="Q317" s="205">
        <v>0</v>
      </c>
      <c r="R317" s="205">
        <f>Q317*H317</f>
        <v>0</v>
      </c>
      <c r="S317" s="205">
        <v>0</v>
      </c>
      <c r="T317" s="205">
        <f>S317*H317</f>
        <v>0</v>
      </c>
      <c r="U317" s="206" t="s">
        <v>1</v>
      </c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07" t="s">
        <v>194</v>
      </c>
      <c r="AT317" s="207" t="s">
        <v>132</v>
      </c>
      <c r="AU317" s="207" t="s">
        <v>79</v>
      </c>
      <c r="AY317" s="14" t="s">
        <v>130</v>
      </c>
      <c r="BE317" s="208">
        <f>IF(N317="základní",J317,0)</f>
        <v>0</v>
      </c>
      <c r="BF317" s="208">
        <f>IF(N317="snížená",J317,0)</f>
        <v>0</v>
      </c>
      <c r="BG317" s="208">
        <f>IF(N317="zákl. přenesená",J317,0)</f>
        <v>0</v>
      </c>
      <c r="BH317" s="208">
        <f>IF(N317="sníž. přenesená",J317,0)</f>
        <v>0</v>
      </c>
      <c r="BI317" s="208">
        <f>IF(N317="nulová",J317,0)</f>
        <v>0</v>
      </c>
      <c r="BJ317" s="14" t="s">
        <v>77</v>
      </c>
      <c r="BK317" s="208">
        <f>ROUND(I317*H317,2)</f>
        <v>0</v>
      </c>
      <c r="BL317" s="14" t="s">
        <v>194</v>
      </c>
      <c r="BM317" s="207" t="s">
        <v>799</v>
      </c>
    </row>
    <row r="318" spans="1:65" s="2" customFormat="1" ht="21.75" customHeight="1">
      <c r="A318" s="31"/>
      <c r="B318" s="32"/>
      <c r="C318" s="195" t="s">
        <v>800</v>
      </c>
      <c r="D318" s="195" t="s">
        <v>132</v>
      </c>
      <c r="E318" s="196" t="s">
        <v>801</v>
      </c>
      <c r="F318" s="197" t="s">
        <v>802</v>
      </c>
      <c r="G318" s="198" t="s">
        <v>244</v>
      </c>
      <c r="H318" s="199">
        <v>0.04</v>
      </c>
      <c r="I318" s="200"/>
      <c r="J318" s="201">
        <f>ROUND(I318*H318,2)</f>
        <v>0</v>
      </c>
      <c r="K318" s="202"/>
      <c r="L318" s="36"/>
      <c r="M318" s="203" t="s">
        <v>1</v>
      </c>
      <c r="N318" s="204" t="s">
        <v>37</v>
      </c>
      <c r="O318" s="68"/>
      <c r="P318" s="205">
        <f>O318*H318</f>
        <v>0</v>
      </c>
      <c r="Q318" s="205">
        <v>0</v>
      </c>
      <c r="R318" s="205">
        <f>Q318*H318</f>
        <v>0</v>
      </c>
      <c r="S318" s="205">
        <v>0</v>
      </c>
      <c r="T318" s="205">
        <f>S318*H318</f>
        <v>0</v>
      </c>
      <c r="U318" s="206" t="s">
        <v>1</v>
      </c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207" t="s">
        <v>194</v>
      </c>
      <c r="AT318" s="207" t="s">
        <v>132</v>
      </c>
      <c r="AU318" s="207" t="s">
        <v>79</v>
      </c>
      <c r="AY318" s="14" t="s">
        <v>130</v>
      </c>
      <c r="BE318" s="208">
        <f>IF(N318="základní",J318,0)</f>
        <v>0</v>
      </c>
      <c r="BF318" s="208">
        <f>IF(N318="snížená",J318,0)</f>
        <v>0</v>
      </c>
      <c r="BG318" s="208">
        <f>IF(N318="zákl. přenesená",J318,0)</f>
        <v>0</v>
      </c>
      <c r="BH318" s="208">
        <f>IF(N318="sníž. přenesená",J318,0)</f>
        <v>0</v>
      </c>
      <c r="BI318" s="208">
        <f>IF(N318="nulová",J318,0)</f>
        <v>0</v>
      </c>
      <c r="BJ318" s="14" t="s">
        <v>77</v>
      </c>
      <c r="BK318" s="208">
        <f>ROUND(I318*H318,2)</f>
        <v>0</v>
      </c>
      <c r="BL318" s="14" t="s">
        <v>194</v>
      </c>
      <c r="BM318" s="207" t="s">
        <v>803</v>
      </c>
    </row>
    <row r="319" spans="1:65" s="2" customFormat="1" ht="21.75" customHeight="1">
      <c r="A319" s="31"/>
      <c r="B319" s="32"/>
      <c r="C319" s="195" t="s">
        <v>804</v>
      </c>
      <c r="D319" s="195" t="s">
        <v>132</v>
      </c>
      <c r="E319" s="196" t="s">
        <v>805</v>
      </c>
      <c r="F319" s="197" t="s">
        <v>806</v>
      </c>
      <c r="G319" s="198" t="s">
        <v>244</v>
      </c>
      <c r="H319" s="199">
        <v>0.04</v>
      </c>
      <c r="I319" s="200"/>
      <c r="J319" s="201">
        <f>ROUND(I319*H319,2)</f>
        <v>0</v>
      </c>
      <c r="K319" s="202"/>
      <c r="L319" s="36"/>
      <c r="M319" s="203" t="s">
        <v>1</v>
      </c>
      <c r="N319" s="204" t="s">
        <v>37</v>
      </c>
      <c r="O319" s="68"/>
      <c r="P319" s="205">
        <f>O319*H319</f>
        <v>0</v>
      </c>
      <c r="Q319" s="205">
        <v>0</v>
      </c>
      <c r="R319" s="205">
        <f>Q319*H319</f>
        <v>0</v>
      </c>
      <c r="S319" s="205">
        <v>0</v>
      </c>
      <c r="T319" s="205">
        <f>S319*H319</f>
        <v>0</v>
      </c>
      <c r="U319" s="206" t="s">
        <v>1</v>
      </c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07" t="s">
        <v>194</v>
      </c>
      <c r="AT319" s="207" t="s">
        <v>132</v>
      </c>
      <c r="AU319" s="207" t="s">
        <v>79</v>
      </c>
      <c r="AY319" s="14" t="s">
        <v>130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4" t="s">
        <v>77</v>
      </c>
      <c r="BK319" s="208">
        <f>ROUND(I319*H319,2)</f>
        <v>0</v>
      </c>
      <c r="BL319" s="14" t="s">
        <v>194</v>
      </c>
      <c r="BM319" s="207" t="s">
        <v>807</v>
      </c>
    </row>
    <row r="320" spans="2:63" s="12" customFormat="1" ht="22.7" customHeight="1">
      <c r="B320" s="179"/>
      <c r="C320" s="180"/>
      <c r="D320" s="181" t="s">
        <v>71</v>
      </c>
      <c r="E320" s="193" t="s">
        <v>808</v>
      </c>
      <c r="F320" s="193" t="s">
        <v>809</v>
      </c>
      <c r="G320" s="180"/>
      <c r="H320" s="180"/>
      <c r="I320" s="183"/>
      <c r="J320" s="194">
        <f>BK320</f>
        <v>0</v>
      </c>
      <c r="K320" s="180"/>
      <c r="L320" s="185"/>
      <c r="M320" s="186"/>
      <c r="N320" s="187"/>
      <c r="O320" s="187"/>
      <c r="P320" s="188">
        <f>P321</f>
        <v>0</v>
      </c>
      <c r="Q320" s="187"/>
      <c r="R320" s="188">
        <f>R321</f>
        <v>0.0004</v>
      </c>
      <c r="S320" s="187"/>
      <c r="T320" s="188">
        <f>T321</f>
        <v>0</v>
      </c>
      <c r="U320" s="189"/>
      <c r="AR320" s="190" t="s">
        <v>79</v>
      </c>
      <c r="AT320" s="191" t="s">
        <v>71</v>
      </c>
      <c r="AU320" s="191" t="s">
        <v>77</v>
      </c>
      <c r="AY320" s="190" t="s">
        <v>130</v>
      </c>
      <c r="BK320" s="192">
        <f>BK321</f>
        <v>0</v>
      </c>
    </row>
    <row r="321" spans="1:65" s="2" customFormat="1" ht="21.75" customHeight="1">
      <c r="A321" s="31"/>
      <c r="B321" s="32"/>
      <c r="C321" s="195" t="s">
        <v>810</v>
      </c>
      <c r="D321" s="195" t="s">
        <v>132</v>
      </c>
      <c r="E321" s="196" t="s">
        <v>811</v>
      </c>
      <c r="F321" s="197" t="s">
        <v>812</v>
      </c>
      <c r="G321" s="198" t="s">
        <v>140</v>
      </c>
      <c r="H321" s="199">
        <v>8</v>
      </c>
      <c r="I321" s="200"/>
      <c r="J321" s="201">
        <f>ROUND(I321*H321,2)</f>
        <v>0</v>
      </c>
      <c r="K321" s="202"/>
      <c r="L321" s="36"/>
      <c r="M321" s="203" t="s">
        <v>1</v>
      </c>
      <c r="N321" s="204" t="s">
        <v>37</v>
      </c>
      <c r="O321" s="68"/>
      <c r="P321" s="205">
        <f>O321*H321</f>
        <v>0</v>
      </c>
      <c r="Q321" s="205">
        <v>5E-05</v>
      </c>
      <c r="R321" s="205">
        <f>Q321*H321</f>
        <v>0.0004</v>
      </c>
      <c r="S321" s="205">
        <v>0</v>
      </c>
      <c r="T321" s="205">
        <f>S321*H321</f>
        <v>0</v>
      </c>
      <c r="U321" s="206" t="s">
        <v>1</v>
      </c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207" t="s">
        <v>194</v>
      </c>
      <c r="AT321" s="207" t="s">
        <v>132</v>
      </c>
      <c r="AU321" s="207" t="s">
        <v>79</v>
      </c>
      <c r="AY321" s="14" t="s">
        <v>130</v>
      </c>
      <c r="BE321" s="208">
        <f>IF(N321="základní",J321,0)</f>
        <v>0</v>
      </c>
      <c r="BF321" s="208">
        <f>IF(N321="snížená",J321,0)</f>
        <v>0</v>
      </c>
      <c r="BG321" s="208">
        <f>IF(N321="zákl. přenesená",J321,0)</f>
        <v>0</v>
      </c>
      <c r="BH321" s="208">
        <f>IF(N321="sníž. přenesená",J321,0)</f>
        <v>0</v>
      </c>
      <c r="BI321" s="208">
        <f>IF(N321="nulová",J321,0)</f>
        <v>0</v>
      </c>
      <c r="BJ321" s="14" t="s">
        <v>77</v>
      </c>
      <c r="BK321" s="208">
        <f>ROUND(I321*H321,2)</f>
        <v>0</v>
      </c>
      <c r="BL321" s="14" t="s">
        <v>194</v>
      </c>
      <c r="BM321" s="207" t="s">
        <v>813</v>
      </c>
    </row>
    <row r="322" spans="2:63" s="12" customFormat="1" ht="22.7" customHeight="1">
      <c r="B322" s="179"/>
      <c r="C322" s="180"/>
      <c r="D322" s="181" t="s">
        <v>71</v>
      </c>
      <c r="E322" s="193" t="s">
        <v>814</v>
      </c>
      <c r="F322" s="193" t="s">
        <v>815</v>
      </c>
      <c r="G322" s="180"/>
      <c r="H322" s="180"/>
      <c r="I322" s="183"/>
      <c r="J322" s="194">
        <f>BK322</f>
        <v>0</v>
      </c>
      <c r="K322" s="180"/>
      <c r="L322" s="185"/>
      <c r="M322" s="186"/>
      <c r="N322" s="187"/>
      <c r="O322" s="187"/>
      <c r="P322" s="188">
        <f>SUM(P323:P327)</f>
        <v>0</v>
      </c>
      <c r="Q322" s="187"/>
      <c r="R322" s="188">
        <f>SUM(R323:R327)</f>
        <v>0.35143</v>
      </c>
      <c r="S322" s="187"/>
      <c r="T322" s="188">
        <f>SUM(T323:T327)</f>
        <v>0</v>
      </c>
      <c r="U322" s="189"/>
      <c r="AR322" s="190" t="s">
        <v>79</v>
      </c>
      <c r="AT322" s="191" t="s">
        <v>71</v>
      </c>
      <c r="AU322" s="191" t="s">
        <v>77</v>
      </c>
      <c r="AY322" s="190" t="s">
        <v>130</v>
      </c>
      <c r="BK322" s="192">
        <f>SUM(BK323:BK327)</f>
        <v>0</v>
      </c>
    </row>
    <row r="323" spans="1:65" s="2" customFormat="1" ht="33" customHeight="1">
      <c r="A323" s="31"/>
      <c r="B323" s="32"/>
      <c r="C323" s="195" t="s">
        <v>816</v>
      </c>
      <c r="D323" s="195" t="s">
        <v>132</v>
      </c>
      <c r="E323" s="196" t="s">
        <v>817</v>
      </c>
      <c r="F323" s="197" t="s">
        <v>818</v>
      </c>
      <c r="G323" s="198" t="s">
        <v>140</v>
      </c>
      <c r="H323" s="199">
        <v>7</v>
      </c>
      <c r="I323" s="200"/>
      <c r="J323" s="201">
        <f>ROUND(I323*H323,2)</f>
        <v>0</v>
      </c>
      <c r="K323" s="202"/>
      <c r="L323" s="36"/>
      <c r="M323" s="203" t="s">
        <v>1</v>
      </c>
      <c r="N323" s="204" t="s">
        <v>37</v>
      </c>
      <c r="O323" s="68"/>
      <c r="P323" s="205">
        <f>O323*H323</f>
        <v>0</v>
      </c>
      <c r="Q323" s="205">
        <v>0.0445</v>
      </c>
      <c r="R323" s="205">
        <f>Q323*H323</f>
        <v>0.3115</v>
      </c>
      <c r="S323" s="205">
        <v>0</v>
      </c>
      <c r="T323" s="205">
        <f>S323*H323</f>
        <v>0</v>
      </c>
      <c r="U323" s="206" t="s">
        <v>1</v>
      </c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207" t="s">
        <v>194</v>
      </c>
      <c r="AT323" s="207" t="s">
        <v>132</v>
      </c>
      <c r="AU323" s="207" t="s">
        <v>79</v>
      </c>
      <c r="AY323" s="14" t="s">
        <v>130</v>
      </c>
      <c r="BE323" s="208">
        <f>IF(N323="základní",J323,0)</f>
        <v>0</v>
      </c>
      <c r="BF323" s="208">
        <f>IF(N323="snížená",J323,0)</f>
        <v>0</v>
      </c>
      <c r="BG323" s="208">
        <f>IF(N323="zákl. přenesená",J323,0)</f>
        <v>0</v>
      </c>
      <c r="BH323" s="208">
        <f>IF(N323="sníž. přenesená",J323,0)</f>
        <v>0</v>
      </c>
      <c r="BI323" s="208">
        <f>IF(N323="nulová",J323,0)</f>
        <v>0</v>
      </c>
      <c r="BJ323" s="14" t="s">
        <v>77</v>
      </c>
      <c r="BK323" s="208">
        <f>ROUND(I323*H323,2)</f>
        <v>0</v>
      </c>
      <c r="BL323" s="14" t="s">
        <v>194</v>
      </c>
      <c r="BM323" s="207" t="s">
        <v>819</v>
      </c>
    </row>
    <row r="324" spans="1:65" s="2" customFormat="1" ht="33" customHeight="1">
      <c r="A324" s="31"/>
      <c r="B324" s="32"/>
      <c r="C324" s="195" t="s">
        <v>820</v>
      </c>
      <c r="D324" s="195" t="s">
        <v>132</v>
      </c>
      <c r="E324" s="196" t="s">
        <v>821</v>
      </c>
      <c r="F324" s="197" t="s">
        <v>822</v>
      </c>
      <c r="G324" s="198" t="s">
        <v>140</v>
      </c>
      <c r="H324" s="199">
        <v>1</v>
      </c>
      <c r="I324" s="200"/>
      <c r="J324" s="201">
        <f>ROUND(I324*H324,2)</f>
        <v>0</v>
      </c>
      <c r="K324" s="202"/>
      <c r="L324" s="36"/>
      <c r="M324" s="203" t="s">
        <v>1</v>
      </c>
      <c r="N324" s="204" t="s">
        <v>37</v>
      </c>
      <c r="O324" s="68"/>
      <c r="P324" s="205">
        <f>O324*H324</f>
        <v>0</v>
      </c>
      <c r="Q324" s="205">
        <v>0.03993</v>
      </c>
      <c r="R324" s="205">
        <f>Q324*H324</f>
        <v>0.03993</v>
      </c>
      <c r="S324" s="205">
        <v>0</v>
      </c>
      <c r="T324" s="205">
        <f>S324*H324</f>
        <v>0</v>
      </c>
      <c r="U324" s="206" t="s">
        <v>1</v>
      </c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207" t="s">
        <v>194</v>
      </c>
      <c r="AT324" s="207" t="s">
        <v>132</v>
      </c>
      <c r="AU324" s="207" t="s">
        <v>79</v>
      </c>
      <c r="AY324" s="14" t="s">
        <v>130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4" t="s">
        <v>77</v>
      </c>
      <c r="BK324" s="208">
        <f>ROUND(I324*H324,2)</f>
        <v>0</v>
      </c>
      <c r="BL324" s="14" t="s">
        <v>194</v>
      </c>
      <c r="BM324" s="207" t="s">
        <v>823</v>
      </c>
    </row>
    <row r="325" spans="1:65" s="2" customFormat="1" ht="16.5" customHeight="1">
      <c r="A325" s="31"/>
      <c r="B325" s="32"/>
      <c r="C325" s="195" t="s">
        <v>824</v>
      </c>
      <c r="D325" s="195" t="s">
        <v>132</v>
      </c>
      <c r="E325" s="196" t="s">
        <v>825</v>
      </c>
      <c r="F325" s="197" t="s">
        <v>826</v>
      </c>
      <c r="G325" s="198" t="s">
        <v>135</v>
      </c>
      <c r="H325" s="199">
        <v>6.3</v>
      </c>
      <c r="I325" s="200"/>
      <c r="J325" s="201">
        <f>ROUND(I325*H325,2)</f>
        <v>0</v>
      </c>
      <c r="K325" s="202"/>
      <c r="L325" s="36"/>
      <c r="M325" s="203" t="s">
        <v>1</v>
      </c>
      <c r="N325" s="204" t="s">
        <v>37</v>
      </c>
      <c r="O325" s="68"/>
      <c r="P325" s="205">
        <f>O325*H325</f>
        <v>0</v>
      </c>
      <c r="Q325" s="205">
        <v>0</v>
      </c>
      <c r="R325" s="205">
        <f>Q325*H325</f>
        <v>0</v>
      </c>
      <c r="S325" s="205">
        <v>0</v>
      </c>
      <c r="T325" s="205">
        <f>S325*H325</f>
        <v>0</v>
      </c>
      <c r="U325" s="206" t="s">
        <v>1</v>
      </c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207" t="s">
        <v>194</v>
      </c>
      <c r="AT325" s="207" t="s">
        <v>132</v>
      </c>
      <c r="AU325" s="207" t="s">
        <v>79</v>
      </c>
      <c r="AY325" s="14" t="s">
        <v>130</v>
      </c>
      <c r="BE325" s="208">
        <f>IF(N325="základní",J325,0)</f>
        <v>0</v>
      </c>
      <c r="BF325" s="208">
        <f>IF(N325="snížená",J325,0)</f>
        <v>0</v>
      </c>
      <c r="BG325" s="208">
        <f>IF(N325="zákl. přenesená",J325,0)</f>
        <v>0</v>
      </c>
      <c r="BH325" s="208">
        <f>IF(N325="sníž. přenesená",J325,0)</f>
        <v>0</v>
      </c>
      <c r="BI325" s="208">
        <f>IF(N325="nulová",J325,0)</f>
        <v>0</v>
      </c>
      <c r="BJ325" s="14" t="s">
        <v>77</v>
      </c>
      <c r="BK325" s="208">
        <f>ROUND(I325*H325,2)</f>
        <v>0</v>
      </c>
      <c r="BL325" s="14" t="s">
        <v>194</v>
      </c>
      <c r="BM325" s="207" t="s">
        <v>827</v>
      </c>
    </row>
    <row r="326" spans="1:65" s="2" customFormat="1" ht="21.75" customHeight="1">
      <c r="A326" s="31"/>
      <c r="B326" s="32"/>
      <c r="C326" s="195" t="s">
        <v>828</v>
      </c>
      <c r="D326" s="195" t="s">
        <v>132</v>
      </c>
      <c r="E326" s="196" t="s">
        <v>829</v>
      </c>
      <c r="F326" s="197" t="s">
        <v>830</v>
      </c>
      <c r="G326" s="198" t="s">
        <v>244</v>
      </c>
      <c r="H326" s="199">
        <v>0.351</v>
      </c>
      <c r="I326" s="200"/>
      <c r="J326" s="201">
        <f>ROUND(I326*H326,2)</f>
        <v>0</v>
      </c>
      <c r="K326" s="202"/>
      <c r="L326" s="36"/>
      <c r="M326" s="203" t="s">
        <v>1</v>
      </c>
      <c r="N326" s="204" t="s">
        <v>37</v>
      </c>
      <c r="O326" s="68"/>
      <c r="P326" s="205">
        <f>O326*H326</f>
        <v>0</v>
      </c>
      <c r="Q326" s="205">
        <v>0</v>
      </c>
      <c r="R326" s="205">
        <f>Q326*H326</f>
        <v>0</v>
      </c>
      <c r="S326" s="205">
        <v>0</v>
      </c>
      <c r="T326" s="205">
        <f>S326*H326</f>
        <v>0</v>
      </c>
      <c r="U326" s="206" t="s">
        <v>1</v>
      </c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207" t="s">
        <v>194</v>
      </c>
      <c r="AT326" s="207" t="s">
        <v>132</v>
      </c>
      <c r="AU326" s="207" t="s">
        <v>79</v>
      </c>
      <c r="AY326" s="14" t="s">
        <v>130</v>
      </c>
      <c r="BE326" s="208">
        <f>IF(N326="základní",J326,0)</f>
        <v>0</v>
      </c>
      <c r="BF326" s="208">
        <f>IF(N326="snížená",J326,0)</f>
        <v>0</v>
      </c>
      <c r="BG326" s="208">
        <f>IF(N326="zákl. přenesená",J326,0)</f>
        <v>0</v>
      </c>
      <c r="BH326" s="208">
        <f>IF(N326="sníž. přenesená",J326,0)</f>
        <v>0</v>
      </c>
      <c r="BI326" s="208">
        <f>IF(N326="nulová",J326,0)</f>
        <v>0</v>
      </c>
      <c r="BJ326" s="14" t="s">
        <v>77</v>
      </c>
      <c r="BK326" s="208">
        <f>ROUND(I326*H326,2)</f>
        <v>0</v>
      </c>
      <c r="BL326" s="14" t="s">
        <v>194</v>
      </c>
      <c r="BM326" s="207" t="s">
        <v>831</v>
      </c>
    </row>
    <row r="327" spans="1:65" s="2" customFormat="1" ht="21.75" customHeight="1">
      <c r="A327" s="31"/>
      <c r="B327" s="32"/>
      <c r="C327" s="195" t="s">
        <v>832</v>
      </c>
      <c r="D327" s="195" t="s">
        <v>132</v>
      </c>
      <c r="E327" s="196" t="s">
        <v>833</v>
      </c>
      <c r="F327" s="197" t="s">
        <v>834</v>
      </c>
      <c r="G327" s="198" t="s">
        <v>244</v>
      </c>
      <c r="H327" s="199">
        <v>0.351</v>
      </c>
      <c r="I327" s="200"/>
      <c r="J327" s="201">
        <f>ROUND(I327*H327,2)</f>
        <v>0</v>
      </c>
      <c r="K327" s="202"/>
      <c r="L327" s="36"/>
      <c r="M327" s="203" t="s">
        <v>1</v>
      </c>
      <c r="N327" s="204" t="s">
        <v>37</v>
      </c>
      <c r="O327" s="68"/>
      <c r="P327" s="205">
        <f>O327*H327</f>
        <v>0</v>
      </c>
      <c r="Q327" s="205">
        <v>0</v>
      </c>
      <c r="R327" s="205">
        <f>Q327*H327</f>
        <v>0</v>
      </c>
      <c r="S327" s="205">
        <v>0</v>
      </c>
      <c r="T327" s="205">
        <f>S327*H327</f>
        <v>0</v>
      </c>
      <c r="U327" s="206" t="s">
        <v>1</v>
      </c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207" t="s">
        <v>194</v>
      </c>
      <c r="AT327" s="207" t="s">
        <v>132</v>
      </c>
      <c r="AU327" s="207" t="s">
        <v>79</v>
      </c>
      <c r="AY327" s="14" t="s">
        <v>130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4" t="s">
        <v>77</v>
      </c>
      <c r="BK327" s="208">
        <f>ROUND(I327*H327,2)</f>
        <v>0</v>
      </c>
      <c r="BL327" s="14" t="s">
        <v>194</v>
      </c>
      <c r="BM327" s="207" t="s">
        <v>835</v>
      </c>
    </row>
    <row r="328" spans="2:63" s="12" customFormat="1" ht="22.7" customHeight="1">
      <c r="B328" s="179"/>
      <c r="C328" s="180"/>
      <c r="D328" s="181" t="s">
        <v>71</v>
      </c>
      <c r="E328" s="193" t="s">
        <v>836</v>
      </c>
      <c r="F328" s="193" t="s">
        <v>837</v>
      </c>
      <c r="G328" s="180"/>
      <c r="H328" s="180"/>
      <c r="I328" s="183"/>
      <c r="J328" s="194">
        <f>BK328</f>
        <v>0</v>
      </c>
      <c r="K328" s="180"/>
      <c r="L328" s="185"/>
      <c r="M328" s="186"/>
      <c r="N328" s="187"/>
      <c r="O328" s="187"/>
      <c r="P328" s="188">
        <f>SUM(P329:P331)</f>
        <v>0</v>
      </c>
      <c r="Q328" s="187"/>
      <c r="R328" s="188">
        <f>SUM(R329:R331)</f>
        <v>0</v>
      </c>
      <c r="S328" s="187"/>
      <c r="T328" s="188">
        <f>SUM(T329:T331)</f>
        <v>0</v>
      </c>
      <c r="U328" s="189"/>
      <c r="AR328" s="190" t="s">
        <v>79</v>
      </c>
      <c r="AT328" s="191" t="s">
        <v>71</v>
      </c>
      <c r="AU328" s="191" t="s">
        <v>77</v>
      </c>
      <c r="AY328" s="190" t="s">
        <v>130</v>
      </c>
      <c r="BK328" s="192">
        <f>SUM(BK329:BK331)</f>
        <v>0</v>
      </c>
    </row>
    <row r="329" spans="1:65" s="2" customFormat="1" ht="21.75" customHeight="1">
      <c r="A329" s="31"/>
      <c r="B329" s="32"/>
      <c r="C329" s="195" t="s">
        <v>838</v>
      </c>
      <c r="D329" s="195" t="s">
        <v>132</v>
      </c>
      <c r="E329" s="196" t="s">
        <v>839</v>
      </c>
      <c r="F329" s="197" t="s">
        <v>840</v>
      </c>
      <c r="G329" s="198" t="s">
        <v>841</v>
      </c>
      <c r="H329" s="199">
        <v>1</v>
      </c>
      <c r="I329" s="200"/>
      <c r="J329" s="201">
        <f>ROUND(I329*H329,2)</f>
        <v>0</v>
      </c>
      <c r="K329" s="202"/>
      <c r="L329" s="36"/>
      <c r="M329" s="203" t="s">
        <v>1</v>
      </c>
      <c r="N329" s="204" t="s">
        <v>37</v>
      </c>
      <c r="O329" s="68"/>
      <c r="P329" s="205">
        <f>O329*H329</f>
        <v>0</v>
      </c>
      <c r="Q329" s="205">
        <v>0</v>
      </c>
      <c r="R329" s="205">
        <f>Q329*H329</f>
        <v>0</v>
      </c>
      <c r="S329" s="205">
        <v>0</v>
      </c>
      <c r="T329" s="205">
        <f>S329*H329</f>
        <v>0</v>
      </c>
      <c r="U329" s="206" t="s">
        <v>1</v>
      </c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207" t="s">
        <v>194</v>
      </c>
      <c r="AT329" s="207" t="s">
        <v>132</v>
      </c>
      <c r="AU329" s="207" t="s">
        <v>79</v>
      </c>
      <c r="AY329" s="14" t="s">
        <v>130</v>
      </c>
      <c r="BE329" s="208">
        <f>IF(N329="základní",J329,0)</f>
        <v>0</v>
      </c>
      <c r="BF329" s="208">
        <f>IF(N329="snížená",J329,0)</f>
        <v>0</v>
      </c>
      <c r="BG329" s="208">
        <f>IF(N329="zákl. přenesená",J329,0)</f>
        <v>0</v>
      </c>
      <c r="BH329" s="208">
        <f>IF(N329="sníž. přenesená",J329,0)</f>
        <v>0</v>
      </c>
      <c r="BI329" s="208">
        <f>IF(N329="nulová",J329,0)</f>
        <v>0</v>
      </c>
      <c r="BJ329" s="14" t="s">
        <v>77</v>
      </c>
      <c r="BK329" s="208">
        <f>ROUND(I329*H329,2)</f>
        <v>0</v>
      </c>
      <c r="BL329" s="14" t="s">
        <v>194</v>
      </c>
      <c r="BM329" s="207" t="s">
        <v>842</v>
      </c>
    </row>
    <row r="330" spans="1:65" s="2" customFormat="1" ht="21.75" customHeight="1">
      <c r="A330" s="31"/>
      <c r="B330" s="32"/>
      <c r="C330" s="195" t="s">
        <v>843</v>
      </c>
      <c r="D330" s="195" t="s">
        <v>132</v>
      </c>
      <c r="E330" s="196" t="s">
        <v>844</v>
      </c>
      <c r="F330" s="197" t="s">
        <v>845</v>
      </c>
      <c r="G330" s="198" t="s">
        <v>244</v>
      </c>
      <c r="H330" s="199">
        <v>0.09</v>
      </c>
      <c r="I330" s="200"/>
      <c r="J330" s="201">
        <f>ROUND(I330*H330,2)</f>
        <v>0</v>
      </c>
      <c r="K330" s="202"/>
      <c r="L330" s="36"/>
      <c r="M330" s="203" t="s">
        <v>1</v>
      </c>
      <c r="N330" s="204" t="s">
        <v>37</v>
      </c>
      <c r="O330" s="68"/>
      <c r="P330" s="205">
        <f>O330*H330</f>
        <v>0</v>
      </c>
      <c r="Q330" s="205">
        <v>0</v>
      </c>
      <c r="R330" s="205">
        <f>Q330*H330</f>
        <v>0</v>
      </c>
      <c r="S330" s="205">
        <v>0</v>
      </c>
      <c r="T330" s="205">
        <f>S330*H330</f>
        <v>0</v>
      </c>
      <c r="U330" s="206" t="s">
        <v>1</v>
      </c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207" t="s">
        <v>194</v>
      </c>
      <c r="AT330" s="207" t="s">
        <v>132</v>
      </c>
      <c r="AU330" s="207" t="s">
        <v>79</v>
      </c>
      <c r="AY330" s="14" t="s">
        <v>130</v>
      </c>
      <c r="BE330" s="208">
        <f>IF(N330="základní",J330,0)</f>
        <v>0</v>
      </c>
      <c r="BF330" s="208">
        <f>IF(N330="snížená",J330,0)</f>
        <v>0</v>
      </c>
      <c r="BG330" s="208">
        <f>IF(N330="zákl. přenesená",J330,0)</f>
        <v>0</v>
      </c>
      <c r="BH330" s="208">
        <f>IF(N330="sníž. přenesená",J330,0)</f>
        <v>0</v>
      </c>
      <c r="BI330" s="208">
        <f>IF(N330="nulová",J330,0)</f>
        <v>0</v>
      </c>
      <c r="BJ330" s="14" t="s">
        <v>77</v>
      </c>
      <c r="BK330" s="208">
        <f>ROUND(I330*H330,2)</f>
        <v>0</v>
      </c>
      <c r="BL330" s="14" t="s">
        <v>194</v>
      </c>
      <c r="BM330" s="207" t="s">
        <v>846</v>
      </c>
    </row>
    <row r="331" spans="1:65" s="2" customFormat="1" ht="21.75" customHeight="1">
      <c r="A331" s="31"/>
      <c r="B331" s="32"/>
      <c r="C331" s="195" t="s">
        <v>847</v>
      </c>
      <c r="D331" s="195" t="s">
        <v>132</v>
      </c>
      <c r="E331" s="196" t="s">
        <v>848</v>
      </c>
      <c r="F331" s="197" t="s">
        <v>849</v>
      </c>
      <c r="G331" s="198" t="s">
        <v>244</v>
      </c>
      <c r="H331" s="199">
        <v>0.09</v>
      </c>
      <c r="I331" s="200"/>
      <c r="J331" s="201">
        <f>ROUND(I331*H331,2)</f>
        <v>0</v>
      </c>
      <c r="K331" s="202"/>
      <c r="L331" s="36"/>
      <c r="M331" s="203" t="s">
        <v>1</v>
      </c>
      <c r="N331" s="204" t="s">
        <v>37</v>
      </c>
      <c r="O331" s="68"/>
      <c r="P331" s="205">
        <f>O331*H331</f>
        <v>0</v>
      </c>
      <c r="Q331" s="205">
        <v>0</v>
      </c>
      <c r="R331" s="205">
        <f>Q331*H331</f>
        <v>0</v>
      </c>
      <c r="S331" s="205">
        <v>0</v>
      </c>
      <c r="T331" s="205">
        <f>S331*H331</f>
        <v>0</v>
      </c>
      <c r="U331" s="206" t="s">
        <v>1</v>
      </c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207" t="s">
        <v>194</v>
      </c>
      <c r="AT331" s="207" t="s">
        <v>132</v>
      </c>
      <c r="AU331" s="207" t="s">
        <v>79</v>
      </c>
      <c r="AY331" s="14" t="s">
        <v>130</v>
      </c>
      <c r="BE331" s="208">
        <f>IF(N331="základní",J331,0)</f>
        <v>0</v>
      </c>
      <c r="BF331" s="208">
        <f>IF(N331="snížená",J331,0)</f>
        <v>0</v>
      </c>
      <c r="BG331" s="208">
        <f>IF(N331="zákl. přenesená",J331,0)</f>
        <v>0</v>
      </c>
      <c r="BH331" s="208">
        <f>IF(N331="sníž. přenesená",J331,0)</f>
        <v>0</v>
      </c>
      <c r="BI331" s="208">
        <f>IF(N331="nulová",J331,0)</f>
        <v>0</v>
      </c>
      <c r="BJ331" s="14" t="s">
        <v>77</v>
      </c>
      <c r="BK331" s="208">
        <f>ROUND(I331*H331,2)</f>
        <v>0</v>
      </c>
      <c r="BL331" s="14" t="s">
        <v>194</v>
      </c>
      <c r="BM331" s="207" t="s">
        <v>850</v>
      </c>
    </row>
    <row r="332" spans="2:63" s="12" customFormat="1" ht="22.7" customHeight="1">
      <c r="B332" s="179"/>
      <c r="C332" s="180"/>
      <c r="D332" s="181" t="s">
        <v>71</v>
      </c>
      <c r="E332" s="193" t="s">
        <v>851</v>
      </c>
      <c r="F332" s="193" t="s">
        <v>852</v>
      </c>
      <c r="G332" s="180"/>
      <c r="H332" s="180"/>
      <c r="I332" s="183"/>
      <c r="J332" s="194">
        <f>BK332</f>
        <v>0</v>
      </c>
      <c r="K332" s="180"/>
      <c r="L332" s="185"/>
      <c r="M332" s="186"/>
      <c r="N332" s="187"/>
      <c r="O332" s="187"/>
      <c r="P332" s="188">
        <f>SUM(P333:P336)</f>
        <v>0</v>
      </c>
      <c r="Q332" s="187"/>
      <c r="R332" s="188">
        <f>SUM(R333:R336)</f>
        <v>0.013</v>
      </c>
      <c r="S332" s="187"/>
      <c r="T332" s="188">
        <f>SUM(T333:T336)</f>
        <v>0</v>
      </c>
      <c r="U332" s="189"/>
      <c r="AR332" s="190" t="s">
        <v>79</v>
      </c>
      <c r="AT332" s="191" t="s">
        <v>71</v>
      </c>
      <c r="AU332" s="191" t="s">
        <v>77</v>
      </c>
      <c r="AY332" s="190" t="s">
        <v>130</v>
      </c>
      <c r="BK332" s="192">
        <f>SUM(BK333:BK336)</f>
        <v>0</v>
      </c>
    </row>
    <row r="333" spans="1:65" s="2" customFormat="1" ht="21.75" customHeight="1">
      <c r="A333" s="31"/>
      <c r="B333" s="32"/>
      <c r="C333" s="195" t="s">
        <v>853</v>
      </c>
      <c r="D333" s="195" t="s">
        <v>132</v>
      </c>
      <c r="E333" s="196" t="s">
        <v>854</v>
      </c>
      <c r="F333" s="197" t="s">
        <v>855</v>
      </c>
      <c r="G333" s="198" t="s">
        <v>140</v>
      </c>
      <c r="H333" s="199">
        <v>1</v>
      </c>
      <c r="I333" s="200"/>
      <c r="J333" s="201">
        <f>ROUND(I333*H333,2)</f>
        <v>0</v>
      </c>
      <c r="K333" s="202"/>
      <c r="L333" s="36"/>
      <c r="M333" s="203" t="s">
        <v>1</v>
      </c>
      <c r="N333" s="204" t="s">
        <v>37</v>
      </c>
      <c r="O333" s="68"/>
      <c r="P333" s="205">
        <f>O333*H333</f>
        <v>0</v>
      </c>
      <c r="Q333" s="205">
        <v>0</v>
      </c>
      <c r="R333" s="205">
        <f>Q333*H333</f>
        <v>0</v>
      </c>
      <c r="S333" s="205">
        <v>0</v>
      </c>
      <c r="T333" s="205">
        <f>S333*H333</f>
        <v>0</v>
      </c>
      <c r="U333" s="206" t="s">
        <v>1</v>
      </c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207" t="s">
        <v>194</v>
      </c>
      <c r="AT333" s="207" t="s">
        <v>132</v>
      </c>
      <c r="AU333" s="207" t="s">
        <v>79</v>
      </c>
      <c r="AY333" s="14" t="s">
        <v>130</v>
      </c>
      <c r="BE333" s="208">
        <f>IF(N333="základní",J333,0)</f>
        <v>0</v>
      </c>
      <c r="BF333" s="208">
        <f>IF(N333="snížená",J333,0)</f>
        <v>0</v>
      </c>
      <c r="BG333" s="208">
        <f>IF(N333="zákl. přenesená",J333,0)</f>
        <v>0</v>
      </c>
      <c r="BH333" s="208">
        <f>IF(N333="sníž. přenesená",J333,0)</f>
        <v>0</v>
      </c>
      <c r="BI333" s="208">
        <f>IF(N333="nulová",J333,0)</f>
        <v>0</v>
      </c>
      <c r="BJ333" s="14" t="s">
        <v>77</v>
      </c>
      <c r="BK333" s="208">
        <f>ROUND(I333*H333,2)</f>
        <v>0</v>
      </c>
      <c r="BL333" s="14" t="s">
        <v>194</v>
      </c>
      <c r="BM333" s="207" t="s">
        <v>856</v>
      </c>
    </row>
    <row r="334" spans="1:65" s="2" customFormat="1" ht="21.75" customHeight="1">
      <c r="A334" s="31"/>
      <c r="B334" s="32"/>
      <c r="C334" s="209" t="s">
        <v>857</v>
      </c>
      <c r="D334" s="209" t="s">
        <v>255</v>
      </c>
      <c r="E334" s="210" t="s">
        <v>858</v>
      </c>
      <c r="F334" s="211" t="s">
        <v>859</v>
      </c>
      <c r="G334" s="212" t="s">
        <v>140</v>
      </c>
      <c r="H334" s="213">
        <v>1</v>
      </c>
      <c r="I334" s="214"/>
      <c r="J334" s="215">
        <f>ROUND(I334*H334,2)</f>
        <v>0</v>
      </c>
      <c r="K334" s="216"/>
      <c r="L334" s="217"/>
      <c r="M334" s="218" t="s">
        <v>1</v>
      </c>
      <c r="N334" s="219" t="s">
        <v>37</v>
      </c>
      <c r="O334" s="68"/>
      <c r="P334" s="205">
        <f>O334*H334</f>
        <v>0</v>
      </c>
      <c r="Q334" s="205">
        <v>0.013</v>
      </c>
      <c r="R334" s="205">
        <f>Q334*H334</f>
        <v>0.013</v>
      </c>
      <c r="S334" s="205">
        <v>0</v>
      </c>
      <c r="T334" s="205">
        <f>S334*H334</f>
        <v>0</v>
      </c>
      <c r="U334" s="206" t="s">
        <v>1</v>
      </c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207" t="s">
        <v>259</v>
      </c>
      <c r="AT334" s="207" t="s">
        <v>255</v>
      </c>
      <c r="AU334" s="207" t="s">
        <v>79</v>
      </c>
      <c r="AY334" s="14" t="s">
        <v>130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4" t="s">
        <v>77</v>
      </c>
      <c r="BK334" s="208">
        <f>ROUND(I334*H334,2)</f>
        <v>0</v>
      </c>
      <c r="BL334" s="14" t="s">
        <v>194</v>
      </c>
      <c r="BM334" s="207" t="s">
        <v>860</v>
      </c>
    </row>
    <row r="335" spans="1:65" s="2" customFormat="1" ht="21.75" customHeight="1">
      <c r="A335" s="31"/>
      <c r="B335" s="32"/>
      <c r="C335" s="195" t="s">
        <v>861</v>
      </c>
      <c r="D335" s="195" t="s">
        <v>132</v>
      </c>
      <c r="E335" s="196" t="s">
        <v>862</v>
      </c>
      <c r="F335" s="197" t="s">
        <v>863</v>
      </c>
      <c r="G335" s="198" t="s">
        <v>244</v>
      </c>
      <c r="H335" s="199">
        <v>0.013</v>
      </c>
      <c r="I335" s="200"/>
      <c r="J335" s="201">
        <f>ROUND(I335*H335,2)</f>
        <v>0</v>
      </c>
      <c r="K335" s="202"/>
      <c r="L335" s="36"/>
      <c r="M335" s="203" t="s">
        <v>1</v>
      </c>
      <c r="N335" s="204" t="s">
        <v>37</v>
      </c>
      <c r="O335" s="68"/>
      <c r="P335" s="205">
        <f>O335*H335</f>
        <v>0</v>
      </c>
      <c r="Q335" s="205">
        <v>0</v>
      </c>
      <c r="R335" s="205">
        <f>Q335*H335</f>
        <v>0</v>
      </c>
      <c r="S335" s="205">
        <v>0</v>
      </c>
      <c r="T335" s="205">
        <f>S335*H335</f>
        <v>0</v>
      </c>
      <c r="U335" s="206" t="s">
        <v>1</v>
      </c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207" t="s">
        <v>194</v>
      </c>
      <c r="AT335" s="207" t="s">
        <v>132</v>
      </c>
      <c r="AU335" s="207" t="s">
        <v>79</v>
      </c>
      <c r="AY335" s="14" t="s">
        <v>130</v>
      </c>
      <c r="BE335" s="208">
        <f>IF(N335="základní",J335,0)</f>
        <v>0</v>
      </c>
      <c r="BF335" s="208">
        <f>IF(N335="snížená",J335,0)</f>
        <v>0</v>
      </c>
      <c r="BG335" s="208">
        <f>IF(N335="zákl. přenesená",J335,0)</f>
        <v>0</v>
      </c>
      <c r="BH335" s="208">
        <f>IF(N335="sníž. přenesená",J335,0)</f>
        <v>0</v>
      </c>
      <c r="BI335" s="208">
        <f>IF(N335="nulová",J335,0)</f>
        <v>0</v>
      </c>
      <c r="BJ335" s="14" t="s">
        <v>77</v>
      </c>
      <c r="BK335" s="208">
        <f>ROUND(I335*H335,2)</f>
        <v>0</v>
      </c>
      <c r="BL335" s="14" t="s">
        <v>194</v>
      </c>
      <c r="BM335" s="207" t="s">
        <v>864</v>
      </c>
    </row>
    <row r="336" spans="1:65" s="2" customFormat="1" ht="21.75" customHeight="1">
      <c r="A336" s="31"/>
      <c r="B336" s="32"/>
      <c r="C336" s="195" t="s">
        <v>865</v>
      </c>
      <c r="D336" s="195" t="s">
        <v>132</v>
      </c>
      <c r="E336" s="196" t="s">
        <v>866</v>
      </c>
      <c r="F336" s="197" t="s">
        <v>867</v>
      </c>
      <c r="G336" s="198" t="s">
        <v>244</v>
      </c>
      <c r="H336" s="199">
        <v>0.013</v>
      </c>
      <c r="I336" s="200"/>
      <c r="J336" s="201">
        <f>ROUND(I336*H336,2)</f>
        <v>0</v>
      </c>
      <c r="K336" s="202"/>
      <c r="L336" s="36"/>
      <c r="M336" s="203" t="s">
        <v>1</v>
      </c>
      <c r="N336" s="204" t="s">
        <v>37</v>
      </c>
      <c r="O336" s="68"/>
      <c r="P336" s="205">
        <f>O336*H336</f>
        <v>0</v>
      </c>
      <c r="Q336" s="205">
        <v>0</v>
      </c>
      <c r="R336" s="205">
        <f>Q336*H336</f>
        <v>0</v>
      </c>
      <c r="S336" s="205">
        <v>0</v>
      </c>
      <c r="T336" s="205">
        <f>S336*H336</f>
        <v>0</v>
      </c>
      <c r="U336" s="206" t="s">
        <v>1</v>
      </c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207" t="s">
        <v>194</v>
      </c>
      <c r="AT336" s="207" t="s">
        <v>132</v>
      </c>
      <c r="AU336" s="207" t="s">
        <v>79</v>
      </c>
      <c r="AY336" s="14" t="s">
        <v>130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4" t="s">
        <v>77</v>
      </c>
      <c r="BK336" s="208">
        <f>ROUND(I336*H336,2)</f>
        <v>0</v>
      </c>
      <c r="BL336" s="14" t="s">
        <v>194</v>
      </c>
      <c r="BM336" s="207" t="s">
        <v>868</v>
      </c>
    </row>
    <row r="337" spans="2:63" s="12" customFormat="1" ht="22.7" customHeight="1">
      <c r="B337" s="179"/>
      <c r="C337" s="180"/>
      <c r="D337" s="181" t="s">
        <v>71</v>
      </c>
      <c r="E337" s="193" t="s">
        <v>869</v>
      </c>
      <c r="F337" s="193" t="s">
        <v>870</v>
      </c>
      <c r="G337" s="180"/>
      <c r="H337" s="180"/>
      <c r="I337" s="183"/>
      <c r="J337" s="194">
        <f>BK337</f>
        <v>0</v>
      </c>
      <c r="K337" s="180"/>
      <c r="L337" s="185"/>
      <c r="M337" s="186"/>
      <c r="N337" s="187"/>
      <c r="O337" s="187"/>
      <c r="P337" s="188">
        <f>SUM(P338:P343)</f>
        <v>0</v>
      </c>
      <c r="Q337" s="187"/>
      <c r="R337" s="188">
        <f>SUM(R338:R343)</f>
        <v>8E-05</v>
      </c>
      <c r="S337" s="187"/>
      <c r="T337" s="188">
        <f>SUM(T338:T343)</f>
        <v>0</v>
      </c>
      <c r="U337" s="189"/>
      <c r="AR337" s="190" t="s">
        <v>79</v>
      </c>
      <c r="AT337" s="191" t="s">
        <v>71</v>
      </c>
      <c r="AU337" s="191" t="s">
        <v>77</v>
      </c>
      <c r="AY337" s="190" t="s">
        <v>130</v>
      </c>
      <c r="BK337" s="192">
        <f>SUM(BK338:BK343)</f>
        <v>0</v>
      </c>
    </row>
    <row r="338" spans="1:65" s="2" customFormat="1" ht="16.5" customHeight="1">
      <c r="A338" s="31"/>
      <c r="B338" s="32"/>
      <c r="C338" s="195" t="s">
        <v>871</v>
      </c>
      <c r="D338" s="195" t="s">
        <v>132</v>
      </c>
      <c r="E338" s="196" t="s">
        <v>872</v>
      </c>
      <c r="F338" s="197" t="s">
        <v>873</v>
      </c>
      <c r="G338" s="198" t="s">
        <v>554</v>
      </c>
      <c r="H338" s="199">
        <v>1</v>
      </c>
      <c r="I338" s="200"/>
      <c r="J338" s="201">
        <f aca="true" t="shared" si="100" ref="J338:J343">ROUND(I338*H338,2)</f>
        <v>0</v>
      </c>
      <c r="K338" s="202"/>
      <c r="L338" s="36"/>
      <c r="M338" s="203" t="s">
        <v>1</v>
      </c>
      <c r="N338" s="204" t="s">
        <v>37</v>
      </c>
      <c r="O338" s="68"/>
      <c r="P338" s="205">
        <f aca="true" t="shared" si="101" ref="P338:P343">O338*H338</f>
        <v>0</v>
      </c>
      <c r="Q338" s="205">
        <v>0</v>
      </c>
      <c r="R338" s="205">
        <f aca="true" t="shared" si="102" ref="R338:R343">Q338*H338</f>
        <v>0</v>
      </c>
      <c r="S338" s="205">
        <v>0</v>
      </c>
      <c r="T338" s="205">
        <f aca="true" t="shared" si="103" ref="T338:T343">S338*H338</f>
        <v>0</v>
      </c>
      <c r="U338" s="206" t="s">
        <v>1</v>
      </c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207" t="s">
        <v>194</v>
      </c>
      <c r="AT338" s="207" t="s">
        <v>132</v>
      </c>
      <c r="AU338" s="207" t="s">
        <v>79</v>
      </c>
      <c r="AY338" s="14" t="s">
        <v>130</v>
      </c>
      <c r="BE338" s="208">
        <f aca="true" t="shared" si="104" ref="BE338:BE343">IF(N338="základní",J338,0)</f>
        <v>0</v>
      </c>
      <c r="BF338" s="208">
        <f aca="true" t="shared" si="105" ref="BF338:BF343">IF(N338="snížená",J338,0)</f>
        <v>0</v>
      </c>
      <c r="BG338" s="208">
        <f aca="true" t="shared" si="106" ref="BG338:BG343">IF(N338="zákl. přenesená",J338,0)</f>
        <v>0</v>
      </c>
      <c r="BH338" s="208">
        <f aca="true" t="shared" si="107" ref="BH338:BH343">IF(N338="sníž. přenesená",J338,0)</f>
        <v>0</v>
      </c>
      <c r="BI338" s="208">
        <f aca="true" t="shared" si="108" ref="BI338:BI343">IF(N338="nulová",J338,0)</f>
        <v>0</v>
      </c>
      <c r="BJ338" s="14" t="s">
        <v>77</v>
      </c>
      <c r="BK338" s="208">
        <f aca="true" t="shared" si="109" ref="BK338:BK343">ROUND(I338*H338,2)</f>
        <v>0</v>
      </c>
      <c r="BL338" s="14" t="s">
        <v>194</v>
      </c>
      <c r="BM338" s="207" t="s">
        <v>874</v>
      </c>
    </row>
    <row r="339" spans="1:65" s="2" customFormat="1" ht="21.75" customHeight="1">
      <c r="A339" s="31"/>
      <c r="B339" s="32"/>
      <c r="C339" s="195" t="s">
        <v>875</v>
      </c>
      <c r="D339" s="195" t="s">
        <v>132</v>
      </c>
      <c r="E339" s="196" t="s">
        <v>876</v>
      </c>
      <c r="F339" s="197" t="s">
        <v>877</v>
      </c>
      <c r="G339" s="198" t="s">
        <v>878</v>
      </c>
      <c r="H339" s="199">
        <v>6</v>
      </c>
      <c r="I339" s="200"/>
      <c r="J339" s="201">
        <f t="shared" si="100"/>
        <v>0</v>
      </c>
      <c r="K339" s="202"/>
      <c r="L339" s="36"/>
      <c r="M339" s="203" t="s">
        <v>1</v>
      </c>
      <c r="N339" s="204" t="s">
        <v>37</v>
      </c>
      <c r="O339" s="68"/>
      <c r="P339" s="205">
        <f t="shared" si="101"/>
        <v>0</v>
      </c>
      <c r="Q339" s="205">
        <v>0</v>
      </c>
      <c r="R339" s="205">
        <f t="shared" si="102"/>
        <v>0</v>
      </c>
      <c r="S339" s="205">
        <v>0</v>
      </c>
      <c r="T339" s="205">
        <f t="shared" si="103"/>
        <v>0</v>
      </c>
      <c r="U339" s="206" t="s">
        <v>1</v>
      </c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207" t="s">
        <v>194</v>
      </c>
      <c r="AT339" s="207" t="s">
        <v>132</v>
      </c>
      <c r="AU339" s="207" t="s">
        <v>79</v>
      </c>
      <c r="AY339" s="14" t="s">
        <v>130</v>
      </c>
      <c r="BE339" s="208">
        <f t="shared" si="104"/>
        <v>0</v>
      </c>
      <c r="BF339" s="208">
        <f t="shared" si="105"/>
        <v>0</v>
      </c>
      <c r="BG339" s="208">
        <f t="shared" si="106"/>
        <v>0</v>
      </c>
      <c r="BH339" s="208">
        <f t="shared" si="107"/>
        <v>0</v>
      </c>
      <c r="BI339" s="208">
        <f t="shared" si="108"/>
        <v>0</v>
      </c>
      <c r="BJ339" s="14" t="s">
        <v>77</v>
      </c>
      <c r="BK339" s="208">
        <f t="shared" si="109"/>
        <v>0</v>
      </c>
      <c r="BL339" s="14" t="s">
        <v>194</v>
      </c>
      <c r="BM339" s="207" t="s">
        <v>879</v>
      </c>
    </row>
    <row r="340" spans="1:65" s="2" customFormat="1" ht="21.75" customHeight="1">
      <c r="A340" s="31"/>
      <c r="B340" s="32"/>
      <c r="C340" s="209" t="s">
        <v>880</v>
      </c>
      <c r="D340" s="209" t="s">
        <v>255</v>
      </c>
      <c r="E340" s="210" t="s">
        <v>881</v>
      </c>
      <c r="F340" s="211" t="s">
        <v>882</v>
      </c>
      <c r="G340" s="212" t="s">
        <v>554</v>
      </c>
      <c r="H340" s="213">
        <v>1</v>
      </c>
      <c r="I340" s="214"/>
      <c r="J340" s="215">
        <f t="shared" si="100"/>
        <v>0</v>
      </c>
      <c r="K340" s="216"/>
      <c r="L340" s="217"/>
      <c r="M340" s="218" t="s">
        <v>1</v>
      </c>
      <c r="N340" s="219" t="s">
        <v>37</v>
      </c>
      <c r="O340" s="68"/>
      <c r="P340" s="205">
        <f t="shared" si="101"/>
        <v>0</v>
      </c>
      <c r="Q340" s="205">
        <v>0</v>
      </c>
      <c r="R340" s="205">
        <f t="shared" si="102"/>
        <v>0</v>
      </c>
      <c r="S340" s="205">
        <v>0</v>
      </c>
      <c r="T340" s="205">
        <f t="shared" si="103"/>
        <v>0</v>
      </c>
      <c r="U340" s="206" t="s">
        <v>1</v>
      </c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207" t="s">
        <v>259</v>
      </c>
      <c r="AT340" s="207" t="s">
        <v>255</v>
      </c>
      <c r="AU340" s="207" t="s">
        <v>79</v>
      </c>
      <c r="AY340" s="14" t="s">
        <v>130</v>
      </c>
      <c r="BE340" s="208">
        <f t="shared" si="104"/>
        <v>0</v>
      </c>
      <c r="BF340" s="208">
        <f t="shared" si="105"/>
        <v>0</v>
      </c>
      <c r="BG340" s="208">
        <f t="shared" si="106"/>
        <v>0</v>
      </c>
      <c r="BH340" s="208">
        <f t="shared" si="107"/>
        <v>0</v>
      </c>
      <c r="BI340" s="208">
        <f t="shared" si="108"/>
        <v>0</v>
      </c>
      <c r="BJ340" s="14" t="s">
        <v>77</v>
      </c>
      <c r="BK340" s="208">
        <f t="shared" si="109"/>
        <v>0</v>
      </c>
      <c r="BL340" s="14" t="s">
        <v>194</v>
      </c>
      <c r="BM340" s="207" t="s">
        <v>883</v>
      </c>
    </row>
    <row r="341" spans="1:65" s="2" customFormat="1" ht="21.75" customHeight="1">
      <c r="A341" s="31"/>
      <c r="B341" s="32"/>
      <c r="C341" s="195" t="s">
        <v>884</v>
      </c>
      <c r="D341" s="195" t="s">
        <v>132</v>
      </c>
      <c r="E341" s="196" t="s">
        <v>885</v>
      </c>
      <c r="F341" s="197" t="s">
        <v>886</v>
      </c>
      <c r="G341" s="198" t="s">
        <v>140</v>
      </c>
      <c r="H341" s="199">
        <v>1</v>
      </c>
      <c r="I341" s="200"/>
      <c r="J341" s="201">
        <f t="shared" si="100"/>
        <v>0</v>
      </c>
      <c r="K341" s="202"/>
      <c r="L341" s="36"/>
      <c r="M341" s="203" t="s">
        <v>1</v>
      </c>
      <c r="N341" s="204" t="s">
        <v>37</v>
      </c>
      <c r="O341" s="68"/>
      <c r="P341" s="205">
        <f t="shared" si="101"/>
        <v>0</v>
      </c>
      <c r="Q341" s="205">
        <v>8E-05</v>
      </c>
      <c r="R341" s="205">
        <f t="shared" si="102"/>
        <v>8E-05</v>
      </c>
      <c r="S341" s="205">
        <v>0</v>
      </c>
      <c r="T341" s="205">
        <f t="shared" si="103"/>
        <v>0</v>
      </c>
      <c r="U341" s="206" t="s">
        <v>1</v>
      </c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207" t="s">
        <v>194</v>
      </c>
      <c r="AT341" s="207" t="s">
        <v>132</v>
      </c>
      <c r="AU341" s="207" t="s">
        <v>79</v>
      </c>
      <c r="AY341" s="14" t="s">
        <v>130</v>
      </c>
      <c r="BE341" s="208">
        <f t="shared" si="104"/>
        <v>0</v>
      </c>
      <c r="BF341" s="208">
        <f t="shared" si="105"/>
        <v>0</v>
      </c>
      <c r="BG341" s="208">
        <f t="shared" si="106"/>
        <v>0</v>
      </c>
      <c r="BH341" s="208">
        <f t="shared" si="107"/>
        <v>0</v>
      </c>
      <c r="BI341" s="208">
        <f t="shared" si="108"/>
        <v>0</v>
      </c>
      <c r="BJ341" s="14" t="s">
        <v>77</v>
      </c>
      <c r="BK341" s="208">
        <f t="shared" si="109"/>
        <v>0</v>
      </c>
      <c r="BL341" s="14" t="s">
        <v>194</v>
      </c>
      <c r="BM341" s="207" t="s">
        <v>887</v>
      </c>
    </row>
    <row r="342" spans="1:65" s="2" customFormat="1" ht="33" customHeight="1">
      <c r="A342" s="31"/>
      <c r="B342" s="32"/>
      <c r="C342" s="209" t="s">
        <v>888</v>
      </c>
      <c r="D342" s="209" t="s">
        <v>255</v>
      </c>
      <c r="E342" s="210" t="s">
        <v>889</v>
      </c>
      <c r="F342" s="211" t="s">
        <v>890</v>
      </c>
      <c r="G342" s="212" t="s">
        <v>140</v>
      </c>
      <c r="H342" s="213">
        <v>1</v>
      </c>
      <c r="I342" s="214"/>
      <c r="J342" s="215">
        <f t="shared" si="100"/>
        <v>0</v>
      </c>
      <c r="K342" s="216"/>
      <c r="L342" s="217"/>
      <c r="M342" s="218" t="s">
        <v>1</v>
      </c>
      <c r="N342" s="219" t="s">
        <v>37</v>
      </c>
      <c r="O342" s="68"/>
      <c r="P342" s="205">
        <f t="shared" si="101"/>
        <v>0</v>
      </c>
      <c r="Q342" s="205">
        <v>0</v>
      </c>
      <c r="R342" s="205">
        <f t="shared" si="102"/>
        <v>0</v>
      </c>
      <c r="S342" s="205">
        <v>0</v>
      </c>
      <c r="T342" s="205">
        <f t="shared" si="103"/>
        <v>0</v>
      </c>
      <c r="U342" s="206" t="s">
        <v>1</v>
      </c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207" t="s">
        <v>259</v>
      </c>
      <c r="AT342" s="207" t="s">
        <v>255</v>
      </c>
      <c r="AU342" s="207" t="s">
        <v>79</v>
      </c>
      <c r="AY342" s="14" t="s">
        <v>130</v>
      </c>
      <c r="BE342" s="208">
        <f t="shared" si="104"/>
        <v>0</v>
      </c>
      <c r="BF342" s="208">
        <f t="shared" si="105"/>
        <v>0</v>
      </c>
      <c r="BG342" s="208">
        <f t="shared" si="106"/>
        <v>0</v>
      </c>
      <c r="BH342" s="208">
        <f t="shared" si="107"/>
        <v>0</v>
      </c>
      <c r="BI342" s="208">
        <f t="shared" si="108"/>
        <v>0</v>
      </c>
      <c r="BJ342" s="14" t="s">
        <v>77</v>
      </c>
      <c r="BK342" s="208">
        <f t="shared" si="109"/>
        <v>0</v>
      </c>
      <c r="BL342" s="14" t="s">
        <v>194</v>
      </c>
      <c r="BM342" s="207" t="s">
        <v>891</v>
      </c>
    </row>
    <row r="343" spans="1:65" s="2" customFormat="1" ht="21.75" customHeight="1">
      <c r="A343" s="31"/>
      <c r="B343" s="32"/>
      <c r="C343" s="195" t="s">
        <v>892</v>
      </c>
      <c r="D343" s="195" t="s">
        <v>132</v>
      </c>
      <c r="E343" s="196" t="s">
        <v>893</v>
      </c>
      <c r="F343" s="197" t="s">
        <v>894</v>
      </c>
      <c r="G343" s="198" t="s">
        <v>244</v>
      </c>
      <c r="H343" s="199">
        <v>1.865</v>
      </c>
      <c r="I343" s="200"/>
      <c r="J343" s="201">
        <f t="shared" si="100"/>
        <v>0</v>
      </c>
      <c r="K343" s="202"/>
      <c r="L343" s="36"/>
      <c r="M343" s="203" t="s">
        <v>1</v>
      </c>
      <c r="N343" s="204" t="s">
        <v>37</v>
      </c>
      <c r="O343" s="68"/>
      <c r="P343" s="205">
        <f t="shared" si="101"/>
        <v>0</v>
      </c>
      <c r="Q343" s="205">
        <v>0</v>
      </c>
      <c r="R343" s="205">
        <f t="shared" si="102"/>
        <v>0</v>
      </c>
      <c r="S343" s="205">
        <v>0</v>
      </c>
      <c r="T343" s="205">
        <f t="shared" si="103"/>
        <v>0</v>
      </c>
      <c r="U343" s="206" t="s">
        <v>1</v>
      </c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207" t="s">
        <v>194</v>
      </c>
      <c r="AT343" s="207" t="s">
        <v>132</v>
      </c>
      <c r="AU343" s="207" t="s">
        <v>79</v>
      </c>
      <c r="AY343" s="14" t="s">
        <v>130</v>
      </c>
      <c r="BE343" s="208">
        <f t="shared" si="104"/>
        <v>0</v>
      </c>
      <c r="BF343" s="208">
        <f t="shared" si="105"/>
        <v>0</v>
      </c>
      <c r="BG343" s="208">
        <f t="shared" si="106"/>
        <v>0</v>
      </c>
      <c r="BH343" s="208">
        <f t="shared" si="107"/>
        <v>0</v>
      </c>
      <c r="BI343" s="208">
        <f t="shared" si="108"/>
        <v>0</v>
      </c>
      <c r="BJ343" s="14" t="s">
        <v>77</v>
      </c>
      <c r="BK343" s="208">
        <f t="shared" si="109"/>
        <v>0</v>
      </c>
      <c r="BL343" s="14" t="s">
        <v>194</v>
      </c>
      <c r="BM343" s="207" t="s">
        <v>895</v>
      </c>
    </row>
    <row r="344" spans="2:63" s="12" customFormat="1" ht="22.7" customHeight="1">
      <c r="B344" s="179"/>
      <c r="C344" s="180"/>
      <c r="D344" s="181" t="s">
        <v>71</v>
      </c>
      <c r="E344" s="193" t="s">
        <v>896</v>
      </c>
      <c r="F344" s="193" t="s">
        <v>897</v>
      </c>
      <c r="G344" s="180"/>
      <c r="H344" s="180"/>
      <c r="I344" s="183"/>
      <c r="J344" s="194">
        <f>BK344</f>
        <v>0</v>
      </c>
      <c r="K344" s="180"/>
      <c r="L344" s="185"/>
      <c r="M344" s="186"/>
      <c r="N344" s="187"/>
      <c r="O344" s="187"/>
      <c r="P344" s="188">
        <f>P345</f>
        <v>0</v>
      </c>
      <c r="Q344" s="187"/>
      <c r="R344" s="188">
        <f>R345</f>
        <v>0</v>
      </c>
      <c r="S344" s="187"/>
      <c r="T344" s="188">
        <f>T345</f>
        <v>0</v>
      </c>
      <c r="U344" s="189"/>
      <c r="AR344" s="190" t="s">
        <v>79</v>
      </c>
      <c r="AT344" s="191" t="s">
        <v>71</v>
      </c>
      <c r="AU344" s="191" t="s">
        <v>77</v>
      </c>
      <c r="AY344" s="190" t="s">
        <v>130</v>
      </c>
      <c r="BK344" s="192">
        <f>BK345</f>
        <v>0</v>
      </c>
    </row>
    <row r="345" spans="1:65" s="2" customFormat="1" ht="21.75" customHeight="1">
      <c r="A345" s="31"/>
      <c r="B345" s="32"/>
      <c r="C345" s="195" t="s">
        <v>898</v>
      </c>
      <c r="D345" s="195" t="s">
        <v>132</v>
      </c>
      <c r="E345" s="196" t="s">
        <v>899</v>
      </c>
      <c r="F345" s="197" t="s">
        <v>900</v>
      </c>
      <c r="G345" s="198" t="s">
        <v>135</v>
      </c>
      <c r="H345" s="199">
        <v>138.38</v>
      </c>
      <c r="I345" s="200"/>
      <c r="J345" s="201">
        <f>ROUND(I345*H345,2)</f>
        <v>0</v>
      </c>
      <c r="K345" s="202"/>
      <c r="L345" s="36"/>
      <c r="M345" s="203" t="s">
        <v>1</v>
      </c>
      <c r="N345" s="204" t="s">
        <v>37</v>
      </c>
      <c r="O345" s="68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5">
        <f>S345*H345</f>
        <v>0</v>
      </c>
      <c r="U345" s="206" t="s">
        <v>1</v>
      </c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207" t="s">
        <v>194</v>
      </c>
      <c r="AT345" s="207" t="s">
        <v>132</v>
      </c>
      <c r="AU345" s="207" t="s">
        <v>79</v>
      </c>
      <c r="AY345" s="14" t="s">
        <v>130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4" t="s">
        <v>77</v>
      </c>
      <c r="BK345" s="208">
        <f>ROUND(I345*H345,2)</f>
        <v>0</v>
      </c>
      <c r="BL345" s="14" t="s">
        <v>194</v>
      </c>
      <c r="BM345" s="207" t="s">
        <v>901</v>
      </c>
    </row>
    <row r="346" spans="2:63" s="12" customFormat="1" ht="22.7" customHeight="1">
      <c r="B346" s="179"/>
      <c r="C346" s="180"/>
      <c r="D346" s="181" t="s">
        <v>71</v>
      </c>
      <c r="E346" s="193" t="s">
        <v>902</v>
      </c>
      <c r="F346" s="193" t="s">
        <v>903</v>
      </c>
      <c r="G346" s="180"/>
      <c r="H346" s="180"/>
      <c r="I346" s="183"/>
      <c r="J346" s="194">
        <f>BK346</f>
        <v>0</v>
      </c>
      <c r="K346" s="180"/>
      <c r="L346" s="185"/>
      <c r="M346" s="186"/>
      <c r="N346" s="187"/>
      <c r="O346" s="187"/>
      <c r="P346" s="188">
        <f>SUM(P347:P353)</f>
        <v>0</v>
      </c>
      <c r="Q346" s="187"/>
      <c r="R346" s="188">
        <f>SUM(R347:R353)</f>
        <v>0.16709048999999998</v>
      </c>
      <c r="S346" s="187"/>
      <c r="T346" s="188">
        <f>SUM(T347:T353)</f>
        <v>0</v>
      </c>
      <c r="U346" s="189"/>
      <c r="AR346" s="190" t="s">
        <v>79</v>
      </c>
      <c r="AT346" s="191" t="s">
        <v>71</v>
      </c>
      <c r="AU346" s="191" t="s">
        <v>77</v>
      </c>
      <c r="AY346" s="190" t="s">
        <v>130</v>
      </c>
      <c r="BK346" s="192">
        <f>SUM(BK347:BK353)</f>
        <v>0</v>
      </c>
    </row>
    <row r="347" spans="1:65" s="2" customFormat="1" ht="21.75" customHeight="1">
      <c r="A347" s="31"/>
      <c r="B347" s="32"/>
      <c r="C347" s="195" t="s">
        <v>904</v>
      </c>
      <c r="D347" s="195" t="s">
        <v>132</v>
      </c>
      <c r="E347" s="196" t="s">
        <v>905</v>
      </c>
      <c r="F347" s="197" t="s">
        <v>906</v>
      </c>
      <c r="G347" s="198" t="s">
        <v>135</v>
      </c>
      <c r="H347" s="199">
        <v>341.001</v>
      </c>
      <c r="I347" s="200"/>
      <c r="J347" s="201">
        <f aca="true" t="shared" si="110" ref="J347:J353">ROUND(I347*H347,2)</f>
        <v>0</v>
      </c>
      <c r="K347" s="202"/>
      <c r="L347" s="36"/>
      <c r="M347" s="203" t="s">
        <v>1</v>
      </c>
      <c r="N347" s="204" t="s">
        <v>37</v>
      </c>
      <c r="O347" s="68"/>
      <c r="P347" s="205">
        <f aca="true" t="shared" si="111" ref="P347:P353">O347*H347</f>
        <v>0</v>
      </c>
      <c r="Q347" s="205">
        <v>0</v>
      </c>
      <c r="R347" s="205">
        <f aca="true" t="shared" si="112" ref="R347:R353">Q347*H347</f>
        <v>0</v>
      </c>
      <c r="S347" s="205">
        <v>0</v>
      </c>
      <c r="T347" s="205">
        <f aca="true" t="shared" si="113" ref="T347:T353">S347*H347</f>
        <v>0</v>
      </c>
      <c r="U347" s="206" t="s">
        <v>1</v>
      </c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207" t="s">
        <v>194</v>
      </c>
      <c r="AT347" s="207" t="s">
        <v>132</v>
      </c>
      <c r="AU347" s="207" t="s">
        <v>79</v>
      </c>
      <c r="AY347" s="14" t="s">
        <v>130</v>
      </c>
      <c r="BE347" s="208">
        <f aca="true" t="shared" si="114" ref="BE347:BE353">IF(N347="základní",J347,0)</f>
        <v>0</v>
      </c>
      <c r="BF347" s="208">
        <f aca="true" t="shared" si="115" ref="BF347:BF353">IF(N347="snížená",J347,0)</f>
        <v>0</v>
      </c>
      <c r="BG347" s="208">
        <f aca="true" t="shared" si="116" ref="BG347:BG353">IF(N347="zákl. přenesená",J347,0)</f>
        <v>0</v>
      </c>
      <c r="BH347" s="208">
        <f aca="true" t="shared" si="117" ref="BH347:BH353">IF(N347="sníž. přenesená",J347,0)</f>
        <v>0</v>
      </c>
      <c r="BI347" s="208">
        <f aca="true" t="shared" si="118" ref="BI347:BI353">IF(N347="nulová",J347,0)</f>
        <v>0</v>
      </c>
      <c r="BJ347" s="14" t="s">
        <v>77</v>
      </c>
      <c r="BK347" s="208">
        <f aca="true" t="shared" si="119" ref="BK347:BK353">ROUND(I347*H347,2)</f>
        <v>0</v>
      </c>
      <c r="BL347" s="14" t="s">
        <v>194</v>
      </c>
      <c r="BM347" s="207" t="s">
        <v>907</v>
      </c>
    </row>
    <row r="348" spans="1:65" s="2" customFormat="1" ht="21.75" customHeight="1">
      <c r="A348" s="31"/>
      <c r="B348" s="32"/>
      <c r="C348" s="195" t="s">
        <v>908</v>
      </c>
      <c r="D348" s="195" t="s">
        <v>132</v>
      </c>
      <c r="E348" s="196" t="s">
        <v>909</v>
      </c>
      <c r="F348" s="197" t="s">
        <v>910</v>
      </c>
      <c r="G348" s="198" t="s">
        <v>156</v>
      </c>
      <c r="H348" s="199">
        <v>9</v>
      </c>
      <c r="I348" s="200"/>
      <c r="J348" s="201">
        <f t="shared" si="110"/>
        <v>0</v>
      </c>
      <c r="K348" s="202"/>
      <c r="L348" s="36"/>
      <c r="M348" s="203" t="s">
        <v>1</v>
      </c>
      <c r="N348" s="204" t="s">
        <v>37</v>
      </c>
      <c r="O348" s="68"/>
      <c r="P348" s="205">
        <f t="shared" si="111"/>
        <v>0</v>
      </c>
      <c r="Q348" s="205">
        <v>0</v>
      </c>
      <c r="R348" s="205">
        <f t="shared" si="112"/>
        <v>0</v>
      </c>
      <c r="S348" s="205">
        <v>0</v>
      </c>
      <c r="T348" s="205">
        <f t="shared" si="113"/>
        <v>0</v>
      </c>
      <c r="U348" s="206" t="s">
        <v>1</v>
      </c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207" t="s">
        <v>194</v>
      </c>
      <c r="AT348" s="207" t="s">
        <v>132</v>
      </c>
      <c r="AU348" s="207" t="s">
        <v>79</v>
      </c>
      <c r="AY348" s="14" t="s">
        <v>130</v>
      </c>
      <c r="BE348" s="208">
        <f t="shared" si="114"/>
        <v>0</v>
      </c>
      <c r="BF348" s="208">
        <f t="shared" si="115"/>
        <v>0</v>
      </c>
      <c r="BG348" s="208">
        <f t="shared" si="116"/>
        <v>0</v>
      </c>
      <c r="BH348" s="208">
        <f t="shared" si="117"/>
        <v>0</v>
      </c>
      <c r="BI348" s="208">
        <f t="shared" si="118"/>
        <v>0</v>
      </c>
      <c r="BJ348" s="14" t="s">
        <v>77</v>
      </c>
      <c r="BK348" s="208">
        <f t="shared" si="119"/>
        <v>0</v>
      </c>
      <c r="BL348" s="14" t="s">
        <v>194</v>
      </c>
      <c r="BM348" s="207" t="s">
        <v>911</v>
      </c>
    </row>
    <row r="349" spans="1:65" s="2" customFormat="1" ht="21.75" customHeight="1">
      <c r="A349" s="31"/>
      <c r="B349" s="32"/>
      <c r="C349" s="209" t="s">
        <v>912</v>
      </c>
      <c r="D349" s="209" t="s">
        <v>255</v>
      </c>
      <c r="E349" s="210" t="s">
        <v>913</v>
      </c>
      <c r="F349" s="211" t="s">
        <v>914</v>
      </c>
      <c r="G349" s="212" t="s">
        <v>156</v>
      </c>
      <c r="H349" s="213">
        <v>9.45</v>
      </c>
      <c r="I349" s="214"/>
      <c r="J349" s="215">
        <f t="shared" si="110"/>
        <v>0</v>
      </c>
      <c r="K349" s="216"/>
      <c r="L349" s="217"/>
      <c r="M349" s="218" t="s">
        <v>1</v>
      </c>
      <c r="N349" s="219" t="s">
        <v>37</v>
      </c>
      <c r="O349" s="68"/>
      <c r="P349" s="205">
        <f t="shared" si="111"/>
        <v>0</v>
      </c>
      <c r="Q349" s="205">
        <v>0</v>
      </c>
      <c r="R349" s="205">
        <f t="shared" si="112"/>
        <v>0</v>
      </c>
      <c r="S349" s="205">
        <v>0</v>
      </c>
      <c r="T349" s="205">
        <f t="shared" si="113"/>
        <v>0</v>
      </c>
      <c r="U349" s="206" t="s">
        <v>1</v>
      </c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207" t="s">
        <v>259</v>
      </c>
      <c r="AT349" s="207" t="s">
        <v>255</v>
      </c>
      <c r="AU349" s="207" t="s">
        <v>79</v>
      </c>
      <c r="AY349" s="14" t="s">
        <v>130</v>
      </c>
      <c r="BE349" s="208">
        <f t="shared" si="114"/>
        <v>0</v>
      </c>
      <c r="BF349" s="208">
        <f t="shared" si="115"/>
        <v>0</v>
      </c>
      <c r="BG349" s="208">
        <f t="shared" si="116"/>
        <v>0</v>
      </c>
      <c r="BH349" s="208">
        <f t="shared" si="117"/>
        <v>0</v>
      </c>
      <c r="BI349" s="208">
        <f t="shared" si="118"/>
        <v>0</v>
      </c>
      <c r="BJ349" s="14" t="s">
        <v>77</v>
      </c>
      <c r="BK349" s="208">
        <f t="shared" si="119"/>
        <v>0</v>
      </c>
      <c r="BL349" s="14" t="s">
        <v>194</v>
      </c>
      <c r="BM349" s="207" t="s">
        <v>915</v>
      </c>
    </row>
    <row r="350" spans="1:65" s="2" customFormat="1" ht="21.75" customHeight="1">
      <c r="A350" s="31"/>
      <c r="B350" s="32"/>
      <c r="C350" s="195" t="s">
        <v>916</v>
      </c>
      <c r="D350" s="195" t="s">
        <v>132</v>
      </c>
      <c r="E350" s="196" t="s">
        <v>917</v>
      </c>
      <c r="F350" s="197" t="s">
        <v>918</v>
      </c>
      <c r="G350" s="198" t="s">
        <v>135</v>
      </c>
      <c r="H350" s="199">
        <v>6.84</v>
      </c>
      <c r="I350" s="200"/>
      <c r="J350" s="201">
        <f t="shared" si="110"/>
        <v>0</v>
      </c>
      <c r="K350" s="202"/>
      <c r="L350" s="36"/>
      <c r="M350" s="203" t="s">
        <v>1</v>
      </c>
      <c r="N350" s="204" t="s">
        <v>37</v>
      </c>
      <c r="O350" s="68"/>
      <c r="P350" s="205">
        <f t="shared" si="111"/>
        <v>0</v>
      </c>
      <c r="Q350" s="205">
        <v>0</v>
      </c>
      <c r="R350" s="205">
        <f t="shared" si="112"/>
        <v>0</v>
      </c>
      <c r="S350" s="205">
        <v>0</v>
      </c>
      <c r="T350" s="205">
        <f t="shared" si="113"/>
        <v>0</v>
      </c>
      <c r="U350" s="206" t="s">
        <v>1</v>
      </c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207" t="s">
        <v>194</v>
      </c>
      <c r="AT350" s="207" t="s">
        <v>132</v>
      </c>
      <c r="AU350" s="207" t="s">
        <v>79</v>
      </c>
      <c r="AY350" s="14" t="s">
        <v>130</v>
      </c>
      <c r="BE350" s="208">
        <f t="shared" si="114"/>
        <v>0</v>
      </c>
      <c r="BF350" s="208">
        <f t="shared" si="115"/>
        <v>0</v>
      </c>
      <c r="BG350" s="208">
        <f t="shared" si="116"/>
        <v>0</v>
      </c>
      <c r="BH350" s="208">
        <f t="shared" si="117"/>
        <v>0</v>
      </c>
      <c r="BI350" s="208">
        <f t="shared" si="118"/>
        <v>0</v>
      </c>
      <c r="BJ350" s="14" t="s">
        <v>77</v>
      </c>
      <c r="BK350" s="208">
        <f t="shared" si="119"/>
        <v>0</v>
      </c>
      <c r="BL350" s="14" t="s">
        <v>194</v>
      </c>
      <c r="BM350" s="207" t="s">
        <v>919</v>
      </c>
    </row>
    <row r="351" spans="1:65" s="2" customFormat="1" ht="16.5" customHeight="1">
      <c r="A351" s="31"/>
      <c r="B351" s="32"/>
      <c r="C351" s="209" t="s">
        <v>920</v>
      </c>
      <c r="D351" s="209" t="s">
        <v>255</v>
      </c>
      <c r="E351" s="210" t="s">
        <v>921</v>
      </c>
      <c r="F351" s="211" t="s">
        <v>922</v>
      </c>
      <c r="G351" s="212" t="s">
        <v>135</v>
      </c>
      <c r="H351" s="213">
        <v>7.182</v>
      </c>
      <c r="I351" s="214"/>
      <c r="J351" s="215">
        <f t="shared" si="110"/>
        <v>0</v>
      </c>
      <c r="K351" s="216"/>
      <c r="L351" s="217"/>
      <c r="M351" s="218" t="s">
        <v>1</v>
      </c>
      <c r="N351" s="219" t="s">
        <v>37</v>
      </c>
      <c r="O351" s="68"/>
      <c r="P351" s="205">
        <f t="shared" si="111"/>
        <v>0</v>
      </c>
      <c r="Q351" s="205">
        <v>0</v>
      </c>
      <c r="R351" s="205">
        <f t="shared" si="112"/>
        <v>0</v>
      </c>
      <c r="S351" s="205">
        <v>0</v>
      </c>
      <c r="T351" s="205">
        <f t="shared" si="113"/>
        <v>0</v>
      </c>
      <c r="U351" s="206" t="s">
        <v>1</v>
      </c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207" t="s">
        <v>259</v>
      </c>
      <c r="AT351" s="207" t="s">
        <v>255</v>
      </c>
      <c r="AU351" s="207" t="s">
        <v>79</v>
      </c>
      <c r="AY351" s="14" t="s">
        <v>130</v>
      </c>
      <c r="BE351" s="208">
        <f t="shared" si="114"/>
        <v>0</v>
      </c>
      <c r="BF351" s="208">
        <f t="shared" si="115"/>
        <v>0</v>
      </c>
      <c r="BG351" s="208">
        <f t="shared" si="116"/>
        <v>0</v>
      </c>
      <c r="BH351" s="208">
        <f t="shared" si="117"/>
        <v>0</v>
      </c>
      <c r="BI351" s="208">
        <f t="shared" si="118"/>
        <v>0</v>
      </c>
      <c r="BJ351" s="14" t="s">
        <v>77</v>
      </c>
      <c r="BK351" s="208">
        <f t="shared" si="119"/>
        <v>0</v>
      </c>
      <c r="BL351" s="14" t="s">
        <v>194</v>
      </c>
      <c r="BM351" s="207" t="s">
        <v>923</v>
      </c>
    </row>
    <row r="352" spans="1:65" s="2" customFormat="1" ht="21.75" customHeight="1">
      <c r="A352" s="31"/>
      <c r="B352" s="32"/>
      <c r="C352" s="195" t="s">
        <v>924</v>
      </c>
      <c r="D352" s="195" t="s">
        <v>132</v>
      </c>
      <c r="E352" s="196" t="s">
        <v>925</v>
      </c>
      <c r="F352" s="197" t="s">
        <v>926</v>
      </c>
      <c r="G352" s="198" t="s">
        <v>135</v>
      </c>
      <c r="H352" s="199">
        <v>341.001</v>
      </c>
      <c r="I352" s="200"/>
      <c r="J352" s="201">
        <f t="shared" si="110"/>
        <v>0</v>
      </c>
      <c r="K352" s="202"/>
      <c r="L352" s="36"/>
      <c r="M352" s="203" t="s">
        <v>1</v>
      </c>
      <c r="N352" s="204" t="s">
        <v>37</v>
      </c>
      <c r="O352" s="68"/>
      <c r="P352" s="205">
        <f t="shared" si="111"/>
        <v>0</v>
      </c>
      <c r="Q352" s="205">
        <v>0.0002</v>
      </c>
      <c r="R352" s="205">
        <f t="shared" si="112"/>
        <v>0.0682002</v>
      </c>
      <c r="S352" s="205">
        <v>0</v>
      </c>
      <c r="T352" s="205">
        <f t="shared" si="113"/>
        <v>0</v>
      </c>
      <c r="U352" s="206" t="s">
        <v>1</v>
      </c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207" t="s">
        <v>194</v>
      </c>
      <c r="AT352" s="207" t="s">
        <v>132</v>
      </c>
      <c r="AU352" s="207" t="s">
        <v>79</v>
      </c>
      <c r="AY352" s="14" t="s">
        <v>130</v>
      </c>
      <c r="BE352" s="208">
        <f t="shared" si="114"/>
        <v>0</v>
      </c>
      <c r="BF352" s="208">
        <f t="shared" si="115"/>
        <v>0</v>
      </c>
      <c r="BG352" s="208">
        <f t="shared" si="116"/>
        <v>0</v>
      </c>
      <c r="BH352" s="208">
        <f t="shared" si="117"/>
        <v>0</v>
      </c>
      <c r="BI352" s="208">
        <f t="shared" si="118"/>
        <v>0</v>
      </c>
      <c r="BJ352" s="14" t="s">
        <v>77</v>
      </c>
      <c r="BK352" s="208">
        <f t="shared" si="119"/>
        <v>0</v>
      </c>
      <c r="BL352" s="14" t="s">
        <v>194</v>
      </c>
      <c r="BM352" s="207" t="s">
        <v>927</v>
      </c>
    </row>
    <row r="353" spans="1:65" s="2" customFormat="1" ht="21.75" customHeight="1">
      <c r="A353" s="31"/>
      <c r="B353" s="32"/>
      <c r="C353" s="195" t="s">
        <v>928</v>
      </c>
      <c r="D353" s="195" t="s">
        <v>132</v>
      </c>
      <c r="E353" s="196" t="s">
        <v>929</v>
      </c>
      <c r="F353" s="197" t="s">
        <v>930</v>
      </c>
      <c r="G353" s="198" t="s">
        <v>135</v>
      </c>
      <c r="H353" s="199">
        <v>341.001</v>
      </c>
      <c r="I353" s="200"/>
      <c r="J353" s="201">
        <f t="shared" si="110"/>
        <v>0</v>
      </c>
      <c r="K353" s="202"/>
      <c r="L353" s="36"/>
      <c r="M353" s="203" t="s">
        <v>1</v>
      </c>
      <c r="N353" s="204" t="s">
        <v>37</v>
      </c>
      <c r="O353" s="68"/>
      <c r="P353" s="205">
        <f t="shared" si="111"/>
        <v>0</v>
      </c>
      <c r="Q353" s="205">
        <v>0.00029</v>
      </c>
      <c r="R353" s="205">
        <f t="shared" si="112"/>
        <v>0.09889028999999999</v>
      </c>
      <c r="S353" s="205">
        <v>0</v>
      </c>
      <c r="T353" s="205">
        <f t="shared" si="113"/>
        <v>0</v>
      </c>
      <c r="U353" s="206" t="s">
        <v>1</v>
      </c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207" t="s">
        <v>194</v>
      </c>
      <c r="AT353" s="207" t="s">
        <v>132</v>
      </c>
      <c r="AU353" s="207" t="s">
        <v>79</v>
      </c>
      <c r="AY353" s="14" t="s">
        <v>130</v>
      </c>
      <c r="BE353" s="208">
        <f t="shared" si="114"/>
        <v>0</v>
      </c>
      <c r="BF353" s="208">
        <f t="shared" si="115"/>
        <v>0</v>
      </c>
      <c r="BG353" s="208">
        <f t="shared" si="116"/>
        <v>0</v>
      </c>
      <c r="BH353" s="208">
        <f t="shared" si="117"/>
        <v>0</v>
      </c>
      <c r="BI353" s="208">
        <f t="shared" si="118"/>
        <v>0</v>
      </c>
      <c r="BJ353" s="14" t="s">
        <v>77</v>
      </c>
      <c r="BK353" s="208">
        <f t="shared" si="119"/>
        <v>0</v>
      </c>
      <c r="BL353" s="14" t="s">
        <v>194</v>
      </c>
      <c r="BM353" s="207" t="s">
        <v>931</v>
      </c>
    </row>
    <row r="354" spans="2:63" s="12" customFormat="1" ht="25.9" customHeight="1">
      <c r="B354" s="179"/>
      <c r="C354" s="180"/>
      <c r="D354" s="181" t="s">
        <v>71</v>
      </c>
      <c r="E354" s="182" t="s">
        <v>932</v>
      </c>
      <c r="F354" s="182" t="s">
        <v>933</v>
      </c>
      <c r="G354" s="180"/>
      <c r="H354" s="180"/>
      <c r="I354" s="183"/>
      <c r="J354" s="184">
        <f>BK354</f>
        <v>0</v>
      </c>
      <c r="K354" s="180"/>
      <c r="L354" s="185"/>
      <c r="M354" s="186"/>
      <c r="N354" s="187"/>
      <c r="O354" s="187"/>
      <c r="P354" s="188">
        <f>P355+P357+P359</f>
        <v>0</v>
      </c>
      <c r="Q354" s="187"/>
      <c r="R354" s="188">
        <f>R355+R357+R359</f>
        <v>0</v>
      </c>
      <c r="S354" s="187"/>
      <c r="T354" s="188">
        <f>T355+T357+T359</f>
        <v>0</v>
      </c>
      <c r="U354" s="189"/>
      <c r="AR354" s="190" t="s">
        <v>149</v>
      </c>
      <c r="AT354" s="191" t="s">
        <v>71</v>
      </c>
      <c r="AU354" s="191" t="s">
        <v>72</v>
      </c>
      <c r="AY354" s="190" t="s">
        <v>130</v>
      </c>
      <c r="BK354" s="192">
        <f>BK355+BK357+BK359</f>
        <v>0</v>
      </c>
    </row>
    <row r="355" spans="2:63" s="12" customFormat="1" ht="22.7" customHeight="1">
      <c r="B355" s="179"/>
      <c r="C355" s="180"/>
      <c r="D355" s="181" t="s">
        <v>71</v>
      </c>
      <c r="E355" s="193" t="s">
        <v>934</v>
      </c>
      <c r="F355" s="193" t="s">
        <v>935</v>
      </c>
      <c r="G355" s="180"/>
      <c r="H355" s="180"/>
      <c r="I355" s="183"/>
      <c r="J355" s="194">
        <f>BK355</f>
        <v>0</v>
      </c>
      <c r="K355" s="180"/>
      <c r="L355" s="185"/>
      <c r="M355" s="186"/>
      <c r="N355" s="187"/>
      <c r="O355" s="187"/>
      <c r="P355" s="188">
        <f>P356</f>
        <v>0</v>
      </c>
      <c r="Q355" s="187"/>
      <c r="R355" s="188">
        <f>R356</f>
        <v>0</v>
      </c>
      <c r="S355" s="187"/>
      <c r="T355" s="188">
        <f>T356</f>
        <v>0</v>
      </c>
      <c r="U355" s="189"/>
      <c r="AR355" s="190" t="s">
        <v>149</v>
      </c>
      <c r="AT355" s="191" t="s">
        <v>71</v>
      </c>
      <c r="AU355" s="191" t="s">
        <v>77</v>
      </c>
      <c r="AY355" s="190" t="s">
        <v>130</v>
      </c>
      <c r="BK355" s="192">
        <f>BK356</f>
        <v>0</v>
      </c>
    </row>
    <row r="356" spans="1:65" s="2" customFormat="1" ht="16.5" customHeight="1">
      <c r="A356" s="31"/>
      <c r="B356" s="32"/>
      <c r="C356" s="195" t="s">
        <v>936</v>
      </c>
      <c r="D356" s="195" t="s">
        <v>132</v>
      </c>
      <c r="E356" s="196" t="s">
        <v>937</v>
      </c>
      <c r="F356" s="197" t="s">
        <v>938</v>
      </c>
      <c r="G356" s="198" t="s">
        <v>554</v>
      </c>
      <c r="H356" s="199">
        <v>1</v>
      </c>
      <c r="I356" s="200"/>
      <c r="J356" s="201">
        <f>ROUND(I356*H356,2)</f>
        <v>0</v>
      </c>
      <c r="K356" s="202"/>
      <c r="L356" s="36"/>
      <c r="M356" s="203" t="s">
        <v>1</v>
      </c>
      <c r="N356" s="204" t="s">
        <v>37</v>
      </c>
      <c r="O356" s="68"/>
      <c r="P356" s="205">
        <f>O356*H356</f>
        <v>0</v>
      </c>
      <c r="Q356" s="205">
        <v>0</v>
      </c>
      <c r="R356" s="205">
        <f>Q356*H356</f>
        <v>0</v>
      </c>
      <c r="S356" s="205">
        <v>0</v>
      </c>
      <c r="T356" s="205">
        <f>S356*H356</f>
        <v>0</v>
      </c>
      <c r="U356" s="206" t="s">
        <v>1</v>
      </c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207" t="s">
        <v>939</v>
      </c>
      <c r="AT356" s="207" t="s">
        <v>132</v>
      </c>
      <c r="AU356" s="207" t="s">
        <v>79</v>
      </c>
      <c r="AY356" s="14" t="s">
        <v>130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4" t="s">
        <v>77</v>
      </c>
      <c r="BK356" s="208">
        <f>ROUND(I356*H356,2)</f>
        <v>0</v>
      </c>
      <c r="BL356" s="14" t="s">
        <v>939</v>
      </c>
      <c r="BM356" s="207" t="s">
        <v>940</v>
      </c>
    </row>
    <row r="357" spans="2:63" s="12" customFormat="1" ht="22.7" customHeight="1">
      <c r="B357" s="179"/>
      <c r="C357" s="180"/>
      <c r="D357" s="181" t="s">
        <v>71</v>
      </c>
      <c r="E357" s="193" t="s">
        <v>941</v>
      </c>
      <c r="F357" s="193" t="s">
        <v>942</v>
      </c>
      <c r="G357" s="180"/>
      <c r="H357" s="180"/>
      <c r="I357" s="183"/>
      <c r="J357" s="194">
        <f>BK357</f>
        <v>0</v>
      </c>
      <c r="K357" s="180"/>
      <c r="L357" s="185"/>
      <c r="M357" s="186"/>
      <c r="N357" s="187"/>
      <c r="O357" s="187"/>
      <c r="P357" s="188">
        <f>P358</f>
        <v>0</v>
      </c>
      <c r="Q357" s="187"/>
      <c r="R357" s="188">
        <f>R358</f>
        <v>0</v>
      </c>
      <c r="S357" s="187"/>
      <c r="T357" s="188">
        <f>T358</f>
        <v>0</v>
      </c>
      <c r="U357" s="189"/>
      <c r="AR357" s="190" t="s">
        <v>149</v>
      </c>
      <c r="AT357" s="191" t="s">
        <v>71</v>
      </c>
      <c r="AU357" s="191" t="s">
        <v>77</v>
      </c>
      <c r="AY357" s="190" t="s">
        <v>130</v>
      </c>
      <c r="BK357" s="192">
        <f>BK358</f>
        <v>0</v>
      </c>
    </row>
    <row r="358" spans="1:65" s="2" customFormat="1" ht="16.5" customHeight="1">
      <c r="A358" s="31"/>
      <c r="B358" s="32"/>
      <c r="C358" s="195" t="s">
        <v>943</v>
      </c>
      <c r="D358" s="195" t="s">
        <v>132</v>
      </c>
      <c r="E358" s="196" t="s">
        <v>944</v>
      </c>
      <c r="F358" s="197" t="s">
        <v>945</v>
      </c>
      <c r="G358" s="198" t="s">
        <v>554</v>
      </c>
      <c r="H358" s="199">
        <v>1</v>
      </c>
      <c r="I358" s="200"/>
      <c r="J358" s="201">
        <f>ROUND(I358*H358,2)</f>
        <v>0</v>
      </c>
      <c r="K358" s="202"/>
      <c r="L358" s="36"/>
      <c r="M358" s="203" t="s">
        <v>1</v>
      </c>
      <c r="N358" s="204" t="s">
        <v>37</v>
      </c>
      <c r="O358" s="68"/>
      <c r="P358" s="205">
        <f>O358*H358</f>
        <v>0</v>
      </c>
      <c r="Q358" s="205">
        <v>0</v>
      </c>
      <c r="R358" s="205">
        <f>Q358*H358</f>
        <v>0</v>
      </c>
      <c r="S358" s="205">
        <v>0</v>
      </c>
      <c r="T358" s="205">
        <f>S358*H358</f>
        <v>0</v>
      </c>
      <c r="U358" s="206" t="s">
        <v>1</v>
      </c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207" t="s">
        <v>939</v>
      </c>
      <c r="AT358" s="207" t="s">
        <v>132</v>
      </c>
      <c r="AU358" s="207" t="s">
        <v>79</v>
      </c>
      <c r="AY358" s="14" t="s">
        <v>130</v>
      </c>
      <c r="BE358" s="208">
        <f>IF(N358="základní",J358,0)</f>
        <v>0</v>
      </c>
      <c r="BF358" s="208">
        <f>IF(N358="snížená",J358,0)</f>
        <v>0</v>
      </c>
      <c r="BG358" s="208">
        <f>IF(N358="zákl. přenesená",J358,0)</f>
        <v>0</v>
      </c>
      <c r="BH358" s="208">
        <f>IF(N358="sníž. přenesená",J358,0)</f>
        <v>0</v>
      </c>
      <c r="BI358" s="208">
        <f>IF(N358="nulová",J358,0)</f>
        <v>0</v>
      </c>
      <c r="BJ358" s="14" t="s">
        <v>77</v>
      </c>
      <c r="BK358" s="208">
        <f>ROUND(I358*H358,2)</f>
        <v>0</v>
      </c>
      <c r="BL358" s="14" t="s">
        <v>939</v>
      </c>
      <c r="BM358" s="207" t="s">
        <v>946</v>
      </c>
    </row>
    <row r="359" spans="2:63" s="12" customFormat="1" ht="22.7" customHeight="1">
      <c r="B359" s="179"/>
      <c r="C359" s="180"/>
      <c r="D359" s="181" t="s">
        <v>71</v>
      </c>
      <c r="E359" s="193" t="s">
        <v>947</v>
      </c>
      <c r="F359" s="193" t="s">
        <v>948</v>
      </c>
      <c r="G359" s="180"/>
      <c r="H359" s="180"/>
      <c r="I359" s="183"/>
      <c r="J359" s="194">
        <f>BK359</f>
        <v>0</v>
      </c>
      <c r="K359" s="180"/>
      <c r="L359" s="185"/>
      <c r="M359" s="186"/>
      <c r="N359" s="187"/>
      <c r="O359" s="187"/>
      <c r="P359" s="188">
        <f>P360</f>
        <v>0</v>
      </c>
      <c r="Q359" s="187"/>
      <c r="R359" s="188">
        <f>R360</f>
        <v>0</v>
      </c>
      <c r="S359" s="187"/>
      <c r="T359" s="188">
        <f>T360</f>
        <v>0</v>
      </c>
      <c r="U359" s="189"/>
      <c r="AR359" s="190" t="s">
        <v>149</v>
      </c>
      <c r="AT359" s="191" t="s">
        <v>71</v>
      </c>
      <c r="AU359" s="191" t="s">
        <v>77</v>
      </c>
      <c r="AY359" s="190" t="s">
        <v>130</v>
      </c>
      <c r="BK359" s="192">
        <f>BK360</f>
        <v>0</v>
      </c>
    </row>
    <row r="360" spans="1:65" s="2" customFormat="1" ht="16.5" customHeight="1">
      <c r="A360" s="31"/>
      <c r="B360" s="32"/>
      <c r="C360" s="195" t="s">
        <v>949</v>
      </c>
      <c r="D360" s="195" t="s">
        <v>132</v>
      </c>
      <c r="E360" s="196" t="s">
        <v>950</v>
      </c>
      <c r="F360" s="197" t="s">
        <v>951</v>
      </c>
      <c r="G360" s="198" t="s">
        <v>554</v>
      </c>
      <c r="H360" s="199">
        <v>1</v>
      </c>
      <c r="I360" s="200"/>
      <c r="J360" s="201">
        <f>ROUND(I360*H360,2)</f>
        <v>0</v>
      </c>
      <c r="K360" s="202"/>
      <c r="L360" s="36"/>
      <c r="M360" s="220" t="s">
        <v>1</v>
      </c>
      <c r="N360" s="221" t="s">
        <v>37</v>
      </c>
      <c r="O360" s="222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3">
        <f>S360*H360</f>
        <v>0</v>
      </c>
      <c r="U360" s="224" t="s">
        <v>1</v>
      </c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207" t="s">
        <v>939</v>
      </c>
      <c r="AT360" s="207" t="s">
        <v>132</v>
      </c>
      <c r="AU360" s="207" t="s">
        <v>79</v>
      </c>
      <c r="AY360" s="14" t="s">
        <v>130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4" t="s">
        <v>77</v>
      </c>
      <c r="BK360" s="208">
        <f>ROUND(I360*H360,2)</f>
        <v>0</v>
      </c>
      <c r="BL360" s="14" t="s">
        <v>939</v>
      </c>
      <c r="BM360" s="207" t="s">
        <v>952</v>
      </c>
    </row>
    <row r="361" spans="1:31" s="2" customFormat="1" ht="6.95" customHeight="1">
      <c r="A361" s="31"/>
      <c r="B361" s="51"/>
      <c r="C361" s="52"/>
      <c r="D361" s="52"/>
      <c r="E361" s="52"/>
      <c r="F361" s="52"/>
      <c r="G361" s="52"/>
      <c r="H361" s="52"/>
      <c r="I361" s="144"/>
      <c r="J361" s="52"/>
      <c r="K361" s="52"/>
      <c r="L361" s="36"/>
      <c r="M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</row>
  </sheetData>
  <sheetProtection password="CC35" sheet="1" objects="1" scenarios="1" formatColumns="0" formatRows="0" autoFilter="0"/>
  <autoFilter ref="C139:K360"/>
  <mergeCells count="6">
    <mergeCell ref="E132:H13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Stepanka Prochazkova</cp:lastModifiedBy>
  <cp:lastPrinted>2020-06-19T10:52:32Z</cp:lastPrinted>
  <dcterms:created xsi:type="dcterms:W3CDTF">2020-06-03T08:15:15Z</dcterms:created>
  <dcterms:modified xsi:type="dcterms:W3CDTF">2020-06-19T11:06:00Z</dcterms:modified>
  <cp:category/>
  <cp:version/>
  <cp:contentType/>
  <cp:contentStatus/>
</cp:coreProperties>
</file>