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/>
  <bookViews>
    <workbookView xWindow="65416" yWindow="1095" windowWidth="29040" windowHeight="17025" activeTab="1"/>
  </bookViews>
  <sheets>
    <sheet name="Rekapitulace stavby" sheetId="1" r:id="rId1"/>
    <sheet name="552019 - KOUPELNY" sheetId="2" r:id="rId2"/>
    <sheet name="Pokyny pro vyplnění" sheetId="3" r:id="rId3"/>
  </sheets>
  <definedNames>
    <definedName name="_xlnm._FilterDatabase" localSheetId="1" hidden="1">'552019 - KOUPELNY'!$C$86:$K$195</definedName>
    <definedName name="_xlnm.Print_Area" localSheetId="1">'552019 - KOUPELNY'!$C$4:$J$34,'552019 - KOUPELNY'!$C$40:$J$70,'552019 - KOUPELNY'!$C$76:$K$195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'552019 - KOUPELNY'!$86:$86</definedName>
  </definedNames>
  <calcPr calcId="191029"/>
  <extLst/>
</workbook>
</file>

<file path=xl/sharedStrings.xml><?xml version="1.0" encoding="utf-8"?>
<sst xmlns="http://schemas.openxmlformats.org/spreadsheetml/2006/main" count="1949" uniqueCount="600">
  <si>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</si>
  <si>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</si>
  <si>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</si>
  <si>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</si>
  <si>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</si>
  <si>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</si>
  <si>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</si>
  <si>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{32b48936-dce5-4150-9a7b-f2edc65ba61f}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</si>
  <si>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</si>
  <si>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</si>
  <si>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</si>
  <si>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</si>
  <si>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</si>
  <si>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</si>
  <si>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</si>
  <si>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</si>
  <si>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</si>
  <si>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552019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</si>
  <si>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</si>
  <si>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</si>
  <si>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KOUPELNY</t>
  </si>
  <si>
    <t>KSO:</t>
  </si>
  <si>
    <t>CC-CZ:</t>
  </si>
  <si>
    <t>Místo:</t>
  </si>
  <si>
    <t xml:space="preserve"> </t>
  </si>
  <si>
    <t>Datum:</t>
  </si>
  <si>
    <t>7.11.2019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</si>
  <si>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</si>
  <si>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</si>
  <si>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</si>
  <si>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</si>
  <si>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</si>
  <si>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</si>
  <si>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</si>
  <si>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</si>
  <si>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</si>
  <si>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</si>
  <si>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</si>
  <si>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</si>
  <si>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</si>
  <si>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</si>
  <si>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</si>
  <si>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</si>
  <si>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</si>
  <si>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</si>
  <si>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</si>
  <si>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</si>
  <si>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</si>
  <si>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</si>
  <si>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</si>
  <si>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</si>
  <si>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</si>
  <si>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</si>
  <si>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</si>
  <si>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</si>
  <si>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</si>
  <si>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</si>
  <si>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</si>
  <si>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</si>
  <si>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</si>
  <si>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</si>
  <si>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</si>
  <si>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</si>
  <si>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</si>
  <si>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</si>
  <si>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</si>
  <si>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</si>
  <si>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</si>
  <si>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</si>
  <si>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</si>
  <si>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</si>
  <si>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</si>
  <si>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</si>
  <si>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</si>
  <si>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</si>
  <si>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</si>
  <si>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</si>
  <si>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</si>
  <si>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</si>
  <si>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</si>
  <si>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</si>
  <si>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</si>
  <si>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</si>
  <si>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</si>
  <si>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</si>
  <si>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</si>
  <si>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</si>
  <si>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</si>
  <si>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</si>
  <si>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</si>
  <si>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</si>
  <si>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</si>
  <si>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</si>
  <si>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</si>
  <si>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</si>
  <si>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</si>
  <si>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</si>
  <si>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</si>
  <si>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</si>
  <si>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</si>
  <si>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</si>
  <si>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</si>
  <si>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</si>
  <si>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</si>
  <si>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</si>
  <si>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</si>
  <si>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</si>
  <si>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</si>
  <si>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</si>
  <si>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</si>
  <si>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</si>
  <si>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</si>
  <si>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</si>
  <si>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</si>
  <si>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</si>
  <si>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</si>
  <si>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</si>
  <si>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</si>
  <si>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</si>
  <si>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</si>
  <si>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</si>
  <si>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</si>
  <si>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</si>
  <si>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</si>
  <si>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</si>
  <si>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pracovní pro objekty pozemních staveb pro zatížení do 150 kg/m2, o výšce lešeňové podlahy do 1,9 m</t>
  </si>
  <si>
    <t>m2</t>
  </si>
  <si>
    <t>4</t>
  </si>
  <si>
    <t>2</t>
  </si>
  <si>
    <t>-481202941</t>
  </si>
  <si>
    <t>VV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</si>
  <si>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</si>
  <si>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</t>
  </si>
  <si>
    <t>-1763238001</t>
  </si>
  <si>
    <t>"dle půdorysu - plocha v cad"</t>
  </si>
  <si>
    <t>13,063</t>
  </si>
  <si>
    <t>3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</si>
  <si>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</si>
  <si>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</si>
  <si>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16</t>
  </si>
  <si>
    <t>-1556896549</t>
  </si>
  <si>
    <t>"rozšíření dveního otvoru" 0,1*2,0</t>
  </si>
  <si>
    <t>968072455</t>
  </si>
  <si>
    <t>Vybourání kovových rámů oken s křídly, dveřních zárubní, vrat, stěn, ostění nebo obkladů dveřních zárubní, plochy do 2 m2</t>
  </si>
  <si>
    <t>1909767535</t>
  </si>
  <si>
    <t>"dle půd. bourání" 0,8*1,97</t>
  </si>
  <si>
    <t>5</t>
  </si>
  <si>
    <t>970231100R00</t>
  </si>
  <si>
    <t xml:space="preserve">Řezání cihelného zdiva hl. řezu 100 mm </t>
  </si>
  <si>
    <t>m</t>
  </si>
  <si>
    <t>-907411101</t>
  </si>
  <si>
    <t>"ostění - rozšíření dveí" 2,0+0,3</t>
  </si>
  <si>
    <t>6</t>
  </si>
  <si>
    <t>97403114R</t>
  </si>
  <si>
    <t>Stavební přípomoce pro profese (drážky, prostupy, atd.) komplet vč. zapravení</t>
  </si>
  <si>
    <t>soubor</t>
  </si>
  <si>
    <t>1204437210</t>
  </si>
  <si>
    <t>997</t>
  </si>
  <si>
    <t>Přesun sutě</t>
  </si>
  <si>
    <t>7</t>
  </si>
  <si>
    <t>997013211</t>
  </si>
  <si>
    <t>Vnitrostaveništní doprava suti a vybouraných hmot vodorovně do 50 m svisle ručně (nošením po schodech) pro budovy a haly výšky do 6 m</t>
  </si>
  <si>
    <t>t</t>
  </si>
  <si>
    <t>-1897133828</t>
  </si>
  <si>
    <t>8</t>
  </si>
  <si>
    <t>997013501</t>
  </si>
  <si>
    <t>Odvoz suti a vybouraných hmot na skládku nebo meziskládku se složením, na vzdálenost do 1 km</t>
  </si>
  <si>
    <t>-1548587300</t>
  </si>
  <si>
    <t>997013509</t>
  </si>
  <si>
    <t>Odvoz suti a vybouraných hmot na skládku nebo meziskládku se složením, na vzdálenost Příplatek k ceně za každý další i započatý 1 km přes 1 km</t>
  </si>
  <si>
    <t>754927536</t>
  </si>
  <si>
    <t>1,642*19 'Přepočtené koeficientem množství</t>
  </si>
  <si>
    <t>10</t>
  </si>
  <si>
    <t>997013831</t>
  </si>
  <si>
    <t>Poplatek za uložení stavebního odpadu na skládce (skládkovné) směsného</t>
  </si>
  <si>
    <t>1665230164</t>
  </si>
  <si>
    <t>PSV</t>
  </si>
  <si>
    <t>Práce a dodávky PSV</t>
  </si>
  <si>
    <t>711</t>
  </si>
  <si>
    <t>Izolace proti vodě, vlhkosti a plynům</t>
  </si>
  <si>
    <t>11</t>
  </si>
  <si>
    <t>711493111</t>
  </si>
  <si>
    <t>-1335337840</t>
  </si>
  <si>
    <t>P</t>
  </si>
  <si>
    <t>Poznámka k položce:
komplet vč. bandáží a průniků</t>
  </si>
  <si>
    <t>"dle půd. ns - plocha v cad"</t>
  </si>
  <si>
    <t>3,683-1,55*1</t>
  </si>
  <si>
    <t>"dle půd. n stavu" (2,375+1,85)*2,0+(2,375+1,85)*0,2-(0,9*0,2)</t>
  </si>
  <si>
    <t>Součet</t>
  </si>
  <si>
    <t>12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</si>
  <si>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</si>
  <si>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</si>
  <si>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</si>
  <si>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-198701488</t>
  </si>
  <si>
    <t>721</t>
  </si>
  <si>
    <t>Zdravotechnika - vnitřní kanalizace</t>
  </si>
  <si>
    <t>13</t>
  </si>
  <si>
    <t>72121140R</t>
  </si>
  <si>
    <t>Podlahová vpust ve sprchovém koutu, komplet vč. zásahu do vrstev podlahy, vč. doplnění a vyspádování podlahy po vyb. vaničce a napojení na kanalizaci</t>
  </si>
  <si>
    <t>kus</t>
  </si>
  <si>
    <t>-1353460322</t>
  </si>
  <si>
    <t>14</t>
  </si>
  <si>
    <t>72121141R</t>
  </si>
  <si>
    <t>M+D - Úprava vodovodu a kanalizace, komplet vč. zkoušek a revizí</t>
  </si>
  <si>
    <t>-772133310</t>
  </si>
  <si>
    <t>998721201</t>
  </si>
  <si>
    <t>Přesun hmot pro vnitřní kanalizace stanovený procentní sazbou (%) z ceny vodorovná dopravní vzdálenost do 50 m v objektech výšky do 6 m</t>
  </si>
  <si>
    <t>-309343051</t>
  </si>
  <si>
    <t>725</t>
  </si>
  <si>
    <t>Zdravotechnika - zařizovací předměty</t>
  </si>
  <si>
    <t>725110811</t>
  </si>
  <si>
    <t>Demontáž klozetů splachovacích s nádrží nebo tlakovým splachovačem</t>
  </si>
  <si>
    <t>-154972449</t>
  </si>
  <si>
    <t>17</t>
  </si>
  <si>
    <t>725112022</t>
  </si>
  <si>
    <t xml:space="preserve">Zařízení záchodů klozety keramické závěsné včetně sedátka v bílé barvě </t>
  </si>
  <si>
    <t>2026633669</t>
  </si>
  <si>
    <t>18</t>
  </si>
  <si>
    <t>725210821</t>
  </si>
  <si>
    <t>Demontáž umyvadel bez výtokových armatur umyvadel</t>
  </si>
  <si>
    <t>-338954311</t>
  </si>
  <si>
    <t>19</t>
  </si>
  <si>
    <t>725211601</t>
  </si>
  <si>
    <t>Umyvadla keramická bez výtokových armatur se zápachovou uzávěrkou připevněná na stěnu šrouby bílá bez sloupu</t>
  </si>
  <si>
    <t>548743896</t>
  </si>
  <si>
    <t>20</t>
  </si>
  <si>
    <t>725240812</t>
  </si>
  <si>
    <t>Demontáž sprchových kabin a vaniček bez výtokových armatur vaniček</t>
  </si>
  <si>
    <t>23350965</t>
  </si>
  <si>
    <t>72529170R</t>
  </si>
  <si>
    <t>Doplňky zařízení koupelen a záchodů madla pevná - madlo rohové do sprch. koutu</t>
  </si>
  <si>
    <t>598970743</t>
  </si>
  <si>
    <t>22</t>
  </si>
  <si>
    <t>725291722</t>
  </si>
  <si>
    <t>Doplňky zařízení koupelen a záchodů madla sklopná</t>
  </si>
  <si>
    <t>-800568504</t>
  </si>
  <si>
    <t>Poznámka k položce:
wc</t>
  </si>
  <si>
    <t>23</t>
  </si>
  <si>
    <t>725820801</t>
  </si>
  <si>
    <t>Demontáž baterií nástěnných do G 3/4</t>
  </si>
  <si>
    <t>-1087376391</t>
  </si>
  <si>
    <t>24</t>
  </si>
  <si>
    <t>72582261R</t>
  </si>
  <si>
    <t xml:space="preserve">Baterie umyvadlové </t>
  </si>
  <si>
    <t>958933122</t>
  </si>
  <si>
    <t>25</t>
  </si>
  <si>
    <t>725840850</t>
  </si>
  <si>
    <t>Demontáž baterií sprchových</t>
  </si>
  <si>
    <t>1255538958</t>
  </si>
  <si>
    <t>26</t>
  </si>
  <si>
    <t>725841311</t>
  </si>
  <si>
    <t>Baterie sprchové nástěnné pákové</t>
  </si>
  <si>
    <t>16123714</t>
  </si>
  <si>
    <t>27</t>
  </si>
  <si>
    <t>72586110R</t>
  </si>
  <si>
    <t>Opadní souprava pro umyvadla DN 40</t>
  </si>
  <si>
    <t>-836896356</t>
  </si>
  <si>
    <t>28</t>
  </si>
  <si>
    <t>998725201</t>
  </si>
  <si>
    <t>Přesun hmot pro zařizovací předměty stanovený procentní sazbou (%) z ceny vodorovná dopravní vzdálenost do 50 m v objektech výšky do 6 m</t>
  </si>
  <si>
    <t>1924644093</t>
  </si>
  <si>
    <t>726</t>
  </si>
  <si>
    <t>Zdravotechnika - předstěnové instalace</t>
  </si>
  <si>
    <t>29</t>
  </si>
  <si>
    <t>726131043</t>
  </si>
  <si>
    <t>Předstěnové instalační systémy do lehkých stěn [GEBERIT] s kovovou konstrukcí pro závěsné klozety ovládání zepředu, stavební výšky 1120 mm pro tělesně postižené</t>
  </si>
  <si>
    <t>770505449</t>
  </si>
  <si>
    <t xml:space="preserve">Poznámka k položce:
1. V ceně jsou započteny náklady na: -1021 dodání nožního tlačítka na podlahu, -1041 dodání
    ovládacího tlačítka a zvukoizolační soupravy, -1042 dodání ovládacího tlačítka, -1043 dodání krycí
    desky, ručního tlačítka a zvukoizolační soupravy, -1061 dodání ovládacího tlačítka [Artline] a
    zvukoizolační soupravy.
2. V ceně nejsou započteny náklady na: -1043 dodání podpěrných prvků a madel, -1202 až -1204 dodání
    ovládacího tlačítka.
3. V cenách nejsou započteny náklady na dodávku zařizovacích předmětů.
</t>
  </si>
  <si>
    <t>30</t>
  </si>
  <si>
    <t>998726211</t>
  </si>
  <si>
    <t>Přesun hmot pro instalační prefabrikáty stanovený procentní sazbou (%) z ceny vodorovná dopravní vzdálenost do 50 m v objektech výšky do 6 m</t>
  </si>
  <si>
    <t>539557529</t>
  </si>
  <si>
    <t>735</t>
  </si>
  <si>
    <t>Ústřední vytápění - otopná tělesa</t>
  </si>
  <si>
    <t>31</t>
  </si>
  <si>
    <t>73511131R</t>
  </si>
  <si>
    <t>Přesun otopného tělesa do nové pozice, komplet provedení</t>
  </si>
  <si>
    <t>288230722</t>
  </si>
  <si>
    <t>Poznámka k položce:
s použitím zamrazení, nelze vypustit systém
demontáž a montáž otopného tělesa
prodloužení potrubí (předpoklad měď)
vč. zkoušek a revize</t>
  </si>
  <si>
    <t>32</t>
  </si>
  <si>
    <t>998735201</t>
  </si>
  <si>
    <t>Přesun hmot pro otopná tělesa stanovený procentní sazbou (%) z ceny vodorovná dopravní vzdálenost do 50 m v objektech výšky do 6 m</t>
  </si>
  <si>
    <t>-1304164608</t>
  </si>
  <si>
    <t>741</t>
  </si>
  <si>
    <t>Elektroinstalace - silnoproud</t>
  </si>
  <si>
    <t>33</t>
  </si>
  <si>
    <t>74111001R</t>
  </si>
  <si>
    <t>M+D - Úprava elektroinstalace v koupelně (napojení z krabice v chodbě), komplet dle popisu v pd</t>
  </si>
  <si>
    <t>-1711395173</t>
  </si>
  <si>
    <t>Poznámka k položce:
vč. přemístění zásuvky a přivolávacího tlačítka</t>
  </si>
  <si>
    <t>751</t>
  </si>
  <si>
    <t>Vzduchotechnika</t>
  </si>
  <si>
    <t>34</t>
  </si>
  <si>
    <t>75111101R</t>
  </si>
  <si>
    <t>M+D - Ventilátor, komplet</t>
  </si>
  <si>
    <t>-1037899866</t>
  </si>
  <si>
    <t>35</t>
  </si>
  <si>
    <t>998751201</t>
  </si>
  <si>
    <t>Přesun hmot pro vzduchotechniku stanovený procentní sazbou (%) z ceny vodorovná dopravní vzdálenost do 50 m v objektech výšky do 12 m</t>
  </si>
  <si>
    <t>1097805020</t>
  </si>
  <si>
    <t>763</t>
  </si>
  <si>
    <t>Konstrukce suché výstavby</t>
  </si>
  <si>
    <t>36</t>
  </si>
  <si>
    <t>76312142R</t>
  </si>
  <si>
    <t xml:space="preserve">Stěna předsazená ze sádrokartonových desek s nosnou konstrukcí z ocelových profilů CW, UW jednoduše opláštěná deskou impregnovanou H2 tl. 12,5 mm, bez TI, EI 15 </t>
  </si>
  <si>
    <t>-1591273737</t>
  </si>
  <si>
    <t>Poznámka k položce:
1. V cenách jsou započteny i náklady na tmelení a výztužnou pásku.</t>
  </si>
  <si>
    <t>"dle půdorysu" 1,475*1,25</t>
  </si>
  <si>
    <t>37</t>
  </si>
  <si>
    <t>998763401</t>
  </si>
  <si>
    <t>Přesun hmot pro konstrukce montované z desek stanovený procentní sazbou (%) z ceny vodorovná dopravní vzdálenost do 50 m v objektech výšky do 6 m</t>
  </si>
  <si>
    <t>-1107915470</t>
  </si>
  <si>
    <t>766</t>
  </si>
  <si>
    <t>Konstrukce truhlářské</t>
  </si>
  <si>
    <t>38</t>
  </si>
  <si>
    <t>76666001R</t>
  </si>
  <si>
    <t xml:space="preserve">M+D - Dveře vnitřní 1kř. 900/1970mm, kompletní provedení vč. povrchu, oc. zárubně, kování, madla a všech detailů - dle popisu v pd </t>
  </si>
  <si>
    <t>-1192256064</t>
  </si>
  <si>
    <t>39</t>
  </si>
  <si>
    <t>766691914</t>
  </si>
  <si>
    <t>Ostatní práce vyvěšení nebo zavěšení křídel s případným uložením a opětovným zavěšením po provedení stavebních změn dřevěných dveřních, plochy do 2 m2</t>
  </si>
  <si>
    <t>-22282757</t>
  </si>
  <si>
    <t>40</t>
  </si>
  <si>
    <t>998766201</t>
  </si>
  <si>
    <t>Přesun hmot pro konstrukce truhlářské stanovený procentní sazbou (%) z ceny vodorovná dopravní vzdálenost do 50 m v objektech výšky do 6 m</t>
  </si>
  <si>
    <t>-1753033297</t>
  </si>
  <si>
    <t>771</t>
  </si>
  <si>
    <t>Podlahy z dlaždic</t>
  </si>
  <si>
    <t>41</t>
  </si>
  <si>
    <t>771573810</t>
  </si>
  <si>
    <t>Demontáž podlah z dlaždic keramických lepených</t>
  </si>
  <si>
    <t>-1116914812</t>
  </si>
  <si>
    <t>42</t>
  </si>
  <si>
    <t>77157411R</t>
  </si>
  <si>
    <t xml:space="preserve">Montáž podlah z dlaždic keramických lepených flexibilním lepidlem vč. spárování, průniků apod. </t>
  </si>
  <si>
    <t>-1341257330</t>
  </si>
  <si>
    <t>43</t>
  </si>
  <si>
    <t>M</t>
  </si>
  <si>
    <t>59761110R</t>
  </si>
  <si>
    <t>keramická dlažba - dle výběru investora</t>
  </si>
  <si>
    <t>-449168817</t>
  </si>
  <si>
    <t>44</t>
  </si>
  <si>
    <t>771579191</t>
  </si>
  <si>
    <t>Montáž podlah z dlaždic keramických Příplatek k cenám za plochu do 5 m2 jednotlivě</t>
  </si>
  <si>
    <t>827034147</t>
  </si>
  <si>
    <t>45</t>
  </si>
  <si>
    <t>771591111</t>
  </si>
  <si>
    <t>Podlahy - ostatní práce penetrace podkladu</t>
  </si>
  <si>
    <t>684824350</t>
  </si>
  <si>
    <t>46</t>
  </si>
  <si>
    <t>771591115</t>
  </si>
  <si>
    <t>Podlahy - ostatní práce spárování silikonem</t>
  </si>
  <si>
    <t>678982685</t>
  </si>
  <si>
    <t>56</t>
  </si>
  <si>
    <t>771591221</t>
  </si>
  <si>
    <t>Izolace, separace, odvodnění ve spojení s dlažbou [ref. v. Schlüter systém] kontaktní izolace v pásech celoplošně lepená [ref. v.KERDI]</t>
  </si>
  <si>
    <t>388286281</t>
  </si>
  <si>
    <t xml:space="preserve">Poznámka k položce:
hydroizolační folei s nakašírovanou textilií  </t>
  </si>
  <si>
    <t>"sprch. kout" 1,55*1,0</t>
  </si>
  <si>
    <t>57</t>
  </si>
  <si>
    <t>771591264</t>
  </si>
  <si>
    <t>Izolace, separace, odvodnění ve spojení s dlažbou [ref. v. Schlüter systém] spoj izolace s napojení na stěnu z folie [ref. v. KERDI]</t>
  </si>
  <si>
    <t>-1504936663</t>
  </si>
  <si>
    <t>"sprch. kout" 1,550+0,9*2</t>
  </si>
  <si>
    <t>47</t>
  </si>
  <si>
    <t>998771201</t>
  </si>
  <si>
    <t>Přesun hmot pro podlahy z dlaždic stanovený procentní sazbou (%) z ceny vodorovná dopravní vzdálenost do 50 m v objektech výšky do 6 m</t>
  </si>
  <si>
    <t>-1007708426</t>
  </si>
  <si>
    <t>781</t>
  </si>
  <si>
    <t>Dokončovací práce - obklady</t>
  </si>
  <si>
    <t>48</t>
  </si>
  <si>
    <t>781471810</t>
  </si>
  <si>
    <t>Demontáž obkladů z dlaždic keramických kladených do malty</t>
  </si>
  <si>
    <t>1905395391</t>
  </si>
  <si>
    <t>"dle půd. bourání" (2,375+1,85)*2*2,0-(0,8*1,97+0,3*2,0)</t>
  </si>
  <si>
    <t>49</t>
  </si>
  <si>
    <t>78147411R</t>
  </si>
  <si>
    <t>Montáž obkladů vnitřních stěn z dlaždic keramických lepených flexibilním lepidlem, komplet vč. spárování, průniků, apod. - dle popisu v pd</t>
  </si>
  <si>
    <t>288098656</t>
  </si>
  <si>
    <t>"dle půd. n stavu" (2,375+1,85)*2*2,0-(0,9*1,97)+1,475*0,3</t>
  </si>
  <si>
    <t>50</t>
  </si>
  <si>
    <t>59761251R</t>
  </si>
  <si>
    <t>keramický obklad - dle výběru investora</t>
  </si>
  <si>
    <t>-728723827</t>
  </si>
  <si>
    <t>15,57*1,1 'Přepočtené koeficientem množství</t>
  </si>
  <si>
    <t>51</t>
  </si>
  <si>
    <t xml:space="preserve">781101210R00 </t>
  </si>
  <si>
    <t>Ostatní prvky ostatní práce penetrace podkladu</t>
  </si>
  <si>
    <t>761993082</t>
  </si>
  <si>
    <t>52</t>
  </si>
  <si>
    <t>998781201</t>
  </si>
  <si>
    <t>Přesun hmot pro obklady keramické stanovený procentní sazbou (%) z ceny vodorovná dopravní vzdálenost do 50 m v objektech výšky do 6 m</t>
  </si>
  <si>
    <t>-2113255891</t>
  </si>
  <si>
    <t>784</t>
  </si>
  <si>
    <t>Dokončovací práce - malby a tapety</t>
  </si>
  <si>
    <t>53</t>
  </si>
  <si>
    <t xml:space="preserve">784191101R00 </t>
  </si>
  <si>
    <t xml:space="preserve">Penetrace podkladu univerzální </t>
  </si>
  <si>
    <t>-1616563450</t>
  </si>
  <si>
    <t>"dle půd. n.s."</t>
  </si>
  <si>
    <t>"strop" 4,154</t>
  </si>
  <si>
    <t>"stěny" (2,375+1,85)*2*0,65</t>
  </si>
  <si>
    <t>54</t>
  </si>
  <si>
    <t>784195412R00</t>
  </si>
  <si>
    <t>Malby z malířských směsí otěruvzdorných za sucha dvojnásobné, za sucha otěruvzdorné dobře v místnostech výšky do 3,80 m</t>
  </si>
  <si>
    <t>-1771589406</t>
  </si>
  <si>
    <t>VRN</t>
  </si>
  <si>
    <t>Vedlejší rozpočtové náklady</t>
  </si>
  <si>
    <t>55</t>
  </si>
  <si>
    <t>05000100R</t>
  </si>
  <si>
    <t>Vedlejší a ostatní rozpočtové náklady</t>
  </si>
  <si>
    <t>1024</t>
  </si>
  <si>
    <t>1745289546</t>
  </si>
  <si>
    <t>Poznámka k položce:
např.:
příprava a zařízení staveniště
projektové práce (výrobní a dílenská dokumentace, dokumentace skutečného provedení)
geodetické práce
inženýrská a koordinační činnost vč. kompletační
zakrývání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</si>
  <si>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</si>
  <si>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</si>
  <si>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</si>
  <si>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</si>
  <si>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</si>
  <si>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</si>
  <si>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</si>
  <si>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</si>
  <si>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</si>
  <si>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</si>
  <si>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</si>
  <si>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</si>
  <si>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</si>
  <si>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</si>
  <si>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</si>
  <si>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</si>
  <si>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</si>
  <si>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</si>
  <si>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</si>
  <si>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</si>
  <si>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</si>
  <si>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</si>
  <si>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</si>
  <si>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</si>
  <si>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</si>
  <si>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</si>
  <si>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</si>
  <si>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</si>
  <si>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</si>
  <si>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</si>
  <si>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</si>
  <si>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</si>
  <si>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</si>
  <si>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</si>
  <si>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</si>
  <si>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</si>
  <si>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</si>
  <si>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</si>
  <si>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</si>
  <si>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</si>
  <si>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</si>
  <si>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</si>
  <si>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</si>
  <si>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</si>
  <si>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</si>
  <si>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</si>
  <si>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</si>
  <si>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</si>
  <si>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</si>
  <si>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</si>
  <si>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</si>
  <si>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</si>
  <si>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</si>
  <si>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</si>
  <si>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</si>
  <si>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</si>
  <si>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</si>
  <si>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</si>
  <si>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</si>
  <si>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</si>
  <si>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</si>
  <si>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</si>
  <si>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</si>
  <si>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</si>
  <si>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</si>
  <si>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</si>
  <si>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</si>
  <si>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</si>
  <si>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</si>
  <si>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</si>
  <si>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</si>
  <si>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</si>
  <si>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</si>
  <si>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</si>
  <si>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</si>
  <si>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</si>
  <si>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</si>
  <si>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</si>
  <si>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</si>
  <si>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</si>
  <si>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</si>
  <si>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</si>
  <si>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</si>
  <si>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</si>
  <si>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</si>
  <si>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</si>
  <si>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</si>
  <si>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</si>
  <si>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</si>
  <si>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</si>
  <si>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</si>
  <si>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</si>
  <si>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</si>
  <si>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</si>
  <si>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</si>
  <si>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</si>
  <si>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</si>
  <si>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</si>
  <si>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</si>
  <si>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</si>
  <si>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</si>
  <si>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</si>
  <si>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</si>
  <si>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</si>
  <si>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</si>
  <si>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</si>
  <si>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</si>
  <si>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</si>
  <si>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</si>
  <si>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</si>
  <si>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</si>
  <si>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</si>
  <si>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</si>
  <si>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</si>
  <si>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</si>
  <si>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</si>
  <si>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</si>
  <si>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</si>
  <si>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</si>
  <si>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</si>
  <si>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</si>
  <si>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</si>
  <si>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</si>
  <si>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</si>
  <si>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</si>
  <si>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</si>
  <si>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</si>
  <si>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</si>
  <si>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</si>
  <si>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</si>
  <si>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</si>
  <si>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</si>
  <si>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</si>
  <si>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</si>
  <si>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</si>
  <si>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</si>
  <si>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</si>
  <si>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</si>
  <si>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</si>
  <si>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</si>
  <si>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</si>
  <si>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</si>
  <si>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</si>
  <si>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</si>
  <si>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</si>
  <si>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</si>
  <si>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</si>
  <si>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</si>
  <si>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</si>
  <si>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</si>
  <si>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</si>
  <si>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</si>
  <si>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</si>
  <si>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</si>
  <si>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</si>
  <si>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</si>
  <si>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</si>
  <si>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</si>
  <si>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</si>
  <si>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</si>
  <si>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</si>
  <si>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</si>
  <si>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</si>
  <si>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</si>
  <si>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</si>
  <si>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</si>
  <si>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</si>
  <si>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</si>
  <si>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</si>
  <si>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</si>
  <si>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</si>
  <si>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</si>
  <si>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</si>
  <si>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</si>
  <si>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</si>
  <si>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</si>
  <si>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</si>
  <si>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</si>
  <si>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</si>
  <si>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</si>
  <si>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</si>
  <si>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</si>
  <si>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</si>
  <si>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Úprava elektroinstalace (drážkování, montáž chrániček, kabeláž, zed.začištění)</t>
  </si>
  <si>
    <t>kpl</t>
  </si>
  <si>
    <t>Izolace proti podpovrchové a tlakové vodě - např. SCHLÜTER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</si>
</sst>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4" fontId="24" fillId="0" borderId="36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8" fillId="0" borderId="36" xfId="0" applyFont="1" applyBorder="1" applyAlignment="1" applyProtection="1">
      <alignment/>
      <protection locked="0"/>
    </xf>
    <xf numFmtId="4" fontId="6" fillId="0" borderId="36" xfId="0" applyNumberFormat="1" applyFont="1" applyBorder="1" applyAlignment="1">
      <alignment/>
    </xf>
    <xf numFmtId="0" fontId="7" fillId="0" borderId="36" xfId="0" applyFont="1" applyBorder="1" applyAlignment="1">
      <alignment horizontal="left"/>
    </xf>
    <xf numFmtId="4" fontId="7" fillId="0" borderId="36" xfId="0" applyNumberFormat="1" applyFont="1" applyBorder="1" applyAlignment="1">
      <alignment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9" fillId="0" borderId="36" xfId="0" applyFont="1" applyBorder="1" applyAlignment="1">
      <alignment vertical="center"/>
    </xf>
    <xf numFmtId="0" fontId="35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 wrapText="1"/>
    </xf>
    <xf numFmtId="167" fontId="9" fillId="0" borderId="36" xfId="0" applyNumberFormat="1" applyFont="1" applyBorder="1" applyAlignment="1">
      <alignment vertical="center"/>
    </xf>
    <xf numFmtId="0" fontId="9" fillId="0" borderId="36" xfId="0" applyFont="1" applyBorder="1" applyAlignment="1" applyProtection="1">
      <alignment vertical="center"/>
      <protection locked="0"/>
    </xf>
    <xf numFmtId="0" fontId="10" fillId="0" borderId="36" xfId="0" applyFont="1" applyBorder="1" applyAlignment="1">
      <alignment vertical="center"/>
    </xf>
    <xf numFmtId="0" fontId="10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10" fillId="0" borderId="36" xfId="0" applyFont="1" applyBorder="1" applyAlignment="1" applyProtection="1">
      <alignment vertical="center"/>
      <protection locked="0"/>
    </xf>
    <xf numFmtId="0" fontId="36" fillId="0" borderId="36" xfId="0" applyFont="1" applyBorder="1" applyAlignment="1">
      <alignment vertical="center" wrapText="1"/>
    </xf>
    <xf numFmtId="0" fontId="0" fillId="0" borderId="36" xfId="0" applyFont="1" applyBorder="1" applyAlignment="1" applyProtection="1">
      <alignment vertical="center"/>
      <protection locked="0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167" fontId="11" fillId="0" borderId="36" xfId="0" applyNumberFormat="1" applyFont="1" applyBorder="1" applyAlignment="1">
      <alignment vertical="center"/>
    </xf>
    <xf numFmtId="0" fontId="11" fillId="0" borderId="36" xfId="0" applyFont="1" applyBorder="1" applyAlignment="1" applyProtection="1">
      <alignment vertical="center"/>
      <protection locked="0"/>
    </xf>
    <xf numFmtId="167" fontId="0" fillId="3" borderId="36" xfId="0" applyNumberFormat="1" applyFont="1" applyFill="1" applyBorder="1" applyAlignment="1" applyProtection="1">
      <alignment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49" fontId="37" fillId="0" borderId="36" xfId="0" applyNumberFormat="1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center" vertical="center" wrapText="1"/>
      <protection locked="0"/>
    </xf>
    <xf numFmtId="167" fontId="37" fillId="0" borderId="36" xfId="0" applyNumberFormat="1" applyFont="1" applyBorder="1" applyAlignment="1" applyProtection="1">
      <alignment vertical="center"/>
      <protection locked="0"/>
    </xf>
    <xf numFmtId="4" fontId="37" fillId="3" borderId="36" xfId="0" applyNumberFormat="1" applyFont="1" applyFill="1" applyBorder="1" applyAlignment="1" applyProtection="1">
      <alignment vertical="center"/>
      <protection locked="0"/>
    </xf>
    <xf numFmtId="4" fontId="37" fillId="0" borderId="36" xfId="0" applyNumberFormat="1" applyFont="1" applyBorder="1" applyAlignment="1" applyProtection="1">
      <alignment vertical="center"/>
      <protection locked="0"/>
    </xf>
    <xf numFmtId="0" fontId="40" fillId="0" borderId="36" xfId="0" applyFont="1" applyFill="1" applyBorder="1" applyAlignment="1" applyProtection="1">
      <alignment horizontal="left" vertical="center" wrapText="1"/>
      <protection locked="0"/>
    </xf>
    <xf numFmtId="0" fontId="40" fillId="0" borderId="36" xfId="0" applyFont="1" applyFill="1" applyBorder="1" applyAlignment="1" applyProtection="1">
      <alignment horizontal="center" vertical="center" wrapText="1"/>
      <protection locked="0"/>
    </xf>
    <xf numFmtId="167" fontId="40" fillId="0" borderId="36" xfId="0" applyNumberFormat="1" applyFont="1" applyFill="1" applyBorder="1" applyAlignment="1" applyProtection="1">
      <alignment vertical="center"/>
      <protection locked="0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3" t="s">
        <v>8</v>
      </c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3" t="s">
        <v>17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8"/>
      <c r="AQ5" s="30"/>
      <c r="BE5" s="341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45" t="s">
        <v>20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8"/>
      <c r="AQ6" s="30"/>
      <c r="BE6" s="342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42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2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2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42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42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2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42"/>
      <c r="BS13" s="23" t="s">
        <v>9</v>
      </c>
    </row>
    <row r="14" spans="2:71" ht="15">
      <c r="B14" s="27"/>
      <c r="C14" s="28"/>
      <c r="D14" s="28"/>
      <c r="E14" s="346" t="s">
        <v>31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42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2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42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42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2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2"/>
      <c r="BS19" s="23" t="s">
        <v>9</v>
      </c>
    </row>
    <row r="20" spans="2:71" ht="16.5" customHeight="1">
      <c r="B20" s="27"/>
      <c r="C20" s="28"/>
      <c r="D20" s="28"/>
      <c r="E20" s="348" t="s">
        <v>5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8"/>
      <c r="AP20" s="28"/>
      <c r="AQ20" s="30"/>
      <c r="BE20" s="342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2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9">
        <f>ROUND(AG51,2)</f>
        <v>0</v>
      </c>
      <c r="AL23" s="350"/>
      <c r="AM23" s="350"/>
      <c r="AN23" s="350"/>
      <c r="AO23" s="350"/>
      <c r="AP23" s="41"/>
      <c r="AQ23" s="44"/>
      <c r="BE23" s="342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1" t="s">
        <v>36</v>
      </c>
      <c r="M25" s="351"/>
      <c r="N25" s="351"/>
      <c r="O25" s="351"/>
      <c r="P25" s="41"/>
      <c r="Q25" s="41"/>
      <c r="R25" s="41"/>
      <c r="S25" s="41"/>
      <c r="T25" s="41"/>
      <c r="U25" s="41"/>
      <c r="V25" s="41"/>
      <c r="W25" s="351" t="s">
        <v>37</v>
      </c>
      <c r="X25" s="351"/>
      <c r="Y25" s="351"/>
      <c r="Z25" s="351"/>
      <c r="AA25" s="351"/>
      <c r="AB25" s="351"/>
      <c r="AC25" s="351"/>
      <c r="AD25" s="351"/>
      <c r="AE25" s="351"/>
      <c r="AF25" s="41"/>
      <c r="AG25" s="41"/>
      <c r="AH25" s="41"/>
      <c r="AI25" s="41"/>
      <c r="AJ25" s="41"/>
      <c r="AK25" s="351" t="s">
        <v>38</v>
      </c>
      <c r="AL25" s="351"/>
      <c r="AM25" s="351"/>
      <c r="AN25" s="351"/>
      <c r="AO25" s="351"/>
      <c r="AP25" s="41"/>
      <c r="AQ25" s="44"/>
      <c r="BE25" s="342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52">
        <v>0.21</v>
      </c>
      <c r="M26" s="353"/>
      <c r="N26" s="353"/>
      <c r="O26" s="353"/>
      <c r="P26" s="47"/>
      <c r="Q26" s="47"/>
      <c r="R26" s="47"/>
      <c r="S26" s="47"/>
      <c r="T26" s="47"/>
      <c r="U26" s="47"/>
      <c r="V26" s="47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7"/>
      <c r="AG26" s="47"/>
      <c r="AH26" s="47"/>
      <c r="AI26" s="47"/>
      <c r="AJ26" s="47"/>
      <c r="AK26" s="354">
        <f>ROUND(AV51,2)</f>
        <v>0</v>
      </c>
      <c r="AL26" s="353"/>
      <c r="AM26" s="353"/>
      <c r="AN26" s="353"/>
      <c r="AO26" s="353"/>
      <c r="AP26" s="47"/>
      <c r="AQ26" s="49"/>
      <c r="BE26" s="342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52">
        <v>0.15</v>
      </c>
      <c r="M27" s="353"/>
      <c r="N27" s="353"/>
      <c r="O27" s="353"/>
      <c r="P27" s="47"/>
      <c r="Q27" s="47"/>
      <c r="R27" s="47"/>
      <c r="S27" s="47"/>
      <c r="T27" s="47"/>
      <c r="U27" s="47"/>
      <c r="V27" s="47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7"/>
      <c r="AG27" s="47"/>
      <c r="AH27" s="47"/>
      <c r="AI27" s="47"/>
      <c r="AJ27" s="47"/>
      <c r="AK27" s="354">
        <f>ROUND(AW51,2)</f>
        <v>0</v>
      </c>
      <c r="AL27" s="353"/>
      <c r="AM27" s="353"/>
      <c r="AN27" s="353"/>
      <c r="AO27" s="353"/>
      <c r="AP27" s="47"/>
      <c r="AQ27" s="49"/>
      <c r="BE27" s="342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52">
        <v>0.21</v>
      </c>
      <c r="M28" s="353"/>
      <c r="N28" s="353"/>
      <c r="O28" s="353"/>
      <c r="P28" s="47"/>
      <c r="Q28" s="47"/>
      <c r="R28" s="47"/>
      <c r="S28" s="47"/>
      <c r="T28" s="47"/>
      <c r="U28" s="47"/>
      <c r="V28" s="47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7"/>
      <c r="AG28" s="47"/>
      <c r="AH28" s="47"/>
      <c r="AI28" s="47"/>
      <c r="AJ28" s="47"/>
      <c r="AK28" s="354">
        <v>0</v>
      </c>
      <c r="AL28" s="353"/>
      <c r="AM28" s="353"/>
      <c r="AN28" s="353"/>
      <c r="AO28" s="353"/>
      <c r="AP28" s="47"/>
      <c r="AQ28" s="49"/>
      <c r="BE28" s="342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52">
        <v>0.15</v>
      </c>
      <c r="M29" s="353"/>
      <c r="N29" s="353"/>
      <c r="O29" s="353"/>
      <c r="P29" s="47"/>
      <c r="Q29" s="47"/>
      <c r="R29" s="47"/>
      <c r="S29" s="47"/>
      <c r="T29" s="47"/>
      <c r="U29" s="47"/>
      <c r="V29" s="47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7"/>
      <c r="AG29" s="47"/>
      <c r="AH29" s="47"/>
      <c r="AI29" s="47"/>
      <c r="AJ29" s="47"/>
      <c r="AK29" s="354">
        <v>0</v>
      </c>
      <c r="AL29" s="353"/>
      <c r="AM29" s="353"/>
      <c r="AN29" s="353"/>
      <c r="AO29" s="353"/>
      <c r="AP29" s="47"/>
      <c r="AQ29" s="49"/>
      <c r="BE29" s="342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52">
        <v>0</v>
      </c>
      <c r="M30" s="353"/>
      <c r="N30" s="353"/>
      <c r="O30" s="353"/>
      <c r="P30" s="47"/>
      <c r="Q30" s="47"/>
      <c r="R30" s="47"/>
      <c r="S30" s="47"/>
      <c r="T30" s="47"/>
      <c r="U30" s="47"/>
      <c r="V30" s="47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7"/>
      <c r="AG30" s="47"/>
      <c r="AH30" s="47"/>
      <c r="AI30" s="47"/>
      <c r="AJ30" s="47"/>
      <c r="AK30" s="354">
        <v>0</v>
      </c>
      <c r="AL30" s="353"/>
      <c r="AM30" s="353"/>
      <c r="AN30" s="353"/>
      <c r="AO30" s="353"/>
      <c r="AP30" s="47"/>
      <c r="AQ30" s="49"/>
      <c r="BE30" s="342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2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25" t="s">
        <v>47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2">
        <f>SUM(AK23:AK30)</f>
        <v>0</v>
      </c>
      <c r="AL32" s="323"/>
      <c r="AM32" s="323"/>
      <c r="AN32" s="323"/>
      <c r="AO32" s="324"/>
      <c r="AP32" s="50"/>
      <c r="AQ32" s="54"/>
      <c r="BE32" s="342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48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552019</v>
      </c>
      <c r="AR41" s="61"/>
    </row>
    <row r="42" spans="2:44" s="4" customFormat="1" ht="36.95" customHeight="1">
      <c r="B42" s="63"/>
      <c r="C42" s="64" t="s">
        <v>19</v>
      </c>
      <c r="L42" s="329" t="str">
        <f>K6</f>
        <v>KOUPELNY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1" t="str">
        <f>IF(AN8="","",AN8)</f>
        <v>7.11.2019</v>
      </c>
      <c r="AN44" s="331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32" t="str">
        <f>IF(E17="","",E17)</f>
        <v xml:space="preserve"> </v>
      </c>
      <c r="AN46" s="332"/>
      <c r="AO46" s="332"/>
      <c r="AP46" s="332"/>
      <c r="AR46" s="40"/>
      <c r="AS46" s="337" t="s">
        <v>49</v>
      </c>
      <c r="AT46" s="33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39"/>
      <c r="AT47" s="34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9"/>
      <c r="AT48" s="34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8" t="s">
        <v>50</v>
      </c>
      <c r="D49" s="319"/>
      <c r="E49" s="319"/>
      <c r="F49" s="319"/>
      <c r="G49" s="319"/>
      <c r="H49" s="70"/>
      <c r="I49" s="320" t="s">
        <v>51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52</v>
      </c>
      <c r="AH49" s="319"/>
      <c r="AI49" s="319"/>
      <c r="AJ49" s="319"/>
      <c r="AK49" s="319"/>
      <c r="AL49" s="319"/>
      <c r="AM49" s="319"/>
      <c r="AN49" s="320" t="s">
        <v>53</v>
      </c>
      <c r="AO49" s="319"/>
      <c r="AP49" s="319"/>
      <c r="AQ49" s="71" t="s">
        <v>54</v>
      </c>
      <c r="AR49" s="40"/>
      <c r="AS49" s="72" t="s">
        <v>55</v>
      </c>
      <c r="AT49" s="73" t="s">
        <v>56</v>
      </c>
      <c r="AU49" s="73" t="s">
        <v>57</v>
      </c>
      <c r="AV49" s="73" t="s">
        <v>58</v>
      </c>
      <c r="AW49" s="73" t="s">
        <v>59</v>
      </c>
      <c r="AX49" s="73" t="s">
        <v>60</v>
      </c>
      <c r="AY49" s="73" t="s">
        <v>61</v>
      </c>
      <c r="AZ49" s="73" t="s">
        <v>62</v>
      </c>
      <c r="BA49" s="73" t="s">
        <v>63</v>
      </c>
      <c r="BB49" s="73" t="s">
        <v>64</v>
      </c>
      <c r="BC49" s="73" t="s">
        <v>65</v>
      </c>
      <c r="BD49" s="74" t="s">
        <v>66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68</v>
      </c>
      <c r="BT51" s="64" t="s">
        <v>69</v>
      </c>
      <c r="BV51" s="64" t="s">
        <v>70</v>
      </c>
      <c r="BW51" s="64" t="s">
        <v>7</v>
      </c>
      <c r="BX51" s="64" t="s">
        <v>71</v>
      </c>
      <c r="CL51" s="64" t="s">
        <v>5</v>
      </c>
    </row>
    <row r="52" spans="1:90" s="5" customFormat="1" ht="16.5" customHeight="1">
      <c r="A52" s="83" t="s">
        <v>72</v>
      </c>
      <c r="B52" s="84"/>
      <c r="C52" s="85"/>
      <c r="D52" s="326" t="s">
        <v>17</v>
      </c>
      <c r="E52" s="326"/>
      <c r="F52" s="326"/>
      <c r="G52" s="326"/>
      <c r="H52" s="326"/>
      <c r="I52" s="86"/>
      <c r="J52" s="326" t="s">
        <v>20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35">
        <f>'552019 - KOUPELNY'!J25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87" t="s">
        <v>73</v>
      </c>
      <c r="AR52" s="84"/>
      <c r="AS52" s="88">
        <v>0</v>
      </c>
      <c r="AT52" s="89">
        <f>ROUND(SUM(AV52:AW52),2)</f>
        <v>0</v>
      </c>
      <c r="AU52" s="90">
        <f>'552019 - KOUPELNY'!P87</f>
        <v>0</v>
      </c>
      <c r="AV52" s="89">
        <f>'552019 - KOUPELNY'!J28</f>
        <v>0</v>
      </c>
      <c r="AW52" s="89">
        <f>'552019 - KOUPELNY'!J29</f>
        <v>0</v>
      </c>
      <c r="AX52" s="89">
        <f>'552019 - KOUPELNY'!J30</f>
        <v>0</v>
      </c>
      <c r="AY52" s="89">
        <f>'552019 - KOUPELNY'!J31</f>
        <v>0</v>
      </c>
      <c r="AZ52" s="89">
        <f>'552019 - KOUPELNY'!F28</f>
        <v>0</v>
      </c>
      <c r="BA52" s="89">
        <f>'552019 - KOUPELNY'!F29</f>
        <v>0</v>
      </c>
      <c r="BB52" s="89">
        <f>'552019 - KOUPELNY'!F30</f>
        <v>0</v>
      </c>
      <c r="BC52" s="89">
        <f>'552019 - KOUPELNY'!F31</f>
        <v>0</v>
      </c>
      <c r="BD52" s="91">
        <f>'552019 - KOUPELNY'!F32</f>
        <v>0</v>
      </c>
      <c r="BT52" s="92" t="s">
        <v>74</v>
      </c>
      <c r="BU52" s="92" t="s">
        <v>75</v>
      </c>
      <c r="BV52" s="92" t="s">
        <v>70</v>
      </c>
      <c r="BW52" s="92" t="s">
        <v>7</v>
      </c>
      <c r="BX52" s="92" t="s">
        <v>71</v>
      </c>
      <c r="CL52" s="92" t="s">
        <v>5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552019 - KOUPELN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96"/>
  <sheetViews>
    <sheetView showGridLines="0" tabSelected="1" workbookViewId="0" topLeftCell="A1">
      <pane ySplit="1" topLeftCell="A11" activePane="bottomLeft" state="frozen"/>
      <selection pane="bottomLeft" activeCell="A197" sqref="A197:XFD2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4"/>
      <c r="C1" s="94"/>
      <c r="D1" s="95" t="s">
        <v>1</v>
      </c>
      <c r="E1" s="94"/>
      <c r="F1" s="96" t="s">
        <v>76</v>
      </c>
      <c r="G1" s="357" t="s">
        <v>77</v>
      </c>
      <c r="H1" s="357"/>
      <c r="I1" s="97"/>
      <c r="J1" s="96" t="s">
        <v>78</v>
      </c>
      <c r="K1" s="95" t="s">
        <v>79</v>
      </c>
      <c r="L1" s="96" t="s">
        <v>80</v>
      </c>
      <c r="M1" s="96"/>
      <c r="N1" s="96"/>
      <c r="O1" s="96"/>
      <c r="P1" s="96"/>
      <c r="Q1" s="96"/>
      <c r="R1" s="96"/>
      <c r="S1" s="96"/>
      <c r="T1" s="96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3" t="s">
        <v>8</v>
      </c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98"/>
      <c r="J3" s="25"/>
      <c r="K3" s="26"/>
      <c r="AT3" s="23" t="s">
        <v>74</v>
      </c>
    </row>
    <row r="4" spans="2:46" ht="36.95" customHeight="1">
      <c r="B4" s="27"/>
      <c r="C4" s="28"/>
      <c r="D4" s="29" t="s">
        <v>81</v>
      </c>
      <c r="E4" s="28"/>
      <c r="F4" s="28"/>
      <c r="G4" s="28"/>
      <c r="H4" s="28"/>
      <c r="I4" s="99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99"/>
      <c r="J5" s="28"/>
      <c r="K5" s="30"/>
    </row>
    <row r="6" spans="2:11" s="1" customFormat="1" ht="15">
      <c r="B6" s="40"/>
      <c r="C6" s="41"/>
      <c r="D6" s="36" t="s">
        <v>19</v>
      </c>
      <c r="E6" s="41"/>
      <c r="F6" s="41"/>
      <c r="G6" s="41"/>
      <c r="H6" s="41"/>
      <c r="I6" s="100"/>
      <c r="J6" s="41"/>
      <c r="K6" s="44"/>
    </row>
    <row r="7" spans="2:11" s="1" customFormat="1" ht="36.95" customHeight="1">
      <c r="B7" s="40"/>
      <c r="C7" s="41"/>
      <c r="D7" s="41"/>
      <c r="E7" s="358" t="s">
        <v>20</v>
      </c>
      <c r="F7" s="359"/>
      <c r="G7" s="359"/>
      <c r="H7" s="359"/>
      <c r="I7" s="100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00"/>
      <c r="J8" s="41"/>
      <c r="K8" s="44"/>
    </row>
    <row r="9" spans="2:11" s="1" customFormat="1" ht="14.45" customHeight="1">
      <c r="B9" s="40"/>
      <c r="C9" s="41"/>
      <c r="D9" s="36" t="s">
        <v>21</v>
      </c>
      <c r="E9" s="41"/>
      <c r="F9" s="34" t="s">
        <v>5</v>
      </c>
      <c r="G9" s="41"/>
      <c r="H9" s="41"/>
      <c r="I9" s="101" t="s">
        <v>22</v>
      </c>
      <c r="J9" s="34" t="s">
        <v>5</v>
      </c>
      <c r="K9" s="44"/>
    </row>
    <row r="10" spans="2:11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01" t="s">
        <v>25</v>
      </c>
      <c r="J10" s="102" t="str">
        <f>'Rekapitulace stavby'!AN8</f>
        <v>7.11.2019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00"/>
      <c r="J11" s="41"/>
      <c r="K11" s="44"/>
    </row>
    <row r="12" spans="2:11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01" t="s">
        <v>28</v>
      </c>
      <c r="J12" s="34" t="str">
        <f>IF('Rekapitulace stavby'!AN10="","",'Rekapitulace stavby'!AN10)</f>
        <v/>
      </c>
      <c r="K12" s="44"/>
    </row>
    <row r="13" spans="2:11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01" t="s">
        <v>29</v>
      </c>
      <c r="J13" s="34" t="str">
        <f>IF('Rekapitulace stavby'!AN11="","",'Rekapitulace stavby'!AN11)</f>
        <v/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00"/>
      <c r="J14" s="41"/>
      <c r="K14" s="44"/>
    </row>
    <row r="15" spans="2:11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01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01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00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01" t="s">
        <v>28</v>
      </c>
      <c r="J18" s="34" t="str">
        <f>IF('Rekapitulace stavby'!AN16="","",'Rekapitulace stavby'!AN16)</f>
        <v/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01" t="s">
        <v>29</v>
      </c>
      <c r="J19" s="34" t="str">
        <f>IF('Rekapitulace stavby'!AN17="","",'Rekapitulace stavby'!AN17)</f>
        <v/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00"/>
      <c r="J20" s="41"/>
      <c r="K20" s="44"/>
    </row>
    <row r="21" spans="2:11" s="1" customFormat="1" ht="14.45" customHeight="1">
      <c r="B21" s="40"/>
      <c r="C21" s="41"/>
      <c r="D21" s="36" t="s">
        <v>34</v>
      </c>
      <c r="E21" s="41"/>
      <c r="F21" s="41"/>
      <c r="G21" s="41"/>
      <c r="H21" s="41"/>
      <c r="I21" s="100"/>
      <c r="J21" s="41"/>
      <c r="K21" s="44"/>
    </row>
    <row r="22" spans="2:11" s="6" customFormat="1" ht="16.5" customHeight="1">
      <c r="B22" s="103"/>
      <c r="C22" s="104"/>
      <c r="D22" s="104"/>
      <c r="E22" s="348" t="s">
        <v>5</v>
      </c>
      <c r="F22" s="348"/>
      <c r="G22" s="348"/>
      <c r="H22" s="348"/>
      <c r="I22" s="105"/>
      <c r="J22" s="104"/>
      <c r="K22" s="106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00"/>
      <c r="J23" s="41"/>
      <c r="K23" s="44"/>
    </row>
    <row r="24" spans="2:11" s="1" customFormat="1" ht="6.95" customHeight="1">
      <c r="B24" s="40"/>
      <c r="C24" s="41"/>
      <c r="D24" s="67"/>
      <c r="E24" s="67"/>
      <c r="F24" s="67"/>
      <c r="G24" s="67"/>
      <c r="H24" s="67"/>
      <c r="I24" s="107"/>
      <c r="J24" s="67"/>
      <c r="K24" s="108"/>
    </row>
    <row r="25" spans="2:11" s="1" customFormat="1" ht="25.35" customHeight="1">
      <c r="B25" s="40"/>
      <c r="C25" s="41"/>
      <c r="D25" s="109" t="s">
        <v>35</v>
      </c>
      <c r="E25" s="41"/>
      <c r="F25" s="41"/>
      <c r="G25" s="41"/>
      <c r="H25" s="41"/>
      <c r="I25" s="100"/>
      <c r="J25" s="110">
        <f>ROUND(J87,2)</f>
        <v>0</v>
      </c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7"/>
      <c r="J26" s="67"/>
      <c r="K26" s="108"/>
    </row>
    <row r="27" spans="2:11" s="1" customFormat="1" ht="14.45" customHeight="1">
      <c r="B27" s="40"/>
      <c r="C27" s="41"/>
      <c r="D27" s="41"/>
      <c r="E27" s="41"/>
      <c r="F27" s="45" t="s">
        <v>37</v>
      </c>
      <c r="G27" s="41"/>
      <c r="H27" s="41"/>
      <c r="I27" s="111" t="s">
        <v>36</v>
      </c>
      <c r="J27" s="45" t="s">
        <v>38</v>
      </c>
      <c r="K27" s="44"/>
    </row>
    <row r="28" spans="2:11" s="1" customFormat="1" ht="14.45" customHeight="1">
      <c r="B28" s="40"/>
      <c r="C28" s="41"/>
      <c r="D28" s="48" t="s">
        <v>39</v>
      </c>
      <c r="E28" s="48" t="s">
        <v>40</v>
      </c>
      <c r="F28" s="112">
        <f>ROUND(SUM(BE87:BE195),2)</f>
        <v>0</v>
      </c>
      <c r="G28" s="41"/>
      <c r="H28" s="41"/>
      <c r="I28" s="113">
        <v>0.21</v>
      </c>
      <c r="J28" s="112">
        <f>ROUND(ROUND((SUM(BE87:BE195)),2)*I28,2)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41</v>
      </c>
      <c r="F29" s="112">
        <f>ROUND(SUM(BF87:BF195),2)</f>
        <v>0</v>
      </c>
      <c r="G29" s="41"/>
      <c r="H29" s="41"/>
      <c r="I29" s="113">
        <v>0.15</v>
      </c>
      <c r="J29" s="112">
        <f>ROUND(ROUND((SUM(BF87:BF195)),2)*I29,2)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42</v>
      </c>
      <c r="F30" s="112">
        <f>ROUND(SUM(BG87:BG195),2)</f>
        <v>0</v>
      </c>
      <c r="G30" s="41"/>
      <c r="H30" s="41"/>
      <c r="I30" s="113">
        <v>0.21</v>
      </c>
      <c r="J30" s="112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43</v>
      </c>
      <c r="F31" s="112">
        <f>ROUND(SUM(BH87:BH195),2)</f>
        <v>0</v>
      </c>
      <c r="G31" s="41"/>
      <c r="H31" s="41"/>
      <c r="I31" s="113">
        <v>0.15</v>
      </c>
      <c r="J31" s="112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2">
        <f>ROUND(SUM(BI87:BI195),2)</f>
        <v>0</v>
      </c>
      <c r="G32" s="41"/>
      <c r="H32" s="41"/>
      <c r="I32" s="113">
        <v>0</v>
      </c>
      <c r="J32" s="112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00"/>
      <c r="J33" s="41"/>
      <c r="K33" s="44"/>
    </row>
    <row r="34" spans="2:11" s="1" customFormat="1" ht="25.35" customHeight="1">
      <c r="B34" s="40"/>
      <c r="C34" s="114"/>
      <c r="D34" s="115" t="s">
        <v>45</v>
      </c>
      <c r="E34" s="70"/>
      <c r="F34" s="70"/>
      <c r="G34" s="116" t="s">
        <v>46</v>
      </c>
      <c r="H34" s="117" t="s">
        <v>47</v>
      </c>
      <c r="I34" s="118"/>
      <c r="J34" s="119">
        <f>SUM(J25:J32)</f>
        <v>0</v>
      </c>
      <c r="K34" s="120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21"/>
      <c r="J35" s="56"/>
      <c r="K35" s="57"/>
    </row>
    <row r="39" spans="2:11" s="1" customFormat="1" ht="6.95" customHeight="1">
      <c r="B39" s="58"/>
      <c r="C39" s="59"/>
      <c r="D39" s="59"/>
      <c r="E39" s="59"/>
      <c r="F39" s="59"/>
      <c r="G39" s="59"/>
      <c r="H39" s="59"/>
      <c r="I39" s="122"/>
      <c r="J39" s="59"/>
      <c r="K39" s="123"/>
    </row>
    <row r="40" spans="2:11" s="1" customFormat="1" ht="36.95" customHeight="1">
      <c r="B40" s="40"/>
      <c r="C40" s="29" t="s">
        <v>82</v>
      </c>
      <c r="D40" s="41"/>
      <c r="E40" s="41"/>
      <c r="F40" s="41"/>
      <c r="G40" s="41"/>
      <c r="H40" s="41"/>
      <c r="I40" s="100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00"/>
      <c r="J41" s="41"/>
      <c r="K41" s="44"/>
    </row>
    <row r="42" spans="2:11" s="1" customFormat="1" ht="14.45" customHeight="1">
      <c r="B42" s="40"/>
      <c r="C42" s="36" t="s">
        <v>19</v>
      </c>
      <c r="D42" s="41"/>
      <c r="E42" s="41"/>
      <c r="F42" s="41"/>
      <c r="G42" s="41"/>
      <c r="H42" s="41"/>
      <c r="I42" s="100"/>
      <c r="J42" s="41"/>
      <c r="K42" s="44"/>
    </row>
    <row r="43" spans="2:11" s="1" customFormat="1" ht="17.25" customHeight="1">
      <c r="B43" s="40"/>
      <c r="C43" s="41"/>
      <c r="D43" s="41"/>
      <c r="E43" s="358" t="str">
        <f>E7</f>
        <v>KOUPELNY</v>
      </c>
      <c r="F43" s="359"/>
      <c r="G43" s="359"/>
      <c r="H43" s="359"/>
      <c r="I43" s="100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00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01" t="s">
        <v>25</v>
      </c>
      <c r="J45" s="102" t="str">
        <f>IF(J10="","",J10)</f>
        <v>7.11.2019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00"/>
      <c r="J46" s="41"/>
      <c r="K46" s="44"/>
    </row>
    <row r="47" spans="2:11" s="1" customFormat="1" ht="1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01" t="s">
        <v>32</v>
      </c>
      <c r="J47" s="348" t="str">
        <f>E19</f>
        <v xml:space="preserve"> 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00"/>
      <c r="J48" s="355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00"/>
      <c r="J49" s="41"/>
      <c r="K49" s="44"/>
    </row>
    <row r="50" spans="2:11" s="1" customFormat="1" ht="29.25" customHeight="1">
      <c r="B50" s="40"/>
      <c r="C50" s="124" t="s">
        <v>83</v>
      </c>
      <c r="D50" s="114"/>
      <c r="E50" s="114"/>
      <c r="F50" s="114"/>
      <c r="G50" s="114"/>
      <c r="H50" s="114"/>
      <c r="I50" s="125"/>
      <c r="J50" s="126" t="s">
        <v>84</v>
      </c>
      <c r="K50" s="127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00"/>
      <c r="J51" s="41"/>
      <c r="K51" s="44"/>
    </row>
    <row r="52" spans="2:47" s="1" customFormat="1" ht="29.25" customHeight="1">
      <c r="B52" s="40"/>
      <c r="C52" s="128" t="s">
        <v>85</v>
      </c>
      <c r="D52" s="41"/>
      <c r="E52" s="41"/>
      <c r="F52" s="41"/>
      <c r="G52" s="41"/>
      <c r="H52" s="41"/>
      <c r="I52" s="100"/>
      <c r="J52" s="110">
        <f>J87</f>
        <v>0</v>
      </c>
      <c r="K52" s="44"/>
      <c r="AU52" s="23" t="s">
        <v>86</v>
      </c>
    </row>
    <row r="53" spans="2:11" s="7" customFormat="1" ht="24.95" customHeight="1">
      <c r="B53" s="129"/>
      <c r="C53" s="130"/>
      <c r="D53" s="131" t="s">
        <v>87</v>
      </c>
      <c r="E53" s="132"/>
      <c r="F53" s="132"/>
      <c r="G53" s="132"/>
      <c r="H53" s="132"/>
      <c r="I53" s="133"/>
      <c r="J53" s="134">
        <f>J88</f>
        <v>0</v>
      </c>
      <c r="K53" s="135"/>
    </row>
    <row r="54" spans="2:11" s="8" customFormat="1" ht="19.9" customHeight="1">
      <c r="B54" s="136"/>
      <c r="C54" s="137"/>
      <c r="D54" s="138" t="s">
        <v>88</v>
      </c>
      <c r="E54" s="139"/>
      <c r="F54" s="139"/>
      <c r="G54" s="139"/>
      <c r="H54" s="139"/>
      <c r="I54" s="140"/>
      <c r="J54" s="141">
        <f>J89</f>
        <v>0</v>
      </c>
      <c r="K54" s="142"/>
    </row>
    <row r="55" spans="2:11" s="8" customFormat="1" ht="19.9" customHeight="1">
      <c r="B55" s="136"/>
      <c r="C55" s="137"/>
      <c r="D55" s="138" t="s">
        <v>89</v>
      </c>
      <c r="E55" s="139"/>
      <c r="F55" s="139"/>
      <c r="G55" s="139"/>
      <c r="H55" s="139"/>
      <c r="I55" s="140"/>
      <c r="J55" s="141">
        <f>J101</f>
        <v>0</v>
      </c>
      <c r="K55" s="142"/>
    </row>
    <row r="56" spans="2:11" s="7" customFormat="1" ht="24.95" customHeight="1">
      <c r="B56" s="129"/>
      <c r="C56" s="130"/>
      <c r="D56" s="131" t="s">
        <v>90</v>
      </c>
      <c r="E56" s="132"/>
      <c r="F56" s="132"/>
      <c r="G56" s="132"/>
      <c r="H56" s="132"/>
      <c r="I56" s="133"/>
      <c r="J56" s="134">
        <f>J107</f>
        <v>0</v>
      </c>
      <c r="K56" s="135"/>
    </row>
    <row r="57" spans="2:11" s="8" customFormat="1" ht="19.9" customHeight="1">
      <c r="B57" s="136"/>
      <c r="C57" s="137"/>
      <c r="D57" s="138" t="s">
        <v>91</v>
      </c>
      <c r="E57" s="139"/>
      <c r="F57" s="139"/>
      <c r="G57" s="139"/>
      <c r="H57" s="139"/>
      <c r="I57" s="140"/>
      <c r="J57" s="141">
        <f>J108</f>
        <v>0</v>
      </c>
      <c r="K57" s="142"/>
    </row>
    <row r="58" spans="2:11" s="8" customFormat="1" ht="19.9" customHeight="1">
      <c r="B58" s="136"/>
      <c r="C58" s="137"/>
      <c r="D58" s="138" t="s">
        <v>92</v>
      </c>
      <c r="E58" s="139"/>
      <c r="F58" s="139"/>
      <c r="G58" s="139"/>
      <c r="H58" s="139"/>
      <c r="I58" s="140"/>
      <c r="J58" s="141">
        <f>J116</f>
        <v>0</v>
      </c>
      <c r="K58" s="142"/>
    </row>
    <row r="59" spans="2:11" s="8" customFormat="1" ht="19.9" customHeight="1">
      <c r="B59" s="136"/>
      <c r="C59" s="137"/>
      <c r="D59" s="138" t="s">
        <v>93</v>
      </c>
      <c r="E59" s="139"/>
      <c r="F59" s="139"/>
      <c r="G59" s="139"/>
      <c r="H59" s="139"/>
      <c r="I59" s="140"/>
      <c r="J59" s="141">
        <f>J120</f>
        <v>0</v>
      </c>
      <c r="K59" s="142"/>
    </row>
    <row r="60" spans="2:11" s="8" customFormat="1" ht="19.9" customHeight="1">
      <c r="B60" s="136"/>
      <c r="C60" s="137"/>
      <c r="D60" s="138" t="s">
        <v>94</v>
      </c>
      <c r="E60" s="139"/>
      <c r="F60" s="139"/>
      <c r="G60" s="139"/>
      <c r="H60" s="139"/>
      <c r="I60" s="140"/>
      <c r="J60" s="141">
        <f>J135</f>
        <v>0</v>
      </c>
      <c r="K60" s="142"/>
    </row>
    <row r="61" spans="2:11" s="8" customFormat="1" ht="19.9" customHeight="1">
      <c r="B61" s="136"/>
      <c r="C61" s="137"/>
      <c r="D61" s="138" t="s">
        <v>95</v>
      </c>
      <c r="E61" s="139"/>
      <c r="F61" s="139"/>
      <c r="G61" s="139"/>
      <c r="H61" s="139"/>
      <c r="I61" s="140"/>
      <c r="J61" s="141">
        <f>J139</f>
        <v>0</v>
      </c>
      <c r="K61" s="142"/>
    </row>
    <row r="62" spans="2:11" s="8" customFormat="1" ht="19.9" customHeight="1">
      <c r="B62" s="136"/>
      <c r="C62" s="137"/>
      <c r="D62" s="138" t="s">
        <v>96</v>
      </c>
      <c r="E62" s="139"/>
      <c r="F62" s="139"/>
      <c r="G62" s="139"/>
      <c r="H62" s="139"/>
      <c r="I62" s="140"/>
      <c r="J62" s="141">
        <f>J143</f>
        <v>0</v>
      </c>
      <c r="K62" s="142"/>
    </row>
    <row r="63" spans="2:11" s="8" customFormat="1" ht="19.9" customHeight="1">
      <c r="B63" s="136"/>
      <c r="C63" s="137"/>
      <c r="D63" s="138" t="s">
        <v>97</v>
      </c>
      <c r="E63" s="139"/>
      <c r="F63" s="139"/>
      <c r="G63" s="139"/>
      <c r="H63" s="139"/>
      <c r="I63" s="140"/>
      <c r="J63" s="141">
        <f>J146</f>
        <v>0</v>
      </c>
      <c r="K63" s="142"/>
    </row>
    <row r="64" spans="2:11" s="8" customFormat="1" ht="19.9" customHeight="1">
      <c r="B64" s="136"/>
      <c r="C64" s="137"/>
      <c r="D64" s="138" t="s">
        <v>98</v>
      </c>
      <c r="E64" s="139"/>
      <c r="F64" s="139"/>
      <c r="G64" s="139"/>
      <c r="H64" s="139"/>
      <c r="I64" s="140"/>
      <c r="J64" s="141">
        <f>J149</f>
        <v>0</v>
      </c>
      <c r="K64" s="142"/>
    </row>
    <row r="65" spans="2:11" s="8" customFormat="1" ht="19.9" customHeight="1">
      <c r="B65" s="136"/>
      <c r="C65" s="137"/>
      <c r="D65" s="138" t="s">
        <v>99</v>
      </c>
      <c r="E65" s="139"/>
      <c r="F65" s="139"/>
      <c r="G65" s="139"/>
      <c r="H65" s="139"/>
      <c r="I65" s="140"/>
      <c r="J65" s="141">
        <f>J154</f>
        <v>0</v>
      </c>
      <c r="K65" s="142"/>
    </row>
    <row r="66" spans="2:11" s="8" customFormat="1" ht="19.9" customHeight="1">
      <c r="B66" s="136"/>
      <c r="C66" s="137"/>
      <c r="D66" s="138" t="s">
        <v>100</v>
      </c>
      <c r="E66" s="139"/>
      <c r="F66" s="139"/>
      <c r="G66" s="139"/>
      <c r="H66" s="139"/>
      <c r="I66" s="140"/>
      <c r="J66" s="141">
        <f>J159</f>
        <v>0</v>
      </c>
      <c r="K66" s="142"/>
    </row>
    <row r="67" spans="2:11" s="8" customFormat="1" ht="19.9" customHeight="1">
      <c r="B67" s="136"/>
      <c r="C67" s="137"/>
      <c r="D67" s="138" t="s">
        <v>101</v>
      </c>
      <c r="E67" s="139"/>
      <c r="F67" s="139"/>
      <c r="G67" s="139"/>
      <c r="H67" s="139"/>
      <c r="I67" s="140"/>
      <c r="J67" s="141">
        <f>J173</f>
        <v>0</v>
      </c>
      <c r="K67" s="142"/>
    </row>
    <row r="68" spans="2:11" s="8" customFormat="1" ht="19.9" customHeight="1">
      <c r="B68" s="136"/>
      <c r="C68" s="137"/>
      <c r="D68" s="138" t="s">
        <v>102</v>
      </c>
      <c r="E68" s="139"/>
      <c r="F68" s="139"/>
      <c r="G68" s="139"/>
      <c r="H68" s="139"/>
      <c r="I68" s="140"/>
      <c r="J68" s="141">
        <f>J182</f>
        <v>0</v>
      </c>
      <c r="K68" s="142"/>
    </row>
    <row r="69" spans="2:11" s="7" customFormat="1" ht="24.95" customHeight="1">
      <c r="B69" s="129"/>
      <c r="C69" s="130"/>
      <c r="D69" s="131" t="s">
        <v>103</v>
      </c>
      <c r="E69" s="132"/>
      <c r="F69" s="132"/>
      <c r="G69" s="132"/>
      <c r="H69" s="132"/>
      <c r="I69" s="133"/>
      <c r="J69" s="134">
        <f>J193</f>
        <v>0</v>
      </c>
      <c r="K69" s="135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00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21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2"/>
      <c r="J75" s="59"/>
      <c r="K75" s="59"/>
      <c r="L75" s="40"/>
    </row>
    <row r="76" spans="2:12" s="1" customFormat="1" ht="36.95" customHeight="1">
      <c r="B76" s="40"/>
      <c r="C76" s="60" t="s">
        <v>104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17.25" customHeight="1">
      <c r="B79" s="40"/>
      <c r="E79" s="329" t="str">
        <f>E7</f>
        <v>KOUPELNY</v>
      </c>
      <c r="F79" s="356"/>
      <c r="G79" s="356"/>
      <c r="H79" s="356"/>
      <c r="L79" s="40"/>
    </row>
    <row r="80" spans="2:12" s="1" customFormat="1" ht="6.95" customHeight="1">
      <c r="B80" s="40"/>
      <c r="L80" s="40"/>
    </row>
    <row r="81" spans="2:12" s="1" customFormat="1" ht="18" customHeight="1">
      <c r="B81" s="40"/>
      <c r="C81" s="62" t="s">
        <v>23</v>
      </c>
      <c r="F81" s="143" t="str">
        <f>F10</f>
        <v xml:space="preserve"> </v>
      </c>
      <c r="I81" s="144" t="s">
        <v>25</v>
      </c>
      <c r="J81" s="66" t="str">
        <f>IF(J10="","",J10)</f>
        <v>7.11.2019</v>
      </c>
      <c r="L81" s="40"/>
    </row>
    <row r="82" spans="2:12" s="1" customFormat="1" ht="6.95" customHeight="1">
      <c r="B82" s="40"/>
      <c r="L82" s="40"/>
    </row>
    <row r="83" spans="2:12" s="1" customFormat="1" ht="15">
      <c r="B83" s="40"/>
      <c r="C83" s="62" t="s">
        <v>27</v>
      </c>
      <c r="F83" s="143" t="str">
        <f>E13</f>
        <v xml:space="preserve"> </v>
      </c>
      <c r="I83" s="144" t="s">
        <v>32</v>
      </c>
      <c r="J83" s="143" t="str">
        <f>E19</f>
        <v xml:space="preserve"> </v>
      </c>
      <c r="L83" s="40"/>
    </row>
    <row r="84" spans="2:12" s="1" customFormat="1" ht="14.45" customHeight="1">
      <c r="B84" s="40"/>
      <c r="C84" s="62" t="s">
        <v>30</v>
      </c>
      <c r="F84" s="143" t="str">
        <f>IF(E16="","",E16)</f>
        <v/>
      </c>
      <c r="L84" s="40"/>
    </row>
    <row r="85" spans="2:12" s="1" customFormat="1" ht="10.35" customHeight="1">
      <c r="B85" s="40"/>
      <c r="L85" s="40"/>
    </row>
    <row r="86" spans="2:20" s="9" customFormat="1" ht="29.25" customHeight="1">
      <c r="B86" s="145"/>
      <c r="C86" s="268" t="s">
        <v>105</v>
      </c>
      <c r="D86" s="269" t="s">
        <v>54</v>
      </c>
      <c r="E86" s="269" t="s">
        <v>50</v>
      </c>
      <c r="F86" s="269" t="s">
        <v>106</v>
      </c>
      <c r="G86" s="269" t="s">
        <v>107</v>
      </c>
      <c r="H86" s="269" t="s">
        <v>108</v>
      </c>
      <c r="I86" s="270" t="s">
        <v>109</v>
      </c>
      <c r="J86" s="269" t="s">
        <v>84</v>
      </c>
      <c r="K86" s="271" t="s">
        <v>110</v>
      </c>
      <c r="L86" s="145"/>
      <c r="M86" s="72" t="s">
        <v>111</v>
      </c>
      <c r="N86" s="73" t="s">
        <v>39</v>
      </c>
      <c r="O86" s="73" t="s">
        <v>112</v>
      </c>
      <c r="P86" s="73" t="s">
        <v>113</v>
      </c>
      <c r="Q86" s="73" t="s">
        <v>114</v>
      </c>
      <c r="R86" s="73" t="s">
        <v>115</v>
      </c>
      <c r="S86" s="73" t="s">
        <v>116</v>
      </c>
      <c r="T86" s="74" t="s">
        <v>117</v>
      </c>
    </row>
    <row r="87" spans="2:63" s="1" customFormat="1" ht="29.25" customHeight="1">
      <c r="B87" s="40"/>
      <c r="C87" s="272" t="s">
        <v>85</v>
      </c>
      <c r="D87" s="273"/>
      <c r="E87" s="273"/>
      <c r="F87" s="273"/>
      <c r="G87" s="273"/>
      <c r="H87" s="273"/>
      <c r="I87" s="273"/>
      <c r="J87" s="274">
        <f>BK87</f>
        <v>0</v>
      </c>
      <c r="K87" s="273"/>
      <c r="L87" s="262"/>
      <c r="M87" s="75"/>
      <c r="N87" s="67"/>
      <c r="O87" s="67"/>
      <c r="P87" s="146">
        <f>P88+P107+P193</f>
        <v>0</v>
      </c>
      <c r="Q87" s="67"/>
      <c r="R87" s="146">
        <f>R88+R107+R193</f>
        <v>0.60070875</v>
      </c>
      <c r="S87" s="67"/>
      <c r="T87" s="147">
        <f>T88+T107+T193</f>
        <v>1.7644438800000002</v>
      </c>
      <c r="AT87" s="23" t="s">
        <v>68</v>
      </c>
      <c r="AU87" s="23" t="s">
        <v>86</v>
      </c>
      <c r="BK87" s="148">
        <f>BK88+BK107+BK193</f>
        <v>0</v>
      </c>
    </row>
    <row r="88" spans="2:63" s="10" customFormat="1" ht="37.35" customHeight="1">
      <c r="B88" s="149"/>
      <c r="C88" s="275"/>
      <c r="D88" s="276" t="s">
        <v>68</v>
      </c>
      <c r="E88" s="277" t="s">
        <v>118</v>
      </c>
      <c r="F88" s="277" t="s">
        <v>119</v>
      </c>
      <c r="G88" s="275"/>
      <c r="H88" s="275"/>
      <c r="I88" s="278"/>
      <c r="J88" s="279">
        <f>BK88</f>
        <v>0</v>
      </c>
      <c r="K88" s="275"/>
      <c r="L88" s="263"/>
      <c r="M88" s="151"/>
      <c r="N88" s="152"/>
      <c r="O88" s="152"/>
      <c r="P88" s="153">
        <f>P89+P101</f>
        <v>0</v>
      </c>
      <c r="Q88" s="152"/>
      <c r="R88" s="153">
        <f>R89+R101</f>
        <v>0.00107031</v>
      </c>
      <c r="S88" s="152"/>
      <c r="T88" s="154">
        <f>T89+T101</f>
        <v>0.23777600000000004</v>
      </c>
      <c r="AR88" s="150" t="s">
        <v>74</v>
      </c>
      <c r="AT88" s="155" t="s">
        <v>68</v>
      </c>
      <c r="AU88" s="155" t="s">
        <v>69</v>
      </c>
      <c r="AY88" s="150" t="s">
        <v>120</v>
      </c>
      <c r="BK88" s="156">
        <f>BK89+BK101</f>
        <v>0</v>
      </c>
    </row>
    <row r="89" spans="2:63" s="10" customFormat="1" ht="19.9" customHeight="1">
      <c r="B89" s="149"/>
      <c r="C89" s="275"/>
      <c r="D89" s="276" t="s">
        <v>68</v>
      </c>
      <c r="E89" s="280" t="s">
        <v>121</v>
      </c>
      <c r="F89" s="280" t="s">
        <v>122</v>
      </c>
      <c r="G89" s="275"/>
      <c r="H89" s="275"/>
      <c r="I89" s="278"/>
      <c r="J89" s="281">
        <f>BK89</f>
        <v>0</v>
      </c>
      <c r="K89" s="275"/>
      <c r="L89" s="263"/>
      <c r="M89" s="151"/>
      <c r="N89" s="152"/>
      <c r="O89" s="152"/>
      <c r="P89" s="153">
        <f>SUM(P90:P100)</f>
        <v>0</v>
      </c>
      <c r="Q89" s="152"/>
      <c r="R89" s="153">
        <f>SUM(R90:R100)</f>
        <v>0.00107031</v>
      </c>
      <c r="S89" s="152"/>
      <c r="T89" s="154">
        <f>SUM(T90:T100)</f>
        <v>0.23777600000000004</v>
      </c>
      <c r="AR89" s="150" t="s">
        <v>74</v>
      </c>
      <c r="AT89" s="155" t="s">
        <v>68</v>
      </c>
      <c r="AU89" s="155" t="s">
        <v>74</v>
      </c>
      <c r="AY89" s="150" t="s">
        <v>120</v>
      </c>
      <c r="BK89" s="156">
        <f>SUM(BK90:BK100)</f>
        <v>0</v>
      </c>
    </row>
    <row r="90" spans="2:65" s="1" customFormat="1" ht="25.5" customHeight="1">
      <c r="B90" s="157"/>
      <c r="C90" s="282" t="s">
        <v>74</v>
      </c>
      <c r="D90" s="282" t="s">
        <v>123</v>
      </c>
      <c r="E90" s="283" t="s">
        <v>124</v>
      </c>
      <c r="F90" s="284" t="s">
        <v>125</v>
      </c>
      <c r="G90" s="285" t="s">
        <v>126</v>
      </c>
      <c r="H90" s="286">
        <v>3.683</v>
      </c>
      <c r="I90" s="287"/>
      <c r="J90" s="288">
        <f>ROUND(I90*H90,2)</f>
        <v>0</v>
      </c>
      <c r="K90" s="284" t="s">
        <v>5</v>
      </c>
      <c r="L90" s="262"/>
      <c r="M90" s="158" t="s">
        <v>5</v>
      </c>
      <c r="N90" s="159" t="s">
        <v>41</v>
      </c>
      <c r="O90" s="41"/>
      <c r="P90" s="160">
        <f>O90*H90</f>
        <v>0</v>
      </c>
      <c r="Q90" s="160">
        <v>0.00013</v>
      </c>
      <c r="R90" s="160">
        <f>Q90*H90</f>
        <v>0.00047878999999999993</v>
      </c>
      <c r="S90" s="160">
        <v>0</v>
      </c>
      <c r="T90" s="161">
        <f>S90*H90</f>
        <v>0</v>
      </c>
      <c r="AR90" s="23" t="s">
        <v>127</v>
      </c>
      <c r="AT90" s="23" t="s">
        <v>123</v>
      </c>
      <c r="AU90" s="23" t="s">
        <v>128</v>
      </c>
      <c r="AY90" s="23" t="s">
        <v>120</v>
      </c>
      <c r="BE90" s="162">
        <f>IF(N90="základní",J90,0)</f>
        <v>0</v>
      </c>
      <c r="BF90" s="162">
        <f>IF(N90="snížená",J90,0)</f>
        <v>0</v>
      </c>
      <c r="BG90" s="162">
        <f>IF(N90="zákl. přenesená",J90,0)</f>
        <v>0</v>
      </c>
      <c r="BH90" s="162">
        <f>IF(N90="sníž. přenesená",J90,0)</f>
        <v>0</v>
      </c>
      <c r="BI90" s="162">
        <f>IF(N90="nulová",J90,0)</f>
        <v>0</v>
      </c>
      <c r="BJ90" s="23" t="s">
        <v>128</v>
      </c>
      <c r="BK90" s="162">
        <f>ROUND(I90*H90,2)</f>
        <v>0</v>
      </c>
      <c r="BL90" s="23" t="s">
        <v>127</v>
      </c>
      <c r="BM90" s="23" t="s">
        <v>129</v>
      </c>
    </row>
    <row r="91" spans="2:65" s="1" customFormat="1" ht="63.75" customHeight="1">
      <c r="B91" s="157"/>
      <c r="C91" s="282" t="s">
        <v>128</v>
      </c>
      <c r="D91" s="282" t="s">
        <v>123</v>
      </c>
      <c r="E91" s="283" t="s">
        <v>131</v>
      </c>
      <c r="F91" s="284" t="s">
        <v>132</v>
      </c>
      <c r="G91" s="285" t="s">
        <v>126</v>
      </c>
      <c r="H91" s="286">
        <v>13.063</v>
      </c>
      <c r="I91" s="287"/>
      <c r="J91" s="288">
        <f>ROUND(I91*H91,2)</f>
        <v>0</v>
      </c>
      <c r="K91" s="284" t="s">
        <v>5</v>
      </c>
      <c r="L91" s="262"/>
      <c r="M91" s="158" t="s">
        <v>5</v>
      </c>
      <c r="N91" s="159" t="s">
        <v>41</v>
      </c>
      <c r="O91" s="41"/>
      <c r="P91" s="160">
        <f>O91*H91</f>
        <v>0</v>
      </c>
      <c r="Q91" s="160">
        <v>4E-05</v>
      </c>
      <c r="R91" s="160">
        <f>Q91*H91</f>
        <v>0.0005225200000000001</v>
      </c>
      <c r="S91" s="160">
        <v>0</v>
      </c>
      <c r="T91" s="161">
        <f>S91*H91</f>
        <v>0</v>
      </c>
      <c r="AR91" s="23" t="s">
        <v>127</v>
      </c>
      <c r="AT91" s="23" t="s">
        <v>123</v>
      </c>
      <c r="AU91" s="23" t="s">
        <v>128</v>
      </c>
      <c r="AY91" s="23" t="s">
        <v>120</v>
      </c>
      <c r="BE91" s="162">
        <f>IF(N91="základní",J91,0)</f>
        <v>0</v>
      </c>
      <c r="BF91" s="162">
        <f>IF(N91="snížená",J91,0)</f>
        <v>0</v>
      </c>
      <c r="BG91" s="162">
        <f>IF(N91="zákl. přenesená",J91,0)</f>
        <v>0</v>
      </c>
      <c r="BH91" s="162">
        <f>IF(N91="sníž. přenesená",J91,0)</f>
        <v>0</v>
      </c>
      <c r="BI91" s="162">
        <f>IF(N91="nulová",J91,0)</f>
        <v>0</v>
      </c>
      <c r="BJ91" s="23" t="s">
        <v>128</v>
      </c>
      <c r="BK91" s="162">
        <f>ROUND(I91*H91,2)</f>
        <v>0</v>
      </c>
      <c r="BL91" s="23" t="s">
        <v>127</v>
      </c>
      <c r="BM91" s="23" t="s">
        <v>133</v>
      </c>
    </row>
    <row r="92" spans="2:51" s="12" customFormat="1" ht="13.5">
      <c r="B92" s="168"/>
      <c r="C92" s="295"/>
      <c r="D92" s="290" t="s">
        <v>130</v>
      </c>
      <c r="E92" s="296" t="s">
        <v>5</v>
      </c>
      <c r="F92" s="297" t="s">
        <v>134</v>
      </c>
      <c r="G92" s="295"/>
      <c r="H92" s="298" t="s">
        <v>5</v>
      </c>
      <c r="I92" s="299"/>
      <c r="J92" s="295"/>
      <c r="K92" s="295"/>
      <c r="L92" s="265"/>
      <c r="M92" s="170"/>
      <c r="N92" s="171"/>
      <c r="O92" s="171"/>
      <c r="P92" s="171"/>
      <c r="Q92" s="171"/>
      <c r="R92" s="171"/>
      <c r="S92" s="171"/>
      <c r="T92" s="172"/>
      <c r="AT92" s="169" t="s">
        <v>130</v>
      </c>
      <c r="AU92" s="169" t="s">
        <v>128</v>
      </c>
      <c r="AV92" s="12" t="s">
        <v>74</v>
      </c>
      <c r="AW92" s="12" t="s">
        <v>33</v>
      </c>
      <c r="AX92" s="12" t="s">
        <v>69</v>
      </c>
      <c r="AY92" s="169" t="s">
        <v>120</v>
      </c>
    </row>
    <row r="93" spans="2:51" s="11" customFormat="1" ht="13.5">
      <c r="B93" s="163"/>
      <c r="C93" s="289"/>
      <c r="D93" s="290" t="s">
        <v>130</v>
      </c>
      <c r="E93" s="291" t="s">
        <v>5</v>
      </c>
      <c r="F93" s="292" t="s">
        <v>135</v>
      </c>
      <c r="G93" s="289"/>
      <c r="H93" s="293">
        <v>13.063</v>
      </c>
      <c r="I93" s="294"/>
      <c r="J93" s="289"/>
      <c r="K93" s="289"/>
      <c r="L93" s="264"/>
      <c r="M93" s="164"/>
      <c r="N93" s="165"/>
      <c r="O93" s="165"/>
      <c r="P93" s="165"/>
      <c r="Q93" s="165"/>
      <c r="R93" s="165"/>
      <c r="S93" s="165"/>
      <c r="T93" s="166"/>
      <c r="AT93" s="167" t="s">
        <v>130</v>
      </c>
      <c r="AU93" s="167" t="s">
        <v>128</v>
      </c>
      <c r="AV93" s="11" t="s">
        <v>128</v>
      </c>
      <c r="AW93" s="11" t="s">
        <v>33</v>
      </c>
      <c r="AX93" s="11" t="s">
        <v>74</v>
      </c>
      <c r="AY93" s="167" t="s">
        <v>120</v>
      </c>
    </row>
    <row r="94" spans="2:65" s="1" customFormat="1" ht="38.25" customHeight="1">
      <c r="B94" s="157"/>
      <c r="C94" s="282" t="s">
        <v>136</v>
      </c>
      <c r="D94" s="282" t="s">
        <v>123</v>
      </c>
      <c r="E94" s="283" t="s">
        <v>137</v>
      </c>
      <c r="F94" s="284" t="s">
        <v>138</v>
      </c>
      <c r="G94" s="285" t="s">
        <v>126</v>
      </c>
      <c r="H94" s="286">
        <v>0.2</v>
      </c>
      <c r="I94" s="287"/>
      <c r="J94" s="288">
        <f>ROUND(I94*H94,2)</f>
        <v>0</v>
      </c>
      <c r="K94" s="284" t="s">
        <v>5</v>
      </c>
      <c r="L94" s="262"/>
      <c r="M94" s="158" t="s">
        <v>5</v>
      </c>
      <c r="N94" s="159" t="s">
        <v>41</v>
      </c>
      <c r="O94" s="41"/>
      <c r="P94" s="160">
        <f>O94*H94</f>
        <v>0</v>
      </c>
      <c r="Q94" s="160">
        <v>0</v>
      </c>
      <c r="R94" s="160">
        <f>Q94*H94</f>
        <v>0</v>
      </c>
      <c r="S94" s="160">
        <v>0.545</v>
      </c>
      <c r="T94" s="161">
        <f>S94*H94</f>
        <v>0.10900000000000001</v>
      </c>
      <c r="AR94" s="23" t="s">
        <v>139</v>
      </c>
      <c r="AT94" s="23" t="s">
        <v>123</v>
      </c>
      <c r="AU94" s="23" t="s">
        <v>128</v>
      </c>
      <c r="AY94" s="23" t="s">
        <v>120</v>
      </c>
      <c r="BE94" s="162">
        <f>IF(N94="základní",J94,0)</f>
        <v>0</v>
      </c>
      <c r="BF94" s="162">
        <f>IF(N94="snížená",J94,0)</f>
        <v>0</v>
      </c>
      <c r="BG94" s="162">
        <f>IF(N94="zákl. přenesená",J94,0)</f>
        <v>0</v>
      </c>
      <c r="BH94" s="162">
        <f>IF(N94="sníž. přenesená",J94,0)</f>
        <v>0</v>
      </c>
      <c r="BI94" s="162">
        <f>IF(N94="nulová",J94,0)</f>
        <v>0</v>
      </c>
      <c r="BJ94" s="23" t="s">
        <v>128</v>
      </c>
      <c r="BK94" s="162">
        <f>ROUND(I94*H94,2)</f>
        <v>0</v>
      </c>
      <c r="BL94" s="23" t="s">
        <v>139</v>
      </c>
      <c r="BM94" s="23" t="s">
        <v>140</v>
      </c>
    </row>
    <row r="95" spans="2:51" s="11" customFormat="1" ht="13.5">
      <c r="B95" s="163"/>
      <c r="C95" s="289"/>
      <c r="D95" s="290" t="s">
        <v>130</v>
      </c>
      <c r="E95" s="291" t="s">
        <v>5</v>
      </c>
      <c r="F95" s="292" t="s">
        <v>141</v>
      </c>
      <c r="G95" s="289"/>
      <c r="H95" s="293">
        <v>0.2</v>
      </c>
      <c r="I95" s="294"/>
      <c r="J95" s="289"/>
      <c r="K95" s="289"/>
      <c r="L95" s="264"/>
      <c r="M95" s="164"/>
      <c r="N95" s="165"/>
      <c r="O95" s="165"/>
      <c r="P95" s="165"/>
      <c r="Q95" s="165"/>
      <c r="R95" s="165"/>
      <c r="S95" s="165"/>
      <c r="T95" s="166"/>
      <c r="AT95" s="167" t="s">
        <v>130</v>
      </c>
      <c r="AU95" s="167" t="s">
        <v>128</v>
      </c>
      <c r="AV95" s="11" t="s">
        <v>128</v>
      </c>
      <c r="AW95" s="11" t="s">
        <v>33</v>
      </c>
      <c r="AX95" s="11" t="s">
        <v>74</v>
      </c>
      <c r="AY95" s="167" t="s">
        <v>120</v>
      </c>
    </row>
    <row r="96" spans="2:65" s="1" customFormat="1" ht="25.5" customHeight="1">
      <c r="B96" s="157"/>
      <c r="C96" s="282" t="s">
        <v>127</v>
      </c>
      <c r="D96" s="282" t="s">
        <v>123</v>
      </c>
      <c r="E96" s="283" t="s">
        <v>142</v>
      </c>
      <c r="F96" s="284" t="s">
        <v>143</v>
      </c>
      <c r="G96" s="285" t="s">
        <v>126</v>
      </c>
      <c r="H96" s="286">
        <v>1.576</v>
      </c>
      <c r="I96" s="287"/>
      <c r="J96" s="288">
        <f>ROUND(I96*H96,2)</f>
        <v>0</v>
      </c>
      <c r="K96" s="284" t="s">
        <v>5</v>
      </c>
      <c r="L96" s="262"/>
      <c r="M96" s="158" t="s">
        <v>5</v>
      </c>
      <c r="N96" s="159" t="s">
        <v>41</v>
      </c>
      <c r="O96" s="41"/>
      <c r="P96" s="160">
        <f>O96*H96</f>
        <v>0</v>
      </c>
      <c r="Q96" s="160">
        <v>0</v>
      </c>
      <c r="R96" s="160">
        <f>Q96*H96</f>
        <v>0</v>
      </c>
      <c r="S96" s="160">
        <v>0.076</v>
      </c>
      <c r="T96" s="161">
        <f>S96*H96</f>
        <v>0.11977600000000001</v>
      </c>
      <c r="AR96" s="23" t="s">
        <v>127</v>
      </c>
      <c r="AT96" s="23" t="s">
        <v>123</v>
      </c>
      <c r="AU96" s="23" t="s">
        <v>128</v>
      </c>
      <c r="AY96" s="23" t="s">
        <v>120</v>
      </c>
      <c r="BE96" s="162">
        <f>IF(N96="základní",J96,0)</f>
        <v>0</v>
      </c>
      <c r="BF96" s="162">
        <f>IF(N96="snížená",J96,0)</f>
        <v>0</v>
      </c>
      <c r="BG96" s="162">
        <f>IF(N96="zákl. přenesená",J96,0)</f>
        <v>0</v>
      </c>
      <c r="BH96" s="162">
        <f>IF(N96="sníž. přenesená",J96,0)</f>
        <v>0</v>
      </c>
      <c r="BI96" s="162">
        <f>IF(N96="nulová",J96,0)</f>
        <v>0</v>
      </c>
      <c r="BJ96" s="23" t="s">
        <v>128</v>
      </c>
      <c r="BK96" s="162">
        <f>ROUND(I96*H96,2)</f>
        <v>0</v>
      </c>
      <c r="BL96" s="23" t="s">
        <v>127</v>
      </c>
      <c r="BM96" s="23" t="s">
        <v>144</v>
      </c>
    </row>
    <row r="97" spans="2:51" s="11" customFormat="1" ht="13.5">
      <c r="B97" s="163"/>
      <c r="C97" s="289"/>
      <c r="D97" s="290" t="s">
        <v>130</v>
      </c>
      <c r="E97" s="291" t="s">
        <v>5</v>
      </c>
      <c r="F97" s="292" t="s">
        <v>145</v>
      </c>
      <c r="G97" s="289"/>
      <c r="H97" s="293">
        <v>1.576</v>
      </c>
      <c r="I97" s="294"/>
      <c r="J97" s="289"/>
      <c r="K97" s="289"/>
      <c r="L97" s="264"/>
      <c r="M97" s="164"/>
      <c r="N97" s="165"/>
      <c r="O97" s="165"/>
      <c r="P97" s="165"/>
      <c r="Q97" s="165"/>
      <c r="R97" s="165"/>
      <c r="S97" s="165"/>
      <c r="T97" s="166"/>
      <c r="AT97" s="167" t="s">
        <v>130</v>
      </c>
      <c r="AU97" s="167" t="s">
        <v>128</v>
      </c>
      <c r="AV97" s="11" t="s">
        <v>128</v>
      </c>
      <c r="AW97" s="11" t="s">
        <v>33</v>
      </c>
      <c r="AX97" s="11" t="s">
        <v>74</v>
      </c>
      <c r="AY97" s="167" t="s">
        <v>120</v>
      </c>
    </row>
    <row r="98" spans="2:65" s="1" customFormat="1" ht="16.5" customHeight="1">
      <c r="B98" s="157"/>
      <c r="C98" s="282" t="s">
        <v>146</v>
      </c>
      <c r="D98" s="282" t="s">
        <v>123</v>
      </c>
      <c r="E98" s="283" t="s">
        <v>147</v>
      </c>
      <c r="F98" s="284" t="s">
        <v>148</v>
      </c>
      <c r="G98" s="285" t="s">
        <v>149</v>
      </c>
      <c r="H98" s="286">
        <v>2.3</v>
      </c>
      <c r="I98" s="287"/>
      <c r="J98" s="288">
        <f>ROUND(I98*H98,2)</f>
        <v>0</v>
      </c>
      <c r="K98" s="284" t="s">
        <v>5</v>
      </c>
      <c r="L98" s="262"/>
      <c r="M98" s="158" t="s">
        <v>5</v>
      </c>
      <c r="N98" s="159" t="s">
        <v>41</v>
      </c>
      <c r="O98" s="41"/>
      <c r="P98" s="160">
        <f>O98*H98</f>
        <v>0</v>
      </c>
      <c r="Q98" s="160">
        <v>3E-05</v>
      </c>
      <c r="R98" s="160">
        <f>Q98*H98</f>
        <v>6.9E-05</v>
      </c>
      <c r="S98" s="160">
        <v>0</v>
      </c>
      <c r="T98" s="161">
        <f>S98*H98</f>
        <v>0</v>
      </c>
      <c r="AR98" s="23" t="s">
        <v>127</v>
      </c>
      <c r="AT98" s="23" t="s">
        <v>123</v>
      </c>
      <c r="AU98" s="23" t="s">
        <v>128</v>
      </c>
      <c r="AY98" s="23" t="s">
        <v>120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23" t="s">
        <v>128</v>
      </c>
      <c r="BK98" s="162">
        <f>ROUND(I98*H98,2)</f>
        <v>0</v>
      </c>
      <c r="BL98" s="23" t="s">
        <v>127</v>
      </c>
      <c r="BM98" s="23" t="s">
        <v>150</v>
      </c>
    </row>
    <row r="99" spans="2:51" s="11" customFormat="1" ht="13.5">
      <c r="B99" s="163"/>
      <c r="C99" s="289"/>
      <c r="D99" s="290" t="s">
        <v>130</v>
      </c>
      <c r="E99" s="291" t="s">
        <v>5</v>
      </c>
      <c r="F99" s="292" t="s">
        <v>151</v>
      </c>
      <c r="G99" s="289"/>
      <c r="H99" s="293">
        <v>2.3</v>
      </c>
      <c r="I99" s="294"/>
      <c r="J99" s="289"/>
      <c r="K99" s="289"/>
      <c r="L99" s="264"/>
      <c r="M99" s="164"/>
      <c r="N99" s="165"/>
      <c r="O99" s="165"/>
      <c r="P99" s="165"/>
      <c r="Q99" s="165"/>
      <c r="R99" s="165"/>
      <c r="S99" s="165"/>
      <c r="T99" s="166"/>
      <c r="AT99" s="167" t="s">
        <v>130</v>
      </c>
      <c r="AU99" s="167" t="s">
        <v>128</v>
      </c>
      <c r="AV99" s="11" t="s">
        <v>128</v>
      </c>
      <c r="AW99" s="11" t="s">
        <v>33</v>
      </c>
      <c r="AX99" s="11" t="s">
        <v>74</v>
      </c>
      <c r="AY99" s="167" t="s">
        <v>120</v>
      </c>
    </row>
    <row r="100" spans="2:65" s="1" customFormat="1" ht="25.5" customHeight="1">
      <c r="B100" s="157"/>
      <c r="C100" s="282" t="s">
        <v>152</v>
      </c>
      <c r="D100" s="282" t="s">
        <v>123</v>
      </c>
      <c r="E100" s="283" t="s">
        <v>153</v>
      </c>
      <c r="F100" s="284" t="s">
        <v>154</v>
      </c>
      <c r="G100" s="285" t="s">
        <v>155</v>
      </c>
      <c r="H100" s="286">
        <v>1</v>
      </c>
      <c r="I100" s="287"/>
      <c r="J100" s="288">
        <f>ROUND(I100*H100,2)</f>
        <v>0</v>
      </c>
      <c r="K100" s="284" t="s">
        <v>5</v>
      </c>
      <c r="L100" s="262"/>
      <c r="M100" s="158" t="s">
        <v>5</v>
      </c>
      <c r="N100" s="159" t="s">
        <v>41</v>
      </c>
      <c r="O100" s="41"/>
      <c r="P100" s="160">
        <f>O100*H100</f>
        <v>0</v>
      </c>
      <c r="Q100" s="160">
        <v>0</v>
      </c>
      <c r="R100" s="160">
        <f>Q100*H100</f>
        <v>0</v>
      </c>
      <c r="S100" s="160">
        <v>0.009</v>
      </c>
      <c r="T100" s="161">
        <f>S100*H100</f>
        <v>0.009</v>
      </c>
      <c r="AR100" s="23" t="s">
        <v>127</v>
      </c>
      <c r="AT100" s="23" t="s">
        <v>123</v>
      </c>
      <c r="AU100" s="23" t="s">
        <v>128</v>
      </c>
      <c r="AY100" s="23" t="s">
        <v>120</v>
      </c>
      <c r="BE100" s="162">
        <f>IF(N100="základní",J100,0)</f>
        <v>0</v>
      </c>
      <c r="BF100" s="162">
        <f>IF(N100="snížená",J100,0)</f>
        <v>0</v>
      </c>
      <c r="BG100" s="162">
        <f>IF(N100="zákl. přenesená",J100,0)</f>
        <v>0</v>
      </c>
      <c r="BH100" s="162">
        <f>IF(N100="sníž. přenesená",J100,0)</f>
        <v>0</v>
      </c>
      <c r="BI100" s="162">
        <f>IF(N100="nulová",J100,0)</f>
        <v>0</v>
      </c>
      <c r="BJ100" s="23" t="s">
        <v>128</v>
      </c>
      <c r="BK100" s="162">
        <f>ROUND(I100*H100,2)</f>
        <v>0</v>
      </c>
      <c r="BL100" s="23" t="s">
        <v>127</v>
      </c>
      <c r="BM100" s="23" t="s">
        <v>156</v>
      </c>
    </row>
    <row r="101" spans="2:63" s="10" customFormat="1" ht="29.85" customHeight="1">
      <c r="B101" s="149"/>
      <c r="C101" s="275"/>
      <c r="D101" s="276" t="s">
        <v>68</v>
      </c>
      <c r="E101" s="280" t="s">
        <v>157</v>
      </c>
      <c r="F101" s="280" t="s">
        <v>158</v>
      </c>
      <c r="G101" s="275"/>
      <c r="H101" s="275"/>
      <c r="I101" s="278"/>
      <c r="J101" s="281">
        <f>BK101</f>
        <v>0</v>
      </c>
      <c r="K101" s="275"/>
      <c r="L101" s="263"/>
      <c r="M101" s="151"/>
      <c r="N101" s="152"/>
      <c r="O101" s="152"/>
      <c r="P101" s="153">
        <f>SUM(P102:P106)</f>
        <v>0</v>
      </c>
      <c r="Q101" s="152"/>
      <c r="R101" s="153">
        <f>SUM(R102:R106)</f>
        <v>0</v>
      </c>
      <c r="S101" s="152"/>
      <c r="T101" s="154">
        <f>SUM(T102:T106)</f>
        <v>0</v>
      </c>
      <c r="AR101" s="150" t="s">
        <v>74</v>
      </c>
      <c r="AT101" s="155" t="s">
        <v>68</v>
      </c>
      <c r="AU101" s="155" t="s">
        <v>74</v>
      </c>
      <c r="AY101" s="150" t="s">
        <v>120</v>
      </c>
      <c r="BK101" s="156">
        <f>SUM(BK102:BK106)</f>
        <v>0</v>
      </c>
    </row>
    <row r="102" spans="2:65" s="1" customFormat="1" ht="25.5" customHeight="1">
      <c r="B102" s="157"/>
      <c r="C102" s="282" t="s">
        <v>159</v>
      </c>
      <c r="D102" s="282" t="s">
        <v>123</v>
      </c>
      <c r="E102" s="283" t="s">
        <v>160</v>
      </c>
      <c r="F102" s="284" t="s">
        <v>161</v>
      </c>
      <c r="G102" s="285" t="s">
        <v>162</v>
      </c>
      <c r="H102" s="286">
        <v>1.642</v>
      </c>
      <c r="I102" s="287"/>
      <c r="J102" s="288">
        <f>ROUND(I102*H102,2)</f>
        <v>0</v>
      </c>
      <c r="K102" s="284" t="s">
        <v>5</v>
      </c>
      <c r="L102" s="262"/>
      <c r="M102" s="158" t="s">
        <v>5</v>
      </c>
      <c r="N102" s="159" t="s">
        <v>41</v>
      </c>
      <c r="O102" s="41"/>
      <c r="P102" s="160">
        <f>O102*H102</f>
        <v>0</v>
      </c>
      <c r="Q102" s="160">
        <v>0</v>
      </c>
      <c r="R102" s="160">
        <f>Q102*H102</f>
        <v>0</v>
      </c>
      <c r="S102" s="160">
        <v>0</v>
      </c>
      <c r="T102" s="161">
        <f>S102*H102</f>
        <v>0</v>
      </c>
      <c r="AR102" s="23" t="s">
        <v>127</v>
      </c>
      <c r="AT102" s="23" t="s">
        <v>123</v>
      </c>
      <c r="AU102" s="23" t="s">
        <v>128</v>
      </c>
      <c r="AY102" s="23" t="s">
        <v>120</v>
      </c>
      <c r="BE102" s="162">
        <f>IF(N102="základní",J102,0)</f>
        <v>0</v>
      </c>
      <c r="BF102" s="162">
        <f>IF(N102="snížená",J102,0)</f>
        <v>0</v>
      </c>
      <c r="BG102" s="162">
        <f>IF(N102="zákl. přenesená",J102,0)</f>
        <v>0</v>
      </c>
      <c r="BH102" s="162">
        <f>IF(N102="sníž. přenesená",J102,0)</f>
        <v>0</v>
      </c>
      <c r="BI102" s="162">
        <f>IF(N102="nulová",J102,0)</f>
        <v>0</v>
      </c>
      <c r="BJ102" s="23" t="s">
        <v>128</v>
      </c>
      <c r="BK102" s="162">
        <f>ROUND(I102*H102,2)</f>
        <v>0</v>
      </c>
      <c r="BL102" s="23" t="s">
        <v>127</v>
      </c>
      <c r="BM102" s="23" t="s">
        <v>163</v>
      </c>
    </row>
    <row r="103" spans="2:65" s="1" customFormat="1" ht="25.5" customHeight="1">
      <c r="B103" s="157"/>
      <c r="C103" s="282" t="s">
        <v>164</v>
      </c>
      <c r="D103" s="282" t="s">
        <v>123</v>
      </c>
      <c r="E103" s="283" t="s">
        <v>165</v>
      </c>
      <c r="F103" s="284" t="s">
        <v>166</v>
      </c>
      <c r="G103" s="285" t="s">
        <v>162</v>
      </c>
      <c r="H103" s="286">
        <v>1.642</v>
      </c>
      <c r="I103" s="287"/>
      <c r="J103" s="288">
        <f>ROUND(I103*H103,2)</f>
        <v>0</v>
      </c>
      <c r="K103" s="284" t="s">
        <v>5</v>
      </c>
      <c r="L103" s="262"/>
      <c r="M103" s="158" t="s">
        <v>5</v>
      </c>
      <c r="N103" s="159" t="s">
        <v>41</v>
      </c>
      <c r="O103" s="41"/>
      <c r="P103" s="160">
        <f>O103*H103</f>
        <v>0</v>
      </c>
      <c r="Q103" s="160">
        <v>0</v>
      </c>
      <c r="R103" s="160">
        <f>Q103*H103</f>
        <v>0</v>
      </c>
      <c r="S103" s="160">
        <v>0</v>
      </c>
      <c r="T103" s="161">
        <f>S103*H103</f>
        <v>0</v>
      </c>
      <c r="AR103" s="23" t="s">
        <v>127</v>
      </c>
      <c r="AT103" s="23" t="s">
        <v>123</v>
      </c>
      <c r="AU103" s="23" t="s">
        <v>128</v>
      </c>
      <c r="AY103" s="23" t="s">
        <v>120</v>
      </c>
      <c r="BE103" s="162">
        <f>IF(N103="základní",J103,0)</f>
        <v>0</v>
      </c>
      <c r="BF103" s="162">
        <f>IF(N103="snížená",J103,0)</f>
        <v>0</v>
      </c>
      <c r="BG103" s="162">
        <f>IF(N103="zákl. přenesená",J103,0)</f>
        <v>0</v>
      </c>
      <c r="BH103" s="162">
        <f>IF(N103="sníž. přenesená",J103,0)</f>
        <v>0</v>
      </c>
      <c r="BI103" s="162">
        <f>IF(N103="nulová",J103,0)</f>
        <v>0</v>
      </c>
      <c r="BJ103" s="23" t="s">
        <v>128</v>
      </c>
      <c r="BK103" s="162">
        <f>ROUND(I103*H103,2)</f>
        <v>0</v>
      </c>
      <c r="BL103" s="23" t="s">
        <v>127</v>
      </c>
      <c r="BM103" s="23" t="s">
        <v>167</v>
      </c>
    </row>
    <row r="104" spans="2:65" s="1" customFormat="1" ht="25.5" customHeight="1">
      <c r="B104" s="157"/>
      <c r="C104" s="282" t="s">
        <v>121</v>
      </c>
      <c r="D104" s="282" t="s">
        <v>123</v>
      </c>
      <c r="E104" s="283" t="s">
        <v>168</v>
      </c>
      <c r="F104" s="284" t="s">
        <v>169</v>
      </c>
      <c r="G104" s="285" t="s">
        <v>162</v>
      </c>
      <c r="H104" s="286">
        <v>31.198</v>
      </c>
      <c r="I104" s="287"/>
      <c r="J104" s="288">
        <f>ROUND(I104*H104,2)</f>
        <v>0</v>
      </c>
      <c r="K104" s="284" t="s">
        <v>5</v>
      </c>
      <c r="L104" s="262"/>
      <c r="M104" s="158" t="s">
        <v>5</v>
      </c>
      <c r="N104" s="159" t="s">
        <v>41</v>
      </c>
      <c r="O104" s="41"/>
      <c r="P104" s="160">
        <f>O104*H104</f>
        <v>0</v>
      </c>
      <c r="Q104" s="160">
        <v>0</v>
      </c>
      <c r="R104" s="160">
        <f>Q104*H104</f>
        <v>0</v>
      </c>
      <c r="S104" s="160">
        <v>0</v>
      </c>
      <c r="T104" s="161">
        <f>S104*H104</f>
        <v>0</v>
      </c>
      <c r="AR104" s="23" t="s">
        <v>127</v>
      </c>
      <c r="AT104" s="23" t="s">
        <v>123</v>
      </c>
      <c r="AU104" s="23" t="s">
        <v>128</v>
      </c>
      <c r="AY104" s="23" t="s">
        <v>120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23" t="s">
        <v>128</v>
      </c>
      <c r="BK104" s="162">
        <f>ROUND(I104*H104,2)</f>
        <v>0</v>
      </c>
      <c r="BL104" s="23" t="s">
        <v>127</v>
      </c>
      <c r="BM104" s="23" t="s">
        <v>170</v>
      </c>
    </row>
    <row r="105" spans="2:51" s="11" customFormat="1" ht="13.5">
      <c r="B105" s="163"/>
      <c r="C105" s="289"/>
      <c r="D105" s="290" t="s">
        <v>130</v>
      </c>
      <c r="E105" s="289"/>
      <c r="F105" s="292" t="s">
        <v>171</v>
      </c>
      <c r="G105" s="289"/>
      <c r="H105" s="293">
        <v>31.198</v>
      </c>
      <c r="I105" s="294"/>
      <c r="J105" s="289"/>
      <c r="K105" s="289"/>
      <c r="L105" s="264"/>
      <c r="M105" s="164"/>
      <c r="N105" s="165"/>
      <c r="O105" s="165"/>
      <c r="P105" s="165"/>
      <c r="Q105" s="165"/>
      <c r="R105" s="165"/>
      <c r="S105" s="165"/>
      <c r="T105" s="166"/>
      <c r="AT105" s="167" t="s">
        <v>130</v>
      </c>
      <c r="AU105" s="167" t="s">
        <v>128</v>
      </c>
      <c r="AV105" s="11" t="s">
        <v>128</v>
      </c>
      <c r="AW105" s="11" t="s">
        <v>6</v>
      </c>
      <c r="AX105" s="11" t="s">
        <v>74</v>
      </c>
      <c r="AY105" s="167" t="s">
        <v>120</v>
      </c>
    </row>
    <row r="106" spans="2:65" s="1" customFormat="1" ht="16.5" customHeight="1">
      <c r="B106" s="157"/>
      <c r="C106" s="282" t="s">
        <v>172</v>
      </c>
      <c r="D106" s="282" t="s">
        <v>123</v>
      </c>
      <c r="E106" s="283" t="s">
        <v>173</v>
      </c>
      <c r="F106" s="284" t="s">
        <v>174</v>
      </c>
      <c r="G106" s="285" t="s">
        <v>162</v>
      </c>
      <c r="H106" s="286">
        <v>1.642</v>
      </c>
      <c r="I106" s="287"/>
      <c r="J106" s="288">
        <f>ROUND(I106*H106,2)</f>
        <v>0</v>
      </c>
      <c r="K106" s="284" t="s">
        <v>5</v>
      </c>
      <c r="L106" s="262"/>
      <c r="M106" s="158" t="s">
        <v>5</v>
      </c>
      <c r="N106" s="159" t="s">
        <v>41</v>
      </c>
      <c r="O106" s="41"/>
      <c r="P106" s="160">
        <f>O106*H106</f>
        <v>0</v>
      </c>
      <c r="Q106" s="160">
        <v>0</v>
      </c>
      <c r="R106" s="160">
        <f>Q106*H106</f>
        <v>0</v>
      </c>
      <c r="S106" s="160">
        <v>0</v>
      </c>
      <c r="T106" s="161">
        <f>S106*H106</f>
        <v>0</v>
      </c>
      <c r="AR106" s="23" t="s">
        <v>127</v>
      </c>
      <c r="AT106" s="23" t="s">
        <v>123</v>
      </c>
      <c r="AU106" s="23" t="s">
        <v>128</v>
      </c>
      <c r="AY106" s="23" t="s">
        <v>120</v>
      </c>
      <c r="BE106" s="162">
        <f>IF(N106="základní",J106,0)</f>
        <v>0</v>
      </c>
      <c r="BF106" s="162">
        <f>IF(N106="snížená",J106,0)</f>
        <v>0</v>
      </c>
      <c r="BG106" s="162">
        <f>IF(N106="zákl. přenesená",J106,0)</f>
        <v>0</v>
      </c>
      <c r="BH106" s="162">
        <f>IF(N106="sníž. přenesená",J106,0)</f>
        <v>0</v>
      </c>
      <c r="BI106" s="162">
        <f>IF(N106="nulová",J106,0)</f>
        <v>0</v>
      </c>
      <c r="BJ106" s="23" t="s">
        <v>128</v>
      </c>
      <c r="BK106" s="162">
        <f>ROUND(I106*H106,2)</f>
        <v>0</v>
      </c>
      <c r="BL106" s="23" t="s">
        <v>127</v>
      </c>
      <c r="BM106" s="23" t="s">
        <v>175</v>
      </c>
    </row>
    <row r="107" spans="2:63" s="10" customFormat="1" ht="37.35" customHeight="1">
      <c r="B107" s="149"/>
      <c r="C107" s="275"/>
      <c r="D107" s="276" t="s">
        <v>68</v>
      </c>
      <c r="E107" s="277" t="s">
        <v>176</v>
      </c>
      <c r="F107" s="277" t="s">
        <v>177</v>
      </c>
      <c r="G107" s="275"/>
      <c r="H107" s="275"/>
      <c r="I107" s="278"/>
      <c r="J107" s="279">
        <f>BK107</f>
        <v>0</v>
      </c>
      <c r="K107" s="275"/>
      <c r="L107" s="263"/>
      <c r="M107" s="151"/>
      <c r="N107" s="152"/>
      <c r="O107" s="152"/>
      <c r="P107" s="153">
        <f>P108+P116+P120+P135+P139+P143+P146+P149+P154+P159+P173+P182</f>
        <v>0</v>
      </c>
      <c r="Q107" s="152"/>
      <c r="R107" s="153">
        <f>R108+R116+R120+R135+R139+R143+R146+R149+R154+R159+R173+R182</f>
        <v>0.59963844</v>
      </c>
      <c r="S107" s="152"/>
      <c r="T107" s="154">
        <f>T108+T116+T120+T135+T139+T143+T146+T149+T154+T159+T173+T182</f>
        <v>1.5266678800000002</v>
      </c>
      <c r="AR107" s="150" t="s">
        <v>128</v>
      </c>
      <c r="AT107" s="155" t="s">
        <v>68</v>
      </c>
      <c r="AU107" s="155" t="s">
        <v>69</v>
      </c>
      <c r="AY107" s="150" t="s">
        <v>120</v>
      </c>
      <c r="BK107" s="156">
        <f>BK108+BK116+BK120+BK135+BK139+BK143+BK146+BK149+BK154+BK159+BK173+BK182</f>
        <v>0</v>
      </c>
    </row>
    <row r="108" spans="2:63" s="10" customFormat="1" ht="19.9" customHeight="1">
      <c r="B108" s="149"/>
      <c r="C108" s="275"/>
      <c r="D108" s="276" t="s">
        <v>68</v>
      </c>
      <c r="E108" s="280" t="s">
        <v>178</v>
      </c>
      <c r="F108" s="280" t="s">
        <v>179</v>
      </c>
      <c r="G108" s="275"/>
      <c r="H108" s="275"/>
      <c r="I108" s="278"/>
      <c r="J108" s="281">
        <f>BK108</f>
        <v>0</v>
      </c>
      <c r="K108" s="275"/>
      <c r="L108" s="263"/>
      <c r="M108" s="151"/>
      <c r="N108" s="152"/>
      <c r="O108" s="152"/>
      <c r="P108" s="153">
        <f>SUM(P109:P115)</f>
        <v>0</v>
      </c>
      <c r="Q108" s="152"/>
      <c r="R108" s="153">
        <f>SUM(R109:R115)</f>
        <v>0.05151583999999999</v>
      </c>
      <c r="S108" s="152"/>
      <c r="T108" s="154">
        <f>SUM(T109:T115)</f>
        <v>0</v>
      </c>
      <c r="AR108" s="150" t="s">
        <v>128</v>
      </c>
      <c r="AT108" s="155" t="s">
        <v>68</v>
      </c>
      <c r="AU108" s="155" t="s">
        <v>74</v>
      </c>
      <c r="AY108" s="150" t="s">
        <v>120</v>
      </c>
      <c r="BK108" s="156">
        <f>SUM(BK109:BK115)</f>
        <v>0</v>
      </c>
    </row>
    <row r="109" spans="2:65" s="1" customFormat="1" ht="16.5" customHeight="1">
      <c r="B109" s="157"/>
      <c r="C109" s="282" t="s">
        <v>180</v>
      </c>
      <c r="D109" s="282" t="s">
        <v>123</v>
      </c>
      <c r="E109" s="283" t="s">
        <v>181</v>
      </c>
      <c r="F109" s="284" t="s">
        <v>599</v>
      </c>
      <c r="G109" s="285" t="s">
        <v>126</v>
      </c>
      <c r="H109" s="286">
        <v>11.248</v>
      </c>
      <c r="I109" s="287"/>
      <c r="J109" s="288">
        <f>ROUND(I109*H109,2)</f>
        <v>0</v>
      </c>
      <c r="K109" s="284" t="s">
        <v>5</v>
      </c>
      <c r="L109" s="262"/>
      <c r="M109" s="158" t="s">
        <v>5</v>
      </c>
      <c r="N109" s="159" t="s">
        <v>41</v>
      </c>
      <c r="O109" s="41"/>
      <c r="P109" s="160">
        <f>O109*H109</f>
        <v>0</v>
      </c>
      <c r="Q109" s="160">
        <v>0.00458</v>
      </c>
      <c r="R109" s="160">
        <f>Q109*H109</f>
        <v>0.05151583999999999</v>
      </c>
      <c r="S109" s="160">
        <v>0</v>
      </c>
      <c r="T109" s="161">
        <f>S109*H109</f>
        <v>0</v>
      </c>
      <c r="AR109" s="23" t="s">
        <v>139</v>
      </c>
      <c r="AT109" s="23" t="s">
        <v>123</v>
      </c>
      <c r="AU109" s="23" t="s">
        <v>128</v>
      </c>
      <c r="AY109" s="23" t="s">
        <v>120</v>
      </c>
      <c r="BE109" s="162">
        <f>IF(N109="základní",J109,0)</f>
        <v>0</v>
      </c>
      <c r="BF109" s="162">
        <f>IF(N109="snížená",J109,0)</f>
        <v>0</v>
      </c>
      <c r="BG109" s="162">
        <f>IF(N109="zákl. přenesená",J109,0)</f>
        <v>0</v>
      </c>
      <c r="BH109" s="162">
        <f>IF(N109="sníž. přenesená",J109,0)</f>
        <v>0</v>
      </c>
      <c r="BI109" s="162">
        <f>IF(N109="nulová",J109,0)</f>
        <v>0</v>
      </c>
      <c r="BJ109" s="23" t="s">
        <v>128</v>
      </c>
      <c r="BK109" s="162">
        <f>ROUND(I109*H109,2)</f>
        <v>0</v>
      </c>
      <c r="BL109" s="23" t="s">
        <v>139</v>
      </c>
      <c r="BM109" s="23" t="s">
        <v>182</v>
      </c>
    </row>
    <row r="110" spans="2:47" s="1" customFormat="1" ht="27">
      <c r="B110" s="40"/>
      <c r="C110" s="273"/>
      <c r="D110" s="290" t="s">
        <v>183</v>
      </c>
      <c r="E110" s="273"/>
      <c r="F110" s="300" t="s">
        <v>184</v>
      </c>
      <c r="G110" s="273"/>
      <c r="H110" s="273"/>
      <c r="I110" s="301"/>
      <c r="J110" s="273"/>
      <c r="K110" s="273"/>
      <c r="L110" s="262"/>
      <c r="M110" s="173"/>
      <c r="N110" s="41"/>
      <c r="O110" s="41"/>
      <c r="P110" s="41"/>
      <c r="Q110" s="41"/>
      <c r="R110" s="41"/>
      <c r="S110" s="41"/>
      <c r="T110" s="69"/>
      <c r="AT110" s="23" t="s">
        <v>183</v>
      </c>
      <c r="AU110" s="23" t="s">
        <v>128</v>
      </c>
    </row>
    <row r="111" spans="2:51" s="12" customFormat="1" ht="13.5">
      <c r="B111" s="168"/>
      <c r="C111" s="295"/>
      <c r="D111" s="290" t="s">
        <v>130</v>
      </c>
      <c r="E111" s="296" t="s">
        <v>5</v>
      </c>
      <c r="F111" s="297" t="s">
        <v>185</v>
      </c>
      <c r="G111" s="295"/>
      <c r="H111" s="298" t="s">
        <v>5</v>
      </c>
      <c r="I111" s="299"/>
      <c r="J111" s="295"/>
      <c r="K111" s="295"/>
      <c r="L111" s="265"/>
      <c r="M111" s="170"/>
      <c r="N111" s="171"/>
      <c r="O111" s="171"/>
      <c r="P111" s="171"/>
      <c r="Q111" s="171"/>
      <c r="R111" s="171"/>
      <c r="S111" s="171"/>
      <c r="T111" s="172"/>
      <c r="AT111" s="169" t="s">
        <v>130</v>
      </c>
      <c r="AU111" s="169" t="s">
        <v>128</v>
      </c>
      <c r="AV111" s="12" t="s">
        <v>74</v>
      </c>
      <c r="AW111" s="12" t="s">
        <v>33</v>
      </c>
      <c r="AX111" s="12" t="s">
        <v>69</v>
      </c>
      <c r="AY111" s="169" t="s">
        <v>120</v>
      </c>
    </row>
    <row r="112" spans="2:51" s="11" customFormat="1" ht="13.5">
      <c r="B112" s="163"/>
      <c r="C112" s="289"/>
      <c r="D112" s="290" t="s">
        <v>130</v>
      </c>
      <c r="E112" s="291" t="s">
        <v>5</v>
      </c>
      <c r="F112" s="292" t="s">
        <v>186</v>
      </c>
      <c r="G112" s="289"/>
      <c r="H112" s="293">
        <v>2.133</v>
      </c>
      <c r="I112" s="294"/>
      <c r="J112" s="289"/>
      <c r="K112" s="289"/>
      <c r="L112" s="264"/>
      <c r="M112" s="164"/>
      <c r="N112" s="165"/>
      <c r="O112" s="165"/>
      <c r="P112" s="165"/>
      <c r="Q112" s="165"/>
      <c r="R112" s="165"/>
      <c r="S112" s="165"/>
      <c r="T112" s="166"/>
      <c r="AT112" s="167" t="s">
        <v>130</v>
      </c>
      <c r="AU112" s="167" t="s">
        <v>128</v>
      </c>
      <c r="AV112" s="11" t="s">
        <v>128</v>
      </c>
      <c r="AW112" s="11" t="s">
        <v>33</v>
      </c>
      <c r="AX112" s="11" t="s">
        <v>69</v>
      </c>
      <c r="AY112" s="167" t="s">
        <v>120</v>
      </c>
    </row>
    <row r="113" spans="2:51" s="11" customFormat="1" ht="13.5">
      <c r="B113" s="163"/>
      <c r="C113" s="289"/>
      <c r="D113" s="290" t="s">
        <v>130</v>
      </c>
      <c r="E113" s="291" t="s">
        <v>5</v>
      </c>
      <c r="F113" s="292" t="s">
        <v>187</v>
      </c>
      <c r="G113" s="289"/>
      <c r="H113" s="293">
        <v>9.115</v>
      </c>
      <c r="I113" s="294"/>
      <c r="J113" s="289"/>
      <c r="K113" s="289"/>
      <c r="L113" s="264"/>
      <c r="M113" s="164"/>
      <c r="N113" s="165"/>
      <c r="O113" s="165"/>
      <c r="P113" s="165"/>
      <c r="Q113" s="165"/>
      <c r="R113" s="165"/>
      <c r="S113" s="165"/>
      <c r="T113" s="166"/>
      <c r="AT113" s="167" t="s">
        <v>130</v>
      </c>
      <c r="AU113" s="167" t="s">
        <v>128</v>
      </c>
      <c r="AV113" s="11" t="s">
        <v>128</v>
      </c>
      <c r="AW113" s="11" t="s">
        <v>33</v>
      </c>
      <c r="AX113" s="11" t="s">
        <v>69</v>
      </c>
      <c r="AY113" s="167" t="s">
        <v>120</v>
      </c>
    </row>
    <row r="114" spans="2:51" s="13" customFormat="1" ht="13.5">
      <c r="B114" s="174"/>
      <c r="C114" s="302"/>
      <c r="D114" s="290" t="s">
        <v>130</v>
      </c>
      <c r="E114" s="303" t="s">
        <v>5</v>
      </c>
      <c r="F114" s="304" t="s">
        <v>188</v>
      </c>
      <c r="G114" s="302"/>
      <c r="H114" s="305">
        <v>11.248</v>
      </c>
      <c r="I114" s="306"/>
      <c r="J114" s="302"/>
      <c r="K114" s="302"/>
      <c r="L114" s="266"/>
      <c r="M114" s="175"/>
      <c r="N114" s="176"/>
      <c r="O114" s="176"/>
      <c r="P114" s="176"/>
      <c r="Q114" s="176"/>
      <c r="R114" s="176"/>
      <c r="S114" s="176"/>
      <c r="T114" s="177"/>
      <c r="AT114" s="178" t="s">
        <v>130</v>
      </c>
      <c r="AU114" s="178" t="s">
        <v>128</v>
      </c>
      <c r="AV114" s="13" t="s">
        <v>127</v>
      </c>
      <c r="AW114" s="13" t="s">
        <v>33</v>
      </c>
      <c r="AX114" s="13" t="s">
        <v>74</v>
      </c>
      <c r="AY114" s="178" t="s">
        <v>120</v>
      </c>
    </row>
    <row r="115" spans="2:65" s="1" customFormat="1" ht="38.25" customHeight="1">
      <c r="B115" s="157"/>
      <c r="C115" s="282" t="s">
        <v>189</v>
      </c>
      <c r="D115" s="282" t="s">
        <v>123</v>
      </c>
      <c r="E115" s="283" t="s">
        <v>190</v>
      </c>
      <c r="F115" s="284" t="s">
        <v>191</v>
      </c>
      <c r="G115" s="285" t="s">
        <v>192</v>
      </c>
      <c r="H115" s="307"/>
      <c r="I115" s="287"/>
      <c r="J115" s="288">
        <f>ROUND(I115*H115,2)</f>
        <v>0</v>
      </c>
      <c r="K115" s="284" t="s">
        <v>5</v>
      </c>
      <c r="L115" s="262"/>
      <c r="M115" s="158" t="s">
        <v>5</v>
      </c>
      <c r="N115" s="159" t="s">
        <v>41</v>
      </c>
      <c r="O115" s="41"/>
      <c r="P115" s="160">
        <f>O115*H115</f>
        <v>0</v>
      </c>
      <c r="Q115" s="160">
        <v>0</v>
      </c>
      <c r="R115" s="160">
        <f>Q115*H115</f>
        <v>0</v>
      </c>
      <c r="S115" s="160">
        <v>0</v>
      </c>
      <c r="T115" s="161">
        <f>S115*H115</f>
        <v>0</v>
      </c>
      <c r="AR115" s="23" t="s">
        <v>139</v>
      </c>
      <c r="AT115" s="23" t="s">
        <v>123</v>
      </c>
      <c r="AU115" s="23" t="s">
        <v>128</v>
      </c>
      <c r="AY115" s="23" t="s">
        <v>120</v>
      </c>
      <c r="BE115" s="162">
        <f>IF(N115="základní",J115,0)</f>
        <v>0</v>
      </c>
      <c r="BF115" s="162">
        <f>IF(N115="snížená",J115,0)</f>
        <v>0</v>
      </c>
      <c r="BG115" s="162">
        <f>IF(N115="zákl. přenesená",J115,0)</f>
        <v>0</v>
      </c>
      <c r="BH115" s="162">
        <f>IF(N115="sníž. přenesená",J115,0)</f>
        <v>0</v>
      </c>
      <c r="BI115" s="162">
        <f>IF(N115="nulová",J115,0)</f>
        <v>0</v>
      </c>
      <c r="BJ115" s="23" t="s">
        <v>128</v>
      </c>
      <c r="BK115" s="162">
        <f>ROUND(I115*H115,2)</f>
        <v>0</v>
      </c>
      <c r="BL115" s="23" t="s">
        <v>139</v>
      </c>
      <c r="BM115" s="23" t="s">
        <v>193</v>
      </c>
    </row>
    <row r="116" spans="2:63" s="10" customFormat="1" ht="29.85" customHeight="1">
      <c r="B116" s="149"/>
      <c r="C116" s="275"/>
      <c r="D116" s="276" t="s">
        <v>68</v>
      </c>
      <c r="E116" s="280" t="s">
        <v>194</v>
      </c>
      <c r="F116" s="280" t="s">
        <v>195</v>
      </c>
      <c r="G116" s="275"/>
      <c r="H116" s="275"/>
      <c r="I116" s="278"/>
      <c r="J116" s="281">
        <f>BK116</f>
        <v>0</v>
      </c>
      <c r="K116" s="275"/>
      <c r="L116" s="263"/>
      <c r="M116" s="151"/>
      <c r="N116" s="152"/>
      <c r="O116" s="152"/>
      <c r="P116" s="153">
        <f>SUM(P117:P119)</f>
        <v>0</v>
      </c>
      <c r="Q116" s="152"/>
      <c r="R116" s="153">
        <f>SUM(R117:R119)</f>
        <v>0.00154</v>
      </c>
      <c r="S116" s="152"/>
      <c r="T116" s="154">
        <f>SUM(T117:T119)</f>
        <v>0</v>
      </c>
      <c r="AR116" s="150" t="s">
        <v>128</v>
      </c>
      <c r="AT116" s="155" t="s">
        <v>68</v>
      </c>
      <c r="AU116" s="155" t="s">
        <v>74</v>
      </c>
      <c r="AY116" s="150" t="s">
        <v>120</v>
      </c>
      <c r="BK116" s="156">
        <f>SUM(BK117:BK119)</f>
        <v>0</v>
      </c>
    </row>
    <row r="117" spans="2:65" s="1" customFormat="1" ht="38.25" customHeight="1">
      <c r="B117" s="157"/>
      <c r="C117" s="282" t="s">
        <v>196</v>
      </c>
      <c r="D117" s="282" t="s">
        <v>123</v>
      </c>
      <c r="E117" s="283" t="s">
        <v>197</v>
      </c>
      <c r="F117" s="284" t="s">
        <v>198</v>
      </c>
      <c r="G117" s="285" t="s">
        <v>199</v>
      </c>
      <c r="H117" s="286">
        <v>1</v>
      </c>
      <c r="I117" s="287"/>
      <c r="J117" s="288">
        <f>ROUND(I117*H117,2)</f>
        <v>0</v>
      </c>
      <c r="K117" s="284" t="s">
        <v>5</v>
      </c>
      <c r="L117" s="262"/>
      <c r="M117" s="158" t="s">
        <v>5</v>
      </c>
      <c r="N117" s="159" t="s">
        <v>41</v>
      </c>
      <c r="O117" s="41"/>
      <c r="P117" s="160">
        <f>O117*H117</f>
        <v>0</v>
      </c>
      <c r="Q117" s="160">
        <v>0.00077</v>
      </c>
      <c r="R117" s="160">
        <f>Q117*H117</f>
        <v>0.00077</v>
      </c>
      <c r="S117" s="160">
        <v>0</v>
      </c>
      <c r="T117" s="161">
        <f>S117*H117</f>
        <v>0</v>
      </c>
      <c r="AR117" s="23" t="s">
        <v>139</v>
      </c>
      <c r="AT117" s="23" t="s">
        <v>123</v>
      </c>
      <c r="AU117" s="23" t="s">
        <v>128</v>
      </c>
      <c r="AY117" s="23" t="s">
        <v>120</v>
      </c>
      <c r="BE117" s="162">
        <f>IF(N117="základní",J117,0)</f>
        <v>0</v>
      </c>
      <c r="BF117" s="162">
        <f>IF(N117="snížená",J117,0)</f>
        <v>0</v>
      </c>
      <c r="BG117" s="162">
        <f>IF(N117="zákl. přenesená",J117,0)</f>
        <v>0</v>
      </c>
      <c r="BH117" s="162">
        <f>IF(N117="sníž. přenesená",J117,0)</f>
        <v>0</v>
      </c>
      <c r="BI117" s="162">
        <f>IF(N117="nulová",J117,0)</f>
        <v>0</v>
      </c>
      <c r="BJ117" s="23" t="s">
        <v>128</v>
      </c>
      <c r="BK117" s="162">
        <f>ROUND(I117*H117,2)</f>
        <v>0</v>
      </c>
      <c r="BL117" s="23" t="s">
        <v>139</v>
      </c>
      <c r="BM117" s="23" t="s">
        <v>200</v>
      </c>
    </row>
    <row r="118" spans="2:65" s="1" customFormat="1" ht="16.5" customHeight="1">
      <c r="B118" s="157"/>
      <c r="C118" s="282" t="s">
        <v>201</v>
      </c>
      <c r="D118" s="282" t="s">
        <v>123</v>
      </c>
      <c r="E118" s="283" t="s">
        <v>202</v>
      </c>
      <c r="F118" s="284" t="s">
        <v>203</v>
      </c>
      <c r="G118" s="285" t="s">
        <v>199</v>
      </c>
      <c r="H118" s="286">
        <v>1</v>
      </c>
      <c r="I118" s="287"/>
      <c r="J118" s="288">
        <f>ROUND(I118*H118,2)</f>
        <v>0</v>
      </c>
      <c r="K118" s="284" t="s">
        <v>5</v>
      </c>
      <c r="L118" s="262"/>
      <c r="M118" s="158" t="s">
        <v>5</v>
      </c>
      <c r="N118" s="159" t="s">
        <v>41</v>
      </c>
      <c r="O118" s="41"/>
      <c r="P118" s="160">
        <f>O118*H118</f>
        <v>0</v>
      </c>
      <c r="Q118" s="160">
        <v>0.00077</v>
      </c>
      <c r="R118" s="160">
        <f>Q118*H118</f>
        <v>0.00077</v>
      </c>
      <c r="S118" s="160">
        <v>0</v>
      </c>
      <c r="T118" s="161">
        <f>S118*H118</f>
        <v>0</v>
      </c>
      <c r="AR118" s="23" t="s">
        <v>139</v>
      </c>
      <c r="AT118" s="23" t="s">
        <v>123</v>
      </c>
      <c r="AU118" s="23" t="s">
        <v>128</v>
      </c>
      <c r="AY118" s="23" t="s">
        <v>120</v>
      </c>
      <c r="BE118" s="162">
        <f>IF(N118="základní",J118,0)</f>
        <v>0</v>
      </c>
      <c r="BF118" s="162">
        <f>IF(N118="snížená",J118,0)</f>
        <v>0</v>
      </c>
      <c r="BG118" s="162">
        <f>IF(N118="zákl. přenesená",J118,0)</f>
        <v>0</v>
      </c>
      <c r="BH118" s="162">
        <f>IF(N118="sníž. přenesená",J118,0)</f>
        <v>0</v>
      </c>
      <c r="BI118" s="162">
        <f>IF(N118="nulová",J118,0)</f>
        <v>0</v>
      </c>
      <c r="BJ118" s="23" t="s">
        <v>128</v>
      </c>
      <c r="BK118" s="162">
        <f>ROUND(I118*H118,2)</f>
        <v>0</v>
      </c>
      <c r="BL118" s="23" t="s">
        <v>139</v>
      </c>
      <c r="BM118" s="23" t="s">
        <v>204</v>
      </c>
    </row>
    <row r="119" spans="2:65" s="1" customFormat="1" ht="25.5" customHeight="1">
      <c r="B119" s="157"/>
      <c r="C119" s="282" t="s">
        <v>11</v>
      </c>
      <c r="D119" s="282" t="s">
        <v>123</v>
      </c>
      <c r="E119" s="283" t="s">
        <v>205</v>
      </c>
      <c r="F119" s="284" t="s">
        <v>206</v>
      </c>
      <c r="G119" s="285" t="s">
        <v>192</v>
      </c>
      <c r="H119" s="307"/>
      <c r="I119" s="287"/>
      <c r="J119" s="288">
        <f>ROUND(I119*H119,2)</f>
        <v>0</v>
      </c>
      <c r="K119" s="284" t="s">
        <v>5</v>
      </c>
      <c r="L119" s="262"/>
      <c r="M119" s="158" t="s">
        <v>5</v>
      </c>
      <c r="N119" s="159" t="s">
        <v>41</v>
      </c>
      <c r="O119" s="41"/>
      <c r="P119" s="160">
        <f>O119*H119</f>
        <v>0</v>
      </c>
      <c r="Q119" s="160">
        <v>0</v>
      </c>
      <c r="R119" s="160">
        <f>Q119*H119</f>
        <v>0</v>
      </c>
      <c r="S119" s="160">
        <v>0</v>
      </c>
      <c r="T119" s="161">
        <f>S119*H119</f>
        <v>0</v>
      </c>
      <c r="AR119" s="23" t="s">
        <v>139</v>
      </c>
      <c r="AT119" s="23" t="s">
        <v>123</v>
      </c>
      <c r="AU119" s="23" t="s">
        <v>128</v>
      </c>
      <c r="AY119" s="23" t="s">
        <v>120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23" t="s">
        <v>128</v>
      </c>
      <c r="BK119" s="162">
        <f>ROUND(I119*H119,2)</f>
        <v>0</v>
      </c>
      <c r="BL119" s="23" t="s">
        <v>139</v>
      </c>
      <c r="BM119" s="23" t="s">
        <v>207</v>
      </c>
    </row>
    <row r="120" spans="2:63" s="10" customFormat="1" ht="29.85" customHeight="1">
      <c r="B120" s="149"/>
      <c r="C120" s="275"/>
      <c r="D120" s="276" t="s">
        <v>68</v>
      </c>
      <c r="E120" s="280" t="s">
        <v>208</v>
      </c>
      <c r="F120" s="280" t="s">
        <v>209</v>
      </c>
      <c r="G120" s="275"/>
      <c r="H120" s="275"/>
      <c r="I120" s="278"/>
      <c r="J120" s="281">
        <f>BK120</f>
        <v>0</v>
      </c>
      <c r="K120" s="275"/>
      <c r="L120" s="263"/>
      <c r="M120" s="151"/>
      <c r="N120" s="152"/>
      <c r="O120" s="152"/>
      <c r="P120" s="153">
        <f>SUM(P121:P134)</f>
        <v>0</v>
      </c>
      <c r="Q120" s="152"/>
      <c r="R120" s="153">
        <f>SUM(R121:R134)</f>
        <v>0.03785</v>
      </c>
      <c r="S120" s="152"/>
      <c r="T120" s="154">
        <f>SUM(T121:T134)</f>
        <v>0.06710000000000002</v>
      </c>
      <c r="AR120" s="150" t="s">
        <v>128</v>
      </c>
      <c r="AT120" s="155" t="s">
        <v>68</v>
      </c>
      <c r="AU120" s="155" t="s">
        <v>74</v>
      </c>
      <c r="AY120" s="150" t="s">
        <v>120</v>
      </c>
      <c r="BK120" s="156">
        <f>SUM(BK121:BK134)</f>
        <v>0</v>
      </c>
    </row>
    <row r="121" spans="2:65" s="1" customFormat="1" ht="16.5" customHeight="1">
      <c r="B121" s="157"/>
      <c r="C121" s="282" t="s">
        <v>139</v>
      </c>
      <c r="D121" s="282" t="s">
        <v>123</v>
      </c>
      <c r="E121" s="283" t="s">
        <v>210</v>
      </c>
      <c r="F121" s="284" t="s">
        <v>211</v>
      </c>
      <c r="G121" s="285" t="s">
        <v>155</v>
      </c>
      <c r="H121" s="286">
        <v>1</v>
      </c>
      <c r="I121" s="287"/>
      <c r="J121" s="288">
        <f aca="true" t="shared" si="0" ref="J121:J127">ROUND(I121*H121,2)</f>
        <v>0</v>
      </c>
      <c r="K121" s="284" t="s">
        <v>5</v>
      </c>
      <c r="L121" s="262"/>
      <c r="M121" s="158" t="s">
        <v>5</v>
      </c>
      <c r="N121" s="159" t="s">
        <v>41</v>
      </c>
      <c r="O121" s="41"/>
      <c r="P121" s="160">
        <f aca="true" t="shared" si="1" ref="P121:P127">O121*H121</f>
        <v>0</v>
      </c>
      <c r="Q121" s="160">
        <v>0</v>
      </c>
      <c r="R121" s="160">
        <f aca="true" t="shared" si="2" ref="R121:R127">Q121*H121</f>
        <v>0</v>
      </c>
      <c r="S121" s="160">
        <v>0.01933</v>
      </c>
      <c r="T121" s="161">
        <f aca="true" t="shared" si="3" ref="T121:T127">S121*H121</f>
        <v>0.01933</v>
      </c>
      <c r="AR121" s="23" t="s">
        <v>139</v>
      </c>
      <c r="AT121" s="23" t="s">
        <v>123</v>
      </c>
      <c r="AU121" s="23" t="s">
        <v>128</v>
      </c>
      <c r="AY121" s="23" t="s">
        <v>120</v>
      </c>
      <c r="BE121" s="162">
        <f aca="true" t="shared" si="4" ref="BE121:BE127">IF(N121="základní",J121,0)</f>
        <v>0</v>
      </c>
      <c r="BF121" s="162">
        <f aca="true" t="shared" si="5" ref="BF121:BF127">IF(N121="snížená",J121,0)</f>
        <v>0</v>
      </c>
      <c r="BG121" s="162">
        <f aca="true" t="shared" si="6" ref="BG121:BG127">IF(N121="zákl. přenesená",J121,0)</f>
        <v>0</v>
      </c>
      <c r="BH121" s="162">
        <f aca="true" t="shared" si="7" ref="BH121:BH127">IF(N121="sníž. přenesená",J121,0)</f>
        <v>0</v>
      </c>
      <c r="BI121" s="162">
        <f aca="true" t="shared" si="8" ref="BI121:BI127">IF(N121="nulová",J121,0)</f>
        <v>0</v>
      </c>
      <c r="BJ121" s="23" t="s">
        <v>128</v>
      </c>
      <c r="BK121" s="162">
        <f aca="true" t="shared" si="9" ref="BK121:BK127">ROUND(I121*H121,2)</f>
        <v>0</v>
      </c>
      <c r="BL121" s="23" t="s">
        <v>139</v>
      </c>
      <c r="BM121" s="23" t="s">
        <v>212</v>
      </c>
    </row>
    <row r="122" spans="2:65" s="1" customFormat="1" ht="16.5" customHeight="1">
      <c r="B122" s="157"/>
      <c r="C122" s="282" t="s">
        <v>213</v>
      </c>
      <c r="D122" s="282" t="s">
        <v>123</v>
      </c>
      <c r="E122" s="283" t="s">
        <v>214</v>
      </c>
      <c r="F122" s="284" t="s">
        <v>215</v>
      </c>
      <c r="G122" s="285" t="s">
        <v>155</v>
      </c>
      <c r="H122" s="286">
        <v>1</v>
      </c>
      <c r="I122" s="287"/>
      <c r="J122" s="288">
        <f t="shared" si="0"/>
        <v>0</v>
      </c>
      <c r="K122" s="284" t="s">
        <v>5</v>
      </c>
      <c r="L122" s="262"/>
      <c r="M122" s="158" t="s">
        <v>5</v>
      </c>
      <c r="N122" s="159" t="s">
        <v>41</v>
      </c>
      <c r="O122" s="41"/>
      <c r="P122" s="160">
        <f t="shared" si="1"/>
        <v>0</v>
      </c>
      <c r="Q122" s="160">
        <v>0.01692</v>
      </c>
      <c r="R122" s="160">
        <f t="shared" si="2"/>
        <v>0.01692</v>
      </c>
      <c r="S122" s="160">
        <v>0</v>
      </c>
      <c r="T122" s="161">
        <f t="shared" si="3"/>
        <v>0</v>
      </c>
      <c r="AR122" s="23" t="s">
        <v>139</v>
      </c>
      <c r="AT122" s="23" t="s">
        <v>123</v>
      </c>
      <c r="AU122" s="23" t="s">
        <v>128</v>
      </c>
      <c r="AY122" s="23" t="s">
        <v>120</v>
      </c>
      <c r="BE122" s="162">
        <f t="shared" si="4"/>
        <v>0</v>
      </c>
      <c r="BF122" s="162">
        <f t="shared" si="5"/>
        <v>0</v>
      </c>
      <c r="BG122" s="162">
        <f t="shared" si="6"/>
        <v>0</v>
      </c>
      <c r="BH122" s="162">
        <f t="shared" si="7"/>
        <v>0</v>
      </c>
      <c r="BI122" s="162">
        <f t="shared" si="8"/>
        <v>0</v>
      </c>
      <c r="BJ122" s="23" t="s">
        <v>128</v>
      </c>
      <c r="BK122" s="162">
        <f t="shared" si="9"/>
        <v>0</v>
      </c>
      <c r="BL122" s="23" t="s">
        <v>139</v>
      </c>
      <c r="BM122" s="23" t="s">
        <v>216</v>
      </c>
    </row>
    <row r="123" spans="2:65" s="1" customFormat="1" ht="16.5" customHeight="1">
      <c r="B123" s="157"/>
      <c r="C123" s="282" t="s">
        <v>217</v>
      </c>
      <c r="D123" s="282" t="s">
        <v>123</v>
      </c>
      <c r="E123" s="283" t="s">
        <v>218</v>
      </c>
      <c r="F123" s="284" t="s">
        <v>219</v>
      </c>
      <c r="G123" s="285" t="s">
        <v>155</v>
      </c>
      <c r="H123" s="286">
        <v>1</v>
      </c>
      <c r="I123" s="287"/>
      <c r="J123" s="288">
        <f t="shared" si="0"/>
        <v>0</v>
      </c>
      <c r="K123" s="284" t="s">
        <v>5</v>
      </c>
      <c r="L123" s="262"/>
      <c r="M123" s="158" t="s">
        <v>5</v>
      </c>
      <c r="N123" s="159" t="s">
        <v>41</v>
      </c>
      <c r="O123" s="41"/>
      <c r="P123" s="160">
        <f t="shared" si="1"/>
        <v>0</v>
      </c>
      <c r="Q123" s="160">
        <v>0</v>
      </c>
      <c r="R123" s="160">
        <f t="shared" si="2"/>
        <v>0</v>
      </c>
      <c r="S123" s="160">
        <v>0.01946</v>
      </c>
      <c r="T123" s="161">
        <f t="shared" si="3"/>
        <v>0.01946</v>
      </c>
      <c r="AR123" s="23" t="s">
        <v>139</v>
      </c>
      <c r="AT123" s="23" t="s">
        <v>123</v>
      </c>
      <c r="AU123" s="23" t="s">
        <v>128</v>
      </c>
      <c r="AY123" s="23" t="s">
        <v>120</v>
      </c>
      <c r="BE123" s="162">
        <f t="shared" si="4"/>
        <v>0</v>
      </c>
      <c r="BF123" s="162">
        <f t="shared" si="5"/>
        <v>0</v>
      </c>
      <c r="BG123" s="162">
        <f t="shared" si="6"/>
        <v>0</v>
      </c>
      <c r="BH123" s="162">
        <f t="shared" si="7"/>
        <v>0</v>
      </c>
      <c r="BI123" s="162">
        <f t="shared" si="8"/>
        <v>0</v>
      </c>
      <c r="BJ123" s="23" t="s">
        <v>128</v>
      </c>
      <c r="BK123" s="162">
        <f t="shared" si="9"/>
        <v>0</v>
      </c>
      <c r="BL123" s="23" t="s">
        <v>139</v>
      </c>
      <c r="BM123" s="23" t="s">
        <v>220</v>
      </c>
    </row>
    <row r="124" spans="2:65" s="1" customFormat="1" ht="25.5" customHeight="1">
      <c r="B124" s="157"/>
      <c r="C124" s="282" t="s">
        <v>221</v>
      </c>
      <c r="D124" s="282" t="s">
        <v>123</v>
      </c>
      <c r="E124" s="283" t="s">
        <v>222</v>
      </c>
      <c r="F124" s="284" t="s">
        <v>223</v>
      </c>
      <c r="G124" s="285" t="s">
        <v>155</v>
      </c>
      <c r="H124" s="286">
        <v>1</v>
      </c>
      <c r="I124" s="287"/>
      <c r="J124" s="288">
        <f t="shared" si="0"/>
        <v>0</v>
      </c>
      <c r="K124" s="284" t="s">
        <v>5</v>
      </c>
      <c r="L124" s="262"/>
      <c r="M124" s="158" t="s">
        <v>5</v>
      </c>
      <c r="N124" s="159" t="s">
        <v>41</v>
      </c>
      <c r="O124" s="41"/>
      <c r="P124" s="160">
        <f t="shared" si="1"/>
        <v>0</v>
      </c>
      <c r="Q124" s="160">
        <v>0.01376</v>
      </c>
      <c r="R124" s="160">
        <f t="shared" si="2"/>
        <v>0.01376</v>
      </c>
      <c r="S124" s="160">
        <v>0</v>
      </c>
      <c r="T124" s="161">
        <f t="shared" si="3"/>
        <v>0</v>
      </c>
      <c r="AR124" s="23" t="s">
        <v>139</v>
      </c>
      <c r="AT124" s="23" t="s">
        <v>123</v>
      </c>
      <c r="AU124" s="23" t="s">
        <v>128</v>
      </c>
      <c r="AY124" s="23" t="s">
        <v>120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23" t="s">
        <v>128</v>
      </c>
      <c r="BK124" s="162">
        <f t="shared" si="9"/>
        <v>0</v>
      </c>
      <c r="BL124" s="23" t="s">
        <v>139</v>
      </c>
      <c r="BM124" s="23" t="s">
        <v>224</v>
      </c>
    </row>
    <row r="125" spans="2:65" s="1" customFormat="1" ht="16.5" customHeight="1">
      <c r="B125" s="157"/>
      <c r="C125" s="282" t="s">
        <v>225</v>
      </c>
      <c r="D125" s="282" t="s">
        <v>123</v>
      </c>
      <c r="E125" s="283" t="s">
        <v>226</v>
      </c>
      <c r="F125" s="284" t="s">
        <v>227</v>
      </c>
      <c r="G125" s="285" t="s">
        <v>155</v>
      </c>
      <c r="H125" s="286">
        <v>1</v>
      </c>
      <c r="I125" s="287"/>
      <c r="J125" s="288">
        <f t="shared" si="0"/>
        <v>0</v>
      </c>
      <c r="K125" s="284" t="s">
        <v>5</v>
      </c>
      <c r="L125" s="262"/>
      <c r="M125" s="158" t="s">
        <v>5</v>
      </c>
      <c r="N125" s="159" t="s">
        <v>41</v>
      </c>
      <c r="O125" s="41"/>
      <c r="P125" s="160">
        <f t="shared" si="1"/>
        <v>0</v>
      </c>
      <c r="Q125" s="160">
        <v>0</v>
      </c>
      <c r="R125" s="160">
        <f t="shared" si="2"/>
        <v>0</v>
      </c>
      <c r="S125" s="160">
        <v>0.0245</v>
      </c>
      <c r="T125" s="161">
        <f t="shared" si="3"/>
        <v>0.0245</v>
      </c>
      <c r="AR125" s="23" t="s">
        <v>139</v>
      </c>
      <c r="AT125" s="23" t="s">
        <v>123</v>
      </c>
      <c r="AU125" s="23" t="s">
        <v>128</v>
      </c>
      <c r="AY125" s="23" t="s">
        <v>120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23" t="s">
        <v>128</v>
      </c>
      <c r="BK125" s="162">
        <f t="shared" si="9"/>
        <v>0</v>
      </c>
      <c r="BL125" s="23" t="s">
        <v>139</v>
      </c>
      <c r="BM125" s="23" t="s">
        <v>228</v>
      </c>
    </row>
    <row r="126" spans="2:65" s="1" customFormat="1" ht="25.5" customHeight="1">
      <c r="B126" s="157"/>
      <c r="C126" s="282" t="s">
        <v>10</v>
      </c>
      <c r="D126" s="282" t="s">
        <v>123</v>
      </c>
      <c r="E126" s="283" t="s">
        <v>229</v>
      </c>
      <c r="F126" s="284" t="s">
        <v>230</v>
      </c>
      <c r="G126" s="285" t="s">
        <v>155</v>
      </c>
      <c r="H126" s="286">
        <v>1</v>
      </c>
      <c r="I126" s="287"/>
      <c r="J126" s="288">
        <f t="shared" si="0"/>
        <v>0</v>
      </c>
      <c r="K126" s="284" t="s">
        <v>5</v>
      </c>
      <c r="L126" s="262"/>
      <c r="M126" s="158" t="s">
        <v>5</v>
      </c>
      <c r="N126" s="159" t="s">
        <v>41</v>
      </c>
      <c r="O126" s="41"/>
      <c r="P126" s="160">
        <f t="shared" si="1"/>
        <v>0</v>
      </c>
      <c r="Q126" s="160">
        <v>0.0016</v>
      </c>
      <c r="R126" s="160">
        <f t="shared" si="2"/>
        <v>0.0016</v>
      </c>
      <c r="S126" s="160">
        <v>0</v>
      </c>
      <c r="T126" s="161">
        <f t="shared" si="3"/>
        <v>0</v>
      </c>
      <c r="AR126" s="23" t="s">
        <v>139</v>
      </c>
      <c r="AT126" s="23" t="s">
        <v>123</v>
      </c>
      <c r="AU126" s="23" t="s">
        <v>128</v>
      </c>
      <c r="AY126" s="23" t="s">
        <v>120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23" t="s">
        <v>128</v>
      </c>
      <c r="BK126" s="162">
        <f t="shared" si="9"/>
        <v>0</v>
      </c>
      <c r="BL126" s="23" t="s">
        <v>139</v>
      </c>
      <c r="BM126" s="23" t="s">
        <v>231</v>
      </c>
    </row>
    <row r="127" spans="2:65" s="1" customFormat="1" ht="16.5" customHeight="1">
      <c r="B127" s="157"/>
      <c r="C127" s="282" t="s">
        <v>232</v>
      </c>
      <c r="D127" s="282" t="s">
        <v>123</v>
      </c>
      <c r="E127" s="283" t="s">
        <v>233</v>
      </c>
      <c r="F127" s="284" t="s">
        <v>234</v>
      </c>
      <c r="G127" s="285" t="s">
        <v>155</v>
      </c>
      <c r="H127" s="286">
        <v>2</v>
      </c>
      <c r="I127" s="287"/>
      <c r="J127" s="288">
        <f t="shared" si="0"/>
        <v>0</v>
      </c>
      <c r="K127" s="284" t="s">
        <v>5</v>
      </c>
      <c r="L127" s="262"/>
      <c r="M127" s="158" t="s">
        <v>5</v>
      </c>
      <c r="N127" s="159" t="s">
        <v>41</v>
      </c>
      <c r="O127" s="41"/>
      <c r="P127" s="160">
        <f t="shared" si="1"/>
        <v>0</v>
      </c>
      <c r="Q127" s="160">
        <v>0.00085</v>
      </c>
      <c r="R127" s="160">
        <f t="shared" si="2"/>
        <v>0.0017</v>
      </c>
      <c r="S127" s="160">
        <v>0</v>
      </c>
      <c r="T127" s="161">
        <f t="shared" si="3"/>
        <v>0</v>
      </c>
      <c r="AR127" s="23" t="s">
        <v>139</v>
      </c>
      <c r="AT127" s="23" t="s">
        <v>123</v>
      </c>
      <c r="AU127" s="23" t="s">
        <v>128</v>
      </c>
      <c r="AY127" s="23" t="s">
        <v>120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23" t="s">
        <v>128</v>
      </c>
      <c r="BK127" s="162">
        <f t="shared" si="9"/>
        <v>0</v>
      </c>
      <c r="BL127" s="23" t="s">
        <v>139</v>
      </c>
      <c r="BM127" s="23" t="s">
        <v>235</v>
      </c>
    </row>
    <row r="128" spans="2:47" s="1" customFormat="1" ht="27">
      <c r="B128" s="40"/>
      <c r="C128" s="273"/>
      <c r="D128" s="290" t="s">
        <v>183</v>
      </c>
      <c r="E128" s="273"/>
      <c r="F128" s="300" t="s">
        <v>236</v>
      </c>
      <c r="G128" s="273"/>
      <c r="H128" s="273"/>
      <c r="I128" s="301"/>
      <c r="J128" s="273"/>
      <c r="K128" s="273"/>
      <c r="L128" s="262"/>
      <c r="M128" s="173"/>
      <c r="N128" s="41"/>
      <c r="O128" s="41"/>
      <c r="P128" s="41"/>
      <c r="Q128" s="41"/>
      <c r="R128" s="41"/>
      <c r="S128" s="41"/>
      <c r="T128" s="69"/>
      <c r="AT128" s="23" t="s">
        <v>183</v>
      </c>
      <c r="AU128" s="23" t="s">
        <v>128</v>
      </c>
    </row>
    <row r="129" spans="2:65" s="1" customFormat="1" ht="16.5" customHeight="1">
      <c r="B129" s="157"/>
      <c r="C129" s="282" t="s">
        <v>237</v>
      </c>
      <c r="D129" s="282" t="s">
        <v>123</v>
      </c>
      <c r="E129" s="283" t="s">
        <v>238</v>
      </c>
      <c r="F129" s="284" t="s">
        <v>239</v>
      </c>
      <c r="G129" s="285" t="s">
        <v>155</v>
      </c>
      <c r="H129" s="286">
        <v>1</v>
      </c>
      <c r="I129" s="287"/>
      <c r="J129" s="288">
        <f aca="true" t="shared" si="10" ref="J129:J134">ROUND(I129*H129,2)</f>
        <v>0</v>
      </c>
      <c r="K129" s="284" t="s">
        <v>5</v>
      </c>
      <c r="L129" s="262"/>
      <c r="M129" s="158" t="s">
        <v>5</v>
      </c>
      <c r="N129" s="159" t="s">
        <v>41</v>
      </c>
      <c r="O129" s="41"/>
      <c r="P129" s="160">
        <f aca="true" t="shared" si="11" ref="P129:P134">O129*H129</f>
        <v>0</v>
      </c>
      <c r="Q129" s="160">
        <v>0</v>
      </c>
      <c r="R129" s="160">
        <f aca="true" t="shared" si="12" ref="R129:R134">Q129*H129</f>
        <v>0</v>
      </c>
      <c r="S129" s="160">
        <v>0.00156</v>
      </c>
      <c r="T129" s="161">
        <f aca="true" t="shared" si="13" ref="T129:T134">S129*H129</f>
        <v>0.00156</v>
      </c>
      <c r="AR129" s="23" t="s">
        <v>139</v>
      </c>
      <c r="AT129" s="23" t="s">
        <v>123</v>
      </c>
      <c r="AU129" s="23" t="s">
        <v>128</v>
      </c>
      <c r="AY129" s="23" t="s">
        <v>120</v>
      </c>
      <c r="BE129" s="162">
        <f aca="true" t="shared" si="14" ref="BE129:BE134">IF(N129="základní",J129,0)</f>
        <v>0</v>
      </c>
      <c r="BF129" s="162">
        <f aca="true" t="shared" si="15" ref="BF129:BF134">IF(N129="snížená",J129,0)</f>
        <v>0</v>
      </c>
      <c r="BG129" s="162">
        <f aca="true" t="shared" si="16" ref="BG129:BG134">IF(N129="zákl. přenesená",J129,0)</f>
        <v>0</v>
      </c>
      <c r="BH129" s="162">
        <f aca="true" t="shared" si="17" ref="BH129:BH134">IF(N129="sníž. přenesená",J129,0)</f>
        <v>0</v>
      </c>
      <c r="BI129" s="162">
        <f aca="true" t="shared" si="18" ref="BI129:BI134">IF(N129="nulová",J129,0)</f>
        <v>0</v>
      </c>
      <c r="BJ129" s="23" t="s">
        <v>128</v>
      </c>
      <c r="BK129" s="162">
        <f aca="true" t="shared" si="19" ref="BK129:BK134">ROUND(I129*H129,2)</f>
        <v>0</v>
      </c>
      <c r="BL129" s="23" t="s">
        <v>139</v>
      </c>
      <c r="BM129" s="23" t="s">
        <v>240</v>
      </c>
    </row>
    <row r="130" spans="2:65" s="1" customFormat="1" ht="16.5" customHeight="1">
      <c r="B130" s="157"/>
      <c r="C130" s="282" t="s">
        <v>241</v>
      </c>
      <c r="D130" s="282" t="s">
        <v>123</v>
      </c>
      <c r="E130" s="283" t="s">
        <v>242</v>
      </c>
      <c r="F130" s="284" t="s">
        <v>243</v>
      </c>
      <c r="G130" s="285" t="s">
        <v>155</v>
      </c>
      <c r="H130" s="286">
        <v>1</v>
      </c>
      <c r="I130" s="287"/>
      <c r="J130" s="288">
        <f t="shared" si="10"/>
        <v>0</v>
      </c>
      <c r="K130" s="284" t="s">
        <v>5</v>
      </c>
      <c r="L130" s="262"/>
      <c r="M130" s="158" t="s">
        <v>5</v>
      </c>
      <c r="N130" s="159" t="s">
        <v>41</v>
      </c>
      <c r="O130" s="41"/>
      <c r="P130" s="160">
        <f t="shared" si="11"/>
        <v>0</v>
      </c>
      <c r="Q130" s="160">
        <v>0.0018</v>
      </c>
      <c r="R130" s="160">
        <f t="shared" si="12"/>
        <v>0.0018</v>
      </c>
      <c r="S130" s="160">
        <v>0</v>
      </c>
      <c r="T130" s="161">
        <f t="shared" si="13"/>
        <v>0</v>
      </c>
      <c r="AR130" s="23" t="s">
        <v>139</v>
      </c>
      <c r="AT130" s="23" t="s">
        <v>123</v>
      </c>
      <c r="AU130" s="23" t="s">
        <v>128</v>
      </c>
      <c r="AY130" s="23" t="s">
        <v>120</v>
      </c>
      <c r="BE130" s="162">
        <f t="shared" si="14"/>
        <v>0</v>
      </c>
      <c r="BF130" s="162">
        <f t="shared" si="15"/>
        <v>0</v>
      </c>
      <c r="BG130" s="162">
        <f t="shared" si="16"/>
        <v>0</v>
      </c>
      <c r="BH130" s="162">
        <f t="shared" si="17"/>
        <v>0</v>
      </c>
      <c r="BI130" s="162">
        <f t="shared" si="18"/>
        <v>0</v>
      </c>
      <c r="BJ130" s="23" t="s">
        <v>128</v>
      </c>
      <c r="BK130" s="162">
        <f t="shared" si="19"/>
        <v>0</v>
      </c>
      <c r="BL130" s="23" t="s">
        <v>139</v>
      </c>
      <c r="BM130" s="23" t="s">
        <v>244</v>
      </c>
    </row>
    <row r="131" spans="2:65" s="1" customFormat="1" ht="16.5" customHeight="1">
      <c r="B131" s="157"/>
      <c r="C131" s="282" t="s">
        <v>245</v>
      </c>
      <c r="D131" s="282" t="s">
        <v>123</v>
      </c>
      <c r="E131" s="283" t="s">
        <v>246</v>
      </c>
      <c r="F131" s="284" t="s">
        <v>247</v>
      </c>
      <c r="G131" s="285" t="s">
        <v>199</v>
      </c>
      <c r="H131" s="286">
        <v>1</v>
      </c>
      <c r="I131" s="287"/>
      <c r="J131" s="288">
        <f t="shared" si="10"/>
        <v>0</v>
      </c>
      <c r="K131" s="284" t="s">
        <v>5</v>
      </c>
      <c r="L131" s="262"/>
      <c r="M131" s="158" t="s">
        <v>5</v>
      </c>
      <c r="N131" s="159" t="s">
        <v>41</v>
      </c>
      <c r="O131" s="41"/>
      <c r="P131" s="160">
        <f t="shared" si="11"/>
        <v>0</v>
      </c>
      <c r="Q131" s="160">
        <v>0</v>
      </c>
      <c r="R131" s="160">
        <f t="shared" si="12"/>
        <v>0</v>
      </c>
      <c r="S131" s="160">
        <v>0.00225</v>
      </c>
      <c r="T131" s="161">
        <f t="shared" si="13"/>
        <v>0.00225</v>
      </c>
      <c r="AR131" s="23" t="s">
        <v>139</v>
      </c>
      <c r="AT131" s="23" t="s">
        <v>123</v>
      </c>
      <c r="AU131" s="23" t="s">
        <v>128</v>
      </c>
      <c r="AY131" s="23" t="s">
        <v>120</v>
      </c>
      <c r="BE131" s="162">
        <f t="shared" si="14"/>
        <v>0</v>
      </c>
      <c r="BF131" s="162">
        <f t="shared" si="15"/>
        <v>0</v>
      </c>
      <c r="BG131" s="162">
        <f t="shared" si="16"/>
        <v>0</v>
      </c>
      <c r="BH131" s="162">
        <f t="shared" si="17"/>
        <v>0</v>
      </c>
      <c r="BI131" s="162">
        <f t="shared" si="18"/>
        <v>0</v>
      </c>
      <c r="BJ131" s="23" t="s">
        <v>128</v>
      </c>
      <c r="BK131" s="162">
        <f t="shared" si="19"/>
        <v>0</v>
      </c>
      <c r="BL131" s="23" t="s">
        <v>139</v>
      </c>
      <c r="BM131" s="23" t="s">
        <v>248</v>
      </c>
    </row>
    <row r="132" spans="2:65" s="1" customFormat="1" ht="16.5" customHeight="1">
      <c r="B132" s="157"/>
      <c r="C132" s="282" t="s">
        <v>249</v>
      </c>
      <c r="D132" s="282" t="s">
        <v>123</v>
      </c>
      <c r="E132" s="283" t="s">
        <v>250</v>
      </c>
      <c r="F132" s="284" t="s">
        <v>251</v>
      </c>
      <c r="G132" s="285" t="s">
        <v>155</v>
      </c>
      <c r="H132" s="286">
        <v>1</v>
      </c>
      <c r="I132" s="287"/>
      <c r="J132" s="288">
        <f t="shared" si="10"/>
        <v>0</v>
      </c>
      <c r="K132" s="284" t="s">
        <v>5</v>
      </c>
      <c r="L132" s="262"/>
      <c r="M132" s="158" t="s">
        <v>5</v>
      </c>
      <c r="N132" s="159" t="s">
        <v>41</v>
      </c>
      <c r="O132" s="41"/>
      <c r="P132" s="160">
        <f t="shared" si="11"/>
        <v>0</v>
      </c>
      <c r="Q132" s="160">
        <v>0.00184</v>
      </c>
      <c r="R132" s="160">
        <f t="shared" si="12"/>
        <v>0.00184</v>
      </c>
      <c r="S132" s="160">
        <v>0</v>
      </c>
      <c r="T132" s="161">
        <f t="shared" si="13"/>
        <v>0</v>
      </c>
      <c r="AR132" s="23" t="s">
        <v>139</v>
      </c>
      <c r="AT132" s="23" t="s">
        <v>123</v>
      </c>
      <c r="AU132" s="23" t="s">
        <v>128</v>
      </c>
      <c r="AY132" s="23" t="s">
        <v>120</v>
      </c>
      <c r="BE132" s="162">
        <f t="shared" si="14"/>
        <v>0</v>
      </c>
      <c r="BF132" s="162">
        <f t="shared" si="15"/>
        <v>0</v>
      </c>
      <c r="BG132" s="162">
        <f t="shared" si="16"/>
        <v>0</v>
      </c>
      <c r="BH132" s="162">
        <f t="shared" si="17"/>
        <v>0</v>
      </c>
      <c r="BI132" s="162">
        <f t="shared" si="18"/>
        <v>0</v>
      </c>
      <c r="BJ132" s="23" t="s">
        <v>128</v>
      </c>
      <c r="BK132" s="162">
        <f t="shared" si="19"/>
        <v>0</v>
      </c>
      <c r="BL132" s="23" t="s">
        <v>139</v>
      </c>
      <c r="BM132" s="23" t="s">
        <v>252</v>
      </c>
    </row>
    <row r="133" spans="2:65" s="1" customFormat="1" ht="16.5" customHeight="1">
      <c r="B133" s="157"/>
      <c r="C133" s="282" t="s">
        <v>253</v>
      </c>
      <c r="D133" s="282" t="s">
        <v>123</v>
      </c>
      <c r="E133" s="283" t="s">
        <v>254</v>
      </c>
      <c r="F133" s="284" t="s">
        <v>255</v>
      </c>
      <c r="G133" s="285" t="s">
        <v>199</v>
      </c>
      <c r="H133" s="286">
        <v>1</v>
      </c>
      <c r="I133" s="287"/>
      <c r="J133" s="288">
        <f t="shared" si="10"/>
        <v>0</v>
      </c>
      <c r="K133" s="284" t="s">
        <v>5</v>
      </c>
      <c r="L133" s="262"/>
      <c r="M133" s="158" t="s">
        <v>5</v>
      </c>
      <c r="N133" s="159" t="s">
        <v>41</v>
      </c>
      <c r="O133" s="41"/>
      <c r="P133" s="160">
        <f t="shared" si="11"/>
        <v>0</v>
      </c>
      <c r="Q133" s="160">
        <v>0.00023</v>
      </c>
      <c r="R133" s="160">
        <f t="shared" si="12"/>
        <v>0.00023</v>
      </c>
      <c r="S133" s="160">
        <v>0</v>
      </c>
      <c r="T133" s="161">
        <f t="shared" si="13"/>
        <v>0</v>
      </c>
      <c r="AR133" s="23" t="s">
        <v>139</v>
      </c>
      <c r="AT133" s="23" t="s">
        <v>123</v>
      </c>
      <c r="AU133" s="23" t="s">
        <v>128</v>
      </c>
      <c r="AY133" s="23" t="s">
        <v>120</v>
      </c>
      <c r="BE133" s="162">
        <f t="shared" si="14"/>
        <v>0</v>
      </c>
      <c r="BF133" s="162">
        <f t="shared" si="15"/>
        <v>0</v>
      </c>
      <c r="BG133" s="162">
        <f t="shared" si="16"/>
        <v>0</v>
      </c>
      <c r="BH133" s="162">
        <f t="shared" si="17"/>
        <v>0</v>
      </c>
      <c r="BI133" s="162">
        <f t="shared" si="18"/>
        <v>0</v>
      </c>
      <c r="BJ133" s="23" t="s">
        <v>128</v>
      </c>
      <c r="BK133" s="162">
        <f t="shared" si="19"/>
        <v>0</v>
      </c>
      <c r="BL133" s="23" t="s">
        <v>139</v>
      </c>
      <c r="BM133" s="23" t="s">
        <v>256</v>
      </c>
    </row>
    <row r="134" spans="2:65" s="1" customFormat="1" ht="25.5" customHeight="1">
      <c r="B134" s="157"/>
      <c r="C134" s="282" t="s">
        <v>257</v>
      </c>
      <c r="D134" s="282" t="s">
        <v>123</v>
      </c>
      <c r="E134" s="283" t="s">
        <v>258</v>
      </c>
      <c r="F134" s="284" t="s">
        <v>259</v>
      </c>
      <c r="G134" s="285" t="s">
        <v>192</v>
      </c>
      <c r="H134" s="307"/>
      <c r="I134" s="287"/>
      <c r="J134" s="288">
        <f t="shared" si="10"/>
        <v>0</v>
      </c>
      <c r="K134" s="284" t="s">
        <v>5</v>
      </c>
      <c r="L134" s="262"/>
      <c r="M134" s="158" t="s">
        <v>5</v>
      </c>
      <c r="N134" s="159" t="s">
        <v>41</v>
      </c>
      <c r="O134" s="41"/>
      <c r="P134" s="160">
        <f t="shared" si="11"/>
        <v>0</v>
      </c>
      <c r="Q134" s="160">
        <v>0</v>
      </c>
      <c r="R134" s="160">
        <f t="shared" si="12"/>
        <v>0</v>
      </c>
      <c r="S134" s="160">
        <v>0</v>
      </c>
      <c r="T134" s="161">
        <f t="shared" si="13"/>
        <v>0</v>
      </c>
      <c r="AR134" s="23" t="s">
        <v>139</v>
      </c>
      <c r="AT134" s="23" t="s">
        <v>123</v>
      </c>
      <c r="AU134" s="23" t="s">
        <v>128</v>
      </c>
      <c r="AY134" s="23" t="s">
        <v>120</v>
      </c>
      <c r="BE134" s="162">
        <f t="shared" si="14"/>
        <v>0</v>
      </c>
      <c r="BF134" s="162">
        <f t="shared" si="15"/>
        <v>0</v>
      </c>
      <c r="BG134" s="162">
        <f t="shared" si="16"/>
        <v>0</v>
      </c>
      <c r="BH134" s="162">
        <f t="shared" si="17"/>
        <v>0</v>
      </c>
      <c r="BI134" s="162">
        <f t="shared" si="18"/>
        <v>0</v>
      </c>
      <c r="BJ134" s="23" t="s">
        <v>128</v>
      </c>
      <c r="BK134" s="162">
        <f t="shared" si="19"/>
        <v>0</v>
      </c>
      <c r="BL134" s="23" t="s">
        <v>139</v>
      </c>
      <c r="BM134" s="23" t="s">
        <v>260</v>
      </c>
    </row>
    <row r="135" spans="2:63" s="10" customFormat="1" ht="29.85" customHeight="1">
      <c r="B135" s="149"/>
      <c r="C135" s="275"/>
      <c r="D135" s="276" t="s">
        <v>68</v>
      </c>
      <c r="E135" s="280" t="s">
        <v>261</v>
      </c>
      <c r="F135" s="280" t="s">
        <v>262</v>
      </c>
      <c r="G135" s="275"/>
      <c r="H135" s="275"/>
      <c r="I135" s="278"/>
      <c r="J135" s="281">
        <f>BK135</f>
        <v>0</v>
      </c>
      <c r="K135" s="275"/>
      <c r="L135" s="263"/>
      <c r="M135" s="151"/>
      <c r="N135" s="152"/>
      <c r="O135" s="152"/>
      <c r="P135" s="153">
        <f>SUM(P136:P138)</f>
        <v>0</v>
      </c>
      <c r="Q135" s="152"/>
      <c r="R135" s="153">
        <f>SUM(R136:R138)</f>
        <v>0.01765</v>
      </c>
      <c r="S135" s="152"/>
      <c r="T135" s="154">
        <f>SUM(T136:T138)</f>
        <v>0</v>
      </c>
      <c r="AR135" s="150" t="s">
        <v>128</v>
      </c>
      <c r="AT135" s="155" t="s">
        <v>68</v>
      </c>
      <c r="AU135" s="155" t="s">
        <v>74</v>
      </c>
      <c r="AY135" s="150" t="s">
        <v>120</v>
      </c>
      <c r="BK135" s="156">
        <f>SUM(BK136:BK138)</f>
        <v>0</v>
      </c>
    </row>
    <row r="136" spans="2:65" s="1" customFormat="1" ht="38.25" customHeight="1">
      <c r="B136" s="157"/>
      <c r="C136" s="282" t="s">
        <v>263</v>
      </c>
      <c r="D136" s="282" t="s">
        <v>123</v>
      </c>
      <c r="E136" s="283" t="s">
        <v>264</v>
      </c>
      <c r="F136" s="284" t="s">
        <v>265</v>
      </c>
      <c r="G136" s="285" t="s">
        <v>155</v>
      </c>
      <c r="H136" s="286">
        <v>1</v>
      </c>
      <c r="I136" s="287"/>
      <c r="J136" s="288">
        <f>ROUND(I136*H136,2)</f>
        <v>0</v>
      </c>
      <c r="K136" s="284" t="s">
        <v>5</v>
      </c>
      <c r="L136" s="262"/>
      <c r="M136" s="158" t="s">
        <v>5</v>
      </c>
      <c r="N136" s="159" t="s">
        <v>41</v>
      </c>
      <c r="O136" s="41"/>
      <c r="P136" s="160">
        <f>O136*H136</f>
        <v>0</v>
      </c>
      <c r="Q136" s="160">
        <v>0.01765</v>
      </c>
      <c r="R136" s="160">
        <f>Q136*H136</f>
        <v>0.01765</v>
      </c>
      <c r="S136" s="160">
        <v>0</v>
      </c>
      <c r="T136" s="161">
        <f>S136*H136</f>
        <v>0</v>
      </c>
      <c r="AR136" s="23" t="s">
        <v>139</v>
      </c>
      <c r="AT136" s="23" t="s">
        <v>123</v>
      </c>
      <c r="AU136" s="23" t="s">
        <v>128</v>
      </c>
      <c r="AY136" s="23" t="s">
        <v>120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23" t="s">
        <v>128</v>
      </c>
      <c r="BK136" s="162">
        <f>ROUND(I136*H136,2)</f>
        <v>0</v>
      </c>
      <c r="BL136" s="23" t="s">
        <v>139</v>
      </c>
      <c r="BM136" s="23" t="s">
        <v>266</v>
      </c>
    </row>
    <row r="137" spans="2:47" s="1" customFormat="1" ht="135">
      <c r="B137" s="40"/>
      <c r="C137" s="273"/>
      <c r="D137" s="290" t="s">
        <v>183</v>
      </c>
      <c r="E137" s="273"/>
      <c r="F137" s="300" t="s">
        <v>267</v>
      </c>
      <c r="G137" s="273"/>
      <c r="H137" s="273"/>
      <c r="I137" s="301"/>
      <c r="J137" s="273"/>
      <c r="K137" s="273"/>
      <c r="L137" s="262"/>
      <c r="M137" s="173"/>
      <c r="N137" s="41"/>
      <c r="O137" s="41"/>
      <c r="P137" s="41"/>
      <c r="Q137" s="41"/>
      <c r="R137" s="41"/>
      <c r="S137" s="41"/>
      <c r="T137" s="69"/>
      <c r="AT137" s="23" t="s">
        <v>183</v>
      </c>
      <c r="AU137" s="23" t="s">
        <v>128</v>
      </c>
    </row>
    <row r="138" spans="2:65" s="1" customFormat="1" ht="25.5" customHeight="1">
      <c r="B138" s="157"/>
      <c r="C138" s="282" t="s">
        <v>268</v>
      </c>
      <c r="D138" s="282" t="s">
        <v>123</v>
      </c>
      <c r="E138" s="283" t="s">
        <v>269</v>
      </c>
      <c r="F138" s="284" t="s">
        <v>270</v>
      </c>
      <c r="G138" s="285" t="s">
        <v>192</v>
      </c>
      <c r="H138" s="307"/>
      <c r="I138" s="287"/>
      <c r="J138" s="288">
        <f>ROUND(I138*H138,2)</f>
        <v>0</v>
      </c>
      <c r="K138" s="284" t="s">
        <v>5</v>
      </c>
      <c r="L138" s="262"/>
      <c r="M138" s="158" t="s">
        <v>5</v>
      </c>
      <c r="N138" s="159" t="s">
        <v>41</v>
      </c>
      <c r="O138" s="41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23" t="s">
        <v>139</v>
      </c>
      <c r="AT138" s="23" t="s">
        <v>123</v>
      </c>
      <c r="AU138" s="23" t="s">
        <v>128</v>
      </c>
      <c r="AY138" s="23" t="s">
        <v>120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23" t="s">
        <v>128</v>
      </c>
      <c r="BK138" s="162">
        <f>ROUND(I138*H138,2)</f>
        <v>0</v>
      </c>
      <c r="BL138" s="23" t="s">
        <v>139</v>
      </c>
      <c r="BM138" s="23" t="s">
        <v>271</v>
      </c>
    </row>
    <row r="139" spans="2:63" s="10" customFormat="1" ht="29.85" customHeight="1">
      <c r="B139" s="149"/>
      <c r="C139" s="275"/>
      <c r="D139" s="276" t="s">
        <v>68</v>
      </c>
      <c r="E139" s="280" t="s">
        <v>272</v>
      </c>
      <c r="F139" s="280" t="s">
        <v>273</v>
      </c>
      <c r="G139" s="275"/>
      <c r="H139" s="275"/>
      <c r="I139" s="278"/>
      <c r="J139" s="281">
        <f>BK139</f>
        <v>0</v>
      </c>
      <c r="K139" s="275"/>
      <c r="L139" s="263"/>
      <c r="M139" s="151"/>
      <c r="N139" s="152"/>
      <c r="O139" s="152"/>
      <c r="P139" s="153">
        <f>SUM(P140:P142)</f>
        <v>0</v>
      </c>
      <c r="Q139" s="152"/>
      <c r="R139" s="153">
        <f>SUM(R140:R142)</f>
        <v>0.0252</v>
      </c>
      <c r="S139" s="152"/>
      <c r="T139" s="154">
        <f>SUM(T140:T142)</f>
        <v>0</v>
      </c>
      <c r="AR139" s="150" t="s">
        <v>128</v>
      </c>
      <c r="AT139" s="155" t="s">
        <v>68</v>
      </c>
      <c r="AU139" s="155" t="s">
        <v>74</v>
      </c>
      <c r="AY139" s="150" t="s">
        <v>120</v>
      </c>
      <c r="BK139" s="156">
        <f>SUM(BK140:BK142)</f>
        <v>0</v>
      </c>
    </row>
    <row r="140" spans="2:65" s="1" customFormat="1" ht="16.5" customHeight="1">
      <c r="B140" s="157"/>
      <c r="C140" s="282" t="s">
        <v>274</v>
      </c>
      <c r="D140" s="282" t="s">
        <v>123</v>
      </c>
      <c r="E140" s="283" t="s">
        <v>275</v>
      </c>
      <c r="F140" s="284" t="s">
        <v>276</v>
      </c>
      <c r="G140" s="285" t="s">
        <v>155</v>
      </c>
      <c r="H140" s="286">
        <v>1</v>
      </c>
      <c r="I140" s="287"/>
      <c r="J140" s="288">
        <f>ROUND(I140*H140,2)</f>
        <v>0</v>
      </c>
      <c r="K140" s="284" t="s">
        <v>5</v>
      </c>
      <c r="L140" s="262"/>
      <c r="M140" s="158" t="s">
        <v>5</v>
      </c>
      <c r="N140" s="159" t="s">
        <v>41</v>
      </c>
      <c r="O140" s="41"/>
      <c r="P140" s="160">
        <f>O140*H140</f>
        <v>0</v>
      </c>
      <c r="Q140" s="160">
        <v>0.0252</v>
      </c>
      <c r="R140" s="160">
        <f>Q140*H140</f>
        <v>0.0252</v>
      </c>
      <c r="S140" s="160">
        <v>0</v>
      </c>
      <c r="T140" s="161">
        <f>S140*H140</f>
        <v>0</v>
      </c>
      <c r="AR140" s="23" t="s">
        <v>139</v>
      </c>
      <c r="AT140" s="23" t="s">
        <v>123</v>
      </c>
      <c r="AU140" s="23" t="s">
        <v>128</v>
      </c>
      <c r="AY140" s="23" t="s">
        <v>120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23" t="s">
        <v>128</v>
      </c>
      <c r="BK140" s="162">
        <f>ROUND(I140*H140,2)</f>
        <v>0</v>
      </c>
      <c r="BL140" s="23" t="s">
        <v>139</v>
      </c>
      <c r="BM140" s="23" t="s">
        <v>277</v>
      </c>
    </row>
    <row r="141" spans="2:47" s="1" customFormat="1" ht="81">
      <c r="B141" s="40"/>
      <c r="C141" s="273"/>
      <c r="D141" s="290" t="s">
        <v>183</v>
      </c>
      <c r="E141" s="273"/>
      <c r="F141" s="300" t="s">
        <v>278</v>
      </c>
      <c r="G141" s="273"/>
      <c r="H141" s="273"/>
      <c r="I141" s="301"/>
      <c r="J141" s="273"/>
      <c r="K141" s="273"/>
      <c r="L141" s="262"/>
      <c r="M141" s="173"/>
      <c r="N141" s="41"/>
      <c r="O141" s="41"/>
      <c r="P141" s="41"/>
      <c r="Q141" s="41"/>
      <c r="R141" s="41"/>
      <c r="S141" s="41"/>
      <c r="T141" s="69"/>
      <c r="AT141" s="23" t="s">
        <v>183</v>
      </c>
      <c r="AU141" s="23" t="s">
        <v>128</v>
      </c>
    </row>
    <row r="142" spans="2:65" s="1" customFormat="1" ht="25.5" customHeight="1">
      <c r="B142" s="157"/>
      <c r="C142" s="282" t="s">
        <v>279</v>
      </c>
      <c r="D142" s="282" t="s">
        <v>123</v>
      </c>
      <c r="E142" s="283" t="s">
        <v>280</v>
      </c>
      <c r="F142" s="284" t="s">
        <v>281</v>
      </c>
      <c r="G142" s="285" t="s">
        <v>192</v>
      </c>
      <c r="H142" s="307"/>
      <c r="I142" s="287"/>
      <c r="J142" s="288">
        <f>ROUND(I142*H142,2)</f>
        <v>0</v>
      </c>
      <c r="K142" s="284" t="s">
        <v>5</v>
      </c>
      <c r="L142" s="262"/>
      <c r="M142" s="158" t="s">
        <v>5</v>
      </c>
      <c r="N142" s="159" t="s">
        <v>41</v>
      </c>
      <c r="O142" s="41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AR142" s="23" t="s">
        <v>139</v>
      </c>
      <c r="AT142" s="23" t="s">
        <v>123</v>
      </c>
      <c r="AU142" s="23" t="s">
        <v>128</v>
      </c>
      <c r="AY142" s="23" t="s">
        <v>120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23" t="s">
        <v>128</v>
      </c>
      <c r="BK142" s="162">
        <f>ROUND(I142*H142,2)</f>
        <v>0</v>
      </c>
      <c r="BL142" s="23" t="s">
        <v>139</v>
      </c>
      <c r="BM142" s="23" t="s">
        <v>282</v>
      </c>
    </row>
    <row r="143" spans="2:63" s="10" customFormat="1" ht="29.85" customHeight="1">
      <c r="B143" s="149"/>
      <c r="C143" s="275"/>
      <c r="D143" s="276" t="s">
        <v>68</v>
      </c>
      <c r="E143" s="280" t="s">
        <v>283</v>
      </c>
      <c r="F143" s="280" t="s">
        <v>284</v>
      </c>
      <c r="G143" s="275"/>
      <c r="H143" s="275"/>
      <c r="I143" s="278"/>
      <c r="J143" s="281">
        <f>BK143</f>
        <v>0</v>
      </c>
      <c r="K143" s="275"/>
      <c r="L143" s="263"/>
      <c r="M143" s="151"/>
      <c r="N143" s="152"/>
      <c r="O143" s="152"/>
      <c r="P143" s="153">
        <f>SUM(P144:P145)</f>
        <v>0</v>
      </c>
      <c r="Q143" s="152"/>
      <c r="R143" s="153">
        <f>SUM(R144:R145)</f>
        <v>0</v>
      </c>
      <c r="S143" s="152"/>
      <c r="T143" s="154">
        <f>SUM(T144:T145)</f>
        <v>0</v>
      </c>
      <c r="AR143" s="150" t="s">
        <v>128</v>
      </c>
      <c r="AT143" s="155" t="s">
        <v>68</v>
      </c>
      <c r="AU143" s="155" t="s">
        <v>74</v>
      </c>
      <c r="AY143" s="150" t="s">
        <v>120</v>
      </c>
      <c r="BK143" s="156">
        <f>SUM(BK144:BK145)</f>
        <v>0</v>
      </c>
    </row>
    <row r="144" spans="2:65" s="1" customFormat="1" ht="25.5" customHeight="1">
      <c r="B144" s="157"/>
      <c r="C144" s="282" t="s">
        <v>285</v>
      </c>
      <c r="D144" s="282" t="s">
        <v>123</v>
      </c>
      <c r="E144" s="283" t="s">
        <v>286</v>
      </c>
      <c r="F144" s="284" t="s">
        <v>287</v>
      </c>
      <c r="G144" s="285" t="s">
        <v>155</v>
      </c>
      <c r="H144" s="286">
        <v>1</v>
      </c>
      <c r="I144" s="287"/>
      <c r="J144" s="288">
        <f>ROUND(I144*H144,2)</f>
        <v>0</v>
      </c>
      <c r="K144" s="284" t="s">
        <v>5</v>
      </c>
      <c r="L144" s="262"/>
      <c r="M144" s="158" t="s">
        <v>5</v>
      </c>
      <c r="N144" s="159" t="s">
        <v>41</v>
      </c>
      <c r="O144" s="41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23" t="s">
        <v>139</v>
      </c>
      <c r="AT144" s="23" t="s">
        <v>123</v>
      </c>
      <c r="AU144" s="23" t="s">
        <v>128</v>
      </c>
      <c r="AY144" s="23" t="s">
        <v>120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23" t="s">
        <v>128</v>
      </c>
      <c r="BK144" s="162">
        <f>ROUND(I144*H144,2)</f>
        <v>0</v>
      </c>
      <c r="BL144" s="23" t="s">
        <v>139</v>
      </c>
      <c r="BM144" s="23" t="s">
        <v>288</v>
      </c>
    </row>
    <row r="145" spans="2:47" s="1" customFormat="1" ht="27">
      <c r="B145" s="40"/>
      <c r="C145" s="273"/>
      <c r="D145" s="290" t="s">
        <v>183</v>
      </c>
      <c r="E145" s="273"/>
      <c r="F145" s="300" t="s">
        <v>289</v>
      </c>
      <c r="G145" s="273"/>
      <c r="H145" s="273"/>
      <c r="I145" s="301"/>
      <c r="J145" s="273"/>
      <c r="K145" s="273"/>
      <c r="L145" s="262"/>
      <c r="M145" s="173"/>
      <c r="N145" s="41"/>
      <c r="O145" s="41"/>
      <c r="P145" s="41"/>
      <c r="Q145" s="41"/>
      <c r="R145" s="41"/>
      <c r="S145" s="41"/>
      <c r="T145" s="69"/>
      <c r="AT145" s="23" t="s">
        <v>183</v>
      </c>
      <c r="AU145" s="23" t="s">
        <v>128</v>
      </c>
    </row>
    <row r="146" spans="2:63" s="10" customFormat="1" ht="29.85" customHeight="1">
      <c r="B146" s="149"/>
      <c r="C146" s="275"/>
      <c r="D146" s="276" t="s">
        <v>68</v>
      </c>
      <c r="E146" s="280" t="s">
        <v>290</v>
      </c>
      <c r="F146" s="280" t="s">
        <v>291</v>
      </c>
      <c r="G146" s="275"/>
      <c r="H146" s="275"/>
      <c r="I146" s="278"/>
      <c r="J146" s="281">
        <f>BK146</f>
        <v>0</v>
      </c>
      <c r="K146" s="275"/>
      <c r="L146" s="263"/>
      <c r="M146" s="151"/>
      <c r="N146" s="152"/>
      <c r="O146" s="152"/>
      <c r="P146" s="153">
        <f>SUM(P147:P148)</f>
        <v>0</v>
      </c>
      <c r="Q146" s="152"/>
      <c r="R146" s="153">
        <f>SUM(R147:R148)</f>
        <v>0</v>
      </c>
      <c r="S146" s="152"/>
      <c r="T146" s="154">
        <f>SUM(T147:T148)</f>
        <v>0</v>
      </c>
      <c r="AR146" s="150" t="s">
        <v>128</v>
      </c>
      <c r="AT146" s="155" t="s">
        <v>68</v>
      </c>
      <c r="AU146" s="155" t="s">
        <v>74</v>
      </c>
      <c r="AY146" s="150" t="s">
        <v>120</v>
      </c>
      <c r="BK146" s="156">
        <f>SUM(BK147:BK148)</f>
        <v>0</v>
      </c>
    </row>
    <row r="147" spans="2:65" s="1" customFormat="1" ht="16.5" customHeight="1">
      <c r="B147" s="157"/>
      <c r="C147" s="282" t="s">
        <v>292</v>
      </c>
      <c r="D147" s="282" t="s">
        <v>123</v>
      </c>
      <c r="E147" s="283" t="s">
        <v>293</v>
      </c>
      <c r="F147" s="284" t="s">
        <v>294</v>
      </c>
      <c r="G147" s="285" t="s">
        <v>199</v>
      </c>
      <c r="H147" s="286">
        <v>1</v>
      </c>
      <c r="I147" s="287"/>
      <c r="J147" s="288">
        <f>ROUND(I147*H147,2)</f>
        <v>0</v>
      </c>
      <c r="K147" s="284" t="s">
        <v>5</v>
      </c>
      <c r="L147" s="262"/>
      <c r="M147" s="158" t="s">
        <v>5</v>
      </c>
      <c r="N147" s="159" t="s">
        <v>41</v>
      </c>
      <c r="O147" s="41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AR147" s="23" t="s">
        <v>139</v>
      </c>
      <c r="AT147" s="23" t="s">
        <v>123</v>
      </c>
      <c r="AU147" s="23" t="s">
        <v>128</v>
      </c>
      <c r="AY147" s="23" t="s">
        <v>120</v>
      </c>
      <c r="BE147" s="162">
        <f>IF(N147="základní",J147,0)</f>
        <v>0</v>
      </c>
      <c r="BF147" s="162">
        <f>IF(N147="snížená",J147,0)</f>
        <v>0</v>
      </c>
      <c r="BG147" s="162">
        <f>IF(N147="zákl. přenesená",J147,0)</f>
        <v>0</v>
      </c>
      <c r="BH147" s="162">
        <f>IF(N147="sníž. přenesená",J147,0)</f>
        <v>0</v>
      </c>
      <c r="BI147" s="162">
        <f>IF(N147="nulová",J147,0)</f>
        <v>0</v>
      </c>
      <c r="BJ147" s="23" t="s">
        <v>128</v>
      </c>
      <c r="BK147" s="162">
        <f>ROUND(I147*H147,2)</f>
        <v>0</v>
      </c>
      <c r="BL147" s="23" t="s">
        <v>139</v>
      </c>
      <c r="BM147" s="23" t="s">
        <v>295</v>
      </c>
    </row>
    <row r="148" spans="2:65" s="1" customFormat="1" ht="25.5" customHeight="1">
      <c r="B148" s="157"/>
      <c r="C148" s="282" t="s">
        <v>296</v>
      </c>
      <c r="D148" s="282" t="s">
        <v>123</v>
      </c>
      <c r="E148" s="283" t="s">
        <v>297</v>
      </c>
      <c r="F148" s="284" t="s">
        <v>298</v>
      </c>
      <c r="G148" s="285" t="s">
        <v>192</v>
      </c>
      <c r="H148" s="307"/>
      <c r="I148" s="287"/>
      <c r="J148" s="288">
        <f>ROUND(I148*H148,2)</f>
        <v>0</v>
      </c>
      <c r="K148" s="284" t="s">
        <v>5</v>
      </c>
      <c r="L148" s="262"/>
      <c r="M148" s="158" t="s">
        <v>5</v>
      </c>
      <c r="N148" s="159" t="s">
        <v>41</v>
      </c>
      <c r="O148" s="41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23" t="s">
        <v>139</v>
      </c>
      <c r="AT148" s="23" t="s">
        <v>123</v>
      </c>
      <c r="AU148" s="23" t="s">
        <v>128</v>
      </c>
      <c r="AY148" s="23" t="s">
        <v>120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23" t="s">
        <v>128</v>
      </c>
      <c r="BK148" s="162">
        <f>ROUND(I148*H148,2)</f>
        <v>0</v>
      </c>
      <c r="BL148" s="23" t="s">
        <v>139</v>
      </c>
      <c r="BM148" s="23" t="s">
        <v>299</v>
      </c>
    </row>
    <row r="149" spans="2:63" s="10" customFormat="1" ht="29.85" customHeight="1">
      <c r="B149" s="149"/>
      <c r="C149" s="275"/>
      <c r="D149" s="276" t="s">
        <v>68</v>
      </c>
      <c r="E149" s="280" t="s">
        <v>300</v>
      </c>
      <c r="F149" s="280" t="s">
        <v>301</v>
      </c>
      <c r="G149" s="275"/>
      <c r="H149" s="275"/>
      <c r="I149" s="278"/>
      <c r="J149" s="281">
        <f>BK149</f>
        <v>0</v>
      </c>
      <c r="K149" s="275"/>
      <c r="L149" s="263"/>
      <c r="M149" s="151"/>
      <c r="N149" s="152"/>
      <c r="O149" s="152"/>
      <c r="P149" s="153">
        <f>SUM(P150:P153)</f>
        <v>0</v>
      </c>
      <c r="Q149" s="152"/>
      <c r="R149" s="153">
        <f>SUM(R150:R153)</f>
        <v>0.029006120000000003</v>
      </c>
      <c r="S149" s="152"/>
      <c r="T149" s="154">
        <f>SUM(T150:T153)</f>
        <v>0</v>
      </c>
      <c r="AR149" s="150" t="s">
        <v>128</v>
      </c>
      <c r="AT149" s="155" t="s">
        <v>68</v>
      </c>
      <c r="AU149" s="155" t="s">
        <v>74</v>
      </c>
      <c r="AY149" s="150" t="s">
        <v>120</v>
      </c>
      <c r="BK149" s="156">
        <f>SUM(BK150:BK153)</f>
        <v>0</v>
      </c>
    </row>
    <row r="150" spans="2:65" s="1" customFormat="1" ht="38.25" customHeight="1">
      <c r="B150" s="157"/>
      <c r="C150" s="282" t="s">
        <v>302</v>
      </c>
      <c r="D150" s="282" t="s">
        <v>123</v>
      </c>
      <c r="E150" s="283" t="s">
        <v>303</v>
      </c>
      <c r="F150" s="284" t="s">
        <v>304</v>
      </c>
      <c r="G150" s="285" t="s">
        <v>126</v>
      </c>
      <c r="H150" s="286">
        <v>1.844</v>
      </c>
      <c r="I150" s="287"/>
      <c r="J150" s="288">
        <f>ROUND(I150*H150,2)</f>
        <v>0</v>
      </c>
      <c r="K150" s="284" t="s">
        <v>5</v>
      </c>
      <c r="L150" s="262"/>
      <c r="M150" s="158" t="s">
        <v>5</v>
      </c>
      <c r="N150" s="159" t="s">
        <v>41</v>
      </c>
      <c r="O150" s="41"/>
      <c r="P150" s="160">
        <f>O150*H150</f>
        <v>0</v>
      </c>
      <c r="Q150" s="160">
        <v>0.01573</v>
      </c>
      <c r="R150" s="160">
        <f>Q150*H150</f>
        <v>0.029006120000000003</v>
      </c>
      <c r="S150" s="160">
        <v>0</v>
      </c>
      <c r="T150" s="161">
        <f>S150*H150</f>
        <v>0</v>
      </c>
      <c r="AR150" s="23" t="s">
        <v>139</v>
      </c>
      <c r="AT150" s="23" t="s">
        <v>123</v>
      </c>
      <c r="AU150" s="23" t="s">
        <v>128</v>
      </c>
      <c r="AY150" s="23" t="s">
        <v>120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23" t="s">
        <v>128</v>
      </c>
      <c r="BK150" s="162">
        <f>ROUND(I150*H150,2)</f>
        <v>0</v>
      </c>
      <c r="BL150" s="23" t="s">
        <v>139</v>
      </c>
      <c r="BM150" s="23" t="s">
        <v>305</v>
      </c>
    </row>
    <row r="151" spans="2:47" s="1" customFormat="1" ht="27">
      <c r="B151" s="40"/>
      <c r="C151" s="273"/>
      <c r="D151" s="290" t="s">
        <v>183</v>
      </c>
      <c r="E151" s="273"/>
      <c r="F151" s="300" t="s">
        <v>306</v>
      </c>
      <c r="G151" s="273"/>
      <c r="H151" s="273"/>
      <c r="I151" s="301"/>
      <c r="J151" s="273"/>
      <c r="K151" s="273"/>
      <c r="L151" s="262"/>
      <c r="M151" s="173"/>
      <c r="N151" s="41"/>
      <c r="O151" s="41"/>
      <c r="P151" s="41"/>
      <c r="Q151" s="41"/>
      <c r="R151" s="41"/>
      <c r="S151" s="41"/>
      <c r="T151" s="69"/>
      <c r="AT151" s="23" t="s">
        <v>183</v>
      </c>
      <c r="AU151" s="23" t="s">
        <v>128</v>
      </c>
    </row>
    <row r="152" spans="2:51" s="11" customFormat="1" ht="13.5">
      <c r="B152" s="163"/>
      <c r="C152" s="289"/>
      <c r="D152" s="290" t="s">
        <v>130</v>
      </c>
      <c r="E152" s="291" t="s">
        <v>5</v>
      </c>
      <c r="F152" s="292" t="s">
        <v>307</v>
      </c>
      <c r="G152" s="289"/>
      <c r="H152" s="293">
        <v>1.844</v>
      </c>
      <c r="I152" s="294"/>
      <c r="J152" s="289"/>
      <c r="K152" s="289"/>
      <c r="L152" s="264"/>
      <c r="M152" s="164"/>
      <c r="N152" s="165"/>
      <c r="O152" s="165"/>
      <c r="P152" s="165"/>
      <c r="Q152" s="165"/>
      <c r="R152" s="165"/>
      <c r="S152" s="165"/>
      <c r="T152" s="166"/>
      <c r="AT152" s="167" t="s">
        <v>130</v>
      </c>
      <c r="AU152" s="167" t="s">
        <v>128</v>
      </c>
      <c r="AV152" s="11" t="s">
        <v>128</v>
      </c>
      <c r="AW152" s="11" t="s">
        <v>33</v>
      </c>
      <c r="AX152" s="11" t="s">
        <v>74</v>
      </c>
      <c r="AY152" s="167" t="s">
        <v>120</v>
      </c>
    </row>
    <row r="153" spans="2:65" s="1" customFormat="1" ht="38.25" customHeight="1">
      <c r="B153" s="157"/>
      <c r="C153" s="282" t="s">
        <v>308</v>
      </c>
      <c r="D153" s="282" t="s">
        <v>123</v>
      </c>
      <c r="E153" s="283" t="s">
        <v>309</v>
      </c>
      <c r="F153" s="284" t="s">
        <v>310</v>
      </c>
      <c r="G153" s="285" t="s">
        <v>192</v>
      </c>
      <c r="H153" s="307"/>
      <c r="I153" s="287"/>
      <c r="J153" s="288">
        <f>ROUND(I153*H153,2)</f>
        <v>0</v>
      </c>
      <c r="K153" s="284" t="s">
        <v>5</v>
      </c>
      <c r="L153" s="262"/>
      <c r="M153" s="158" t="s">
        <v>5</v>
      </c>
      <c r="N153" s="159" t="s">
        <v>41</v>
      </c>
      <c r="O153" s="41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AR153" s="23" t="s">
        <v>139</v>
      </c>
      <c r="AT153" s="23" t="s">
        <v>123</v>
      </c>
      <c r="AU153" s="23" t="s">
        <v>128</v>
      </c>
      <c r="AY153" s="23" t="s">
        <v>120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23" t="s">
        <v>128</v>
      </c>
      <c r="BK153" s="162">
        <f>ROUND(I153*H153,2)</f>
        <v>0</v>
      </c>
      <c r="BL153" s="23" t="s">
        <v>139</v>
      </c>
      <c r="BM153" s="23" t="s">
        <v>311</v>
      </c>
    </row>
    <row r="154" spans="2:63" s="10" customFormat="1" ht="29.85" customHeight="1">
      <c r="B154" s="149"/>
      <c r="C154" s="275"/>
      <c r="D154" s="276" t="s">
        <v>68</v>
      </c>
      <c r="E154" s="280" t="s">
        <v>312</v>
      </c>
      <c r="F154" s="280" t="s">
        <v>313</v>
      </c>
      <c r="G154" s="275"/>
      <c r="H154" s="275"/>
      <c r="I154" s="278"/>
      <c r="J154" s="281">
        <f>BK154</f>
        <v>0</v>
      </c>
      <c r="K154" s="275"/>
      <c r="L154" s="263"/>
      <c r="M154" s="151"/>
      <c r="N154" s="152"/>
      <c r="O154" s="152"/>
      <c r="P154" s="153">
        <f>SUM(P155:P158)</f>
        <v>0</v>
      </c>
      <c r="Q154" s="152"/>
      <c r="R154" s="153">
        <f>SUM(R155:R158)</f>
        <v>0</v>
      </c>
      <c r="S154" s="152"/>
      <c r="T154" s="154">
        <f>SUM(T155:T158)</f>
        <v>0.024</v>
      </c>
      <c r="AR154" s="150" t="s">
        <v>128</v>
      </c>
      <c r="AT154" s="155" t="s">
        <v>68</v>
      </c>
      <c r="AU154" s="155" t="s">
        <v>74</v>
      </c>
      <c r="AY154" s="150" t="s">
        <v>120</v>
      </c>
      <c r="BK154" s="156">
        <f>SUM(BK155:BK158)</f>
        <v>0</v>
      </c>
    </row>
    <row r="155" spans="2:65" s="1" customFormat="1" ht="25.5" customHeight="1">
      <c r="B155" s="157"/>
      <c r="C155" s="282" t="s">
        <v>314</v>
      </c>
      <c r="D155" s="282" t="s">
        <v>123</v>
      </c>
      <c r="E155" s="283" t="s">
        <v>315</v>
      </c>
      <c r="F155" s="284" t="s">
        <v>316</v>
      </c>
      <c r="G155" s="285" t="s">
        <v>199</v>
      </c>
      <c r="H155" s="286">
        <v>1</v>
      </c>
      <c r="I155" s="287"/>
      <c r="J155" s="288">
        <f>ROUND(I155*H155,2)</f>
        <v>0</v>
      </c>
      <c r="K155" s="284" t="s">
        <v>5</v>
      </c>
      <c r="L155" s="262"/>
      <c r="M155" s="158" t="s">
        <v>5</v>
      </c>
      <c r="N155" s="159" t="s">
        <v>41</v>
      </c>
      <c r="O155" s="41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AR155" s="23" t="s">
        <v>139</v>
      </c>
      <c r="AT155" s="23" t="s">
        <v>123</v>
      </c>
      <c r="AU155" s="23" t="s">
        <v>128</v>
      </c>
      <c r="AY155" s="23" t="s">
        <v>120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23" t="s">
        <v>128</v>
      </c>
      <c r="BK155" s="162">
        <f>ROUND(I155*H155,2)</f>
        <v>0</v>
      </c>
      <c r="BL155" s="23" t="s">
        <v>139</v>
      </c>
      <c r="BM155" s="23" t="s">
        <v>317</v>
      </c>
    </row>
    <row r="156" spans="2:65" s="1" customFormat="1" ht="38.25" customHeight="1">
      <c r="B156" s="157"/>
      <c r="C156" s="282" t="s">
        <v>318</v>
      </c>
      <c r="D156" s="282" t="s">
        <v>123</v>
      </c>
      <c r="E156" s="283" t="s">
        <v>319</v>
      </c>
      <c r="F156" s="284" t="s">
        <v>320</v>
      </c>
      <c r="G156" s="285" t="s">
        <v>199</v>
      </c>
      <c r="H156" s="286">
        <v>1</v>
      </c>
      <c r="I156" s="287"/>
      <c r="J156" s="288">
        <f>ROUND(I156*H156,2)</f>
        <v>0</v>
      </c>
      <c r="K156" s="284" t="s">
        <v>5</v>
      </c>
      <c r="L156" s="262"/>
      <c r="M156" s="158" t="s">
        <v>5</v>
      </c>
      <c r="N156" s="159" t="s">
        <v>41</v>
      </c>
      <c r="O156" s="41"/>
      <c r="P156" s="160">
        <f>O156*H156</f>
        <v>0</v>
      </c>
      <c r="Q156" s="160">
        <v>0</v>
      </c>
      <c r="R156" s="160">
        <f>Q156*H156</f>
        <v>0</v>
      </c>
      <c r="S156" s="160">
        <v>0.024</v>
      </c>
      <c r="T156" s="161">
        <f>S156*H156</f>
        <v>0.024</v>
      </c>
      <c r="AR156" s="23" t="s">
        <v>139</v>
      </c>
      <c r="AT156" s="23" t="s">
        <v>123</v>
      </c>
      <c r="AU156" s="23" t="s">
        <v>128</v>
      </c>
      <c r="AY156" s="23" t="s">
        <v>120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23" t="s">
        <v>128</v>
      </c>
      <c r="BK156" s="162">
        <f>ROUND(I156*H156,2)</f>
        <v>0</v>
      </c>
      <c r="BL156" s="23" t="s">
        <v>139</v>
      </c>
      <c r="BM156" s="23" t="s">
        <v>321</v>
      </c>
    </row>
    <row r="157" spans="2:51" s="11" customFormat="1" ht="13.5">
      <c r="B157" s="163"/>
      <c r="C157" s="289"/>
      <c r="D157" s="290"/>
      <c r="E157" s="291"/>
      <c r="F157" s="292"/>
      <c r="G157" s="289"/>
      <c r="H157" s="293"/>
      <c r="I157" s="294"/>
      <c r="J157" s="289"/>
      <c r="K157" s="289"/>
      <c r="L157" s="264"/>
      <c r="M157" s="164"/>
      <c r="N157" s="165"/>
      <c r="O157" s="165"/>
      <c r="P157" s="165"/>
      <c r="Q157" s="165"/>
      <c r="R157" s="165"/>
      <c r="S157" s="165"/>
      <c r="T157" s="166"/>
      <c r="AT157" s="167" t="s">
        <v>130</v>
      </c>
      <c r="AU157" s="167" t="s">
        <v>128</v>
      </c>
      <c r="AV157" s="11" t="s">
        <v>128</v>
      </c>
      <c r="AW157" s="11" t="s">
        <v>33</v>
      </c>
      <c r="AX157" s="11" t="s">
        <v>74</v>
      </c>
      <c r="AY157" s="167" t="s">
        <v>120</v>
      </c>
    </row>
    <row r="158" spans="2:65" s="1" customFormat="1" ht="25.5" customHeight="1">
      <c r="B158" s="157"/>
      <c r="C158" s="282" t="s">
        <v>322</v>
      </c>
      <c r="D158" s="282" t="s">
        <v>123</v>
      </c>
      <c r="E158" s="283" t="s">
        <v>323</v>
      </c>
      <c r="F158" s="284" t="s">
        <v>324</v>
      </c>
      <c r="G158" s="285" t="s">
        <v>192</v>
      </c>
      <c r="H158" s="307"/>
      <c r="I158" s="287"/>
      <c r="J158" s="288">
        <f>ROUND(I158*H158,2)</f>
        <v>0</v>
      </c>
      <c r="K158" s="284" t="s">
        <v>5</v>
      </c>
      <c r="L158" s="262"/>
      <c r="M158" s="158" t="s">
        <v>5</v>
      </c>
      <c r="N158" s="159" t="s">
        <v>41</v>
      </c>
      <c r="O158" s="41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AR158" s="23" t="s">
        <v>139</v>
      </c>
      <c r="AT158" s="23" t="s">
        <v>123</v>
      </c>
      <c r="AU158" s="23" t="s">
        <v>128</v>
      </c>
      <c r="AY158" s="23" t="s">
        <v>120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23" t="s">
        <v>128</v>
      </c>
      <c r="BK158" s="162">
        <f>ROUND(I158*H158,2)</f>
        <v>0</v>
      </c>
      <c r="BL158" s="23" t="s">
        <v>139</v>
      </c>
      <c r="BM158" s="23" t="s">
        <v>325</v>
      </c>
    </row>
    <row r="159" spans="2:63" s="10" customFormat="1" ht="29.85" customHeight="1">
      <c r="B159" s="149"/>
      <c r="C159" s="275"/>
      <c r="D159" s="276" t="s">
        <v>68</v>
      </c>
      <c r="E159" s="280" t="s">
        <v>326</v>
      </c>
      <c r="F159" s="280" t="s">
        <v>327</v>
      </c>
      <c r="G159" s="275"/>
      <c r="H159" s="275"/>
      <c r="I159" s="278"/>
      <c r="J159" s="281">
        <f>BK159</f>
        <v>0</v>
      </c>
      <c r="K159" s="275"/>
      <c r="L159" s="263"/>
      <c r="M159" s="151"/>
      <c r="N159" s="152"/>
      <c r="O159" s="152"/>
      <c r="P159" s="153">
        <f>SUM(P160:P172)</f>
        <v>0</v>
      </c>
      <c r="Q159" s="152"/>
      <c r="R159" s="153">
        <f>SUM(R160:R172)</f>
        <v>0.21282738</v>
      </c>
      <c r="S159" s="152"/>
      <c r="T159" s="154">
        <f>SUM(T160:T172)</f>
        <v>0.23556188</v>
      </c>
      <c r="AR159" s="150" t="s">
        <v>128</v>
      </c>
      <c r="AT159" s="155" t="s">
        <v>68</v>
      </c>
      <c r="AU159" s="155" t="s">
        <v>74</v>
      </c>
      <c r="AY159" s="150" t="s">
        <v>120</v>
      </c>
      <c r="BK159" s="156">
        <f>SUM(BK160:BK172)</f>
        <v>0</v>
      </c>
    </row>
    <row r="160" spans="2:65" s="1" customFormat="1" ht="16.5" customHeight="1">
      <c r="B160" s="157"/>
      <c r="C160" s="282" t="s">
        <v>328</v>
      </c>
      <c r="D160" s="282" t="s">
        <v>123</v>
      </c>
      <c r="E160" s="283" t="s">
        <v>329</v>
      </c>
      <c r="F160" s="284" t="s">
        <v>330</v>
      </c>
      <c r="G160" s="285" t="s">
        <v>126</v>
      </c>
      <c r="H160" s="286">
        <v>8.654</v>
      </c>
      <c r="I160" s="287"/>
      <c r="J160" s="288">
        <f>ROUND(I160*H160,2)</f>
        <v>0</v>
      </c>
      <c r="K160" s="284" t="s">
        <v>5</v>
      </c>
      <c r="L160" s="262"/>
      <c r="M160" s="158" t="s">
        <v>5</v>
      </c>
      <c r="N160" s="159" t="s">
        <v>41</v>
      </c>
      <c r="O160" s="41"/>
      <c r="P160" s="160">
        <f>O160*H160</f>
        <v>0</v>
      </c>
      <c r="Q160" s="160">
        <v>0</v>
      </c>
      <c r="R160" s="160">
        <f>Q160*H160</f>
        <v>0</v>
      </c>
      <c r="S160" s="160">
        <v>0.02722</v>
      </c>
      <c r="T160" s="161">
        <f>S160*H160</f>
        <v>0.23556188</v>
      </c>
      <c r="AR160" s="23" t="s">
        <v>139</v>
      </c>
      <c r="AT160" s="23" t="s">
        <v>123</v>
      </c>
      <c r="AU160" s="23" t="s">
        <v>128</v>
      </c>
      <c r="AY160" s="23" t="s">
        <v>120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23" t="s">
        <v>128</v>
      </c>
      <c r="BK160" s="162">
        <f>ROUND(I160*H160,2)</f>
        <v>0</v>
      </c>
      <c r="BL160" s="23" t="s">
        <v>139</v>
      </c>
      <c r="BM160" s="23" t="s">
        <v>331</v>
      </c>
    </row>
    <row r="161" spans="2:51" s="11" customFormat="1" ht="13.5">
      <c r="B161" s="163"/>
      <c r="C161" s="289"/>
      <c r="D161" s="290"/>
      <c r="E161" s="291"/>
      <c r="F161" s="292"/>
      <c r="G161" s="289"/>
      <c r="H161" s="293"/>
      <c r="I161" s="294"/>
      <c r="J161" s="289"/>
      <c r="K161" s="289"/>
      <c r="L161" s="264"/>
      <c r="M161" s="164"/>
      <c r="N161" s="165"/>
      <c r="O161" s="165"/>
      <c r="P161" s="165"/>
      <c r="Q161" s="165"/>
      <c r="R161" s="165"/>
      <c r="S161" s="165"/>
      <c r="T161" s="166"/>
      <c r="AT161" s="167" t="s">
        <v>130</v>
      </c>
      <c r="AU161" s="167" t="s">
        <v>128</v>
      </c>
      <c r="AV161" s="11" t="s">
        <v>128</v>
      </c>
      <c r="AW161" s="11" t="s">
        <v>33</v>
      </c>
      <c r="AX161" s="11" t="s">
        <v>74</v>
      </c>
      <c r="AY161" s="167" t="s">
        <v>120</v>
      </c>
    </row>
    <row r="162" spans="2:65" s="1" customFormat="1" ht="25.5" customHeight="1">
      <c r="B162" s="157"/>
      <c r="C162" s="282" t="s">
        <v>332</v>
      </c>
      <c r="D162" s="282" t="s">
        <v>123</v>
      </c>
      <c r="E162" s="283" t="s">
        <v>333</v>
      </c>
      <c r="F162" s="284" t="s">
        <v>334</v>
      </c>
      <c r="G162" s="285" t="s">
        <v>126</v>
      </c>
      <c r="H162" s="286">
        <v>8.654</v>
      </c>
      <c r="I162" s="287"/>
      <c r="J162" s="288">
        <f aca="true" t="shared" si="20" ref="J162:J167">ROUND(I162*H162,2)</f>
        <v>0</v>
      </c>
      <c r="K162" s="284" t="s">
        <v>5</v>
      </c>
      <c r="L162" s="262"/>
      <c r="M162" s="158" t="s">
        <v>5</v>
      </c>
      <c r="N162" s="159" t="s">
        <v>41</v>
      </c>
      <c r="O162" s="41"/>
      <c r="P162" s="160">
        <f aca="true" t="shared" si="21" ref="P162:P167">O162*H162</f>
        <v>0</v>
      </c>
      <c r="Q162" s="160">
        <v>0.00367</v>
      </c>
      <c r="R162" s="160">
        <f aca="true" t="shared" si="22" ref="R162:R167">Q162*H162</f>
        <v>0.03176018</v>
      </c>
      <c r="S162" s="160">
        <v>0</v>
      </c>
      <c r="T162" s="161">
        <f aca="true" t="shared" si="23" ref="T162:T167">S162*H162</f>
        <v>0</v>
      </c>
      <c r="AR162" s="23" t="s">
        <v>139</v>
      </c>
      <c r="AT162" s="23" t="s">
        <v>123</v>
      </c>
      <c r="AU162" s="23" t="s">
        <v>128</v>
      </c>
      <c r="AY162" s="23" t="s">
        <v>120</v>
      </c>
      <c r="BE162" s="162">
        <f aca="true" t="shared" si="24" ref="BE162:BE167">IF(N162="základní",J162,0)</f>
        <v>0</v>
      </c>
      <c r="BF162" s="162">
        <f aca="true" t="shared" si="25" ref="BF162:BF167">IF(N162="snížená",J162,0)</f>
        <v>0</v>
      </c>
      <c r="BG162" s="162">
        <f aca="true" t="shared" si="26" ref="BG162:BG167">IF(N162="zákl. přenesená",J162,0)</f>
        <v>0</v>
      </c>
      <c r="BH162" s="162">
        <f aca="true" t="shared" si="27" ref="BH162:BH167">IF(N162="sníž. přenesená",J162,0)</f>
        <v>0</v>
      </c>
      <c r="BI162" s="162">
        <f aca="true" t="shared" si="28" ref="BI162:BI167">IF(N162="nulová",J162,0)</f>
        <v>0</v>
      </c>
      <c r="BJ162" s="23" t="s">
        <v>128</v>
      </c>
      <c r="BK162" s="162">
        <f aca="true" t="shared" si="29" ref="BK162:BK167">ROUND(I162*H162,2)</f>
        <v>0</v>
      </c>
      <c r="BL162" s="23" t="s">
        <v>139</v>
      </c>
      <c r="BM162" s="23" t="s">
        <v>335</v>
      </c>
    </row>
    <row r="163" spans="2:65" s="1" customFormat="1" ht="16.5" customHeight="1">
      <c r="B163" s="157"/>
      <c r="C163" s="308" t="s">
        <v>336</v>
      </c>
      <c r="D163" s="308" t="s">
        <v>337</v>
      </c>
      <c r="E163" s="309" t="s">
        <v>338</v>
      </c>
      <c r="F163" s="310" t="s">
        <v>339</v>
      </c>
      <c r="G163" s="311" t="s">
        <v>126</v>
      </c>
      <c r="H163" s="312">
        <v>9.3</v>
      </c>
      <c r="I163" s="313"/>
      <c r="J163" s="314">
        <f t="shared" si="20"/>
        <v>0</v>
      </c>
      <c r="K163" s="310" t="s">
        <v>5</v>
      </c>
      <c r="L163" s="267"/>
      <c r="M163" s="179" t="s">
        <v>5</v>
      </c>
      <c r="N163" s="180" t="s">
        <v>41</v>
      </c>
      <c r="O163" s="41"/>
      <c r="P163" s="160">
        <f t="shared" si="21"/>
        <v>0</v>
      </c>
      <c r="Q163" s="160">
        <v>0.0182</v>
      </c>
      <c r="R163" s="160">
        <f t="shared" si="22"/>
        <v>0.16926000000000002</v>
      </c>
      <c r="S163" s="160">
        <v>0</v>
      </c>
      <c r="T163" s="161">
        <f t="shared" si="23"/>
        <v>0</v>
      </c>
      <c r="AR163" s="23" t="s">
        <v>279</v>
      </c>
      <c r="AT163" s="23" t="s">
        <v>337</v>
      </c>
      <c r="AU163" s="23" t="s">
        <v>128</v>
      </c>
      <c r="AY163" s="23" t="s">
        <v>120</v>
      </c>
      <c r="BE163" s="162">
        <f t="shared" si="24"/>
        <v>0</v>
      </c>
      <c r="BF163" s="162">
        <f t="shared" si="25"/>
        <v>0</v>
      </c>
      <c r="BG163" s="162">
        <f t="shared" si="26"/>
        <v>0</v>
      </c>
      <c r="BH163" s="162">
        <f t="shared" si="27"/>
        <v>0</v>
      </c>
      <c r="BI163" s="162">
        <f t="shared" si="28"/>
        <v>0</v>
      </c>
      <c r="BJ163" s="23" t="s">
        <v>128</v>
      </c>
      <c r="BK163" s="162">
        <f t="shared" si="29"/>
        <v>0</v>
      </c>
      <c r="BL163" s="23" t="s">
        <v>139</v>
      </c>
      <c r="BM163" s="23" t="s">
        <v>340</v>
      </c>
    </row>
    <row r="164" spans="2:65" s="1" customFormat="1" ht="25.5" customHeight="1">
      <c r="B164" s="157"/>
      <c r="C164" s="282" t="s">
        <v>341</v>
      </c>
      <c r="D164" s="282" t="s">
        <v>123</v>
      </c>
      <c r="E164" s="283" t="s">
        <v>342</v>
      </c>
      <c r="F164" s="284" t="s">
        <v>343</v>
      </c>
      <c r="G164" s="285" t="s">
        <v>126</v>
      </c>
      <c r="H164" s="286">
        <v>8.654</v>
      </c>
      <c r="I164" s="287"/>
      <c r="J164" s="288">
        <f t="shared" si="20"/>
        <v>0</v>
      </c>
      <c r="K164" s="284" t="s">
        <v>5</v>
      </c>
      <c r="L164" s="262"/>
      <c r="M164" s="158" t="s">
        <v>5</v>
      </c>
      <c r="N164" s="159" t="s">
        <v>41</v>
      </c>
      <c r="O164" s="41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AR164" s="23" t="s">
        <v>139</v>
      </c>
      <c r="AT164" s="23" t="s">
        <v>123</v>
      </c>
      <c r="AU164" s="23" t="s">
        <v>128</v>
      </c>
      <c r="AY164" s="23" t="s">
        <v>120</v>
      </c>
      <c r="BE164" s="162">
        <f t="shared" si="24"/>
        <v>0</v>
      </c>
      <c r="BF164" s="162">
        <f t="shared" si="25"/>
        <v>0</v>
      </c>
      <c r="BG164" s="162">
        <f t="shared" si="26"/>
        <v>0</v>
      </c>
      <c r="BH164" s="162">
        <f t="shared" si="27"/>
        <v>0</v>
      </c>
      <c r="BI164" s="162">
        <f t="shared" si="28"/>
        <v>0</v>
      </c>
      <c r="BJ164" s="23" t="s">
        <v>128</v>
      </c>
      <c r="BK164" s="162">
        <f t="shared" si="29"/>
        <v>0</v>
      </c>
      <c r="BL164" s="23" t="s">
        <v>139</v>
      </c>
      <c r="BM164" s="23" t="s">
        <v>344</v>
      </c>
    </row>
    <row r="165" spans="2:65" s="1" customFormat="1" ht="16.5" customHeight="1">
      <c r="B165" s="157"/>
      <c r="C165" s="282" t="s">
        <v>345</v>
      </c>
      <c r="D165" s="282" t="s">
        <v>123</v>
      </c>
      <c r="E165" s="283" t="s">
        <v>346</v>
      </c>
      <c r="F165" s="284" t="s">
        <v>347</v>
      </c>
      <c r="G165" s="285" t="s">
        <v>126</v>
      </c>
      <c r="H165" s="286">
        <v>8.654</v>
      </c>
      <c r="I165" s="287"/>
      <c r="J165" s="288">
        <f t="shared" si="20"/>
        <v>0</v>
      </c>
      <c r="K165" s="284" t="s">
        <v>5</v>
      </c>
      <c r="L165" s="262"/>
      <c r="M165" s="158" t="s">
        <v>5</v>
      </c>
      <c r="N165" s="159" t="s">
        <v>41</v>
      </c>
      <c r="O165" s="41"/>
      <c r="P165" s="160">
        <f t="shared" si="21"/>
        <v>0</v>
      </c>
      <c r="Q165" s="160">
        <v>0.0003</v>
      </c>
      <c r="R165" s="160">
        <f t="shared" si="22"/>
        <v>0.0025962</v>
      </c>
      <c r="S165" s="160">
        <v>0</v>
      </c>
      <c r="T165" s="161">
        <f t="shared" si="23"/>
        <v>0</v>
      </c>
      <c r="AR165" s="23" t="s">
        <v>139</v>
      </c>
      <c r="AT165" s="23" t="s">
        <v>123</v>
      </c>
      <c r="AU165" s="23" t="s">
        <v>128</v>
      </c>
      <c r="AY165" s="23" t="s">
        <v>120</v>
      </c>
      <c r="BE165" s="162">
        <f t="shared" si="24"/>
        <v>0</v>
      </c>
      <c r="BF165" s="162">
        <f t="shared" si="25"/>
        <v>0</v>
      </c>
      <c r="BG165" s="162">
        <f t="shared" si="26"/>
        <v>0</v>
      </c>
      <c r="BH165" s="162">
        <f t="shared" si="27"/>
        <v>0</v>
      </c>
      <c r="BI165" s="162">
        <f t="shared" si="28"/>
        <v>0</v>
      </c>
      <c r="BJ165" s="23" t="s">
        <v>128</v>
      </c>
      <c r="BK165" s="162">
        <f t="shared" si="29"/>
        <v>0</v>
      </c>
      <c r="BL165" s="23" t="s">
        <v>139</v>
      </c>
      <c r="BM165" s="23" t="s">
        <v>348</v>
      </c>
    </row>
    <row r="166" spans="2:65" s="1" customFormat="1" ht="16.5" customHeight="1">
      <c r="B166" s="157"/>
      <c r="C166" s="282" t="s">
        <v>349</v>
      </c>
      <c r="D166" s="282" t="s">
        <v>123</v>
      </c>
      <c r="E166" s="283" t="s">
        <v>350</v>
      </c>
      <c r="F166" s="284" t="s">
        <v>351</v>
      </c>
      <c r="G166" s="285" t="s">
        <v>149</v>
      </c>
      <c r="H166" s="286">
        <v>9.75</v>
      </c>
      <c r="I166" s="287"/>
      <c r="J166" s="288">
        <f t="shared" si="20"/>
        <v>0</v>
      </c>
      <c r="K166" s="284" t="s">
        <v>5</v>
      </c>
      <c r="L166" s="262"/>
      <c r="M166" s="158" t="s">
        <v>5</v>
      </c>
      <c r="N166" s="159" t="s">
        <v>41</v>
      </c>
      <c r="O166" s="41"/>
      <c r="P166" s="160">
        <f t="shared" si="21"/>
        <v>0</v>
      </c>
      <c r="Q166" s="160">
        <v>3E-05</v>
      </c>
      <c r="R166" s="160">
        <f t="shared" si="22"/>
        <v>0.0002925</v>
      </c>
      <c r="S166" s="160">
        <v>0</v>
      </c>
      <c r="T166" s="161">
        <f t="shared" si="23"/>
        <v>0</v>
      </c>
      <c r="AR166" s="23" t="s">
        <v>139</v>
      </c>
      <c r="AT166" s="23" t="s">
        <v>123</v>
      </c>
      <c r="AU166" s="23" t="s">
        <v>128</v>
      </c>
      <c r="AY166" s="23" t="s">
        <v>120</v>
      </c>
      <c r="BE166" s="162">
        <f t="shared" si="24"/>
        <v>0</v>
      </c>
      <c r="BF166" s="162">
        <f t="shared" si="25"/>
        <v>0</v>
      </c>
      <c r="BG166" s="162">
        <f t="shared" si="26"/>
        <v>0</v>
      </c>
      <c r="BH166" s="162">
        <f t="shared" si="27"/>
        <v>0</v>
      </c>
      <c r="BI166" s="162">
        <f t="shared" si="28"/>
        <v>0</v>
      </c>
      <c r="BJ166" s="23" t="s">
        <v>128</v>
      </c>
      <c r="BK166" s="162">
        <f t="shared" si="29"/>
        <v>0</v>
      </c>
      <c r="BL166" s="23" t="s">
        <v>139</v>
      </c>
      <c r="BM166" s="23" t="s">
        <v>352</v>
      </c>
    </row>
    <row r="167" spans="2:65" s="1" customFormat="1" ht="25.5" customHeight="1">
      <c r="B167" s="157"/>
      <c r="C167" s="282" t="s">
        <v>353</v>
      </c>
      <c r="D167" s="282" t="s">
        <v>123</v>
      </c>
      <c r="E167" s="283" t="s">
        <v>354</v>
      </c>
      <c r="F167" s="284" t="s">
        <v>355</v>
      </c>
      <c r="G167" s="285" t="s">
        <v>126</v>
      </c>
      <c r="H167" s="286">
        <v>1.55</v>
      </c>
      <c r="I167" s="287"/>
      <c r="J167" s="288">
        <f t="shared" si="20"/>
        <v>0</v>
      </c>
      <c r="K167" s="284" t="s">
        <v>5</v>
      </c>
      <c r="L167" s="262"/>
      <c r="M167" s="158" t="s">
        <v>5</v>
      </c>
      <c r="N167" s="159" t="s">
        <v>41</v>
      </c>
      <c r="O167" s="41"/>
      <c r="P167" s="160">
        <f t="shared" si="21"/>
        <v>0</v>
      </c>
      <c r="Q167" s="160">
        <v>0.00463</v>
      </c>
      <c r="R167" s="160">
        <f t="shared" si="22"/>
        <v>0.0071765</v>
      </c>
      <c r="S167" s="160">
        <v>0</v>
      </c>
      <c r="T167" s="161">
        <f t="shared" si="23"/>
        <v>0</v>
      </c>
      <c r="AR167" s="23" t="s">
        <v>127</v>
      </c>
      <c r="AT167" s="23" t="s">
        <v>123</v>
      </c>
      <c r="AU167" s="23" t="s">
        <v>128</v>
      </c>
      <c r="AY167" s="23" t="s">
        <v>120</v>
      </c>
      <c r="BE167" s="162">
        <f t="shared" si="24"/>
        <v>0</v>
      </c>
      <c r="BF167" s="162">
        <f t="shared" si="25"/>
        <v>0</v>
      </c>
      <c r="BG167" s="162">
        <f t="shared" si="26"/>
        <v>0</v>
      </c>
      <c r="BH167" s="162">
        <f t="shared" si="27"/>
        <v>0</v>
      </c>
      <c r="BI167" s="162">
        <f t="shared" si="28"/>
        <v>0</v>
      </c>
      <c r="BJ167" s="23" t="s">
        <v>128</v>
      </c>
      <c r="BK167" s="162">
        <f t="shared" si="29"/>
        <v>0</v>
      </c>
      <c r="BL167" s="23" t="s">
        <v>127</v>
      </c>
      <c r="BM167" s="23" t="s">
        <v>356</v>
      </c>
    </row>
    <row r="168" spans="2:47" s="1" customFormat="1" ht="27">
      <c r="B168" s="40"/>
      <c r="C168" s="273"/>
      <c r="D168" s="290" t="s">
        <v>183</v>
      </c>
      <c r="E168" s="273"/>
      <c r="F168" s="300" t="s">
        <v>357</v>
      </c>
      <c r="G168" s="273"/>
      <c r="H168" s="273"/>
      <c r="I168" s="301"/>
      <c r="J168" s="273"/>
      <c r="K168" s="273"/>
      <c r="L168" s="262"/>
      <c r="M168" s="173"/>
      <c r="N168" s="41"/>
      <c r="O168" s="41"/>
      <c r="P168" s="41"/>
      <c r="Q168" s="41"/>
      <c r="R168" s="41"/>
      <c r="S168" s="41"/>
      <c r="T168" s="69"/>
      <c r="AT168" s="23" t="s">
        <v>183</v>
      </c>
      <c r="AU168" s="23" t="s">
        <v>128</v>
      </c>
    </row>
    <row r="169" spans="2:51" s="11" customFormat="1" ht="13.5">
      <c r="B169" s="163"/>
      <c r="C169" s="289"/>
      <c r="D169" s="290" t="s">
        <v>130</v>
      </c>
      <c r="E169" s="291" t="s">
        <v>5</v>
      </c>
      <c r="F169" s="292" t="s">
        <v>358</v>
      </c>
      <c r="G169" s="289"/>
      <c r="H169" s="293">
        <v>1.55</v>
      </c>
      <c r="I169" s="294"/>
      <c r="J169" s="289"/>
      <c r="K169" s="289"/>
      <c r="L169" s="264"/>
      <c r="M169" s="164"/>
      <c r="N169" s="165"/>
      <c r="O169" s="165"/>
      <c r="P169" s="165"/>
      <c r="Q169" s="165"/>
      <c r="R169" s="165"/>
      <c r="S169" s="165"/>
      <c r="T169" s="166"/>
      <c r="AT169" s="167" t="s">
        <v>130</v>
      </c>
      <c r="AU169" s="167" t="s">
        <v>128</v>
      </c>
      <c r="AV169" s="11" t="s">
        <v>128</v>
      </c>
      <c r="AW169" s="11" t="s">
        <v>33</v>
      </c>
      <c r="AX169" s="11" t="s">
        <v>74</v>
      </c>
      <c r="AY169" s="167" t="s">
        <v>120</v>
      </c>
    </row>
    <row r="170" spans="2:65" s="1" customFormat="1" ht="25.5" customHeight="1">
      <c r="B170" s="157"/>
      <c r="C170" s="282" t="s">
        <v>359</v>
      </c>
      <c r="D170" s="282" t="s">
        <v>123</v>
      </c>
      <c r="E170" s="283" t="s">
        <v>360</v>
      </c>
      <c r="F170" s="284" t="s">
        <v>361</v>
      </c>
      <c r="G170" s="285" t="s">
        <v>149</v>
      </c>
      <c r="H170" s="286">
        <v>3.35</v>
      </c>
      <c r="I170" s="287"/>
      <c r="J170" s="288">
        <f>ROUND(I170*H170,2)</f>
        <v>0</v>
      </c>
      <c r="K170" s="284" t="s">
        <v>5</v>
      </c>
      <c r="L170" s="262"/>
      <c r="M170" s="158" t="s">
        <v>5</v>
      </c>
      <c r="N170" s="159" t="s">
        <v>41</v>
      </c>
      <c r="O170" s="41"/>
      <c r="P170" s="160">
        <f>O170*H170</f>
        <v>0</v>
      </c>
      <c r="Q170" s="160">
        <v>0.00052</v>
      </c>
      <c r="R170" s="160">
        <f>Q170*H170</f>
        <v>0.0017419999999999998</v>
      </c>
      <c r="S170" s="160">
        <v>0</v>
      </c>
      <c r="T170" s="161">
        <f>S170*H170</f>
        <v>0</v>
      </c>
      <c r="AR170" s="23" t="s">
        <v>139</v>
      </c>
      <c r="AT170" s="23" t="s">
        <v>123</v>
      </c>
      <c r="AU170" s="23" t="s">
        <v>128</v>
      </c>
      <c r="AY170" s="23" t="s">
        <v>120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23" t="s">
        <v>128</v>
      </c>
      <c r="BK170" s="162">
        <f>ROUND(I170*H170,2)</f>
        <v>0</v>
      </c>
      <c r="BL170" s="23" t="s">
        <v>139</v>
      </c>
      <c r="BM170" s="23" t="s">
        <v>362</v>
      </c>
    </row>
    <row r="171" spans="2:51" s="11" customFormat="1" ht="13.5">
      <c r="B171" s="163"/>
      <c r="C171" s="289"/>
      <c r="D171" s="290" t="s">
        <v>130</v>
      </c>
      <c r="E171" s="291" t="s">
        <v>5</v>
      </c>
      <c r="F171" s="292" t="s">
        <v>363</v>
      </c>
      <c r="G171" s="289"/>
      <c r="H171" s="293">
        <v>3.35</v>
      </c>
      <c r="I171" s="294"/>
      <c r="J171" s="289"/>
      <c r="K171" s="289"/>
      <c r="L171" s="264"/>
      <c r="M171" s="164"/>
      <c r="N171" s="165"/>
      <c r="O171" s="165"/>
      <c r="P171" s="165"/>
      <c r="Q171" s="165"/>
      <c r="R171" s="165"/>
      <c r="S171" s="165"/>
      <c r="T171" s="166"/>
      <c r="AT171" s="167" t="s">
        <v>130</v>
      </c>
      <c r="AU171" s="167" t="s">
        <v>128</v>
      </c>
      <c r="AV171" s="11" t="s">
        <v>128</v>
      </c>
      <c r="AW171" s="11" t="s">
        <v>33</v>
      </c>
      <c r="AX171" s="11" t="s">
        <v>74</v>
      </c>
      <c r="AY171" s="167" t="s">
        <v>120</v>
      </c>
    </row>
    <row r="172" spans="2:65" s="1" customFormat="1" ht="25.5" customHeight="1">
      <c r="B172" s="157"/>
      <c r="C172" s="282" t="s">
        <v>364</v>
      </c>
      <c r="D172" s="282" t="s">
        <v>123</v>
      </c>
      <c r="E172" s="283" t="s">
        <v>365</v>
      </c>
      <c r="F172" s="284" t="s">
        <v>366</v>
      </c>
      <c r="G172" s="285" t="s">
        <v>192</v>
      </c>
      <c r="H172" s="307"/>
      <c r="I172" s="287"/>
      <c r="J172" s="288">
        <f>ROUND(I172*H172,2)</f>
        <v>0</v>
      </c>
      <c r="K172" s="284" t="s">
        <v>5</v>
      </c>
      <c r="L172" s="262"/>
      <c r="M172" s="158" t="s">
        <v>5</v>
      </c>
      <c r="N172" s="159" t="s">
        <v>41</v>
      </c>
      <c r="O172" s="41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23" t="s">
        <v>139</v>
      </c>
      <c r="AT172" s="23" t="s">
        <v>123</v>
      </c>
      <c r="AU172" s="23" t="s">
        <v>128</v>
      </c>
      <c r="AY172" s="23" t="s">
        <v>120</v>
      </c>
      <c r="BE172" s="162">
        <f>IF(N172="základní",J172,0)</f>
        <v>0</v>
      </c>
      <c r="BF172" s="162">
        <f>IF(N172="snížená",J172,0)</f>
        <v>0</v>
      </c>
      <c r="BG172" s="162">
        <f>IF(N172="zákl. přenesená",J172,0)</f>
        <v>0</v>
      </c>
      <c r="BH172" s="162">
        <f>IF(N172="sníž. přenesená",J172,0)</f>
        <v>0</v>
      </c>
      <c r="BI172" s="162">
        <f>IF(N172="nulová",J172,0)</f>
        <v>0</v>
      </c>
      <c r="BJ172" s="23" t="s">
        <v>128</v>
      </c>
      <c r="BK172" s="162">
        <f>ROUND(I172*H172,2)</f>
        <v>0</v>
      </c>
      <c r="BL172" s="23" t="s">
        <v>139</v>
      </c>
      <c r="BM172" s="23" t="s">
        <v>367</v>
      </c>
    </row>
    <row r="173" spans="2:63" s="10" customFormat="1" ht="29.85" customHeight="1">
      <c r="B173" s="149"/>
      <c r="C173" s="275"/>
      <c r="D173" s="276" t="s">
        <v>68</v>
      </c>
      <c r="E173" s="280" t="s">
        <v>368</v>
      </c>
      <c r="F173" s="280" t="s">
        <v>369</v>
      </c>
      <c r="G173" s="275"/>
      <c r="H173" s="275"/>
      <c r="I173" s="278"/>
      <c r="J173" s="281">
        <f>BK173</f>
        <v>0</v>
      </c>
      <c r="K173" s="275"/>
      <c r="L173" s="263"/>
      <c r="M173" s="151"/>
      <c r="N173" s="152"/>
      <c r="O173" s="152"/>
      <c r="P173" s="153">
        <f>SUM(P174:P181)</f>
        <v>0</v>
      </c>
      <c r="Q173" s="152"/>
      <c r="R173" s="153">
        <f>SUM(R174:R181)</f>
        <v>0.2192256</v>
      </c>
      <c r="S173" s="152"/>
      <c r="T173" s="154">
        <f>SUM(T174:T181)</f>
        <v>1.2000060000000001</v>
      </c>
      <c r="AR173" s="150" t="s">
        <v>128</v>
      </c>
      <c r="AT173" s="155" t="s">
        <v>68</v>
      </c>
      <c r="AU173" s="155" t="s">
        <v>74</v>
      </c>
      <c r="AY173" s="150" t="s">
        <v>120</v>
      </c>
      <c r="BK173" s="156">
        <f>SUM(BK174:BK181)</f>
        <v>0</v>
      </c>
    </row>
    <row r="174" spans="2:65" s="1" customFormat="1" ht="16.5" customHeight="1">
      <c r="B174" s="157"/>
      <c r="C174" s="282" t="s">
        <v>370</v>
      </c>
      <c r="D174" s="282" t="s">
        <v>123</v>
      </c>
      <c r="E174" s="283" t="s">
        <v>371</v>
      </c>
      <c r="F174" s="284" t="s">
        <v>372</v>
      </c>
      <c r="G174" s="285" t="s">
        <v>126</v>
      </c>
      <c r="H174" s="286">
        <v>14.724</v>
      </c>
      <c r="I174" s="287"/>
      <c r="J174" s="288">
        <f>ROUND(I174*H174,2)</f>
        <v>0</v>
      </c>
      <c r="K174" s="284" t="s">
        <v>5</v>
      </c>
      <c r="L174" s="262"/>
      <c r="M174" s="158" t="s">
        <v>5</v>
      </c>
      <c r="N174" s="159" t="s">
        <v>41</v>
      </c>
      <c r="O174" s="41"/>
      <c r="P174" s="160">
        <f>O174*H174</f>
        <v>0</v>
      </c>
      <c r="Q174" s="160">
        <v>0</v>
      </c>
      <c r="R174" s="160">
        <f>Q174*H174</f>
        <v>0</v>
      </c>
      <c r="S174" s="160">
        <v>0.0815</v>
      </c>
      <c r="T174" s="161">
        <f>S174*H174</f>
        <v>1.2000060000000001</v>
      </c>
      <c r="AR174" s="23" t="s">
        <v>139</v>
      </c>
      <c r="AT174" s="23" t="s">
        <v>123</v>
      </c>
      <c r="AU174" s="23" t="s">
        <v>128</v>
      </c>
      <c r="AY174" s="23" t="s">
        <v>120</v>
      </c>
      <c r="BE174" s="162">
        <f>IF(N174="základní",J174,0)</f>
        <v>0</v>
      </c>
      <c r="BF174" s="162">
        <f>IF(N174="snížená",J174,0)</f>
        <v>0</v>
      </c>
      <c r="BG174" s="162">
        <f>IF(N174="zákl. přenesená",J174,0)</f>
        <v>0</v>
      </c>
      <c r="BH174" s="162">
        <f>IF(N174="sníž. přenesená",J174,0)</f>
        <v>0</v>
      </c>
      <c r="BI174" s="162">
        <f>IF(N174="nulová",J174,0)</f>
        <v>0</v>
      </c>
      <c r="BJ174" s="23" t="s">
        <v>128</v>
      </c>
      <c r="BK174" s="162">
        <f>ROUND(I174*H174,2)</f>
        <v>0</v>
      </c>
      <c r="BL174" s="23" t="s">
        <v>139</v>
      </c>
      <c r="BM174" s="23" t="s">
        <v>373</v>
      </c>
    </row>
    <row r="175" spans="2:51" s="11" customFormat="1" ht="13.5">
      <c r="B175" s="163"/>
      <c r="C175" s="289"/>
      <c r="D175" s="290" t="s">
        <v>130</v>
      </c>
      <c r="E175" s="291" t="s">
        <v>5</v>
      </c>
      <c r="F175" s="292" t="s">
        <v>374</v>
      </c>
      <c r="G175" s="289"/>
      <c r="H175" s="293">
        <v>14.724</v>
      </c>
      <c r="I175" s="294"/>
      <c r="J175" s="289"/>
      <c r="K175" s="289"/>
      <c r="L175" s="264"/>
      <c r="M175" s="164"/>
      <c r="N175" s="165"/>
      <c r="O175" s="165"/>
      <c r="P175" s="165"/>
      <c r="Q175" s="165"/>
      <c r="R175" s="165"/>
      <c r="S175" s="165"/>
      <c r="T175" s="166"/>
      <c r="AT175" s="167" t="s">
        <v>130</v>
      </c>
      <c r="AU175" s="167" t="s">
        <v>128</v>
      </c>
      <c r="AV175" s="11" t="s">
        <v>128</v>
      </c>
      <c r="AW175" s="11" t="s">
        <v>33</v>
      </c>
      <c r="AX175" s="11" t="s">
        <v>74</v>
      </c>
      <c r="AY175" s="167" t="s">
        <v>120</v>
      </c>
    </row>
    <row r="176" spans="2:65" s="1" customFormat="1" ht="25.5" customHeight="1">
      <c r="B176" s="157"/>
      <c r="C176" s="282" t="s">
        <v>375</v>
      </c>
      <c r="D176" s="282" t="s">
        <v>123</v>
      </c>
      <c r="E176" s="283" t="s">
        <v>376</v>
      </c>
      <c r="F176" s="284" t="s">
        <v>377</v>
      </c>
      <c r="G176" s="285" t="s">
        <v>126</v>
      </c>
      <c r="H176" s="286">
        <v>15.57</v>
      </c>
      <c r="I176" s="287"/>
      <c r="J176" s="288">
        <f>ROUND(I176*H176,2)</f>
        <v>0</v>
      </c>
      <c r="K176" s="284" t="s">
        <v>5</v>
      </c>
      <c r="L176" s="262"/>
      <c r="M176" s="158" t="s">
        <v>5</v>
      </c>
      <c r="N176" s="159" t="s">
        <v>41</v>
      </c>
      <c r="O176" s="41"/>
      <c r="P176" s="160">
        <f>O176*H176</f>
        <v>0</v>
      </c>
      <c r="Q176" s="160">
        <v>0.003</v>
      </c>
      <c r="R176" s="160">
        <f>Q176*H176</f>
        <v>0.04671</v>
      </c>
      <c r="S176" s="160">
        <v>0</v>
      </c>
      <c r="T176" s="161">
        <f>S176*H176</f>
        <v>0</v>
      </c>
      <c r="AR176" s="23" t="s">
        <v>139</v>
      </c>
      <c r="AT176" s="23" t="s">
        <v>123</v>
      </c>
      <c r="AU176" s="23" t="s">
        <v>128</v>
      </c>
      <c r="AY176" s="23" t="s">
        <v>120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23" t="s">
        <v>128</v>
      </c>
      <c r="BK176" s="162">
        <f>ROUND(I176*H176,2)</f>
        <v>0</v>
      </c>
      <c r="BL176" s="23" t="s">
        <v>139</v>
      </c>
      <c r="BM176" s="23" t="s">
        <v>378</v>
      </c>
    </row>
    <row r="177" spans="2:51" s="11" customFormat="1" ht="13.5">
      <c r="B177" s="163"/>
      <c r="C177" s="289"/>
      <c r="D177" s="290" t="s">
        <v>130</v>
      </c>
      <c r="E177" s="291" t="s">
        <v>5</v>
      </c>
      <c r="F177" s="292" t="s">
        <v>379</v>
      </c>
      <c r="G177" s="289"/>
      <c r="H177" s="293">
        <v>15.57</v>
      </c>
      <c r="I177" s="294"/>
      <c r="J177" s="289"/>
      <c r="K177" s="289"/>
      <c r="L177" s="264"/>
      <c r="M177" s="164"/>
      <c r="N177" s="165"/>
      <c r="O177" s="165"/>
      <c r="P177" s="165"/>
      <c r="Q177" s="165"/>
      <c r="R177" s="165"/>
      <c r="S177" s="165"/>
      <c r="T177" s="166"/>
      <c r="AT177" s="167" t="s">
        <v>130</v>
      </c>
      <c r="AU177" s="167" t="s">
        <v>128</v>
      </c>
      <c r="AV177" s="11" t="s">
        <v>128</v>
      </c>
      <c r="AW177" s="11" t="s">
        <v>33</v>
      </c>
      <c r="AX177" s="11" t="s">
        <v>74</v>
      </c>
      <c r="AY177" s="167" t="s">
        <v>120</v>
      </c>
    </row>
    <row r="178" spans="2:65" s="1" customFormat="1" ht="16.5" customHeight="1">
      <c r="B178" s="157"/>
      <c r="C178" s="308" t="s">
        <v>380</v>
      </c>
      <c r="D178" s="308" t="s">
        <v>337</v>
      </c>
      <c r="E178" s="309" t="s">
        <v>381</v>
      </c>
      <c r="F178" s="310" t="s">
        <v>382</v>
      </c>
      <c r="G178" s="311" t="s">
        <v>126</v>
      </c>
      <c r="H178" s="312">
        <v>17.127</v>
      </c>
      <c r="I178" s="313"/>
      <c r="J178" s="314">
        <f>ROUND(I178*H178,2)</f>
        <v>0</v>
      </c>
      <c r="K178" s="310" t="s">
        <v>5</v>
      </c>
      <c r="L178" s="267"/>
      <c r="M178" s="179" t="s">
        <v>5</v>
      </c>
      <c r="N178" s="180" t="s">
        <v>41</v>
      </c>
      <c r="O178" s="41"/>
      <c r="P178" s="160">
        <f>O178*H178</f>
        <v>0</v>
      </c>
      <c r="Q178" s="160">
        <v>0.0098</v>
      </c>
      <c r="R178" s="160">
        <f>Q178*H178</f>
        <v>0.16784459999999998</v>
      </c>
      <c r="S178" s="160">
        <v>0</v>
      </c>
      <c r="T178" s="161">
        <f>S178*H178</f>
        <v>0</v>
      </c>
      <c r="AR178" s="23" t="s">
        <v>279</v>
      </c>
      <c r="AT178" s="23" t="s">
        <v>337</v>
      </c>
      <c r="AU178" s="23" t="s">
        <v>128</v>
      </c>
      <c r="AY178" s="23" t="s">
        <v>120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23" t="s">
        <v>128</v>
      </c>
      <c r="BK178" s="162">
        <f>ROUND(I178*H178,2)</f>
        <v>0</v>
      </c>
      <c r="BL178" s="23" t="s">
        <v>139</v>
      </c>
      <c r="BM178" s="23" t="s">
        <v>383</v>
      </c>
    </row>
    <row r="179" spans="2:51" s="11" customFormat="1" ht="13.5">
      <c r="B179" s="163"/>
      <c r="C179" s="289"/>
      <c r="D179" s="290" t="s">
        <v>130</v>
      </c>
      <c r="E179" s="289"/>
      <c r="F179" s="292" t="s">
        <v>384</v>
      </c>
      <c r="G179" s="289"/>
      <c r="H179" s="293">
        <v>17.127</v>
      </c>
      <c r="I179" s="294"/>
      <c r="J179" s="289"/>
      <c r="K179" s="289"/>
      <c r="L179" s="264"/>
      <c r="M179" s="164"/>
      <c r="N179" s="165"/>
      <c r="O179" s="165"/>
      <c r="P179" s="165"/>
      <c r="Q179" s="165"/>
      <c r="R179" s="165"/>
      <c r="S179" s="165"/>
      <c r="T179" s="166"/>
      <c r="AT179" s="167" t="s">
        <v>130</v>
      </c>
      <c r="AU179" s="167" t="s">
        <v>128</v>
      </c>
      <c r="AV179" s="11" t="s">
        <v>128</v>
      </c>
      <c r="AW179" s="11" t="s">
        <v>6</v>
      </c>
      <c r="AX179" s="11" t="s">
        <v>74</v>
      </c>
      <c r="AY179" s="167" t="s">
        <v>120</v>
      </c>
    </row>
    <row r="180" spans="2:65" s="1" customFormat="1" ht="16.5" customHeight="1">
      <c r="B180" s="157"/>
      <c r="C180" s="282" t="s">
        <v>385</v>
      </c>
      <c r="D180" s="282" t="s">
        <v>123</v>
      </c>
      <c r="E180" s="283" t="s">
        <v>386</v>
      </c>
      <c r="F180" s="284" t="s">
        <v>387</v>
      </c>
      <c r="G180" s="285" t="s">
        <v>126</v>
      </c>
      <c r="H180" s="286">
        <v>15.57</v>
      </c>
      <c r="I180" s="287"/>
      <c r="J180" s="288">
        <f>ROUND(I180*H180,2)</f>
        <v>0</v>
      </c>
      <c r="K180" s="284" t="s">
        <v>5</v>
      </c>
      <c r="L180" s="262"/>
      <c r="M180" s="158" t="s">
        <v>5</v>
      </c>
      <c r="N180" s="159" t="s">
        <v>41</v>
      </c>
      <c r="O180" s="41"/>
      <c r="P180" s="160">
        <f>O180*H180</f>
        <v>0</v>
      </c>
      <c r="Q180" s="160">
        <v>0.0003</v>
      </c>
      <c r="R180" s="160">
        <f>Q180*H180</f>
        <v>0.004671</v>
      </c>
      <c r="S180" s="160">
        <v>0</v>
      </c>
      <c r="T180" s="161">
        <f>S180*H180</f>
        <v>0</v>
      </c>
      <c r="AR180" s="23" t="s">
        <v>139</v>
      </c>
      <c r="AT180" s="23" t="s">
        <v>123</v>
      </c>
      <c r="AU180" s="23" t="s">
        <v>128</v>
      </c>
      <c r="AY180" s="23" t="s">
        <v>120</v>
      </c>
      <c r="BE180" s="162">
        <f>IF(N180="základní",J180,0)</f>
        <v>0</v>
      </c>
      <c r="BF180" s="162">
        <f>IF(N180="snížená",J180,0)</f>
        <v>0</v>
      </c>
      <c r="BG180" s="162">
        <f>IF(N180="zákl. přenesená",J180,0)</f>
        <v>0</v>
      </c>
      <c r="BH180" s="162">
        <f>IF(N180="sníž. přenesená",J180,0)</f>
        <v>0</v>
      </c>
      <c r="BI180" s="162">
        <f>IF(N180="nulová",J180,0)</f>
        <v>0</v>
      </c>
      <c r="BJ180" s="23" t="s">
        <v>128</v>
      </c>
      <c r="BK180" s="162">
        <f>ROUND(I180*H180,2)</f>
        <v>0</v>
      </c>
      <c r="BL180" s="23" t="s">
        <v>139</v>
      </c>
      <c r="BM180" s="23" t="s">
        <v>388</v>
      </c>
    </row>
    <row r="181" spans="2:65" s="1" customFormat="1" ht="25.5" customHeight="1">
      <c r="B181" s="157"/>
      <c r="C181" s="282" t="s">
        <v>389</v>
      </c>
      <c r="D181" s="282" t="s">
        <v>123</v>
      </c>
      <c r="E181" s="283" t="s">
        <v>390</v>
      </c>
      <c r="F181" s="284" t="s">
        <v>391</v>
      </c>
      <c r="G181" s="285" t="s">
        <v>192</v>
      </c>
      <c r="H181" s="307"/>
      <c r="I181" s="287"/>
      <c r="J181" s="288">
        <f>ROUND(I181*H181,2)</f>
        <v>0</v>
      </c>
      <c r="K181" s="284" t="s">
        <v>5</v>
      </c>
      <c r="L181" s="262"/>
      <c r="M181" s="158" t="s">
        <v>5</v>
      </c>
      <c r="N181" s="159" t="s">
        <v>41</v>
      </c>
      <c r="O181" s="41"/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AR181" s="23" t="s">
        <v>139</v>
      </c>
      <c r="AT181" s="23" t="s">
        <v>123</v>
      </c>
      <c r="AU181" s="23" t="s">
        <v>128</v>
      </c>
      <c r="AY181" s="23" t="s">
        <v>120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23" t="s">
        <v>128</v>
      </c>
      <c r="BK181" s="162">
        <f>ROUND(I181*H181,2)</f>
        <v>0</v>
      </c>
      <c r="BL181" s="23" t="s">
        <v>139</v>
      </c>
      <c r="BM181" s="23" t="s">
        <v>392</v>
      </c>
    </row>
    <row r="182" spans="2:63" s="10" customFormat="1" ht="29.85" customHeight="1">
      <c r="B182" s="149"/>
      <c r="C182" s="275"/>
      <c r="D182" s="276" t="s">
        <v>68</v>
      </c>
      <c r="E182" s="280" t="s">
        <v>393</v>
      </c>
      <c r="F182" s="280" t="s">
        <v>394</v>
      </c>
      <c r="G182" s="275"/>
      <c r="H182" s="275"/>
      <c r="I182" s="278"/>
      <c r="J182" s="281">
        <f>BK182</f>
        <v>0</v>
      </c>
      <c r="K182" s="275"/>
      <c r="L182" s="263"/>
      <c r="M182" s="151"/>
      <c r="N182" s="152"/>
      <c r="O182" s="152"/>
      <c r="P182" s="153">
        <f>SUM(P183:P192)</f>
        <v>0</v>
      </c>
      <c r="Q182" s="152"/>
      <c r="R182" s="153">
        <f>SUM(R183:R192)</f>
        <v>0.0048235</v>
      </c>
      <c r="S182" s="152"/>
      <c r="T182" s="154">
        <f>SUM(T183:T192)</f>
        <v>0</v>
      </c>
      <c r="AR182" s="150" t="s">
        <v>128</v>
      </c>
      <c r="AT182" s="155" t="s">
        <v>68</v>
      </c>
      <c r="AU182" s="155" t="s">
        <v>74</v>
      </c>
      <c r="AY182" s="150" t="s">
        <v>120</v>
      </c>
      <c r="BK182" s="156">
        <f>SUM(BK183:BK192)</f>
        <v>0</v>
      </c>
    </row>
    <row r="183" spans="2:65" s="1" customFormat="1" ht="16.5" customHeight="1">
      <c r="B183" s="157"/>
      <c r="C183" s="282" t="s">
        <v>395</v>
      </c>
      <c r="D183" s="282" t="s">
        <v>123</v>
      </c>
      <c r="E183" s="283" t="s">
        <v>396</v>
      </c>
      <c r="F183" s="284" t="s">
        <v>397</v>
      </c>
      <c r="G183" s="285" t="s">
        <v>126</v>
      </c>
      <c r="H183" s="286">
        <v>9.647</v>
      </c>
      <c r="I183" s="287"/>
      <c r="J183" s="288">
        <f>ROUND(I183*H183,2)</f>
        <v>0</v>
      </c>
      <c r="K183" s="284" t="s">
        <v>5</v>
      </c>
      <c r="L183" s="262"/>
      <c r="M183" s="158" t="s">
        <v>5</v>
      </c>
      <c r="N183" s="159" t="s">
        <v>41</v>
      </c>
      <c r="O183" s="41"/>
      <c r="P183" s="160">
        <f>O183*H183</f>
        <v>0</v>
      </c>
      <c r="Q183" s="160">
        <v>0.00021</v>
      </c>
      <c r="R183" s="160">
        <f>Q183*H183</f>
        <v>0.00202587</v>
      </c>
      <c r="S183" s="160">
        <v>0</v>
      </c>
      <c r="T183" s="161">
        <f>S183*H183</f>
        <v>0</v>
      </c>
      <c r="AR183" s="23" t="s">
        <v>139</v>
      </c>
      <c r="AT183" s="23" t="s">
        <v>123</v>
      </c>
      <c r="AU183" s="23" t="s">
        <v>128</v>
      </c>
      <c r="AY183" s="23" t="s">
        <v>120</v>
      </c>
      <c r="BE183" s="162">
        <f>IF(N183="základní",J183,0)</f>
        <v>0</v>
      </c>
      <c r="BF183" s="162">
        <f>IF(N183="snížená",J183,0)</f>
        <v>0</v>
      </c>
      <c r="BG183" s="162">
        <f>IF(N183="zákl. přenesená",J183,0)</f>
        <v>0</v>
      </c>
      <c r="BH183" s="162">
        <f>IF(N183="sníž. přenesená",J183,0)</f>
        <v>0</v>
      </c>
      <c r="BI183" s="162">
        <f>IF(N183="nulová",J183,0)</f>
        <v>0</v>
      </c>
      <c r="BJ183" s="23" t="s">
        <v>128</v>
      </c>
      <c r="BK183" s="162">
        <f>ROUND(I183*H183,2)</f>
        <v>0</v>
      </c>
      <c r="BL183" s="23" t="s">
        <v>139</v>
      </c>
      <c r="BM183" s="23" t="s">
        <v>398</v>
      </c>
    </row>
    <row r="184" spans="2:51" s="12" customFormat="1" ht="13.5">
      <c r="B184" s="168"/>
      <c r="C184" s="295"/>
      <c r="D184" s="290" t="s">
        <v>130</v>
      </c>
      <c r="E184" s="296" t="s">
        <v>5</v>
      </c>
      <c r="F184" s="297" t="s">
        <v>399</v>
      </c>
      <c r="G184" s="295"/>
      <c r="H184" s="298" t="s">
        <v>5</v>
      </c>
      <c r="I184" s="299"/>
      <c r="J184" s="295"/>
      <c r="K184" s="295"/>
      <c r="L184" s="265"/>
      <c r="M184" s="170"/>
      <c r="N184" s="171"/>
      <c r="O184" s="171"/>
      <c r="P184" s="171"/>
      <c r="Q184" s="171"/>
      <c r="R184" s="171"/>
      <c r="S184" s="171"/>
      <c r="T184" s="172"/>
      <c r="AT184" s="169" t="s">
        <v>130</v>
      </c>
      <c r="AU184" s="169" t="s">
        <v>128</v>
      </c>
      <c r="AV184" s="12" t="s">
        <v>74</v>
      </c>
      <c r="AW184" s="12" t="s">
        <v>33</v>
      </c>
      <c r="AX184" s="12" t="s">
        <v>69</v>
      </c>
      <c r="AY184" s="169" t="s">
        <v>120</v>
      </c>
    </row>
    <row r="185" spans="2:51" s="11" customFormat="1" ht="13.5">
      <c r="B185" s="163"/>
      <c r="C185" s="289"/>
      <c r="D185" s="290" t="s">
        <v>130</v>
      </c>
      <c r="E185" s="291" t="s">
        <v>5</v>
      </c>
      <c r="F185" s="292" t="s">
        <v>400</v>
      </c>
      <c r="G185" s="289"/>
      <c r="H185" s="293">
        <v>4.154</v>
      </c>
      <c r="I185" s="294"/>
      <c r="J185" s="289"/>
      <c r="K185" s="289"/>
      <c r="L185" s="264"/>
      <c r="M185" s="164"/>
      <c r="N185" s="165"/>
      <c r="O185" s="165"/>
      <c r="P185" s="165"/>
      <c r="Q185" s="165"/>
      <c r="R185" s="165"/>
      <c r="S185" s="165"/>
      <c r="T185" s="166"/>
      <c r="AT185" s="167" t="s">
        <v>130</v>
      </c>
      <c r="AU185" s="167" t="s">
        <v>128</v>
      </c>
      <c r="AV185" s="11" t="s">
        <v>128</v>
      </c>
      <c r="AW185" s="11" t="s">
        <v>33</v>
      </c>
      <c r="AX185" s="11" t="s">
        <v>69</v>
      </c>
      <c r="AY185" s="167" t="s">
        <v>120</v>
      </c>
    </row>
    <row r="186" spans="2:51" s="11" customFormat="1" ht="13.5">
      <c r="B186" s="163"/>
      <c r="C186" s="289"/>
      <c r="D186" s="290" t="s">
        <v>130</v>
      </c>
      <c r="E186" s="291" t="s">
        <v>5</v>
      </c>
      <c r="F186" s="292" t="s">
        <v>401</v>
      </c>
      <c r="G186" s="289"/>
      <c r="H186" s="293">
        <v>5.493</v>
      </c>
      <c r="I186" s="294"/>
      <c r="J186" s="289"/>
      <c r="K186" s="289"/>
      <c r="L186" s="264"/>
      <c r="M186" s="164"/>
      <c r="N186" s="165"/>
      <c r="O186" s="165"/>
      <c r="P186" s="165"/>
      <c r="Q186" s="165"/>
      <c r="R186" s="165"/>
      <c r="S186" s="165"/>
      <c r="T186" s="166"/>
      <c r="AT186" s="167" t="s">
        <v>130</v>
      </c>
      <c r="AU186" s="167" t="s">
        <v>128</v>
      </c>
      <c r="AV186" s="11" t="s">
        <v>128</v>
      </c>
      <c r="AW186" s="11" t="s">
        <v>33</v>
      </c>
      <c r="AX186" s="11" t="s">
        <v>69</v>
      </c>
      <c r="AY186" s="167" t="s">
        <v>120</v>
      </c>
    </row>
    <row r="187" spans="2:51" s="13" customFormat="1" ht="13.5">
      <c r="B187" s="174"/>
      <c r="C187" s="302"/>
      <c r="D187" s="290" t="s">
        <v>130</v>
      </c>
      <c r="E187" s="303" t="s">
        <v>5</v>
      </c>
      <c r="F187" s="304" t="s">
        <v>188</v>
      </c>
      <c r="G187" s="302"/>
      <c r="H187" s="305">
        <v>9.647</v>
      </c>
      <c r="I187" s="306"/>
      <c r="J187" s="302"/>
      <c r="K187" s="302"/>
      <c r="L187" s="266"/>
      <c r="M187" s="175"/>
      <c r="N187" s="176"/>
      <c r="O187" s="176"/>
      <c r="P187" s="176"/>
      <c r="Q187" s="176"/>
      <c r="R187" s="176"/>
      <c r="S187" s="176"/>
      <c r="T187" s="177"/>
      <c r="AT187" s="178" t="s">
        <v>130</v>
      </c>
      <c r="AU187" s="178" t="s">
        <v>128</v>
      </c>
      <c r="AV187" s="13" t="s">
        <v>127</v>
      </c>
      <c r="AW187" s="13" t="s">
        <v>33</v>
      </c>
      <c r="AX187" s="13" t="s">
        <v>74</v>
      </c>
      <c r="AY187" s="178" t="s">
        <v>120</v>
      </c>
    </row>
    <row r="188" spans="2:65" s="1" customFormat="1" ht="25.5" customHeight="1">
      <c r="B188" s="157"/>
      <c r="C188" s="282" t="s">
        <v>402</v>
      </c>
      <c r="D188" s="282" t="s">
        <v>123</v>
      </c>
      <c r="E188" s="283" t="s">
        <v>403</v>
      </c>
      <c r="F188" s="284" t="s">
        <v>404</v>
      </c>
      <c r="G188" s="285" t="s">
        <v>126</v>
      </c>
      <c r="H188" s="286">
        <v>9.647</v>
      </c>
      <c r="I188" s="287"/>
      <c r="J188" s="288">
        <f>ROUND(I188*H188,2)</f>
        <v>0</v>
      </c>
      <c r="K188" s="284" t="s">
        <v>5</v>
      </c>
      <c r="L188" s="262"/>
      <c r="M188" s="158" t="s">
        <v>5</v>
      </c>
      <c r="N188" s="159" t="s">
        <v>41</v>
      </c>
      <c r="O188" s="41"/>
      <c r="P188" s="160">
        <f>O188*H188</f>
        <v>0</v>
      </c>
      <c r="Q188" s="160">
        <v>0.00029</v>
      </c>
      <c r="R188" s="160">
        <f>Q188*H188</f>
        <v>0.00279763</v>
      </c>
      <c r="S188" s="160">
        <v>0</v>
      </c>
      <c r="T188" s="161">
        <f>S188*H188</f>
        <v>0</v>
      </c>
      <c r="AR188" s="23" t="s">
        <v>139</v>
      </c>
      <c r="AT188" s="23" t="s">
        <v>123</v>
      </c>
      <c r="AU188" s="23" t="s">
        <v>128</v>
      </c>
      <c r="AY188" s="23" t="s">
        <v>120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23" t="s">
        <v>128</v>
      </c>
      <c r="BK188" s="162">
        <f>ROUND(I188*H188,2)</f>
        <v>0</v>
      </c>
      <c r="BL188" s="23" t="s">
        <v>139</v>
      </c>
      <c r="BM188" s="23" t="s">
        <v>405</v>
      </c>
    </row>
    <row r="189" spans="2:51" s="12" customFormat="1" ht="13.5">
      <c r="B189" s="168"/>
      <c r="C189" s="295"/>
      <c r="D189" s="290" t="s">
        <v>130</v>
      </c>
      <c r="E189" s="296" t="s">
        <v>5</v>
      </c>
      <c r="F189" s="297" t="s">
        <v>399</v>
      </c>
      <c r="G189" s="295"/>
      <c r="H189" s="298" t="s">
        <v>5</v>
      </c>
      <c r="I189" s="299"/>
      <c r="J189" s="295"/>
      <c r="K189" s="295"/>
      <c r="L189" s="265"/>
      <c r="M189" s="170"/>
      <c r="N189" s="171"/>
      <c r="O189" s="171"/>
      <c r="P189" s="171"/>
      <c r="Q189" s="171"/>
      <c r="R189" s="171"/>
      <c r="S189" s="171"/>
      <c r="T189" s="172"/>
      <c r="AT189" s="169" t="s">
        <v>130</v>
      </c>
      <c r="AU189" s="169" t="s">
        <v>128</v>
      </c>
      <c r="AV189" s="12" t="s">
        <v>74</v>
      </c>
      <c r="AW189" s="12" t="s">
        <v>33</v>
      </c>
      <c r="AX189" s="12" t="s">
        <v>69</v>
      </c>
      <c r="AY189" s="169" t="s">
        <v>120</v>
      </c>
    </row>
    <row r="190" spans="2:51" s="11" customFormat="1" ht="13.5">
      <c r="B190" s="163"/>
      <c r="C190" s="289"/>
      <c r="D190" s="290" t="s">
        <v>130</v>
      </c>
      <c r="E190" s="291" t="s">
        <v>5</v>
      </c>
      <c r="F190" s="292" t="s">
        <v>400</v>
      </c>
      <c r="G190" s="289"/>
      <c r="H190" s="293">
        <v>4.154</v>
      </c>
      <c r="I190" s="294"/>
      <c r="J190" s="289"/>
      <c r="K190" s="289"/>
      <c r="L190" s="264"/>
      <c r="M190" s="164"/>
      <c r="N190" s="165"/>
      <c r="O190" s="165"/>
      <c r="P190" s="165"/>
      <c r="Q190" s="165"/>
      <c r="R190" s="165"/>
      <c r="S190" s="165"/>
      <c r="T190" s="166"/>
      <c r="AT190" s="167" t="s">
        <v>130</v>
      </c>
      <c r="AU190" s="167" t="s">
        <v>128</v>
      </c>
      <c r="AV190" s="11" t="s">
        <v>128</v>
      </c>
      <c r="AW190" s="11" t="s">
        <v>33</v>
      </c>
      <c r="AX190" s="11" t="s">
        <v>69</v>
      </c>
      <c r="AY190" s="167" t="s">
        <v>120</v>
      </c>
    </row>
    <row r="191" spans="2:51" s="11" customFormat="1" ht="13.5">
      <c r="B191" s="163"/>
      <c r="C191" s="289"/>
      <c r="D191" s="290" t="s">
        <v>130</v>
      </c>
      <c r="E191" s="291" t="s">
        <v>5</v>
      </c>
      <c r="F191" s="292" t="s">
        <v>401</v>
      </c>
      <c r="G191" s="289"/>
      <c r="H191" s="293">
        <v>5.493</v>
      </c>
      <c r="I191" s="294"/>
      <c r="J191" s="289"/>
      <c r="K191" s="289"/>
      <c r="L191" s="264"/>
      <c r="M191" s="164"/>
      <c r="N191" s="165"/>
      <c r="O191" s="165"/>
      <c r="P191" s="165"/>
      <c r="Q191" s="165"/>
      <c r="R191" s="165"/>
      <c r="S191" s="165"/>
      <c r="T191" s="166"/>
      <c r="AT191" s="167" t="s">
        <v>130</v>
      </c>
      <c r="AU191" s="167" t="s">
        <v>128</v>
      </c>
      <c r="AV191" s="11" t="s">
        <v>128</v>
      </c>
      <c r="AW191" s="11" t="s">
        <v>33</v>
      </c>
      <c r="AX191" s="11" t="s">
        <v>69</v>
      </c>
      <c r="AY191" s="167" t="s">
        <v>120</v>
      </c>
    </row>
    <row r="192" spans="2:51" s="13" customFormat="1" ht="13.5">
      <c r="B192" s="174"/>
      <c r="C192" s="302"/>
      <c r="D192" s="290" t="s">
        <v>130</v>
      </c>
      <c r="E192" s="303" t="s">
        <v>5</v>
      </c>
      <c r="F192" s="304" t="s">
        <v>188</v>
      </c>
      <c r="G192" s="302"/>
      <c r="H192" s="305">
        <v>9.647</v>
      </c>
      <c r="I192" s="306"/>
      <c r="J192" s="302"/>
      <c r="K192" s="302"/>
      <c r="L192" s="266"/>
      <c r="M192" s="175"/>
      <c r="N192" s="176"/>
      <c r="O192" s="176"/>
      <c r="P192" s="176"/>
      <c r="Q192" s="176"/>
      <c r="R192" s="176"/>
      <c r="S192" s="176"/>
      <c r="T192" s="177"/>
      <c r="AT192" s="178" t="s">
        <v>130</v>
      </c>
      <c r="AU192" s="178" t="s">
        <v>128</v>
      </c>
      <c r="AV192" s="13" t="s">
        <v>127</v>
      </c>
      <c r="AW192" s="13" t="s">
        <v>33</v>
      </c>
      <c r="AX192" s="13" t="s">
        <v>74</v>
      </c>
      <c r="AY192" s="178" t="s">
        <v>120</v>
      </c>
    </row>
    <row r="193" spans="2:63" s="10" customFormat="1" ht="37.35" customHeight="1">
      <c r="B193" s="149"/>
      <c r="C193" s="275"/>
      <c r="D193" s="276" t="s">
        <v>68</v>
      </c>
      <c r="E193" s="277" t="s">
        <v>406</v>
      </c>
      <c r="F193" s="277" t="s">
        <v>407</v>
      </c>
      <c r="G193" s="275"/>
      <c r="H193" s="275"/>
      <c r="I193" s="278"/>
      <c r="J193" s="279">
        <f>BK193</f>
        <v>0</v>
      </c>
      <c r="K193" s="275"/>
      <c r="L193" s="263"/>
      <c r="M193" s="151"/>
      <c r="N193" s="152"/>
      <c r="O193" s="152"/>
      <c r="P193" s="153">
        <f>SUM(P194:P195)</f>
        <v>0</v>
      </c>
      <c r="Q193" s="152"/>
      <c r="R193" s="153">
        <f>SUM(R194:R195)</f>
        <v>0</v>
      </c>
      <c r="S193" s="152"/>
      <c r="T193" s="154">
        <f>SUM(T194:T195)</f>
        <v>0</v>
      </c>
      <c r="AR193" s="150" t="s">
        <v>146</v>
      </c>
      <c r="AT193" s="155" t="s">
        <v>68</v>
      </c>
      <c r="AU193" s="155" t="s">
        <v>69</v>
      </c>
      <c r="AY193" s="150" t="s">
        <v>120</v>
      </c>
      <c r="BK193" s="156">
        <f>SUM(BK194:BK195)</f>
        <v>0</v>
      </c>
    </row>
    <row r="194" spans="2:65" s="1" customFormat="1" ht="16.5" customHeight="1">
      <c r="B194" s="157"/>
      <c r="C194" s="282" t="s">
        <v>408</v>
      </c>
      <c r="D194" s="282" t="s">
        <v>123</v>
      </c>
      <c r="E194" s="283" t="s">
        <v>409</v>
      </c>
      <c r="F194" s="284" t="s">
        <v>410</v>
      </c>
      <c r="G194" s="285" t="s">
        <v>155</v>
      </c>
      <c r="H194" s="286">
        <v>1</v>
      </c>
      <c r="I194" s="287"/>
      <c r="J194" s="288">
        <f>ROUND(I194*H194,2)</f>
        <v>0</v>
      </c>
      <c r="K194" s="284" t="s">
        <v>5</v>
      </c>
      <c r="L194" s="262"/>
      <c r="M194" s="158" t="s">
        <v>5</v>
      </c>
      <c r="N194" s="159" t="s">
        <v>41</v>
      </c>
      <c r="O194" s="41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AR194" s="23" t="s">
        <v>411</v>
      </c>
      <c r="AT194" s="23" t="s">
        <v>123</v>
      </c>
      <c r="AU194" s="23" t="s">
        <v>74</v>
      </c>
      <c r="AY194" s="23" t="s">
        <v>120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23" t="s">
        <v>128</v>
      </c>
      <c r="BK194" s="162">
        <f>ROUND(I194*H194,2)</f>
        <v>0</v>
      </c>
      <c r="BL194" s="23" t="s">
        <v>411</v>
      </c>
      <c r="BM194" s="23" t="s">
        <v>412</v>
      </c>
    </row>
    <row r="195" spans="2:47" s="1" customFormat="1" ht="94.5">
      <c r="B195" s="40"/>
      <c r="C195" s="273"/>
      <c r="D195" s="290" t="s">
        <v>183</v>
      </c>
      <c r="E195" s="273"/>
      <c r="F195" s="300" t="s">
        <v>413</v>
      </c>
      <c r="G195" s="273"/>
      <c r="H195" s="273"/>
      <c r="I195" s="301"/>
      <c r="J195" s="273"/>
      <c r="K195" s="273"/>
      <c r="L195" s="262"/>
      <c r="M195" s="181"/>
      <c r="N195" s="182"/>
      <c r="O195" s="182"/>
      <c r="P195" s="182"/>
      <c r="Q195" s="182"/>
      <c r="R195" s="182"/>
      <c r="S195" s="182"/>
      <c r="T195" s="183"/>
      <c r="AT195" s="23" t="s">
        <v>183</v>
      </c>
      <c r="AU195" s="23" t="s">
        <v>74</v>
      </c>
    </row>
    <row r="196" spans="2:12" s="1" customFormat="1" ht="14.25" customHeight="1">
      <c r="B196" s="55"/>
      <c r="C196" s="273"/>
      <c r="D196" s="273"/>
      <c r="E196" s="273"/>
      <c r="F196" s="315" t="s">
        <v>597</v>
      </c>
      <c r="G196" s="316" t="s">
        <v>598</v>
      </c>
      <c r="H196" s="317">
        <v>1</v>
      </c>
      <c r="I196" s="301"/>
      <c r="J196" s="273"/>
      <c r="K196" s="273"/>
      <c r="L196" s="262"/>
    </row>
  </sheetData>
  <autoFilter ref="C86:K195"/>
  <mergeCells count="7">
    <mergeCell ref="J47:J48"/>
    <mergeCell ref="E79:H79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4" customWidth="1"/>
    <col min="2" max="2" width="1.66796875" style="184" customWidth="1"/>
    <col min="3" max="4" width="5" style="184" customWidth="1"/>
    <col min="5" max="5" width="11.66015625" style="184" customWidth="1"/>
    <col min="6" max="6" width="9.16015625" style="184" customWidth="1"/>
    <col min="7" max="7" width="5" style="184" customWidth="1"/>
    <col min="8" max="8" width="77.83203125" style="184" customWidth="1"/>
    <col min="9" max="10" width="20" style="184" customWidth="1"/>
    <col min="11" max="11" width="1.66796875" style="184" customWidth="1"/>
  </cols>
  <sheetData>
    <row r="1" ht="37.5" customHeight="1"/>
    <row r="2" spans="2:1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4" customFormat="1" ht="45" customHeight="1">
      <c r="B3" s="188"/>
      <c r="C3" s="360" t="s">
        <v>414</v>
      </c>
      <c r="D3" s="360"/>
      <c r="E3" s="360"/>
      <c r="F3" s="360"/>
      <c r="G3" s="360"/>
      <c r="H3" s="360"/>
      <c r="I3" s="360"/>
      <c r="J3" s="360"/>
      <c r="K3" s="189"/>
    </row>
    <row r="4" spans="2:11" ht="25.5" customHeight="1">
      <c r="B4" s="190"/>
      <c r="C4" s="361" t="s">
        <v>415</v>
      </c>
      <c r="D4" s="361"/>
      <c r="E4" s="361"/>
      <c r="F4" s="361"/>
      <c r="G4" s="361"/>
      <c r="H4" s="361"/>
      <c r="I4" s="361"/>
      <c r="J4" s="361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362" t="s">
        <v>416</v>
      </c>
      <c r="D6" s="362"/>
      <c r="E6" s="362"/>
      <c r="F6" s="362"/>
      <c r="G6" s="362"/>
      <c r="H6" s="362"/>
      <c r="I6" s="362"/>
      <c r="J6" s="362"/>
      <c r="K6" s="191"/>
    </row>
    <row r="7" spans="2:11" ht="15" customHeight="1">
      <c r="B7" s="194"/>
      <c r="C7" s="362" t="s">
        <v>417</v>
      </c>
      <c r="D7" s="362"/>
      <c r="E7" s="362"/>
      <c r="F7" s="362"/>
      <c r="G7" s="362"/>
      <c r="H7" s="362"/>
      <c r="I7" s="362"/>
      <c r="J7" s="362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362" t="s">
        <v>418</v>
      </c>
      <c r="D9" s="362"/>
      <c r="E9" s="362"/>
      <c r="F9" s="362"/>
      <c r="G9" s="362"/>
      <c r="H9" s="362"/>
      <c r="I9" s="362"/>
      <c r="J9" s="362"/>
      <c r="K9" s="191"/>
    </row>
    <row r="10" spans="2:11" ht="15" customHeight="1">
      <c r="B10" s="194"/>
      <c r="C10" s="193"/>
      <c r="D10" s="362" t="s">
        <v>419</v>
      </c>
      <c r="E10" s="362"/>
      <c r="F10" s="362"/>
      <c r="G10" s="362"/>
      <c r="H10" s="362"/>
      <c r="I10" s="362"/>
      <c r="J10" s="362"/>
      <c r="K10" s="191"/>
    </row>
    <row r="11" spans="2:11" ht="15" customHeight="1">
      <c r="B11" s="194"/>
      <c r="C11" s="195"/>
      <c r="D11" s="362" t="s">
        <v>420</v>
      </c>
      <c r="E11" s="362"/>
      <c r="F11" s="362"/>
      <c r="G11" s="362"/>
      <c r="H11" s="362"/>
      <c r="I11" s="362"/>
      <c r="J11" s="362"/>
      <c r="K11" s="191"/>
    </row>
    <row r="12" spans="2:11" ht="12.75" customHeight="1">
      <c r="B12" s="194"/>
      <c r="C12" s="195"/>
      <c r="D12" s="195"/>
      <c r="E12" s="195"/>
      <c r="F12" s="195"/>
      <c r="G12" s="195"/>
      <c r="H12" s="195"/>
      <c r="I12" s="195"/>
      <c r="J12" s="195"/>
      <c r="K12" s="191"/>
    </row>
    <row r="13" spans="2:11" ht="15" customHeight="1">
      <c r="B13" s="194"/>
      <c r="C13" s="195"/>
      <c r="D13" s="362" t="s">
        <v>421</v>
      </c>
      <c r="E13" s="362"/>
      <c r="F13" s="362"/>
      <c r="G13" s="362"/>
      <c r="H13" s="362"/>
      <c r="I13" s="362"/>
      <c r="J13" s="362"/>
      <c r="K13" s="191"/>
    </row>
    <row r="14" spans="2:11" ht="15" customHeight="1">
      <c r="B14" s="194"/>
      <c r="C14" s="195"/>
      <c r="D14" s="362" t="s">
        <v>422</v>
      </c>
      <c r="E14" s="362"/>
      <c r="F14" s="362"/>
      <c r="G14" s="362"/>
      <c r="H14" s="362"/>
      <c r="I14" s="362"/>
      <c r="J14" s="362"/>
      <c r="K14" s="191"/>
    </row>
    <row r="15" spans="2:11" ht="15" customHeight="1">
      <c r="B15" s="194"/>
      <c r="C15" s="195"/>
      <c r="D15" s="362" t="s">
        <v>423</v>
      </c>
      <c r="E15" s="362"/>
      <c r="F15" s="362"/>
      <c r="G15" s="362"/>
      <c r="H15" s="362"/>
      <c r="I15" s="362"/>
      <c r="J15" s="362"/>
      <c r="K15" s="191"/>
    </row>
    <row r="16" spans="2:11" ht="15" customHeight="1">
      <c r="B16" s="194"/>
      <c r="C16" s="195"/>
      <c r="D16" s="195"/>
      <c r="E16" s="196" t="s">
        <v>73</v>
      </c>
      <c r="F16" s="362" t="s">
        <v>424</v>
      </c>
      <c r="G16" s="362"/>
      <c r="H16" s="362"/>
      <c r="I16" s="362"/>
      <c r="J16" s="362"/>
      <c r="K16" s="191"/>
    </row>
    <row r="17" spans="2:11" ht="15" customHeight="1">
      <c r="B17" s="194"/>
      <c r="C17" s="195"/>
      <c r="D17" s="195"/>
      <c r="E17" s="196" t="s">
        <v>425</v>
      </c>
      <c r="F17" s="362" t="s">
        <v>426</v>
      </c>
      <c r="G17" s="362"/>
      <c r="H17" s="362"/>
      <c r="I17" s="362"/>
      <c r="J17" s="362"/>
      <c r="K17" s="191"/>
    </row>
    <row r="18" spans="2:11" ht="15" customHeight="1">
      <c r="B18" s="194"/>
      <c r="C18" s="195"/>
      <c r="D18" s="195"/>
      <c r="E18" s="196" t="s">
        <v>427</v>
      </c>
      <c r="F18" s="362" t="s">
        <v>428</v>
      </c>
      <c r="G18" s="362"/>
      <c r="H18" s="362"/>
      <c r="I18" s="362"/>
      <c r="J18" s="362"/>
      <c r="K18" s="191"/>
    </row>
    <row r="19" spans="2:11" ht="15" customHeight="1">
      <c r="B19" s="194"/>
      <c r="C19" s="195"/>
      <c r="D19" s="195"/>
      <c r="E19" s="196" t="s">
        <v>429</v>
      </c>
      <c r="F19" s="362" t="s">
        <v>430</v>
      </c>
      <c r="G19" s="362"/>
      <c r="H19" s="362"/>
      <c r="I19" s="362"/>
      <c r="J19" s="362"/>
      <c r="K19" s="191"/>
    </row>
    <row r="20" spans="2:11" ht="15" customHeight="1">
      <c r="B20" s="194"/>
      <c r="C20" s="195"/>
      <c r="D20" s="195"/>
      <c r="E20" s="196" t="s">
        <v>431</v>
      </c>
      <c r="F20" s="362" t="s">
        <v>432</v>
      </c>
      <c r="G20" s="362"/>
      <c r="H20" s="362"/>
      <c r="I20" s="362"/>
      <c r="J20" s="362"/>
      <c r="K20" s="191"/>
    </row>
    <row r="21" spans="2:11" ht="15" customHeight="1">
      <c r="B21" s="194"/>
      <c r="C21" s="195"/>
      <c r="D21" s="195"/>
      <c r="E21" s="196" t="s">
        <v>433</v>
      </c>
      <c r="F21" s="362" t="s">
        <v>434</v>
      </c>
      <c r="G21" s="362"/>
      <c r="H21" s="362"/>
      <c r="I21" s="362"/>
      <c r="J21" s="362"/>
      <c r="K21" s="191"/>
    </row>
    <row r="22" spans="2:11" ht="12.75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1"/>
    </row>
    <row r="23" spans="2:11" ht="15" customHeight="1">
      <c r="B23" s="194"/>
      <c r="C23" s="362" t="s">
        <v>435</v>
      </c>
      <c r="D23" s="362"/>
      <c r="E23" s="362"/>
      <c r="F23" s="362"/>
      <c r="G23" s="362"/>
      <c r="H23" s="362"/>
      <c r="I23" s="362"/>
      <c r="J23" s="362"/>
      <c r="K23" s="191"/>
    </row>
    <row r="24" spans="2:11" ht="15" customHeight="1">
      <c r="B24" s="194"/>
      <c r="C24" s="362" t="s">
        <v>436</v>
      </c>
      <c r="D24" s="362"/>
      <c r="E24" s="362"/>
      <c r="F24" s="362"/>
      <c r="G24" s="362"/>
      <c r="H24" s="362"/>
      <c r="I24" s="362"/>
      <c r="J24" s="362"/>
      <c r="K24" s="191"/>
    </row>
    <row r="25" spans="2:11" ht="15" customHeight="1">
      <c r="B25" s="194"/>
      <c r="C25" s="193"/>
      <c r="D25" s="362" t="s">
        <v>437</v>
      </c>
      <c r="E25" s="362"/>
      <c r="F25" s="362"/>
      <c r="G25" s="362"/>
      <c r="H25" s="362"/>
      <c r="I25" s="362"/>
      <c r="J25" s="362"/>
      <c r="K25" s="191"/>
    </row>
    <row r="26" spans="2:11" ht="15" customHeight="1">
      <c r="B26" s="194"/>
      <c r="C26" s="195"/>
      <c r="D26" s="362" t="s">
        <v>438</v>
      </c>
      <c r="E26" s="362"/>
      <c r="F26" s="362"/>
      <c r="G26" s="362"/>
      <c r="H26" s="362"/>
      <c r="I26" s="362"/>
      <c r="J26" s="362"/>
      <c r="K26" s="191"/>
    </row>
    <row r="27" spans="2:11" ht="12.75" customHeight="1">
      <c r="B27" s="194"/>
      <c r="C27" s="195"/>
      <c r="D27" s="195"/>
      <c r="E27" s="195"/>
      <c r="F27" s="195"/>
      <c r="G27" s="195"/>
      <c r="H27" s="195"/>
      <c r="I27" s="195"/>
      <c r="J27" s="195"/>
      <c r="K27" s="191"/>
    </row>
    <row r="28" spans="2:11" ht="15" customHeight="1">
      <c r="B28" s="194"/>
      <c r="C28" s="195"/>
      <c r="D28" s="362" t="s">
        <v>439</v>
      </c>
      <c r="E28" s="362"/>
      <c r="F28" s="362"/>
      <c r="G28" s="362"/>
      <c r="H28" s="362"/>
      <c r="I28" s="362"/>
      <c r="J28" s="362"/>
      <c r="K28" s="191"/>
    </row>
    <row r="29" spans="2:11" ht="15" customHeight="1">
      <c r="B29" s="194"/>
      <c r="C29" s="195"/>
      <c r="D29" s="362" t="s">
        <v>440</v>
      </c>
      <c r="E29" s="362"/>
      <c r="F29" s="362"/>
      <c r="G29" s="362"/>
      <c r="H29" s="362"/>
      <c r="I29" s="362"/>
      <c r="J29" s="362"/>
      <c r="K29" s="191"/>
    </row>
    <row r="30" spans="2:11" ht="12.75" customHeight="1">
      <c r="B30" s="194"/>
      <c r="C30" s="195"/>
      <c r="D30" s="195"/>
      <c r="E30" s="195"/>
      <c r="F30" s="195"/>
      <c r="G30" s="195"/>
      <c r="H30" s="195"/>
      <c r="I30" s="195"/>
      <c r="J30" s="195"/>
      <c r="K30" s="191"/>
    </row>
    <row r="31" spans="2:11" ht="15" customHeight="1">
      <c r="B31" s="194"/>
      <c r="C31" s="195"/>
      <c r="D31" s="362" t="s">
        <v>441</v>
      </c>
      <c r="E31" s="362"/>
      <c r="F31" s="362"/>
      <c r="G31" s="362"/>
      <c r="H31" s="362"/>
      <c r="I31" s="362"/>
      <c r="J31" s="362"/>
      <c r="K31" s="191"/>
    </row>
    <row r="32" spans="2:11" ht="15" customHeight="1">
      <c r="B32" s="194"/>
      <c r="C32" s="195"/>
      <c r="D32" s="362" t="s">
        <v>442</v>
      </c>
      <c r="E32" s="362"/>
      <c r="F32" s="362"/>
      <c r="G32" s="362"/>
      <c r="H32" s="362"/>
      <c r="I32" s="362"/>
      <c r="J32" s="362"/>
      <c r="K32" s="191"/>
    </row>
    <row r="33" spans="2:11" ht="15" customHeight="1">
      <c r="B33" s="194"/>
      <c r="C33" s="195"/>
      <c r="D33" s="362" t="s">
        <v>443</v>
      </c>
      <c r="E33" s="362"/>
      <c r="F33" s="362"/>
      <c r="G33" s="362"/>
      <c r="H33" s="362"/>
      <c r="I33" s="362"/>
      <c r="J33" s="362"/>
      <c r="K33" s="191"/>
    </row>
    <row r="34" spans="2:11" ht="15" customHeight="1">
      <c r="B34" s="194"/>
      <c r="C34" s="195"/>
      <c r="D34" s="193"/>
      <c r="E34" s="197" t="s">
        <v>105</v>
      </c>
      <c r="F34" s="193"/>
      <c r="G34" s="362" t="s">
        <v>444</v>
      </c>
      <c r="H34" s="362"/>
      <c r="I34" s="362"/>
      <c r="J34" s="362"/>
      <c r="K34" s="191"/>
    </row>
    <row r="35" spans="2:11" ht="30.75" customHeight="1">
      <c r="B35" s="194"/>
      <c r="C35" s="195"/>
      <c r="D35" s="193"/>
      <c r="E35" s="197" t="s">
        <v>445</v>
      </c>
      <c r="F35" s="193"/>
      <c r="G35" s="362" t="s">
        <v>446</v>
      </c>
      <c r="H35" s="362"/>
      <c r="I35" s="362"/>
      <c r="J35" s="362"/>
      <c r="K35" s="191"/>
    </row>
    <row r="36" spans="2:11" ht="15" customHeight="1">
      <c r="B36" s="194"/>
      <c r="C36" s="195"/>
      <c r="D36" s="193"/>
      <c r="E36" s="197" t="s">
        <v>50</v>
      </c>
      <c r="F36" s="193"/>
      <c r="G36" s="362" t="s">
        <v>447</v>
      </c>
      <c r="H36" s="362"/>
      <c r="I36" s="362"/>
      <c r="J36" s="362"/>
      <c r="K36" s="191"/>
    </row>
    <row r="37" spans="2:11" ht="15" customHeight="1">
      <c r="B37" s="194"/>
      <c r="C37" s="195"/>
      <c r="D37" s="193"/>
      <c r="E37" s="197" t="s">
        <v>106</v>
      </c>
      <c r="F37" s="193"/>
      <c r="G37" s="362" t="s">
        <v>448</v>
      </c>
      <c r="H37" s="362"/>
      <c r="I37" s="362"/>
      <c r="J37" s="362"/>
      <c r="K37" s="191"/>
    </row>
    <row r="38" spans="2:11" ht="15" customHeight="1">
      <c r="B38" s="194"/>
      <c r="C38" s="195"/>
      <c r="D38" s="193"/>
      <c r="E38" s="197" t="s">
        <v>107</v>
      </c>
      <c r="F38" s="193"/>
      <c r="G38" s="362" t="s">
        <v>449</v>
      </c>
      <c r="H38" s="362"/>
      <c r="I38" s="362"/>
      <c r="J38" s="362"/>
      <c r="K38" s="191"/>
    </row>
    <row r="39" spans="2:11" ht="15" customHeight="1">
      <c r="B39" s="194"/>
      <c r="C39" s="195"/>
      <c r="D39" s="193"/>
      <c r="E39" s="197" t="s">
        <v>108</v>
      </c>
      <c r="F39" s="193"/>
      <c r="G39" s="362" t="s">
        <v>450</v>
      </c>
      <c r="H39" s="362"/>
      <c r="I39" s="362"/>
      <c r="J39" s="362"/>
      <c r="K39" s="191"/>
    </row>
    <row r="40" spans="2:11" ht="15" customHeight="1">
      <c r="B40" s="194"/>
      <c r="C40" s="195"/>
      <c r="D40" s="193"/>
      <c r="E40" s="197" t="s">
        <v>451</v>
      </c>
      <c r="F40" s="193"/>
      <c r="G40" s="362" t="s">
        <v>452</v>
      </c>
      <c r="H40" s="362"/>
      <c r="I40" s="362"/>
      <c r="J40" s="362"/>
      <c r="K40" s="191"/>
    </row>
    <row r="41" spans="2:11" ht="15" customHeight="1">
      <c r="B41" s="194"/>
      <c r="C41" s="195"/>
      <c r="D41" s="193"/>
      <c r="E41" s="197"/>
      <c r="F41" s="193"/>
      <c r="G41" s="362" t="s">
        <v>453</v>
      </c>
      <c r="H41" s="362"/>
      <c r="I41" s="362"/>
      <c r="J41" s="362"/>
      <c r="K41" s="191"/>
    </row>
    <row r="42" spans="2:11" ht="15" customHeight="1">
      <c r="B42" s="194"/>
      <c r="C42" s="195"/>
      <c r="D42" s="193"/>
      <c r="E42" s="197" t="s">
        <v>454</v>
      </c>
      <c r="F42" s="193"/>
      <c r="G42" s="362" t="s">
        <v>455</v>
      </c>
      <c r="H42" s="362"/>
      <c r="I42" s="362"/>
      <c r="J42" s="362"/>
      <c r="K42" s="191"/>
    </row>
    <row r="43" spans="2:11" ht="15" customHeight="1">
      <c r="B43" s="194"/>
      <c r="C43" s="195"/>
      <c r="D43" s="193"/>
      <c r="E43" s="197" t="s">
        <v>110</v>
      </c>
      <c r="F43" s="193"/>
      <c r="G43" s="362" t="s">
        <v>456</v>
      </c>
      <c r="H43" s="362"/>
      <c r="I43" s="362"/>
      <c r="J43" s="362"/>
      <c r="K43" s="191"/>
    </row>
    <row r="44" spans="2:11" ht="12.75" customHeight="1">
      <c r="B44" s="194"/>
      <c r="C44" s="195"/>
      <c r="D44" s="193"/>
      <c r="E44" s="193"/>
      <c r="F44" s="193"/>
      <c r="G44" s="193"/>
      <c r="H44" s="193"/>
      <c r="I44" s="193"/>
      <c r="J44" s="193"/>
      <c r="K44" s="191"/>
    </row>
    <row r="45" spans="2:11" ht="15" customHeight="1">
      <c r="B45" s="194"/>
      <c r="C45" s="195"/>
      <c r="D45" s="362" t="s">
        <v>457</v>
      </c>
      <c r="E45" s="362"/>
      <c r="F45" s="362"/>
      <c r="G45" s="362"/>
      <c r="H45" s="362"/>
      <c r="I45" s="362"/>
      <c r="J45" s="362"/>
      <c r="K45" s="191"/>
    </row>
    <row r="46" spans="2:11" ht="15" customHeight="1">
      <c r="B46" s="194"/>
      <c r="C46" s="195"/>
      <c r="D46" s="195"/>
      <c r="E46" s="362" t="s">
        <v>458</v>
      </c>
      <c r="F46" s="362"/>
      <c r="G46" s="362"/>
      <c r="H46" s="362"/>
      <c r="I46" s="362"/>
      <c r="J46" s="362"/>
      <c r="K46" s="191"/>
    </row>
    <row r="47" spans="2:11" ht="15" customHeight="1">
      <c r="B47" s="194"/>
      <c r="C47" s="195"/>
      <c r="D47" s="195"/>
      <c r="E47" s="362" t="s">
        <v>459</v>
      </c>
      <c r="F47" s="362"/>
      <c r="G47" s="362"/>
      <c r="H47" s="362"/>
      <c r="I47" s="362"/>
      <c r="J47" s="362"/>
      <c r="K47" s="191"/>
    </row>
    <row r="48" spans="2:11" ht="15" customHeight="1">
      <c r="B48" s="194"/>
      <c r="C48" s="195"/>
      <c r="D48" s="195"/>
      <c r="E48" s="362" t="s">
        <v>460</v>
      </c>
      <c r="F48" s="362"/>
      <c r="G48" s="362"/>
      <c r="H48" s="362"/>
      <c r="I48" s="362"/>
      <c r="J48" s="362"/>
      <c r="K48" s="191"/>
    </row>
    <row r="49" spans="2:11" ht="15" customHeight="1">
      <c r="B49" s="194"/>
      <c r="C49" s="195"/>
      <c r="D49" s="362" t="s">
        <v>461</v>
      </c>
      <c r="E49" s="362"/>
      <c r="F49" s="362"/>
      <c r="G49" s="362"/>
      <c r="H49" s="362"/>
      <c r="I49" s="362"/>
      <c r="J49" s="362"/>
      <c r="K49" s="191"/>
    </row>
    <row r="50" spans="2:11" ht="25.5" customHeight="1">
      <c r="B50" s="190"/>
      <c r="C50" s="361" t="s">
        <v>462</v>
      </c>
      <c r="D50" s="361"/>
      <c r="E50" s="361"/>
      <c r="F50" s="361"/>
      <c r="G50" s="361"/>
      <c r="H50" s="361"/>
      <c r="I50" s="361"/>
      <c r="J50" s="361"/>
      <c r="K50" s="191"/>
    </row>
    <row r="51" spans="2:11" ht="5.25" customHeight="1">
      <c r="B51" s="190"/>
      <c r="C51" s="192"/>
      <c r="D51" s="192"/>
      <c r="E51" s="192"/>
      <c r="F51" s="192"/>
      <c r="G51" s="192"/>
      <c r="H51" s="192"/>
      <c r="I51" s="192"/>
      <c r="J51" s="192"/>
      <c r="K51" s="191"/>
    </row>
    <row r="52" spans="2:11" ht="15" customHeight="1">
      <c r="B52" s="190"/>
      <c r="C52" s="362" t="s">
        <v>463</v>
      </c>
      <c r="D52" s="362"/>
      <c r="E52" s="362"/>
      <c r="F52" s="362"/>
      <c r="G52" s="362"/>
      <c r="H52" s="362"/>
      <c r="I52" s="362"/>
      <c r="J52" s="362"/>
      <c r="K52" s="191"/>
    </row>
    <row r="53" spans="2:11" ht="15" customHeight="1">
      <c r="B53" s="190"/>
      <c r="C53" s="362" t="s">
        <v>464</v>
      </c>
      <c r="D53" s="362"/>
      <c r="E53" s="362"/>
      <c r="F53" s="362"/>
      <c r="G53" s="362"/>
      <c r="H53" s="362"/>
      <c r="I53" s="362"/>
      <c r="J53" s="362"/>
      <c r="K53" s="191"/>
    </row>
    <row r="54" spans="2:11" ht="12.75" customHeight="1">
      <c r="B54" s="190"/>
      <c r="C54" s="193"/>
      <c r="D54" s="193"/>
      <c r="E54" s="193"/>
      <c r="F54" s="193"/>
      <c r="G54" s="193"/>
      <c r="H54" s="193"/>
      <c r="I54" s="193"/>
      <c r="J54" s="193"/>
      <c r="K54" s="191"/>
    </row>
    <row r="55" spans="2:11" ht="15" customHeight="1">
      <c r="B55" s="190"/>
      <c r="C55" s="362" t="s">
        <v>465</v>
      </c>
      <c r="D55" s="362"/>
      <c r="E55" s="362"/>
      <c r="F55" s="362"/>
      <c r="G55" s="362"/>
      <c r="H55" s="362"/>
      <c r="I55" s="362"/>
      <c r="J55" s="362"/>
      <c r="K55" s="191"/>
    </row>
    <row r="56" spans="2:11" ht="15" customHeight="1">
      <c r="B56" s="190"/>
      <c r="C56" s="195"/>
      <c r="D56" s="362" t="s">
        <v>466</v>
      </c>
      <c r="E56" s="362"/>
      <c r="F56" s="362"/>
      <c r="G56" s="362"/>
      <c r="H56" s="362"/>
      <c r="I56" s="362"/>
      <c r="J56" s="362"/>
      <c r="K56" s="191"/>
    </row>
    <row r="57" spans="2:11" ht="15" customHeight="1">
      <c r="B57" s="190"/>
      <c r="C57" s="195"/>
      <c r="D57" s="362" t="s">
        <v>467</v>
      </c>
      <c r="E57" s="362"/>
      <c r="F57" s="362"/>
      <c r="G57" s="362"/>
      <c r="H57" s="362"/>
      <c r="I57" s="362"/>
      <c r="J57" s="362"/>
      <c r="K57" s="191"/>
    </row>
    <row r="58" spans="2:11" ht="15" customHeight="1">
      <c r="B58" s="190"/>
      <c r="C58" s="195"/>
      <c r="D58" s="362" t="s">
        <v>468</v>
      </c>
      <c r="E58" s="362"/>
      <c r="F58" s="362"/>
      <c r="G58" s="362"/>
      <c r="H58" s="362"/>
      <c r="I58" s="362"/>
      <c r="J58" s="362"/>
      <c r="K58" s="191"/>
    </row>
    <row r="59" spans="2:11" ht="15" customHeight="1">
      <c r="B59" s="190"/>
      <c r="C59" s="195"/>
      <c r="D59" s="362" t="s">
        <v>469</v>
      </c>
      <c r="E59" s="362"/>
      <c r="F59" s="362"/>
      <c r="G59" s="362"/>
      <c r="H59" s="362"/>
      <c r="I59" s="362"/>
      <c r="J59" s="362"/>
      <c r="K59" s="191"/>
    </row>
    <row r="60" spans="2:11" ht="15" customHeight="1">
      <c r="B60" s="190"/>
      <c r="C60" s="195"/>
      <c r="D60" s="364" t="s">
        <v>470</v>
      </c>
      <c r="E60" s="364"/>
      <c r="F60" s="364"/>
      <c r="G60" s="364"/>
      <c r="H60" s="364"/>
      <c r="I60" s="364"/>
      <c r="J60" s="364"/>
      <c r="K60" s="191"/>
    </row>
    <row r="61" spans="2:11" ht="15" customHeight="1">
      <c r="B61" s="190"/>
      <c r="C61" s="195"/>
      <c r="D61" s="362" t="s">
        <v>471</v>
      </c>
      <c r="E61" s="362"/>
      <c r="F61" s="362"/>
      <c r="G61" s="362"/>
      <c r="H61" s="362"/>
      <c r="I61" s="362"/>
      <c r="J61" s="362"/>
      <c r="K61" s="191"/>
    </row>
    <row r="62" spans="2:11" ht="12.75" customHeight="1">
      <c r="B62" s="190"/>
      <c r="C62" s="195"/>
      <c r="D62" s="195"/>
      <c r="E62" s="198"/>
      <c r="F62" s="195"/>
      <c r="G62" s="195"/>
      <c r="H62" s="195"/>
      <c r="I62" s="195"/>
      <c r="J62" s="195"/>
      <c r="K62" s="191"/>
    </row>
    <row r="63" spans="2:11" ht="15" customHeight="1">
      <c r="B63" s="190"/>
      <c r="C63" s="195"/>
      <c r="D63" s="362" t="s">
        <v>472</v>
      </c>
      <c r="E63" s="362"/>
      <c r="F63" s="362"/>
      <c r="G63" s="362"/>
      <c r="H63" s="362"/>
      <c r="I63" s="362"/>
      <c r="J63" s="362"/>
      <c r="K63" s="191"/>
    </row>
    <row r="64" spans="2:11" ht="15" customHeight="1">
      <c r="B64" s="190"/>
      <c r="C64" s="195"/>
      <c r="D64" s="364" t="s">
        <v>473</v>
      </c>
      <c r="E64" s="364"/>
      <c r="F64" s="364"/>
      <c r="G64" s="364"/>
      <c r="H64" s="364"/>
      <c r="I64" s="364"/>
      <c r="J64" s="364"/>
      <c r="K64" s="191"/>
    </row>
    <row r="65" spans="2:11" ht="15" customHeight="1">
      <c r="B65" s="190"/>
      <c r="C65" s="195"/>
      <c r="D65" s="362" t="s">
        <v>474</v>
      </c>
      <c r="E65" s="362"/>
      <c r="F65" s="362"/>
      <c r="G65" s="362"/>
      <c r="H65" s="362"/>
      <c r="I65" s="362"/>
      <c r="J65" s="362"/>
      <c r="K65" s="191"/>
    </row>
    <row r="66" spans="2:11" ht="15" customHeight="1">
      <c r="B66" s="190"/>
      <c r="C66" s="195"/>
      <c r="D66" s="362" t="s">
        <v>475</v>
      </c>
      <c r="E66" s="362"/>
      <c r="F66" s="362"/>
      <c r="G66" s="362"/>
      <c r="H66" s="362"/>
      <c r="I66" s="362"/>
      <c r="J66" s="362"/>
      <c r="K66" s="191"/>
    </row>
    <row r="67" spans="2:11" ht="15" customHeight="1">
      <c r="B67" s="190"/>
      <c r="C67" s="195"/>
      <c r="D67" s="362" t="s">
        <v>476</v>
      </c>
      <c r="E67" s="362"/>
      <c r="F67" s="362"/>
      <c r="G67" s="362"/>
      <c r="H67" s="362"/>
      <c r="I67" s="362"/>
      <c r="J67" s="362"/>
      <c r="K67" s="191"/>
    </row>
    <row r="68" spans="2:11" ht="15" customHeight="1">
      <c r="B68" s="190"/>
      <c r="C68" s="195"/>
      <c r="D68" s="362" t="s">
        <v>477</v>
      </c>
      <c r="E68" s="362"/>
      <c r="F68" s="362"/>
      <c r="G68" s="362"/>
      <c r="H68" s="362"/>
      <c r="I68" s="362"/>
      <c r="J68" s="362"/>
      <c r="K68" s="191"/>
    </row>
    <row r="69" spans="2:11" ht="12.75" customHeight="1">
      <c r="B69" s="199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2:11" ht="18.75" customHeight="1">
      <c r="B70" s="202"/>
      <c r="C70" s="202"/>
      <c r="D70" s="202"/>
      <c r="E70" s="202"/>
      <c r="F70" s="202"/>
      <c r="G70" s="202"/>
      <c r="H70" s="202"/>
      <c r="I70" s="202"/>
      <c r="J70" s="202"/>
      <c r="K70" s="203"/>
    </row>
    <row r="71" spans="2:11" ht="18.75" customHeight="1">
      <c r="B71" s="203"/>
      <c r="C71" s="203"/>
      <c r="D71" s="203"/>
      <c r="E71" s="203"/>
      <c r="F71" s="203"/>
      <c r="G71" s="203"/>
      <c r="H71" s="203"/>
      <c r="I71" s="203"/>
      <c r="J71" s="203"/>
      <c r="K71" s="203"/>
    </row>
    <row r="72" spans="2:11" ht="7.5" customHeight="1">
      <c r="B72" s="204"/>
      <c r="C72" s="205"/>
      <c r="D72" s="205"/>
      <c r="E72" s="205"/>
      <c r="F72" s="205"/>
      <c r="G72" s="205"/>
      <c r="H72" s="205"/>
      <c r="I72" s="205"/>
      <c r="J72" s="205"/>
      <c r="K72" s="206"/>
    </row>
    <row r="73" spans="2:11" ht="45" customHeight="1">
      <c r="B73" s="207"/>
      <c r="C73" s="365" t="s">
        <v>80</v>
      </c>
      <c r="D73" s="365"/>
      <c r="E73" s="365"/>
      <c r="F73" s="365"/>
      <c r="G73" s="365"/>
      <c r="H73" s="365"/>
      <c r="I73" s="365"/>
      <c r="J73" s="365"/>
      <c r="K73" s="208"/>
    </row>
    <row r="74" spans="2:11" ht="17.25" customHeight="1">
      <c r="B74" s="207"/>
      <c r="C74" s="209" t="s">
        <v>478</v>
      </c>
      <c r="D74" s="209"/>
      <c r="E74" s="209"/>
      <c r="F74" s="209" t="s">
        <v>479</v>
      </c>
      <c r="G74" s="210"/>
      <c r="H74" s="209" t="s">
        <v>106</v>
      </c>
      <c r="I74" s="209" t="s">
        <v>54</v>
      </c>
      <c r="J74" s="209" t="s">
        <v>480</v>
      </c>
      <c r="K74" s="208"/>
    </row>
    <row r="75" spans="2:11" ht="17.25" customHeight="1">
      <c r="B75" s="207"/>
      <c r="C75" s="211" t="s">
        <v>481</v>
      </c>
      <c r="D75" s="211"/>
      <c r="E75" s="211"/>
      <c r="F75" s="212" t="s">
        <v>482</v>
      </c>
      <c r="G75" s="213"/>
      <c r="H75" s="211"/>
      <c r="I75" s="211"/>
      <c r="J75" s="211" t="s">
        <v>483</v>
      </c>
      <c r="K75" s="208"/>
    </row>
    <row r="76" spans="2:11" ht="5.25" customHeight="1">
      <c r="B76" s="207"/>
      <c r="C76" s="214"/>
      <c r="D76" s="214"/>
      <c r="E76" s="214"/>
      <c r="F76" s="214"/>
      <c r="G76" s="215"/>
      <c r="H76" s="214"/>
      <c r="I76" s="214"/>
      <c r="J76" s="214"/>
      <c r="K76" s="208"/>
    </row>
    <row r="77" spans="2:11" ht="15" customHeight="1">
      <c r="B77" s="207"/>
      <c r="C77" s="197" t="s">
        <v>50</v>
      </c>
      <c r="D77" s="214"/>
      <c r="E77" s="214"/>
      <c r="F77" s="216" t="s">
        <v>484</v>
      </c>
      <c r="G77" s="215"/>
      <c r="H77" s="197" t="s">
        <v>485</v>
      </c>
      <c r="I77" s="197" t="s">
        <v>486</v>
      </c>
      <c r="J77" s="197">
        <v>20</v>
      </c>
      <c r="K77" s="208"/>
    </row>
    <row r="78" spans="2:11" ht="15" customHeight="1">
      <c r="B78" s="207"/>
      <c r="C78" s="197" t="s">
        <v>487</v>
      </c>
      <c r="D78" s="197"/>
      <c r="E78" s="197"/>
      <c r="F78" s="216" t="s">
        <v>484</v>
      </c>
      <c r="G78" s="215"/>
      <c r="H78" s="197" t="s">
        <v>488</v>
      </c>
      <c r="I78" s="197" t="s">
        <v>486</v>
      </c>
      <c r="J78" s="197">
        <v>120</v>
      </c>
      <c r="K78" s="208"/>
    </row>
    <row r="79" spans="2:11" ht="15" customHeight="1">
      <c r="B79" s="217"/>
      <c r="C79" s="197" t="s">
        <v>489</v>
      </c>
      <c r="D79" s="197"/>
      <c r="E79" s="197"/>
      <c r="F79" s="216" t="s">
        <v>490</v>
      </c>
      <c r="G79" s="215"/>
      <c r="H79" s="197" t="s">
        <v>491</v>
      </c>
      <c r="I79" s="197" t="s">
        <v>486</v>
      </c>
      <c r="J79" s="197">
        <v>50</v>
      </c>
      <c r="K79" s="208"/>
    </row>
    <row r="80" spans="2:11" ht="15" customHeight="1">
      <c r="B80" s="217"/>
      <c r="C80" s="197" t="s">
        <v>492</v>
      </c>
      <c r="D80" s="197"/>
      <c r="E80" s="197"/>
      <c r="F80" s="216" t="s">
        <v>484</v>
      </c>
      <c r="G80" s="215"/>
      <c r="H80" s="197" t="s">
        <v>493</v>
      </c>
      <c r="I80" s="197" t="s">
        <v>494</v>
      </c>
      <c r="J80" s="197"/>
      <c r="K80" s="208"/>
    </row>
    <row r="81" spans="2:11" ht="15" customHeight="1">
      <c r="B81" s="217"/>
      <c r="C81" s="218" t="s">
        <v>495</v>
      </c>
      <c r="D81" s="218"/>
      <c r="E81" s="218"/>
      <c r="F81" s="219" t="s">
        <v>490</v>
      </c>
      <c r="G81" s="218"/>
      <c r="H81" s="218" t="s">
        <v>496</v>
      </c>
      <c r="I81" s="218" t="s">
        <v>486</v>
      </c>
      <c r="J81" s="218">
        <v>15</v>
      </c>
      <c r="K81" s="208"/>
    </row>
    <row r="82" spans="2:11" ht="15" customHeight="1">
      <c r="B82" s="217"/>
      <c r="C82" s="218" t="s">
        <v>497</v>
      </c>
      <c r="D82" s="218"/>
      <c r="E82" s="218"/>
      <c r="F82" s="219" t="s">
        <v>490</v>
      </c>
      <c r="G82" s="218"/>
      <c r="H82" s="218" t="s">
        <v>498</v>
      </c>
      <c r="I82" s="218" t="s">
        <v>486</v>
      </c>
      <c r="J82" s="218">
        <v>15</v>
      </c>
      <c r="K82" s="208"/>
    </row>
    <row r="83" spans="2:11" ht="15" customHeight="1">
      <c r="B83" s="217"/>
      <c r="C83" s="218" t="s">
        <v>499</v>
      </c>
      <c r="D83" s="218"/>
      <c r="E83" s="218"/>
      <c r="F83" s="219" t="s">
        <v>490</v>
      </c>
      <c r="G83" s="218"/>
      <c r="H83" s="218" t="s">
        <v>500</v>
      </c>
      <c r="I83" s="218" t="s">
        <v>486</v>
      </c>
      <c r="J83" s="218">
        <v>20</v>
      </c>
      <c r="K83" s="208"/>
    </row>
    <row r="84" spans="2:11" ht="15" customHeight="1">
      <c r="B84" s="217"/>
      <c r="C84" s="218" t="s">
        <v>501</v>
      </c>
      <c r="D84" s="218"/>
      <c r="E84" s="218"/>
      <c r="F84" s="219" t="s">
        <v>490</v>
      </c>
      <c r="G84" s="218"/>
      <c r="H84" s="218" t="s">
        <v>502</v>
      </c>
      <c r="I84" s="218" t="s">
        <v>486</v>
      </c>
      <c r="J84" s="218">
        <v>20</v>
      </c>
      <c r="K84" s="208"/>
    </row>
    <row r="85" spans="2:11" ht="15" customHeight="1">
      <c r="B85" s="217"/>
      <c r="C85" s="197" t="s">
        <v>503</v>
      </c>
      <c r="D85" s="197"/>
      <c r="E85" s="197"/>
      <c r="F85" s="216" t="s">
        <v>490</v>
      </c>
      <c r="G85" s="215"/>
      <c r="H85" s="197" t="s">
        <v>504</v>
      </c>
      <c r="I85" s="197" t="s">
        <v>486</v>
      </c>
      <c r="J85" s="197">
        <v>50</v>
      </c>
      <c r="K85" s="208"/>
    </row>
    <row r="86" spans="2:11" ht="15" customHeight="1">
      <c r="B86" s="217"/>
      <c r="C86" s="197" t="s">
        <v>505</v>
      </c>
      <c r="D86" s="197"/>
      <c r="E86" s="197"/>
      <c r="F86" s="216" t="s">
        <v>490</v>
      </c>
      <c r="G86" s="215"/>
      <c r="H86" s="197" t="s">
        <v>506</v>
      </c>
      <c r="I86" s="197" t="s">
        <v>486</v>
      </c>
      <c r="J86" s="197">
        <v>20</v>
      </c>
      <c r="K86" s="208"/>
    </row>
    <row r="87" spans="2:11" ht="15" customHeight="1">
      <c r="B87" s="217"/>
      <c r="C87" s="197" t="s">
        <v>507</v>
      </c>
      <c r="D87" s="197"/>
      <c r="E87" s="197"/>
      <c r="F87" s="216" t="s">
        <v>490</v>
      </c>
      <c r="G87" s="215"/>
      <c r="H87" s="197" t="s">
        <v>508</v>
      </c>
      <c r="I87" s="197" t="s">
        <v>486</v>
      </c>
      <c r="J87" s="197">
        <v>20</v>
      </c>
      <c r="K87" s="208"/>
    </row>
    <row r="88" spans="2:11" ht="15" customHeight="1">
      <c r="B88" s="217"/>
      <c r="C88" s="197" t="s">
        <v>509</v>
      </c>
      <c r="D88" s="197"/>
      <c r="E88" s="197"/>
      <c r="F88" s="216" t="s">
        <v>490</v>
      </c>
      <c r="G88" s="215"/>
      <c r="H88" s="197" t="s">
        <v>510</v>
      </c>
      <c r="I88" s="197" t="s">
        <v>486</v>
      </c>
      <c r="J88" s="197">
        <v>50</v>
      </c>
      <c r="K88" s="208"/>
    </row>
    <row r="89" spans="2:11" ht="15" customHeight="1">
      <c r="B89" s="217"/>
      <c r="C89" s="197" t="s">
        <v>511</v>
      </c>
      <c r="D89" s="197"/>
      <c r="E89" s="197"/>
      <c r="F89" s="216" t="s">
        <v>490</v>
      </c>
      <c r="G89" s="215"/>
      <c r="H89" s="197" t="s">
        <v>511</v>
      </c>
      <c r="I89" s="197" t="s">
        <v>486</v>
      </c>
      <c r="J89" s="197">
        <v>50</v>
      </c>
      <c r="K89" s="208"/>
    </row>
    <row r="90" spans="2:11" ht="15" customHeight="1">
      <c r="B90" s="217"/>
      <c r="C90" s="197" t="s">
        <v>111</v>
      </c>
      <c r="D90" s="197"/>
      <c r="E90" s="197"/>
      <c r="F90" s="216" t="s">
        <v>490</v>
      </c>
      <c r="G90" s="215"/>
      <c r="H90" s="197" t="s">
        <v>512</v>
      </c>
      <c r="I90" s="197" t="s">
        <v>486</v>
      </c>
      <c r="J90" s="197">
        <v>255</v>
      </c>
      <c r="K90" s="208"/>
    </row>
    <row r="91" spans="2:11" ht="15" customHeight="1">
      <c r="B91" s="217"/>
      <c r="C91" s="197" t="s">
        <v>513</v>
      </c>
      <c r="D91" s="197"/>
      <c r="E91" s="197"/>
      <c r="F91" s="216" t="s">
        <v>484</v>
      </c>
      <c r="G91" s="215"/>
      <c r="H91" s="197" t="s">
        <v>514</v>
      </c>
      <c r="I91" s="197" t="s">
        <v>515</v>
      </c>
      <c r="J91" s="197"/>
      <c r="K91" s="208"/>
    </row>
    <row r="92" spans="2:11" ht="15" customHeight="1">
      <c r="B92" s="217"/>
      <c r="C92" s="197" t="s">
        <v>516</v>
      </c>
      <c r="D92" s="197"/>
      <c r="E92" s="197"/>
      <c r="F92" s="216" t="s">
        <v>484</v>
      </c>
      <c r="G92" s="215"/>
      <c r="H92" s="197" t="s">
        <v>517</v>
      </c>
      <c r="I92" s="197" t="s">
        <v>518</v>
      </c>
      <c r="J92" s="197"/>
      <c r="K92" s="208"/>
    </row>
    <row r="93" spans="2:11" ht="15" customHeight="1">
      <c r="B93" s="217"/>
      <c r="C93" s="197" t="s">
        <v>519</v>
      </c>
      <c r="D93" s="197"/>
      <c r="E93" s="197"/>
      <c r="F93" s="216" t="s">
        <v>484</v>
      </c>
      <c r="G93" s="215"/>
      <c r="H93" s="197" t="s">
        <v>519</v>
      </c>
      <c r="I93" s="197" t="s">
        <v>518</v>
      </c>
      <c r="J93" s="197"/>
      <c r="K93" s="208"/>
    </row>
    <row r="94" spans="2:11" ht="15" customHeight="1">
      <c r="B94" s="217"/>
      <c r="C94" s="197" t="s">
        <v>35</v>
      </c>
      <c r="D94" s="197"/>
      <c r="E94" s="197"/>
      <c r="F94" s="216" t="s">
        <v>484</v>
      </c>
      <c r="G94" s="215"/>
      <c r="H94" s="197" t="s">
        <v>520</v>
      </c>
      <c r="I94" s="197" t="s">
        <v>518</v>
      </c>
      <c r="J94" s="197"/>
      <c r="K94" s="208"/>
    </row>
    <row r="95" spans="2:11" ht="15" customHeight="1">
      <c r="B95" s="217"/>
      <c r="C95" s="197" t="s">
        <v>45</v>
      </c>
      <c r="D95" s="197"/>
      <c r="E95" s="197"/>
      <c r="F95" s="216" t="s">
        <v>484</v>
      </c>
      <c r="G95" s="215"/>
      <c r="H95" s="197" t="s">
        <v>521</v>
      </c>
      <c r="I95" s="197" t="s">
        <v>518</v>
      </c>
      <c r="J95" s="197"/>
      <c r="K95" s="208"/>
    </row>
    <row r="96" spans="2:11" ht="15" customHeight="1">
      <c r="B96" s="220"/>
      <c r="C96" s="221"/>
      <c r="D96" s="221"/>
      <c r="E96" s="221"/>
      <c r="F96" s="221"/>
      <c r="G96" s="221"/>
      <c r="H96" s="221"/>
      <c r="I96" s="221"/>
      <c r="J96" s="221"/>
      <c r="K96" s="222"/>
    </row>
    <row r="97" spans="2:11" ht="18.75" customHeight="1">
      <c r="B97" s="223"/>
      <c r="C97" s="224"/>
      <c r="D97" s="224"/>
      <c r="E97" s="224"/>
      <c r="F97" s="224"/>
      <c r="G97" s="224"/>
      <c r="H97" s="224"/>
      <c r="I97" s="224"/>
      <c r="J97" s="224"/>
      <c r="K97" s="223"/>
    </row>
    <row r="98" spans="2:11" ht="18.75" customHeight="1">
      <c r="B98" s="203"/>
      <c r="C98" s="203"/>
      <c r="D98" s="203"/>
      <c r="E98" s="203"/>
      <c r="F98" s="203"/>
      <c r="G98" s="203"/>
      <c r="H98" s="203"/>
      <c r="I98" s="203"/>
      <c r="J98" s="203"/>
      <c r="K98" s="203"/>
    </row>
    <row r="99" spans="2:11" ht="7.5" customHeight="1">
      <c r="B99" s="204"/>
      <c r="C99" s="205"/>
      <c r="D99" s="205"/>
      <c r="E99" s="205"/>
      <c r="F99" s="205"/>
      <c r="G99" s="205"/>
      <c r="H99" s="205"/>
      <c r="I99" s="205"/>
      <c r="J99" s="205"/>
      <c r="K99" s="206"/>
    </row>
    <row r="100" spans="2:11" ht="45" customHeight="1">
      <c r="B100" s="207"/>
      <c r="C100" s="365" t="s">
        <v>522</v>
      </c>
      <c r="D100" s="365"/>
      <c r="E100" s="365"/>
      <c r="F100" s="365"/>
      <c r="G100" s="365"/>
      <c r="H100" s="365"/>
      <c r="I100" s="365"/>
      <c r="J100" s="365"/>
      <c r="K100" s="208"/>
    </row>
    <row r="101" spans="2:11" ht="17.25" customHeight="1">
      <c r="B101" s="207"/>
      <c r="C101" s="209" t="s">
        <v>478</v>
      </c>
      <c r="D101" s="209"/>
      <c r="E101" s="209"/>
      <c r="F101" s="209" t="s">
        <v>479</v>
      </c>
      <c r="G101" s="210"/>
      <c r="H101" s="209" t="s">
        <v>106</v>
      </c>
      <c r="I101" s="209" t="s">
        <v>54</v>
      </c>
      <c r="J101" s="209" t="s">
        <v>480</v>
      </c>
      <c r="K101" s="208"/>
    </row>
    <row r="102" spans="2:11" ht="17.25" customHeight="1">
      <c r="B102" s="207"/>
      <c r="C102" s="211" t="s">
        <v>481</v>
      </c>
      <c r="D102" s="211"/>
      <c r="E102" s="211"/>
      <c r="F102" s="212" t="s">
        <v>482</v>
      </c>
      <c r="G102" s="213"/>
      <c r="H102" s="211"/>
      <c r="I102" s="211"/>
      <c r="J102" s="211" t="s">
        <v>483</v>
      </c>
      <c r="K102" s="208"/>
    </row>
    <row r="103" spans="2:11" ht="5.25" customHeight="1">
      <c r="B103" s="207"/>
      <c r="C103" s="209"/>
      <c r="D103" s="209"/>
      <c r="E103" s="209"/>
      <c r="F103" s="209"/>
      <c r="G103" s="225"/>
      <c r="H103" s="209"/>
      <c r="I103" s="209"/>
      <c r="J103" s="209"/>
      <c r="K103" s="208"/>
    </row>
    <row r="104" spans="2:11" ht="15" customHeight="1">
      <c r="B104" s="207"/>
      <c r="C104" s="197" t="s">
        <v>50</v>
      </c>
      <c r="D104" s="214"/>
      <c r="E104" s="214"/>
      <c r="F104" s="216" t="s">
        <v>484</v>
      </c>
      <c r="G104" s="225"/>
      <c r="H104" s="197" t="s">
        <v>523</v>
      </c>
      <c r="I104" s="197" t="s">
        <v>486</v>
      </c>
      <c r="J104" s="197">
        <v>20</v>
      </c>
      <c r="K104" s="208"/>
    </row>
    <row r="105" spans="2:11" ht="15" customHeight="1">
      <c r="B105" s="207"/>
      <c r="C105" s="197" t="s">
        <v>487</v>
      </c>
      <c r="D105" s="197"/>
      <c r="E105" s="197"/>
      <c r="F105" s="216" t="s">
        <v>484</v>
      </c>
      <c r="G105" s="197"/>
      <c r="H105" s="197" t="s">
        <v>523</v>
      </c>
      <c r="I105" s="197" t="s">
        <v>486</v>
      </c>
      <c r="J105" s="197">
        <v>120</v>
      </c>
      <c r="K105" s="208"/>
    </row>
    <row r="106" spans="2:11" ht="15" customHeight="1">
      <c r="B106" s="217"/>
      <c r="C106" s="197" t="s">
        <v>489</v>
      </c>
      <c r="D106" s="197"/>
      <c r="E106" s="197"/>
      <c r="F106" s="216" t="s">
        <v>490</v>
      </c>
      <c r="G106" s="197"/>
      <c r="H106" s="197" t="s">
        <v>523</v>
      </c>
      <c r="I106" s="197" t="s">
        <v>486</v>
      </c>
      <c r="J106" s="197">
        <v>50</v>
      </c>
      <c r="K106" s="208"/>
    </row>
    <row r="107" spans="2:11" ht="15" customHeight="1">
      <c r="B107" s="217"/>
      <c r="C107" s="197" t="s">
        <v>492</v>
      </c>
      <c r="D107" s="197"/>
      <c r="E107" s="197"/>
      <c r="F107" s="216" t="s">
        <v>484</v>
      </c>
      <c r="G107" s="197"/>
      <c r="H107" s="197" t="s">
        <v>523</v>
      </c>
      <c r="I107" s="197" t="s">
        <v>494</v>
      </c>
      <c r="J107" s="197"/>
      <c r="K107" s="208"/>
    </row>
    <row r="108" spans="2:11" ht="15" customHeight="1">
      <c r="B108" s="217"/>
      <c r="C108" s="197" t="s">
        <v>503</v>
      </c>
      <c r="D108" s="197"/>
      <c r="E108" s="197"/>
      <c r="F108" s="216" t="s">
        <v>490</v>
      </c>
      <c r="G108" s="197"/>
      <c r="H108" s="197" t="s">
        <v>523</v>
      </c>
      <c r="I108" s="197" t="s">
        <v>486</v>
      </c>
      <c r="J108" s="197">
        <v>50</v>
      </c>
      <c r="K108" s="208"/>
    </row>
    <row r="109" spans="2:11" ht="15" customHeight="1">
      <c r="B109" s="217"/>
      <c r="C109" s="197" t="s">
        <v>511</v>
      </c>
      <c r="D109" s="197"/>
      <c r="E109" s="197"/>
      <c r="F109" s="216" t="s">
        <v>490</v>
      </c>
      <c r="G109" s="197"/>
      <c r="H109" s="197" t="s">
        <v>523</v>
      </c>
      <c r="I109" s="197" t="s">
        <v>486</v>
      </c>
      <c r="J109" s="197">
        <v>50</v>
      </c>
      <c r="K109" s="208"/>
    </row>
    <row r="110" spans="2:11" ht="15" customHeight="1">
      <c r="B110" s="217"/>
      <c r="C110" s="197" t="s">
        <v>509</v>
      </c>
      <c r="D110" s="197"/>
      <c r="E110" s="197"/>
      <c r="F110" s="216" t="s">
        <v>490</v>
      </c>
      <c r="G110" s="197"/>
      <c r="H110" s="197" t="s">
        <v>523</v>
      </c>
      <c r="I110" s="197" t="s">
        <v>486</v>
      </c>
      <c r="J110" s="197">
        <v>50</v>
      </c>
      <c r="K110" s="208"/>
    </row>
    <row r="111" spans="2:11" ht="15" customHeight="1">
      <c r="B111" s="217"/>
      <c r="C111" s="197" t="s">
        <v>50</v>
      </c>
      <c r="D111" s="197"/>
      <c r="E111" s="197"/>
      <c r="F111" s="216" t="s">
        <v>484</v>
      </c>
      <c r="G111" s="197"/>
      <c r="H111" s="197" t="s">
        <v>524</v>
      </c>
      <c r="I111" s="197" t="s">
        <v>486</v>
      </c>
      <c r="J111" s="197">
        <v>20</v>
      </c>
      <c r="K111" s="208"/>
    </row>
    <row r="112" spans="2:11" ht="15" customHeight="1">
      <c r="B112" s="217"/>
      <c r="C112" s="197" t="s">
        <v>525</v>
      </c>
      <c r="D112" s="197"/>
      <c r="E112" s="197"/>
      <c r="F112" s="216" t="s">
        <v>484</v>
      </c>
      <c r="G112" s="197"/>
      <c r="H112" s="197" t="s">
        <v>526</v>
      </c>
      <c r="I112" s="197" t="s">
        <v>486</v>
      </c>
      <c r="J112" s="197">
        <v>120</v>
      </c>
      <c r="K112" s="208"/>
    </row>
    <row r="113" spans="2:11" ht="15" customHeight="1">
      <c r="B113" s="217"/>
      <c r="C113" s="197" t="s">
        <v>35</v>
      </c>
      <c r="D113" s="197"/>
      <c r="E113" s="197"/>
      <c r="F113" s="216" t="s">
        <v>484</v>
      </c>
      <c r="G113" s="197"/>
      <c r="H113" s="197" t="s">
        <v>527</v>
      </c>
      <c r="I113" s="197" t="s">
        <v>518</v>
      </c>
      <c r="J113" s="197"/>
      <c r="K113" s="208"/>
    </row>
    <row r="114" spans="2:11" ht="15" customHeight="1">
      <c r="B114" s="217"/>
      <c r="C114" s="197" t="s">
        <v>45</v>
      </c>
      <c r="D114" s="197"/>
      <c r="E114" s="197"/>
      <c r="F114" s="216" t="s">
        <v>484</v>
      </c>
      <c r="G114" s="197"/>
      <c r="H114" s="197" t="s">
        <v>528</v>
      </c>
      <c r="I114" s="197" t="s">
        <v>518</v>
      </c>
      <c r="J114" s="197"/>
      <c r="K114" s="208"/>
    </row>
    <row r="115" spans="2:11" ht="15" customHeight="1">
      <c r="B115" s="217"/>
      <c r="C115" s="197" t="s">
        <v>54</v>
      </c>
      <c r="D115" s="197"/>
      <c r="E115" s="197"/>
      <c r="F115" s="216" t="s">
        <v>484</v>
      </c>
      <c r="G115" s="197"/>
      <c r="H115" s="197" t="s">
        <v>529</v>
      </c>
      <c r="I115" s="197" t="s">
        <v>530</v>
      </c>
      <c r="J115" s="197"/>
      <c r="K115" s="208"/>
    </row>
    <row r="116" spans="2:11" ht="15" customHeight="1">
      <c r="B116" s="220"/>
      <c r="C116" s="226"/>
      <c r="D116" s="226"/>
      <c r="E116" s="226"/>
      <c r="F116" s="226"/>
      <c r="G116" s="226"/>
      <c r="H116" s="226"/>
      <c r="I116" s="226"/>
      <c r="J116" s="226"/>
      <c r="K116" s="222"/>
    </row>
    <row r="117" spans="2:11" ht="18.75" customHeight="1">
      <c r="B117" s="227"/>
      <c r="C117" s="193"/>
      <c r="D117" s="193"/>
      <c r="E117" s="193"/>
      <c r="F117" s="228"/>
      <c r="G117" s="193"/>
      <c r="H117" s="193"/>
      <c r="I117" s="193"/>
      <c r="J117" s="193"/>
      <c r="K117" s="227"/>
    </row>
    <row r="118" spans="2:11" ht="18.75" customHeight="1"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</row>
    <row r="119" spans="2:11" ht="7.5" customHeight="1">
      <c r="B119" s="229"/>
      <c r="C119" s="230"/>
      <c r="D119" s="230"/>
      <c r="E119" s="230"/>
      <c r="F119" s="230"/>
      <c r="G119" s="230"/>
      <c r="H119" s="230"/>
      <c r="I119" s="230"/>
      <c r="J119" s="230"/>
      <c r="K119" s="231"/>
    </row>
    <row r="120" spans="2:11" ht="45" customHeight="1">
      <c r="B120" s="232"/>
      <c r="C120" s="360" t="s">
        <v>531</v>
      </c>
      <c r="D120" s="360"/>
      <c r="E120" s="360"/>
      <c r="F120" s="360"/>
      <c r="G120" s="360"/>
      <c r="H120" s="360"/>
      <c r="I120" s="360"/>
      <c r="J120" s="360"/>
      <c r="K120" s="233"/>
    </row>
    <row r="121" spans="2:11" ht="17.25" customHeight="1">
      <c r="B121" s="234"/>
      <c r="C121" s="209" t="s">
        <v>478</v>
      </c>
      <c r="D121" s="209"/>
      <c r="E121" s="209"/>
      <c r="F121" s="209" t="s">
        <v>479</v>
      </c>
      <c r="G121" s="210"/>
      <c r="H121" s="209" t="s">
        <v>106</v>
      </c>
      <c r="I121" s="209" t="s">
        <v>54</v>
      </c>
      <c r="J121" s="209" t="s">
        <v>480</v>
      </c>
      <c r="K121" s="235"/>
    </row>
    <row r="122" spans="2:11" ht="17.25" customHeight="1">
      <c r="B122" s="234"/>
      <c r="C122" s="211" t="s">
        <v>481</v>
      </c>
      <c r="D122" s="211"/>
      <c r="E122" s="211"/>
      <c r="F122" s="212" t="s">
        <v>482</v>
      </c>
      <c r="G122" s="213"/>
      <c r="H122" s="211"/>
      <c r="I122" s="211"/>
      <c r="J122" s="211" t="s">
        <v>483</v>
      </c>
      <c r="K122" s="235"/>
    </row>
    <row r="123" spans="2:11" ht="5.25" customHeight="1">
      <c r="B123" s="236"/>
      <c r="C123" s="214"/>
      <c r="D123" s="214"/>
      <c r="E123" s="214"/>
      <c r="F123" s="214"/>
      <c r="G123" s="197"/>
      <c r="H123" s="214"/>
      <c r="I123" s="214"/>
      <c r="J123" s="214"/>
      <c r="K123" s="237"/>
    </row>
    <row r="124" spans="2:11" ht="15" customHeight="1">
      <c r="B124" s="236"/>
      <c r="C124" s="197" t="s">
        <v>487</v>
      </c>
      <c r="D124" s="214"/>
      <c r="E124" s="214"/>
      <c r="F124" s="216" t="s">
        <v>484</v>
      </c>
      <c r="G124" s="197"/>
      <c r="H124" s="197" t="s">
        <v>523</v>
      </c>
      <c r="I124" s="197" t="s">
        <v>486</v>
      </c>
      <c r="J124" s="197">
        <v>120</v>
      </c>
      <c r="K124" s="238"/>
    </row>
    <row r="125" spans="2:11" ht="15" customHeight="1">
      <c r="B125" s="236"/>
      <c r="C125" s="197" t="s">
        <v>532</v>
      </c>
      <c r="D125" s="197"/>
      <c r="E125" s="197"/>
      <c r="F125" s="216" t="s">
        <v>484</v>
      </c>
      <c r="G125" s="197"/>
      <c r="H125" s="197" t="s">
        <v>533</v>
      </c>
      <c r="I125" s="197" t="s">
        <v>486</v>
      </c>
      <c r="J125" s="197" t="s">
        <v>534</v>
      </c>
      <c r="K125" s="238"/>
    </row>
    <row r="126" spans="2:11" ht="15" customHeight="1">
      <c r="B126" s="236"/>
      <c r="C126" s="197" t="s">
        <v>433</v>
      </c>
      <c r="D126" s="197"/>
      <c r="E126" s="197"/>
      <c r="F126" s="216" t="s">
        <v>484</v>
      </c>
      <c r="G126" s="197"/>
      <c r="H126" s="197" t="s">
        <v>535</v>
      </c>
      <c r="I126" s="197" t="s">
        <v>486</v>
      </c>
      <c r="J126" s="197" t="s">
        <v>534</v>
      </c>
      <c r="K126" s="238"/>
    </row>
    <row r="127" spans="2:11" ht="15" customHeight="1">
      <c r="B127" s="236"/>
      <c r="C127" s="197" t="s">
        <v>495</v>
      </c>
      <c r="D127" s="197"/>
      <c r="E127" s="197"/>
      <c r="F127" s="216" t="s">
        <v>490</v>
      </c>
      <c r="G127" s="197"/>
      <c r="H127" s="197" t="s">
        <v>496</v>
      </c>
      <c r="I127" s="197" t="s">
        <v>486</v>
      </c>
      <c r="J127" s="197">
        <v>15</v>
      </c>
      <c r="K127" s="238"/>
    </row>
    <row r="128" spans="2:11" ht="15" customHeight="1">
      <c r="B128" s="236"/>
      <c r="C128" s="218" t="s">
        <v>497</v>
      </c>
      <c r="D128" s="218"/>
      <c r="E128" s="218"/>
      <c r="F128" s="219" t="s">
        <v>490</v>
      </c>
      <c r="G128" s="218"/>
      <c r="H128" s="218" t="s">
        <v>498</v>
      </c>
      <c r="I128" s="218" t="s">
        <v>486</v>
      </c>
      <c r="J128" s="218">
        <v>15</v>
      </c>
      <c r="K128" s="238"/>
    </row>
    <row r="129" spans="2:11" ht="15" customHeight="1">
      <c r="B129" s="236"/>
      <c r="C129" s="218" t="s">
        <v>499</v>
      </c>
      <c r="D129" s="218"/>
      <c r="E129" s="218"/>
      <c r="F129" s="219" t="s">
        <v>490</v>
      </c>
      <c r="G129" s="218"/>
      <c r="H129" s="218" t="s">
        <v>500</v>
      </c>
      <c r="I129" s="218" t="s">
        <v>486</v>
      </c>
      <c r="J129" s="218">
        <v>20</v>
      </c>
      <c r="K129" s="238"/>
    </row>
    <row r="130" spans="2:11" ht="15" customHeight="1">
      <c r="B130" s="236"/>
      <c r="C130" s="218" t="s">
        <v>501</v>
      </c>
      <c r="D130" s="218"/>
      <c r="E130" s="218"/>
      <c r="F130" s="219" t="s">
        <v>490</v>
      </c>
      <c r="G130" s="218"/>
      <c r="H130" s="218" t="s">
        <v>502</v>
      </c>
      <c r="I130" s="218" t="s">
        <v>486</v>
      </c>
      <c r="J130" s="218">
        <v>20</v>
      </c>
      <c r="K130" s="238"/>
    </row>
    <row r="131" spans="2:11" ht="15" customHeight="1">
      <c r="B131" s="236"/>
      <c r="C131" s="197" t="s">
        <v>489</v>
      </c>
      <c r="D131" s="197"/>
      <c r="E131" s="197"/>
      <c r="F131" s="216" t="s">
        <v>490</v>
      </c>
      <c r="G131" s="197"/>
      <c r="H131" s="197" t="s">
        <v>523</v>
      </c>
      <c r="I131" s="197" t="s">
        <v>486</v>
      </c>
      <c r="J131" s="197">
        <v>50</v>
      </c>
      <c r="K131" s="238"/>
    </row>
    <row r="132" spans="2:11" ht="15" customHeight="1">
      <c r="B132" s="236"/>
      <c r="C132" s="197" t="s">
        <v>503</v>
      </c>
      <c r="D132" s="197"/>
      <c r="E132" s="197"/>
      <c r="F132" s="216" t="s">
        <v>490</v>
      </c>
      <c r="G132" s="197"/>
      <c r="H132" s="197" t="s">
        <v>523</v>
      </c>
      <c r="I132" s="197" t="s">
        <v>486</v>
      </c>
      <c r="J132" s="197">
        <v>50</v>
      </c>
      <c r="K132" s="238"/>
    </row>
    <row r="133" spans="2:11" ht="15" customHeight="1">
      <c r="B133" s="236"/>
      <c r="C133" s="197" t="s">
        <v>509</v>
      </c>
      <c r="D133" s="197"/>
      <c r="E133" s="197"/>
      <c r="F133" s="216" t="s">
        <v>490</v>
      </c>
      <c r="G133" s="197"/>
      <c r="H133" s="197" t="s">
        <v>523</v>
      </c>
      <c r="I133" s="197" t="s">
        <v>486</v>
      </c>
      <c r="J133" s="197">
        <v>50</v>
      </c>
      <c r="K133" s="238"/>
    </row>
    <row r="134" spans="2:11" ht="15" customHeight="1">
      <c r="B134" s="236"/>
      <c r="C134" s="197" t="s">
        <v>511</v>
      </c>
      <c r="D134" s="197"/>
      <c r="E134" s="197"/>
      <c r="F134" s="216" t="s">
        <v>490</v>
      </c>
      <c r="G134" s="197"/>
      <c r="H134" s="197" t="s">
        <v>523</v>
      </c>
      <c r="I134" s="197" t="s">
        <v>486</v>
      </c>
      <c r="J134" s="197">
        <v>50</v>
      </c>
      <c r="K134" s="238"/>
    </row>
    <row r="135" spans="2:11" ht="15" customHeight="1">
      <c r="B135" s="236"/>
      <c r="C135" s="197" t="s">
        <v>111</v>
      </c>
      <c r="D135" s="197"/>
      <c r="E135" s="197"/>
      <c r="F135" s="216" t="s">
        <v>490</v>
      </c>
      <c r="G135" s="197"/>
      <c r="H135" s="197" t="s">
        <v>536</v>
      </c>
      <c r="I135" s="197" t="s">
        <v>486</v>
      </c>
      <c r="J135" s="197">
        <v>255</v>
      </c>
      <c r="K135" s="238"/>
    </row>
    <row r="136" spans="2:11" ht="15" customHeight="1">
      <c r="B136" s="236"/>
      <c r="C136" s="197" t="s">
        <v>513</v>
      </c>
      <c r="D136" s="197"/>
      <c r="E136" s="197"/>
      <c r="F136" s="216" t="s">
        <v>484</v>
      </c>
      <c r="G136" s="197"/>
      <c r="H136" s="197" t="s">
        <v>537</v>
      </c>
      <c r="I136" s="197" t="s">
        <v>515</v>
      </c>
      <c r="J136" s="197"/>
      <c r="K136" s="238"/>
    </row>
    <row r="137" spans="2:11" ht="15" customHeight="1">
      <c r="B137" s="236"/>
      <c r="C137" s="197" t="s">
        <v>516</v>
      </c>
      <c r="D137" s="197"/>
      <c r="E137" s="197"/>
      <c r="F137" s="216" t="s">
        <v>484</v>
      </c>
      <c r="G137" s="197"/>
      <c r="H137" s="197" t="s">
        <v>538</v>
      </c>
      <c r="I137" s="197" t="s">
        <v>518</v>
      </c>
      <c r="J137" s="197"/>
      <c r="K137" s="238"/>
    </row>
    <row r="138" spans="2:11" ht="15" customHeight="1">
      <c r="B138" s="236"/>
      <c r="C138" s="197" t="s">
        <v>519</v>
      </c>
      <c r="D138" s="197"/>
      <c r="E138" s="197"/>
      <c r="F138" s="216" t="s">
        <v>484</v>
      </c>
      <c r="G138" s="197"/>
      <c r="H138" s="197" t="s">
        <v>519</v>
      </c>
      <c r="I138" s="197" t="s">
        <v>518</v>
      </c>
      <c r="J138" s="197"/>
      <c r="K138" s="238"/>
    </row>
    <row r="139" spans="2:11" ht="15" customHeight="1">
      <c r="B139" s="236"/>
      <c r="C139" s="197" t="s">
        <v>35</v>
      </c>
      <c r="D139" s="197"/>
      <c r="E139" s="197"/>
      <c r="F139" s="216" t="s">
        <v>484</v>
      </c>
      <c r="G139" s="197"/>
      <c r="H139" s="197" t="s">
        <v>539</v>
      </c>
      <c r="I139" s="197" t="s">
        <v>518</v>
      </c>
      <c r="J139" s="197"/>
      <c r="K139" s="238"/>
    </row>
    <row r="140" spans="2:11" ht="15" customHeight="1">
      <c r="B140" s="236"/>
      <c r="C140" s="197" t="s">
        <v>540</v>
      </c>
      <c r="D140" s="197"/>
      <c r="E140" s="197"/>
      <c r="F140" s="216" t="s">
        <v>484</v>
      </c>
      <c r="G140" s="197"/>
      <c r="H140" s="197" t="s">
        <v>541</v>
      </c>
      <c r="I140" s="197" t="s">
        <v>518</v>
      </c>
      <c r="J140" s="197"/>
      <c r="K140" s="238"/>
    </row>
    <row r="141" spans="2:11" ht="15" customHeight="1">
      <c r="B141" s="239"/>
      <c r="C141" s="240"/>
      <c r="D141" s="240"/>
      <c r="E141" s="240"/>
      <c r="F141" s="240"/>
      <c r="G141" s="240"/>
      <c r="H141" s="240"/>
      <c r="I141" s="240"/>
      <c r="J141" s="240"/>
      <c r="K141" s="241"/>
    </row>
    <row r="142" spans="2:11" ht="18.75" customHeight="1">
      <c r="B142" s="193"/>
      <c r="C142" s="193"/>
      <c r="D142" s="193"/>
      <c r="E142" s="193"/>
      <c r="F142" s="228"/>
      <c r="G142" s="193"/>
      <c r="H142" s="193"/>
      <c r="I142" s="193"/>
      <c r="J142" s="193"/>
      <c r="K142" s="193"/>
    </row>
    <row r="143" spans="2:11" ht="18.75" customHeight="1"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</row>
    <row r="144" spans="2:11" ht="7.5" customHeight="1">
      <c r="B144" s="204"/>
      <c r="C144" s="205"/>
      <c r="D144" s="205"/>
      <c r="E144" s="205"/>
      <c r="F144" s="205"/>
      <c r="G144" s="205"/>
      <c r="H144" s="205"/>
      <c r="I144" s="205"/>
      <c r="J144" s="205"/>
      <c r="K144" s="206"/>
    </row>
    <row r="145" spans="2:11" ht="45" customHeight="1">
      <c r="B145" s="207"/>
      <c r="C145" s="365" t="s">
        <v>542</v>
      </c>
      <c r="D145" s="365"/>
      <c r="E145" s="365"/>
      <c r="F145" s="365"/>
      <c r="G145" s="365"/>
      <c r="H145" s="365"/>
      <c r="I145" s="365"/>
      <c r="J145" s="365"/>
      <c r="K145" s="208"/>
    </row>
    <row r="146" spans="2:11" ht="17.25" customHeight="1">
      <c r="B146" s="207"/>
      <c r="C146" s="209" t="s">
        <v>478</v>
      </c>
      <c r="D146" s="209"/>
      <c r="E146" s="209"/>
      <c r="F146" s="209" t="s">
        <v>479</v>
      </c>
      <c r="G146" s="210"/>
      <c r="H146" s="209" t="s">
        <v>106</v>
      </c>
      <c r="I146" s="209" t="s">
        <v>54</v>
      </c>
      <c r="J146" s="209" t="s">
        <v>480</v>
      </c>
      <c r="K146" s="208"/>
    </row>
    <row r="147" spans="2:11" ht="17.25" customHeight="1">
      <c r="B147" s="207"/>
      <c r="C147" s="211" t="s">
        <v>481</v>
      </c>
      <c r="D147" s="211"/>
      <c r="E147" s="211"/>
      <c r="F147" s="212" t="s">
        <v>482</v>
      </c>
      <c r="G147" s="213"/>
      <c r="H147" s="211"/>
      <c r="I147" s="211"/>
      <c r="J147" s="211" t="s">
        <v>483</v>
      </c>
      <c r="K147" s="208"/>
    </row>
    <row r="148" spans="2:11" ht="5.25" customHeight="1">
      <c r="B148" s="217"/>
      <c r="C148" s="214"/>
      <c r="D148" s="214"/>
      <c r="E148" s="214"/>
      <c r="F148" s="214"/>
      <c r="G148" s="215"/>
      <c r="H148" s="214"/>
      <c r="I148" s="214"/>
      <c r="J148" s="214"/>
      <c r="K148" s="238"/>
    </row>
    <row r="149" spans="2:11" ht="15" customHeight="1">
      <c r="B149" s="217"/>
      <c r="C149" s="242" t="s">
        <v>487</v>
      </c>
      <c r="D149" s="197"/>
      <c r="E149" s="197"/>
      <c r="F149" s="243" t="s">
        <v>484</v>
      </c>
      <c r="G149" s="197"/>
      <c r="H149" s="242" t="s">
        <v>523</v>
      </c>
      <c r="I149" s="242" t="s">
        <v>486</v>
      </c>
      <c r="J149" s="242">
        <v>120</v>
      </c>
      <c r="K149" s="238"/>
    </row>
    <row r="150" spans="2:11" ht="15" customHeight="1">
      <c r="B150" s="217"/>
      <c r="C150" s="242" t="s">
        <v>532</v>
      </c>
      <c r="D150" s="197"/>
      <c r="E150" s="197"/>
      <c r="F150" s="243" t="s">
        <v>484</v>
      </c>
      <c r="G150" s="197"/>
      <c r="H150" s="242" t="s">
        <v>543</v>
      </c>
      <c r="I150" s="242" t="s">
        <v>486</v>
      </c>
      <c r="J150" s="242" t="s">
        <v>534</v>
      </c>
      <c r="K150" s="238"/>
    </row>
    <row r="151" spans="2:11" ht="15" customHeight="1">
      <c r="B151" s="217"/>
      <c r="C151" s="242" t="s">
        <v>433</v>
      </c>
      <c r="D151" s="197"/>
      <c r="E151" s="197"/>
      <c r="F151" s="243" t="s">
        <v>484</v>
      </c>
      <c r="G151" s="197"/>
      <c r="H151" s="242" t="s">
        <v>544</v>
      </c>
      <c r="I151" s="242" t="s">
        <v>486</v>
      </c>
      <c r="J151" s="242" t="s">
        <v>534</v>
      </c>
      <c r="K151" s="238"/>
    </row>
    <row r="152" spans="2:11" ht="15" customHeight="1">
      <c r="B152" s="217"/>
      <c r="C152" s="242" t="s">
        <v>489</v>
      </c>
      <c r="D152" s="197"/>
      <c r="E152" s="197"/>
      <c r="F152" s="243" t="s">
        <v>490</v>
      </c>
      <c r="G152" s="197"/>
      <c r="H152" s="242" t="s">
        <v>523</v>
      </c>
      <c r="I152" s="242" t="s">
        <v>486</v>
      </c>
      <c r="J152" s="242">
        <v>50</v>
      </c>
      <c r="K152" s="238"/>
    </row>
    <row r="153" spans="2:11" ht="15" customHeight="1">
      <c r="B153" s="217"/>
      <c r="C153" s="242" t="s">
        <v>492</v>
      </c>
      <c r="D153" s="197"/>
      <c r="E153" s="197"/>
      <c r="F153" s="243" t="s">
        <v>484</v>
      </c>
      <c r="G153" s="197"/>
      <c r="H153" s="242" t="s">
        <v>523</v>
      </c>
      <c r="I153" s="242" t="s">
        <v>494</v>
      </c>
      <c r="J153" s="242"/>
      <c r="K153" s="238"/>
    </row>
    <row r="154" spans="2:11" ht="15" customHeight="1">
      <c r="B154" s="217"/>
      <c r="C154" s="242" t="s">
        <v>503</v>
      </c>
      <c r="D154" s="197"/>
      <c r="E154" s="197"/>
      <c r="F154" s="243" t="s">
        <v>490</v>
      </c>
      <c r="G154" s="197"/>
      <c r="H154" s="242" t="s">
        <v>523</v>
      </c>
      <c r="I154" s="242" t="s">
        <v>486</v>
      </c>
      <c r="J154" s="242">
        <v>50</v>
      </c>
      <c r="K154" s="238"/>
    </row>
    <row r="155" spans="2:11" ht="15" customHeight="1">
      <c r="B155" s="217"/>
      <c r="C155" s="242" t="s">
        <v>511</v>
      </c>
      <c r="D155" s="197"/>
      <c r="E155" s="197"/>
      <c r="F155" s="243" t="s">
        <v>490</v>
      </c>
      <c r="G155" s="197"/>
      <c r="H155" s="242" t="s">
        <v>523</v>
      </c>
      <c r="I155" s="242" t="s">
        <v>486</v>
      </c>
      <c r="J155" s="242">
        <v>50</v>
      </c>
      <c r="K155" s="238"/>
    </row>
    <row r="156" spans="2:11" ht="15" customHeight="1">
      <c r="B156" s="217"/>
      <c r="C156" s="242" t="s">
        <v>509</v>
      </c>
      <c r="D156" s="197"/>
      <c r="E156" s="197"/>
      <c r="F156" s="243" t="s">
        <v>490</v>
      </c>
      <c r="G156" s="197"/>
      <c r="H156" s="242" t="s">
        <v>523</v>
      </c>
      <c r="I156" s="242" t="s">
        <v>486</v>
      </c>
      <c r="J156" s="242">
        <v>50</v>
      </c>
      <c r="K156" s="238"/>
    </row>
    <row r="157" spans="2:11" ht="15" customHeight="1">
      <c r="B157" s="217"/>
      <c r="C157" s="242" t="s">
        <v>83</v>
      </c>
      <c r="D157" s="197"/>
      <c r="E157" s="197"/>
      <c r="F157" s="243" t="s">
        <v>484</v>
      </c>
      <c r="G157" s="197"/>
      <c r="H157" s="242" t="s">
        <v>545</v>
      </c>
      <c r="I157" s="242" t="s">
        <v>486</v>
      </c>
      <c r="J157" s="242" t="s">
        <v>546</v>
      </c>
      <c r="K157" s="238"/>
    </row>
    <row r="158" spans="2:11" ht="15" customHeight="1">
      <c r="B158" s="217"/>
      <c r="C158" s="242" t="s">
        <v>547</v>
      </c>
      <c r="D158" s="197"/>
      <c r="E158" s="197"/>
      <c r="F158" s="243" t="s">
        <v>484</v>
      </c>
      <c r="G158" s="197"/>
      <c r="H158" s="242" t="s">
        <v>548</v>
      </c>
      <c r="I158" s="242" t="s">
        <v>518</v>
      </c>
      <c r="J158" s="242"/>
      <c r="K158" s="238"/>
    </row>
    <row r="159" spans="2:11" ht="15" customHeight="1">
      <c r="B159" s="244"/>
      <c r="C159" s="226"/>
      <c r="D159" s="226"/>
      <c r="E159" s="226"/>
      <c r="F159" s="226"/>
      <c r="G159" s="226"/>
      <c r="H159" s="226"/>
      <c r="I159" s="226"/>
      <c r="J159" s="226"/>
      <c r="K159" s="245"/>
    </row>
    <row r="160" spans="2:11" ht="18.75" customHeight="1">
      <c r="B160" s="193"/>
      <c r="C160" s="197"/>
      <c r="D160" s="197"/>
      <c r="E160" s="197"/>
      <c r="F160" s="216"/>
      <c r="G160" s="197"/>
      <c r="H160" s="197"/>
      <c r="I160" s="197"/>
      <c r="J160" s="197"/>
      <c r="K160" s="193"/>
    </row>
    <row r="161" spans="2:11" ht="18.75" customHeight="1"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</row>
    <row r="162" spans="2:11" ht="7.5" customHeight="1">
      <c r="B162" s="185"/>
      <c r="C162" s="186"/>
      <c r="D162" s="186"/>
      <c r="E162" s="186"/>
      <c r="F162" s="186"/>
      <c r="G162" s="186"/>
      <c r="H162" s="186"/>
      <c r="I162" s="186"/>
      <c r="J162" s="186"/>
      <c r="K162" s="187"/>
    </row>
    <row r="163" spans="2:11" ht="45" customHeight="1">
      <c r="B163" s="188"/>
      <c r="C163" s="360" t="s">
        <v>549</v>
      </c>
      <c r="D163" s="360"/>
      <c r="E163" s="360"/>
      <c r="F163" s="360"/>
      <c r="G163" s="360"/>
      <c r="H163" s="360"/>
      <c r="I163" s="360"/>
      <c r="J163" s="360"/>
      <c r="K163" s="189"/>
    </row>
    <row r="164" spans="2:11" ht="17.25" customHeight="1">
      <c r="B164" s="188"/>
      <c r="C164" s="209" t="s">
        <v>478</v>
      </c>
      <c r="D164" s="209"/>
      <c r="E164" s="209"/>
      <c r="F164" s="209" t="s">
        <v>479</v>
      </c>
      <c r="G164" s="246"/>
      <c r="H164" s="247" t="s">
        <v>106</v>
      </c>
      <c r="I164" s="247" t="s">
        <v>54</v>
      </c>
      <c r="J164" s="209" t="s">
        <v>480</v>
      </c>
      <c r="K164" s="189"/>
    </row>
    <row r="165" spans="2:11" ht="17.25" customHeight="1">
      <c r="B165" s="190"/>
      <c r="C165" s="211" t="s">
        <v>481</v>
      </c>
      <c r="D165" s="211"/>
      <c r="E165" s="211"/>
      <c r="F165" s="212" t="s">
        <v>482</v>
      </c>
      <c r="G165" s="248"/>
      <c r="H165" s="249"/>
      <c r="I165" s="249"/>
      <c r="J165" s="211" t="s">
        <v>483</v>
      </c>
      <c r="K165" s="191"/>
    </row>
    <row r="166" spans="2:11" ht="5.25" customHeight="1">
      <c r="B166" s="217"/>
      <c r="C166" s="214"/>
      <c r="D166" s="214"/>
      <c r="E166" s="214"/>
      <c r="F166" s="214"/>
      <c r="G166" s="215"/>
      <c r="H166" s="214"/>
      <c r="I166" s="214"/>
      <c r="J166" s="214"/>
      <c r="K166" s="238"/>
    </row>
    <row r="167" spans="2:11" ht="15" customHeight="1">
      <c r="B167" s="217"/>
      <c r="C167" s="197" t="s">
        <v>487</v>
      </c>
      <c r="D167" s="197"/>
      <c r="E167" s="197"/>
      <c r="F167" s="216" t="s">
        <v>484</v>
      </c>
      <c r="G167" s="197"/>
      <c r="H167" s="197" t="s">
        <v>523</v>
      </c>
      <c r="I167" s="197" t="s">
        <v>486</v>
      </c>
      <c r="J167" s="197">
        <v>120</v>
      </c>
      <c r="K167" s="238"/>
    </row>
    <row r="168" spans="2:11" ht="15" customHeight="1">
      <c r="B168" s="217"/>
      <c r="C168" s="197" t="s">
        <v>532</v>
      </c>
      <c r="D168" s="197"/>
      <c r="E168" s="197"/>
      <c r="F168" s="216" t="s">
        <v>484</v>
      </c>
      <c r="G168" s="197"/>
      <c r="H168" s="197" t="s">
        <v>533</v>
      </c>
      <c r="I168" s="197" t="s">
        <v>486</v>
      </c>
      <c r="J168" s="197" t="s">
        <v>534</v>
      </c>
      <c r="K168" s="238"/>
    </row>
    <row r="169" spans="2:11" ht="15" customHeight="1">
      <c r="B169" s="217"/>
      <c r="C169" s="197" t="s">
        <v>433</v>
      </c>
      <c r="D169" s="197"/>
      <c r="E169" s="197"/>
      <c r="F169" s="216" t="s">
        <v>484</v>
      </c>
      <c r="G169" s="197"/>
      <c r="H169" s="197" t="s">
        <v>550</v>
      </c>
      <c r="I169" s="197" t="s">
        <v>486</v>
      </c>
      <c r="J169" s="197" t="s">
        <v>534</v>
      </c>
      <c r="K169" s="238"/>
    </row>
    <row r="170" spans="2:11" ht="15" customHeight="1">
      <c r="B170" s="217"/>
      <c r="C170" s="197" t="s">
        <v>489</v>
      </c>
      <c r="D170" s="197"/>
      <c r="E170" s="197"/>
      <c r="F170" s="216" t="s">
        <v>490</v>
      </c>
      <c r="G170" s="197"/>
      <c r="H170" s="197" t="s">
        <v>550</v>
      </c>
      <c r="I170" s="197" t="s">
        <v>486</v>
      </c>
      <c r="J170" s="197">
        <v>50</v>
      </c>
      <c r="K170" s="238"/>
    </row>
    <row r="171" spans="2:11" ht="15" customHeight="1">
      <c r="B171" s="217"/>
      <c r="C171" s="197" t="s">
        <v>492</v>
      </c>
      <c r="D171" s="197"/>
      <c r="E171" s="197"/>
      <c r="F171" s="216" t="s">
        <v>484</v>
      </c>
      <c r="G171" s="197"/>
      <c r="H171" s="197" t="s">
        <v>550</v>
      </c>
      <c r="I171" s="197" t="s">
        <v>494</v>
      </c>
      <c r="J171" s="197"/>
      <c r="K171" s="238"/>
    </row>
    <row r="172" spans="2:11" ht="15" customHeight="1">
      <c r="B172" s="217"/>
      <c r="C172" s="197" t="s">
        <v>503</v>
      </c>
      <c r="D172" s="197"/>
      <c r="E172" s="197"/>
      <c r="F172" s="216" t="s">
        <v>490</v>
      </c>
      <c r="G172" s="197"/>
      <c r="H172" s="197" t="s">
        <v>550</v>
      </c>
      <c r="I172" s="197" t="s">
        <v>486</v>
      </c>
      <c r="J172" s="197">
        <v>50</v>
      </c>
      <c r="K172" s="238"/>
    </row>
    <row r="173" spans="2:11" ht="15" customHeight="1">
      <c r="B173" s="217"/>
      <c r="C173" s="197" t="s">
        <v>511</v>
      </c>
      <c r="D173" s="197"/>
      <c r="E173" s="197"/>
      <c r="F173" s="216" t="s">
        <v>490</v>
      </c>
      <c r="G173" s="197"/>
      <c r="H173" s="197" t="s">
        <v>550</v>
      </c>
      <c r="I173" s="197" t="s">
        <v>486</v>
      </c>
      <c r="J173" s="197">
        <v>50</v>
      </c>
      <c r="K173" s="238"/>
    </row>
    <row r="174" spans="2:11" ht="15" customHeight="1">
      <c r="B174" s="217"/>
      <c r="C174" s="197" t="s">
        <v>509</v>
      </c>
      <c r="D174" s="197"/>
      <c r="E174" s="197"/>
      <c r="F174" s="216" t="s">
        <v>490</v>
      </c>
      <c r="G174" s="197"/>
      <c r="H174" s="197" t="s">
        <v>550</v>
      </c>
      <c r="I174" s="197" t="s">
        <v>486</v>
      </c>
      <c r="J174" s="197">
        <v>50</v>
      </c>
      <c r="K174" s="238"/>
    </row>
    <row r="175" spans="2:11" ht="15" customHeight="1">
      <c r="B175" s="217"/>
      <c r="C175" s="197" t="s">
        <v>105</v>
      </c>
      <c r="D175" s="197"/>
      <c r="E175" s="197"/>
      <c r="F175" s="216" t="s">
        <v>484</v>
      </c>
      <c r="G175" s="197"/>
      <c r="H175" s="197" t="s">
        <v>551</v>
      </c>
      <c r="I175" s="197" t="s">
        <v>552</v>
      </c>
      <c r="J175" s="197"/>
      <c r="K175" s="238"/>
    </row>
    <row r="176" spans="2:11" ht="15" customHeight="1">
      <c r="B176" s="217"/>
      <c r="C176" s="197" t="s">
        <v>54</v>
      </c>
      <c r="D176" s="197"/>
      <c r="E176" s="197"/>
      <c r="F176" s="216" t="s">
        <v>484</v>
      </c>
      <c r="G176" s="197"/>
      <c r="H176" s="197" t="s">
        <v>553</v>
      </c>
      <c r="I176" s="197" t="s">
        <v>554</v>
      </c>
      <c r="J176" s="197">
        <v>1</v>
      </c>
      <c r="K176" s="238"/>
    </row>
    <row r="177" spans="2:11" ht="15" customHeight="1">
      <c r="B177" s="217"/>
      <c r="C177" s="197" t="s">
        <v>50</v>
      </c>
      <c r="D177" s="197"/>
      <c r="E177" s="197"/>
      <c r="F177" s="216" t="s">
        <v>484</v>
      </c>
      <c r="G177" s="197"/>
      <c r="H177" s="197" t="s">
        <v>555</v>
      </c>
      <c r="I177" s="197" t="s">
        <v>486</v>
      </c>
      <c r="J177" s="197">
        <v>20</v>
      </c>
      <c r="K177" s="238"/>
    </row>
    <row r="178" spans="2:11" ht="15" customHeight="1">
      <c r="B178" s="217"/>
      <c r="C178" s="197" t="s">
        <v>106</v>
      </c>
      <c r="D178" s="197"/>
      <c r="E178" s="197"/>
      <c r="F178" s="216" t="s">
        <v>484</v>
      </c>
      <c r="G178" s="197"/>
      <c r="H178" s="197" t="s">
        <v>556</v>
      </c>
      <c r="I178" s="197" t="s">
        <v>486</v>
      </c>
      <c r="J178" s="197">
        <v>255</v>
      </c>
      <c r="K178" s="238"/>
    </row>
    <row r="179" spans="2:11" ht="15" customHeight="1">
      <c r="B179" s="217"/>
      <c r="C179" s="197" t="s">
        <v>107</v>
      </c>
      <c r="D179" s="197"/>
      <c r="E179" s="197"/>
      <c r="F179" s="216" t="s">
        <v>484</v>
      </c>
      <c r="G179" s="197"/>
      <c r="H179" s="197" t="s">
        <v>449</v>
      </c>
      <c r="I179" s="197" t="s">
        <v>486</v>
      </c>
      <c r="J179" s="197">
        <v>10</v>
      </c>
      <c r="K179" s="238"/>
    </row>
    <row r="180" spans="2:11" ht="15" customHeight="1">
      <c r="B180" s="217"/>
      <c r="C180" s="197" t="s">
        <v>108</v>
      </c>
      <c r="D180" s="197"/>
      <c r="E180" s="197"/>
      <c r="F180" s="216" t="s">
        <v>484</v>
      </c>
      <c r="G180" s="197"/>
      <c r="H180" s="197" t="s">
        <v>557</v>
      </c>
      <c r="I180" s="197" t="s">
        <v>518</v>
      </c>
      <c r="J180" s="197"/>
      <c r="K180" s="238"/>
    </row>
    <row r="181" spans="2:11" ht="15" customHeight="1">
      <c r="B181" s="217"/>
      <c r="C181" s="197" t="s">
        <v>558</v>
      </c>
      <c r="D181" s="197"/>
      <c r="E181" s="197"/>
      <c r="F181" s="216" t="s">
        <v>484</v>
      </c>
      <c r="G181" s="197"/>
      <c r="H181" s="197" t="s">
        <v>559</v>
      </c>
      <c r="I181" s="197" t="s">
        <v>518</v>
      </c>
      <c r="J181" s="197"/>
      <c r="K181" s="238"/>
    </row>
    <row r="182" spans="2:11" ht="15" customHeight="1">
      <c r="B182" s="217"/>
      <c r="C182" s="197" t="s">
        <v>547</v>
      </c>
      <c r="D182" s="197"/>
      <c r="E182" s="197"/>
      <c r="F182" s="216" t="s">
        <v>484</v>
      </c>
      <c r="G182" s="197"/>
      <c r="H182" s="197" t="s">
        <v>560</v>
      </c>
      <c r="I182" s="197" t="s">
        <v>518</v>
      </c>
      <c r="J182" s="197"/>
      <c r="K182" s="238"/>
    </row>
    <row r="183" spans="2:11" ht="15" customHeight="1">
      <c r="B183" s="217"/>
      <c r="C183" s="197" t="s">
        <v>110</v>
      </c>
      <c r="D183" s="197"/>
      <c r="E183" s="197"/>
      <c r="F183" s="216" t="s">
        <v>490</v>
      </c>
      <c r="G183" s="197"/>
      <c r="H183" s="197" t="s">
        <v>561</v>
      </c>
      <c r="I183" s="197" t="s">
        <v>486</v>
      </c>
      <c r="J183" s="197">
        <v>50</v>
      </c>
      <c r="K183" s="238"/>
    </row>
    <row r="184" spans="2:11" ht="15" customHeight="1">
      <c r="B184" s="217"/>
      <c r="C184" s="197" t="s">
        <v>562</v>
      </c>
      <c r="D184" s="197"/>
      <c r="E184" s="197"/>
      <c r="F184" s="216" t="s">
        <v>490</v>
      </c>
      <c r="G184" s="197"/>
      <c r="H184" s="197" t="s">
        <v>563</v>
      </c>
      <c r="I184" s="197" t="s">
        <v>564</v>
      </c>
      <c r="J184" s="197"/>
      <c r="K184" s="238"/>
    </row>
    <row r="185" spans="2:11" ht="15" customHeight="1">
      <c r="B185" s="217"/>
      <c r="C185" s="197" t="s">
        <v>565</v>
      </c>
      <c r="D185" s="197"/>
      <c r="E185" s="197"/>
      <c r="F185" s="216" t="s">
        <v>490</v>
      </c>
      <c r="G185" s="197"/>
      <c r="H185" s="197" t="s">
        <v>566</v>
      </c>
      <c r="I185" s="197" t="s">
        <v>564</v>
      </c>
      <c r="J185" s="197"/>
      <c r="K185" s="238"/>
    </row>
    <row r="186" spans="2:11" ht="15" customHeight="1">
      <c r="B186" s="217"/>
      <c r="C186" s="197" t="s">
        <v>567</v>
      </c>
      <c r="D186" s="197"/>
      <c r="E186" s="197"/>
      <c r="F186" s="216" t="s">
        <v>490</v>
      </c>
      <c r="G186" s="197"/>
      <c r="H186" s="197" t="s">
        <v>568</v>
      </c>
      <c r="I186" s="197" t="s">
        <v>564</v>
      </c>
      <c r="J186" s="197"/>
      <c r="K186" s="238"/>
    </row>
    <row r="187" spans="2:11" ht="15" customHeight="1">
      <c r="B187" s="217"/>
      <c r="C187" s="250" t="s">
        <v>569</v>
      </c>
      <c r="D187" s="197"/>
      <c r="E187" s="197"/>
      <c r="F187" s="216" t="s">
        <v>490</v>
      </c>
      <c r="G187" s="197"/>
      <c r="H187" s="197" t="s">
        <v>570</v>
      </c>
      <c r="I187" s="197" t="s">
        <v>571</v>
      </c>
      <c r="J187" s="251" t="s">
        <v>572</v>
      </c>
      <c r="K187" s="238"/>
    </row>
    <row r="188" spans="2:11" ht="15" customHeight="1">
      <c r="B188" s="217"/>
      <c r="C188" s="202" t="s">
        <v>39</v>
      </c>
      <c r="D188" s="197"/>
      <c r="E188" s="197"/>
      <c r="F188" s="216" t="s">
        <v>484</v>
      </c>
      <c r="G188" s="197"/>
      <c r="H188" s="193" t="s">
        <v>573</v>
      </c>
      <c r="I188" s="197" t="s">
        <v>574</v>
      </c>
      <c r="J188" s="197"/>
      <c r="K188" s="238"/>
    </row>
    <row r="189" spans="2:11" ht="15" customHeight="1">
      <c r="B189" s="217"/>
      <c r="C189" s="202" t="s">
        <v>575</v>
      </c>
      <c r="D189" s="197"/>
      <c r="E189" s="197"/>
      <c r="F189" s="216" t="s">
        <v>484</v>
      </c>
      <c r="G189" s="197"/>
      <c r="H189" s="197" t="s">
        <v>576</v>
      </c>
      <c r="I189" s="197" t="s">
        <v>518</v>
      </c>
      <c r="J189" s="197"/>
      <c r="K189" s="238"/>
    </row>
    <row r="190" spans="2:11" ht="15" customHeight="1">
      <c r="B190" s="217"/>
      <c r="C190" s="202" t="s">
        <v>577</v>
      </c>
      <c r="D190" s="197"/>
      <c r="E190" s="197"/>
      <c r="F190" s="216" t="s">
        <v>484</v>
      </c>
      <c r="G190" s="197"/>
      <c r="H190" s="197" t="s">
        <v>578</v>
      </c>
      <c r="I190" s="197" t="s">
        <v>518</v>
      </c>
      <c r="J190" s="197"/>
      <c r="K190" s="238"/>
    </row>
    <row r="191" spans="2:11" ht="15" customHeight="1">
      <c r="B191" s="217"/>
      <c r="C191" s="202" t="s">
        <v>579</v>
      </c>
      <c r="D191" s="197"/>
      <c r="E191" s="197"/>
      <c r="F191" s="216" t="s">
        <v>490</v>
      </c>
      <c r="G191" s="197"/>
      <c r="H191" s="197" t="s">
        <v>580</v>
      </c>
      <c r="I191" s="197" t="s">
        <v>518</v>
      </c>
      <c r="J191" s="197"/>
      <c r="K191" s="238"/>
    </row>
    <row r="192" spans="2:11" ht="15" customHeight="1">
      <c r="B192" s="244"/>
      <c r="C192" s="252"/>
      <c r="D192" s="226"/>
      <c r="E192" s="226"/>
      <c r="F192" s="226"/>
      <c r="G192" s="226"/>
      <c r="H192" s="226"/>
      <c r="I192" s="226"/>
      <c r="J192" s="226"/>
      <c r="K192" s="245"/>
    </row>
    <row r="193" spans="2:11" ht="18.75" customHeight="1">
      <c r="B193" s="193"/>
      <c r="C193" s="197"/>
      <c r="D193" s="197"/>
      <c r="E193" s="197"/>
      <c r="F193" s="216"/>
      <c r="G193" s="197"/>
      <c r="H193" s="197"/>
      <c r="I193" s="197"/>
      <c r="J193" s="197"/>
      <c r="K193" s="193"/>
    </row>
    <row r="194" spans="2:11" ht="18.75" customHeight="1">
      <c r="B194" s="193"/>
      <c r="C194" s="197"/>
      <c r="D194" s="197"/>
      <c r="E194" s="197"/>
      <c r="F194" s="216"/>
      <c r="G194" s="197"/>
      <c r="H194" s="197"/>
      <c r="I194" s="197"/>
      <c r="J194" s="197"/>
      <c r="K194" s="193"/>
    </row>
    <row r="195" spans="2:11" ht="18.75" customHeight="1"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</row>
    <row r="196" spans="2:11" ht="13.5">
      <c r="B196" s="185"/>
      <c r="C196" s="186"/>
      <c r="D196" s="186"/>
      <c r="E196" s="186"/>
      <c r="F196" s="186"/>
      <c r="G196" s="186"/>
      <c r="H196" s="186"/>
      <c r="I196" s="186"/>
      <c r="J196" s="186"/>
      <c r="K196" s="187"/>
    </row>
    <row r="197" spans="2:11" ht="21">
      <c r="B197" s="188"/>
      <c r="C197" s="360" t="s">
        <v>581</v>
      </c>
      <c r="D197" s="360"/>
      <c r="E197" s="360"/>
      <c r="F197" s="360"/>
      <c r="G197" s="360"/>
      <c r="H197" s="360"/>
      <c r="I197" s="360"/>
      <c r="J197" s="360"/>
      <c r="K197" s="189"/>
    </row>
    <row r="198" spans="2:11" ht="25.5" customHeight="1">
      <c r="B198" s="188"/>
      <c r="C198" s="253" t="s">
        <v>582</v>
      </c>
      <c r="D198" s="253"/>
      <c r="E198" s="253"/>
      <c r="F198" s="253" t="s">
        <v>583</v>
      </c>
      <c r="G198" s="254"/>
      <c r="H198" s="366" t="s">
        <v>584</v>
      </c>
      <c r="I198" s="366"/>
      <c r="J198" s="366"/>
      <c r="K198" s="189"/>
    </row>
    <row r="199" spans="2:11" ht="5.25" customHeight="1">
      <c r="B199" s="217"/>
      <c r="C199" s="214"/>
      <c r="D199" s="214"/>
      <c r="E199" s="214"/>
      <c r="F199" s="214"/>
      <c r="G199" s="197"/>
      <c r="H199" s="214"/>
      <c r="I199" s="214"/>
      <c r="J199" s="214"/>
      <c r="K199" s="238"/>
    </row>
    <row r="200" spans="2:11" ht="15" customHeight="1">
      <c r="B200" s="217"/>
      <c r="C200" s="197" t="s">
        <v>574</v>
      </c>
      <c r="D200" s="197"/>
      <c r="E200" s="197"/>
      <c r="F200" s="216" t="s">
        <v>40</v>
      </c>
      <c r="G200" s="197"/>
      <c r="H200" s="363" t="s">
        <v>585</v>
      </c>
      <c r="I200" s="363"/>
      <c r="J200" s="363"/>
      <c r="K200" s="238"/>
    </row>
    <row r="201" spans="2:11" ht="15" customHeight="1">
      <c r="B201" s="217"/>
      <c r="C201" s="223"/>
      <c r="D201" s="197"/>
      <c r="E201" s="197"/>
      <c r="F201" s="216" t="s">
        <v>41</v>
      </c>
      <c r="G201" s="197"/>
      <c r="H201" s="363" t="s">
        <v>586</v>
      </c>
      <c r="I201" s="363"/>
      <c r="J201" s="363"/>
      <c r="K201" s="238"/>
    </row>
    <row r="202" spans="2:11" ht="15" customHeight="1">
      <c r="B202" s="217"/>
      <c r="C202" s="223"/>
      <c r="D202" s="197"/>
      <c r="E202" s="197"/>
      <c r="F202" s="216" t="s">
        <v>44</v>
      </c>
      <c r="G202" s="197"/>
      <c r="H202" s="363" t="s">
        <v>587</v>
      </c>
      <c r="I202" s="363"/>
      <c r="J202" s="363"/>
      <c r="K202" s="238"/>
    </row>
    <row r="203" spans="2:11" ht="15" customHeight="1">
      <c r="B203" s="217"/>
      <c r="C203" s="197"/>
      <c r="D203" s="197"/>
      <c r="E203" s="197"/>
      <c r="F203" s="216" t="s">
        <v>42</v>
      </c>
      <c r="G203" s="197"/>
      <c r="H203" s="363" t="s">
        <v>588</v>
      </c>
      <c r="I203" s="363"/>
      <c r="J203" s="363"/>
      <c r="K203" s="238"/>
    </row>
    <row r="204" spans="2:11" ht="15" customHeight="1">
      <c r="B204" s="217"/>
      <c r="C204" s="197"/>
      <c r="D204" s="197"/>
      <c r="E204" s="197"/>
      <c r="F204" s="216" t="s">
        <v>43</v>
      </c>
      <c r="G204" s="197"/>
      <c r="H204" s="363" t="s">
        <v>589</v>
      </c>
      <c r="I204" s="363"/>
      <c r="J204" s="363"/>
      <c r="K204" s="238"/>
    </row>
    <row r="205" spans="2:11" ht="15" customHeight="1">
      <c r="B205" s="217"/>
      <c r="C205" s="197"/>
      <c r="D205" s="197"/>
      <c r="E205" s="197"/>
      <c r="F205" s="216"/>
      <c r="G205" s="197"/>
      <c r="H205" s="197"/>
      <c r="I205" s="197"/>
      <c r="J205" s="197"/>
      <c r="K205" s="238"/>
    </row>
    <row r="206" spans="2:11" ht="15" customHeight="1">
      <c r="B206" s="217"/>
      <c r="C206" s="197" t="s">
        <v>530</v>
      </c>
      <c r="D206" s="197"/>
      <c r="E206" s="197"/>
      <c r="F206" s="216" t="s">
        <v>73</v>
      </c>
      <c r="G206" s="197"/>
      <c r="H206" s="363" t="s">
        <v>590</v>
      </c>
      <c r="I206" s="363"/>
      <c r="J206" s="363"/>
      <c r="K206" s="238"/>
    </row>
    <row r="207" spans="2:11" ht="15" customHeight="1">
      <c r="B207" s="217"/>
      <c r="C207" s="223"/>
      <c r="D207" s="197"/>
      <c r="E207" s="197"/>
      <c r="F207" s="216" t="s">
        <v>427</v>
      </c>
      <c r="G207" s="197"/>
      <c r="H207" s="363" t="s">
        <v>428</v>
      </c>
      <c r="I207" s="363"/>
      <c r="J207" s="363"/>
      <c r="K207" s="238"/>
    </row>
    <row r="208" spans="2:11" ht="15" customHeight="1">
      <c r="B208" s="217"/>
      <c r="C208" s="197"/>
      <c r="D208" s="197"/>
      <c r="E208" s="197"/>
      <c r="F208" s="216" t="s">
        <v>425</v>
      </c>
      <c r="G208" s="197"/>
      <c r="H208" s="363" t="s">
        <v>591</v>
      </c>
      <c r="I208" s="363"/>
      <c r="J208" s="363"/>
      <c r="K208" s="238"/>
    </row>
    <row r="209" spans="2:11" ht="15" customHeight="1">
      <c r="B209" s="255"/>
      <c r="C209" s="223"/>
      <c r="D209" s="223"/>
      <c r="E209" s="223"/>
      <c r="F209" s="216" t="s">
        <v>429</v>
      </c>
      <c r="G209" s="202"/>
      <c r="H209" s="367" t="s">
        <v>430</v>
      </c>
      <c r="I209" s="367"/>
      <c r="J209" s="367"/>
      <c r="K209" s="256"/>
    </row>
    <row r="210" spans="2:11" ht="15" customHeight="1">
      <c r="B210" s="255"/>
      <c r="C210" s="223"/>
      <c r="D210" s="223"/>
      <c r="E210" s="223"/>
      <c r="F210" s="216" t="s">
        <v>431</v>
      </c>
      <c r="G210" s="202"/>
      <c r="H210" s="367" t="s">
        <v>592</v>
      </c>
      <c r="I210" s="367"/>
      <c r="J210" s="367"/>
      <c r="K210" s="256"/>
    </row>
    <row r="211" spans="2:11" ht="15" customHeight="1">
      <c r="B211" s="255"/>
      <c r="C211" s="223"/>
      <c r="D211" s="223"/>
      <c r="E211" s="223"/>
      <c r="F211" s="257"/>
      <c r="G211" s="202"/>
      <c r="H211" s="258"/>
      <c r="I211" s="258"/>
      <c r="J211" s="258"/>
      <c r="K211" s="256"/>
    </row>
    <row r="212" spans="2:11" ht="15" customHeight="1">
      <c r="B212" s="255"/>
      <c r="C212" s="197" t="s">
        <v>554</v>
      </c>
      <c r="D212" s="223"/>
      <c r="E212" s="223"/>
      <c r="F212" s="216">
        <v>1</v>
      </c>
      <c r="G212" s="202"/>
      <c r="H212" s="367" t="s">
        <v>593</v>
      </c>
      <c r="I212" s="367"/>
      <c r="J212" s="367"/>
      <c r="K212" s="256"/>
    </row>
    <row r="213" spans="2:11" ht="15" customHeight="1">
      <c r="B213" s="255"/>
      <c r="C213" s="223"/>
      <c r="D213" s="223"/>
      <c r="E213" s="223"/>
      <c r="F213" s="216">
        <v>2</v>
      </c>
      <c r="G213" s="202"/>
      <c r="H213" s="367" t="s">
        <v>594</v>
      </c>
      <c r="I213" s="367"/>
      <c r="J213" s="367"/>
      <c r="K213" s="256"/>
    </row>
    <row r="214" spans="2:11" ht="15" customHeight="1">
      <c r="B214" s="255"/>
      <c r="C214" s="223"/>
      <c r="D214" s="223"/>
      <c r="E214" s="223"/>
      <c r="F214" s="216">
        <v>3</v>
      </c>
      <c r="G214" s="202"/>
      <c r="H214" s="367" t="s">
        <v>595</v>
      </c>
      <c r="I214" s="367"/>
      <c r="J214" s="367"/>
      <c r="K214" s="256"/>
    </row>
    <row r="215" spans="2:11" ht="15" customHeight="1">
      <c r="B215" s="255"/>
      <c r="C215" s="223"/>
      <c r="D215" s="223"/>
      <c r="E215" s="223"/>
      <c r="F215" s="216">
        <v>4</v>
      </c>
      <c r="G215" s="202"/>
      <c r="H215" s="367" t="s">
        <v>596</v>
      </c>
      <c r="I215" s="367"/>
      <c r="J215" s="367"/>
      <c r="K215" s="256"/>
    </row>
    <row r="216" spans="2:11" ht="12.75" customHeight="1">
      <c r="B216" s="259"/>
      <c r="C216" s="260"/>
      <c r="D216" s="260"/>
      <c r="E216" s="260"/>
      <c r="F216" s="260"/>
      <c r="G216" s="260"/>
      <c r="H216" s="260"/>
      <c r="I216" s="260"/>
      <c r="J216" s="260"/>
      <c r="K216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Aleš Vychodil</cp:lastModifiedBy>
  <cp:lastPrinted>2020-05-28T09:13:48Z</cp:lastPrinted>
  <dcterms:created xsi:type="dcterms:W3CDTF">2019-11-14T11:00:58Z</dcterms:created>
  <dcterms:modified xsi:type="dcterms:W3CDTF">2020-06-18T14:20:26Z</dcterms:modified>
  <cp:category/>
  <cp:version/>
  <cp:contentType/>
  <cp:contentStatus/>
</cp:coreProperties>
</file>