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2"/>
  </bookViews>
  <sheets>
    <sheet name="Rekapitulace stavby" sheetId="1" r:id="rId1"/>
    <sheet name="7613 - II-240 a II-101, p..." sheetId="2" r:id="rId2"/>
    <sheet name="Pokyny pro vyplnění" sheetId="3" r:id="rId3"/>
  </sheets>
  <definedNames>
    <definedName name="_xlnm._FilterDatabase" localSheetId="1" hidden="1">'7613 - II-240 a II-101, p...'!$C$77:$K$174</definedName>
    <definedName name="_xlnm.Print_Area" localSheetId="1">'7613 - II-240 a II-101, p...'!$C$4:$J$37,'7613 - II-240 a II-101, p...'!$C$43:$J$61,'7613 - II-240 a II-101, p...'!$C$67:$K$174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62913"/>
</workbook>
</file>

<file path=xl/sharedStrings.xml><?xml version="1.0" encoding="utf-8"?>
<sst xmlns="http://schemas.openxmlformats.org/spreadsheetml/2006/main" count="1867" uniqueCount="596">
  <si>
    <t>Export Komplet</t>
  </si>
  <si>
    <t>VZ</t>
  </si>
  <si>
    <t>2.0</t>
  </si>
  <si>
    <t>ZAMOK</t>
  </si>
  <si>
    <t>False</t>
  </si>
  <si>
    <t>{4381e092-b67a-4fe5-83c2-6fde8c6f231c}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</si>
  <si>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</si>
  <si>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</si>
  <si>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</si>
  <si>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</si>
  <si>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</si>
  <si>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</si>
  <si>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</si>
  <si>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</si>
  <si>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7613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</si>
  <si>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</si>
  <si>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</si>
  <si>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II/240 a II/101, přel. silnic v úseku D7-D8, II.etapa, napojení  nové tech. infrastruktury, SO430 Veřejné osvětlení</t>
  </si>
  <si>
    <t>KSO:</t>
  </si>
  <si>
    <t>828 75 11</t>
  </si>
  <si>
    <t>CC-CZ:</t>
  </si>
  <si>
    <t>22249</t>
  </si>
  <si>
    <t>Místo:</t>
  </si>
  <si>
    <t>Kralupy nad Vltavou</t>
  </si>
  <si>
    <t>Datum:</t>
  </si>
  <si>
    <t>20. 2. 2019</t>
  </si>
  <si>
    <t>Zadavatel:</t>
  </si>
  <si>
    <t>IČ:</t>
  </si>
  <si>
    <t>60193280</t>
  </si>
  <si>
    <t>VPÚ DECO PRAHA a.s.</t>
  </si>
  <si>
    <t>DIČ:</t>
  </si>
  <si>
    <t>CZ60193260</t>
  </si>
  <si>
    <t>Uchazeč:</t>
  </si>
  <si>
    <t>Vyplň údaj</t>
  </si>
  <si>
    <t>Projektant:</t>
  </si>
  <si>
    <t>45271895</t>
  </si>
  <si>
    <t>METROPROJEKT Praha a.s.</t>
  </si>
  <si>
    <t>CZ45271895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</si>
  <si>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</si>
  <si>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</si>
  <si>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</si>
  <si>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</si>
  <si>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</si>
  <si>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</si>
  <si>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</si>
  <si>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</si>
  <si>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</si>
  <si>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</si>
  <si>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</si>
  <si>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</si>
  <si>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</si>
  <si>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</si>
  <si>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</si>
  <si>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</si>
  <si>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</si>
  <si>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</si>
  <si>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</si>
  <si>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</si>
  <si>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</si>
  <si>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</si>
  <si>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</si>
  <si>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</si>
  <si>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</si>
  <si>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</si>
  <si>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</si>
  <si>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</si>
  <si>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</si>
  <si>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</si>
  <si>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</si>
  <si>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</si>
  <si>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</si>
  <si>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</si>
  <si>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</si>
  <si>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</si>
  <si>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</si>
  <si>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</si>
  <si>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</si>
  <si>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</si>
  <si>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</si>
  <si>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</si>
  <si>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</si>
  <si>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</si>
  <si>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</si>
  <si>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</si>
  <si>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</si>
  <si>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</si>
  <si>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</si>
  <si>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</si>
  <si>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</si>
  <si>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</si>
  <si>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</si>
  <si>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</si>
  <si>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21-M - Elektromontáže</t>
  </si>
  <si>
    <t xml:space="preserve">    46-M - Zemní práce při extr.mont.pracích</t>
  </si>
  <si>
    <t xml:space="preserve">      46-M1 - Zemní práce – povrchy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</si>
  <si>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</si>
  <si>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</si>
  <si>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</si>
  <si>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</si>
  <si>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</si>
  <si>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</si>
  <si>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</si>
  <si>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</si>
  <si>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</si>
  <si>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</si>
  <si>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</si>
  <si>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</si>
  <si>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</si>
  <si>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</si>
  <si>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</si>
  <si>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</si>
  <si>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</si>
  <si>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</si>
  <si>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</si>
  <si>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</si>
  <si>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</si>
  <si>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210100564</t>
  </si>
  <si>
    <t>Ukončení kabelů nebo vodičů koncovkou popř. vývodkou do 1 kV přírubovou jednocestnou kabelů nebo vodičů celoplastových počtu a průřezu žil do 3 x 35 + 25 mm2</t>
  </si>
  <si>
    <t>kus</t>
  </si>
  <si>
    <t>CS ÚRS 2019 01</t>
  </si>
  <si>
    <t>64</t>
  </si>
  <si>
    <t>-1140703568</t>
  </si>
  <si>
    <t>35436314</t>
  </si>
  <si>
    <t>hlava rozdělovací smršťovaná přímá do 1kV SKE 4f/1+2 kabel 12-32mm/průřez 1,5-35mm</t>
  </si>
  <si>
    <t>128</t>
  </si>
  <si>
    <t>-609287616</t>
  </si>
  <si>
    <t>210100564-D</t>
  </si>
  <si>
    <t>Demontáž - Ukončení kabelů nebo vodičů koncovkou popř. vývodkou do 1 kV přírubovou jednocestnou kabelů nebo vodičů celoplastových počtu a průřezu žil do 3 x 35 + 25 mm2</t>
  </si>
  <si>
    <t>1162053213</t>
  </si>
  <si>
    <t>4</t>
  </si>
  <si>
    <t>210100572</t>
  </si>
  <si>
    <t>Ukončení kabelů nebo vodičů koncovkou popř. vývodkou do 1 kV přírubovou jednocestnou kabelů nebo vodičů celoplastových počtu a průřezu žil do 4 x 120 mm2</t>
  </si>
  <si>
    <t>2049422017</t>
  </si>
  <si>
    <t>5</t>
  </si>
  <si>
    <t>35436553</t>
  </si>
  <si>
    <t>koncovka kabelová venkovní, 70-120 mm2 L=650 mm</t>
  </si>
  <si>
    <t>895214673</t>
  </si>
  <si>
    <t>6</t>
  </si>
  <si>
    <t>210100575</t>
  </si>
  <si>
    <t>Ukončení kabelů nebo vodičů koncovkou popř. vývodkou do 1 kV přírubovou jednocestnou kabelů nebo vodičů celoplastových počtu a průřezu žil do 4 x 240 mm2</t>
  </si>
  <si>
    <t>134704515</t>
  </si>
  <si>
    <t>7</t>
  </si>
  <si>
    <t>35436536</t>
  </si>
  <si>
    <t>koncovka kabelová vnitřní, 150-240 mm2 L=650 mm</t>
  </si>
  <si>
    <t>624493991</t>
  </si>
  <si>
    <t>8</t>
  </si>
  <si>
    <t>210100575-D</t>
  </si>
  <si>
    <t>Demontáž - Ukončení kabelů nebo vodičů koncovkou popř. vývodkou do 1 kV přírubovou jednocestnou kabelů nebo vodičů celoplastových počtu a průřezu žil do 4 x 240 mm2</t>
  </si>
  <si>
    <t>102817583</t>
  </si>
  <si>
    <t>9</t>
  </si>
  <si>
    <t>210191509.R</t>
  </si>
  <si>
    <t>Montáž skříní ocelových s podstavcem (ZM pro VO)</t>
  </si>
  <si>
    <t>-662040570</t>
  </si>
  <si>
    <t>10</t>
  </si>
  <si>
    <t>35718101</t>
  </si>
  <si>
    <t xml:space="preserve">rozvaděč VO FE-ZB-3D, 6+0, úplný včetně výzbroje, výstroje a kabeláže, vývody jističe </t>
  </si>
  <si>
    <t>256</t>
  </si>
  <si>
    <t>1194674317</t>
  </si>
  <si>
    <t>11</t>
  </si>
  <si>
    <t>35718102</t>
  </si>
  <si>
    <t>podstavec rozvaděče FE-ZB-3D, nerez</t>
  </si>
  <si>
    <t>1982032149</t>
  </si>
  <si>
    <t>12</t>
  </si>
  <si>
    <t>210191563-D</t>
  </si>
  <si>
    <t xml:space="preserve">Demontáž skříní pojistkových oceloplechových bez zapojení vodičů </t>
  </si>
  <si>
    <t>844642505</t>
  </si>
  <si>
    <t>13</t>
  </si>
  <si>
    <t>210220021</t>
  </si>
  <si>
    <t>Montáž uzemňovacího vedení s upevněním, propojením a připojením pomocí svorek v zemi s izolací spojů vodičů FeZn páskou průřezu do 120 mm2 v průmyslové výstavbě</t>
  </si>
  <si>
    <t>m</t>
  </si>
  <si>
    <t>-2006281231</t>
  </si>
  <si>
    <t>14</t>
  </si>
  <si>
    <t>35442062</t>
  </si>
  <si>
    <t>pás zemnící 30x4mm FeZn</t>
  </si>
  <si>
    <t>kg</t>
  </si>
  <si>
    <t>2066109028</t>
  </si>
  <si>
    <t>35441986</t>
  </si>
  <si>
    <t>svorka odbočovací a spojovací pro pásek 30x4 mm, FeZn</t>
  </si>
  <si>
    <t>-1738178154</t>
  </si>
  <si>
    <t>16</t>
  </si>
  <si>
    <t>210902041</t>
  </si>
  <si>
    <t>Montáž izolovaných kabelů hliníkových do 1 kV bez ukončení plných nebo laněných kulatých (AYKY,...) uložených volně počtu a průřezu žil 3x120+70 mm2</t>
  </si>
  <si>
    <t>2000416855</t>
  </si>
  <si>
    <t>17</t>
  </si>
  <si>
    <t>34113223</t>
  </si>
  <si>
    <t>kabel silový s Al jádrem 1 kV  3x120+70mm2</t>
  </si>
  <si>
    <t>-1493002946</t>
  </si>
  <si>
    <t>VV</t>
  </si>
  <si>
    <t>495,238095238095*1,05 'Přepočtené koeficientem množství</t>
  </si>
  <si>
    <t>18</t>
  </si>
  <si>
    <t>PRE004010.P</t>
  </si>
  <si>
    <t>Ukončení kabelů smršťovací čepičkou proti vlhkosti počtu a průřezu žil do 3 x 240 + 120 mm2, vč. koncovky KTK 52/25</t>
  </si>
  <si>
    <t>CS PREdi 2018 01</t>
  </si>
  <si>
    <t>-436885621</t>
  </si>
  <si>
    <t>46-M</t>
  </si>
  <si>
    <t>Zemní práce při extr.mont.pracích</t>
  </si>
  <si>
    <t>19</t>
  </si>
  <si>
    <t>460010024.P</t>
  </si>
  <si>
    <t>Vytyčení trasy vedení včetně pochůzky projektovanou tratí, vyznačení budoucí trasy, rozmístění, očíslování a označení opěrných bodů, označení překážek a míst pro kabelové prostupy a podchodové štoly kabelového ( podzemního ) v zástavbě</t>
  </si>
  <si>
    <t>km</t>
  </si>
  <si>
    <t>1551867240</t>
  </si>
  <si>
    <t>20</t>
  </si>
  <si>
    <t>460010031.P</t>
  </si>
  <si>
    <t>Vytyčení a vypískání poduličního zařízení trasy vedení cizí firmou</t>
  </si>
  <si>
    <t>-1255394720</t>
  </si>
  <si>
    <t>460030011.P</t>
  </si>
  <si>
    <t>Přípravné terénní práce sejmutí drnu včetně nařezání a uložení na hromady nebo naložení na dopravní prostředek jakékoliv tloušťky</t>
  </si>
  <si>
    <t>m2</t>
  </si>
  <si>
    <t>-968524840</t>
  </si>
  <si>
    <t>PSC</t>
  </si>
  <si>
    <t>Poznámka k souboru cen:
1. V cenách -0001 a -0002 nejsou zahrnuty náklady na odstranění kamenů, kořenů a ostatních nevhodných přimísenin, tyto práce se oceňují individuálně. 
2. U cen -0021 až -0025 se u středně hustého porostu uvažuje hustota do 3 ks/m2, u hustého porostu přes 3 ks/m2. 
 3. U ceny -0092 se počítá první vytržený obrubník trojnásobnou délkou.</t>
  </si>
  <si>
    <t>22</t>
  </si>
  <si>
    <t>460030021.P</t>
  </si>
  <si>
    <t>Přípravné terénní práce odstranění dřevitého porostu z keřů nebo stromků průměru kmenů do 5 cm včetně odstranění kořenů a složení do hromad nebo naložení na dopravní prostředek měkkého středně hustého</t>
  </si>
  <si>
    <t>1247819837</t>
  </si>
  <si>
    <t>23</t>
  </si>
  <si>
    <t>460030092.P</t>
  </si>
  <si>
    <t>Přípravné terénní práce vytržení obrub včetně odkopu horniny, rozebrání lože s odhozením nebo naložením na dopravní prostředek ležatých</t>
  </si>
  <si>
    <t>-2128024957</t>
  </si>
  <si>
    <t>24</t>
  </si>
  <si>
    <t>460030171.P</t>
  </si>
  <si>
    <t>Přípravné terénní práce odstranění krytu komunikace včetně rozpojení na kusy a zarovnání styčné spáry ze živice, tloušťky do 5 cm</t>
  </si>
  <si>
    <t>-193902978</t>
  </si>
  <si>
    <t>25</t>
  </si>
  <si>
    <t>460030172.P</t>
  </si>
  <si>
    <t>Přípravné terénní práce odstranění krytu komunikace včetně rozpojení na kusy a zarovnání styčné spáry ze živice, tloušťky přes 5 do 10 cm</t>
  </si>
  <si>
    <t>-2128262001</t>
  </si>
  <si>
    <t>26</t>
  </si>
  <si>
    <t>460030182.P</t>
  </si>
  <si>
    <t>Přípravné terénní práce řezání podkladu nebo krytu, hloubky do 15 cm</t>
  </si>
  <si>
    <t>1238797810</t>
  </si>
  <si>
    <t>27</t>
  </si>
  <si>
    <t>460030183.P</t>
  </si>
  <si>
    <t>Přípravné terénní práce řezání podkladu nebo krytu, hloubky přes 15 do 30 cm</t>
  </si>
  <si>
    <t>937589744</t>
  </si>
  <si>
    <t>28</t>
  </si>
  <si>
    <t>460080014.3</t>
  </si>
  <si>
    <t>základ pro ZM, úplný vč. výkopu a zásypu pískem</t>
  </si>
  <si>
    <t>ks</t>
  </si>
  <si>
    <t>2119287463</t>
  </si>
  <si>
    <t>29</t>
  </si>
  <si>
    <t>460200143.P</t>
  </si>
  <si>
    <t>Hloubení kabelových rýh včetně urovnání dna, přemístění výkopku do vzdálenosti 3 m od okraje jámy nebo naložení na dopravní prostředek ručně šířky 35 cm, hloubky 60 cm, v hornině třídy 3</t>
  </si>
  <si>
    <t>193296597</t>
  </si>
  <si>
    <t>30</t>
  </si>
  <si>
    <t>460200163.P</t>
  </si>
  <si>
    <t>Hloubení kabelových rýh včetně urovnání dna, přemístění výkopku do vzdálenosti 3 m od okraje jámy nebo naložení na dopravní prostředek ručně šířky 35 cm, hloubky 80 cm, v hornině třídy 3</t>
  </si>
  <si>
    <t>585225891</t>
  </si>
  <si>
    <t>31</t>
  </si>
  <si>
    <t>460200304.P</t>
  </si>
  <si>
    <t>Hloubení kabelových rýh včetně urovnání dna, přemístění výkopku do vzdálenosti 3 m od okraje jámy nebo naložení na dopravní prostředek ručně šířky 50 cm, hloubky 120 cm, v hornině třídy 4</t>
  </si>
  <si>
    <t>1017225815</t>
  </si>
  <si>
    <t>32</t>
  </si>
  <si>
    <t>460270222</t>
  </si>
  <si>
    <t>Pilíře a skříně pro rozvod nn bourání pilíře ze zdiva cihelného včetně úpravy terénu skříně výšky přes 60 do 105 cm, šířky přes 90 do 150 cm</t>
  </si>
  <si>
    <t>842753145</t>
  </si>
  <si>
    <t xml:space="preserve">Poznámka k souboru cen:
1. V cenách -0111 až -0146 a -0151 až -0206 nejsou obsaženy náklady na osazení skříně, tyto se oceňují cenami části A 19 Rozvaděče, rozvodné skříně, desky, svorkovnice – montáž katalogu 21 M.
</t>
  </si>
  <si>
    <t>33</t>
  </si>
  <si>
    <t>460421141.P</t>
  </si>
  <si>
    <t>Kabelové lože včetně podsypu, zhutnění a urovnání povrchu z písku nebo štěrkopísku tloušťky 10 cm nad kabel zakryté betonovými nebo plastovými deskami vel. 50 x 25 cm, šířky lože do 35 cm</t>
  </si>
  <si>
    <t>-593767709</t>
  </si>
  <si>
    <t>Poznámka k souboru cen:
1. Uvažovaný objem vykopané zeminy určené k odvozu pro lože šířky:
a) 35 cm u pol. -1141 je 0,093 m3,
b) 50 cm u pol. -1142 je 0,146 m3,
c) 75 cm u pol. -1143 je 0,218 m3,
d) 100 cm u pol. -1144 je 0,292 m3. 
2. Uvažovaný objem vykopané zeminy určené k odvozu pro opravu lože šířky:
a) 35 cm u pol. -1902 je 0,09 m3,
b) 50 cm u pol. -1903 je 0,14 m3.</t>
  </si>
  <si>
    <t>34</t>
  </si>
  <si>
    <t>000104799</t>
  </si>
  <si>
    <t>deska zákrytová KD 1    500/170/45</t>
  </si>
  <si>
    <t>-1562932745</t>
  </si>
  <si>
    <t>273*2 'Přepočtené koeficientem množství</t>
  </si>
  <si>
    <t>35</t>
  </si>
  <si>
    <t>460421902.P</t>
  </si>
  <si>
    <t>Kabelové lože včetně podsypu, zhutnění a urovnání povrchu oprava lože kabelů včetně vyjmutí a očištění cihel, odstranění záhozové vrstvy, zřízení podsypu a záhozu tloušťky 10 cm nad kabel, zhutnění a urovnání povrchu, zakrytí cihlami s použitím maximálně 25 % nových cihel, z písku nebo štěrkopísku, šířky lože přes 15 do 35 cm</t>
  </si>
  <si>
    <t>710806279</t>
  </si>
  <si>
    <t>36</t>
  </si>
  <si>
    <t>460470011.P</t>
  </si>
  <si>
    <t>Provizorní zajištění inženýrských sítí ve výkopech pomocí drátů, dřevěných a plastových prvků apod. kabelů při křížení</t>
  </si>
  <si>
    <t>-671398221</t>
  </si>
  <si>
    <t>37</t>
  </si>
  <si>
    <t>460470012.P</t>
  </si>
  <si>
    <t>Provizorní zajištění inženýrských sítí ve výkopech pomocí drátů, dřevěných a plastových prvků apod. kabelů při souběhu</t>
  </si>
  <si>
    <t>197347712</t>
  </si>
  <si>
    <t>38</t>
  </si>
  <si>
    <t>460510054.P</t>
  </si>
  <si>
    <t>Kabelové prostupy z trub plastových včetně osazení, utěsnění a spárování do rýhy, bez výkopových prací bez obsypu, vnitřního průměru do 10 cm (pro chráničky 110)</t>
  </si>
  <si>
    <t>-436783849</t>
  </si>
  <si>
    <t>Poznámka k souboru cen:
1. V cenách -0004 až -0086 nejsou obsaženy náklady na dodávku trub. Tato dodávka se oceňuje ve specifikaci.
2. Uvažovaný objem vykopané zeminy určené k odvozu pro prostupy a kanály z trub plastových vnitřního průměru:
a) do 10 cm u pol. -0054 je 0,012 m3,
b) do 15 cm u pol. -0055 je 0,023 m3,
c) do 20 cm u pol. -0056 je 0,04 m3.
3. Uvažovaný objem vykopané zeminy určené k odvozu pro prostupy a kanály z trub plastových s obetonováním vnitřního průměru:
a) do 10 cm u pol. -0074 je 0,0726 m3,
b) do 15 cm u pol. -0075 je 0,124 m3,
c) do 20 cm u pol. -0076 je 0,161 m3.</t>
  </si>
  <si>
    <t>39</t>
  </si>
  <si>
    <t>000999107</t>
  </si>
  <si>
    <t>chránička trubka vrapovaná,červená pr.110 dle KP</t>
  </si>
  <si>
    <t>1131889249</t>
  </si>
  <si>
    <t>40</t>
  </si>
  <si>
    <t>460510074.P</t>
  </si>
  <si>
    <t>Kabelové prostupy z trub plastových včetně osazení, utěsnění a spárování do rýhy, bez výkopových prací s obetonováním, vnitřního průměru do 10 cm (pro chráničky 110)</t>
  </si>
  <si>
    <t>1925590959</t>
  </si>
  <si>
    <t>41</t>
  </si>
  <si>
    <t>1784412575</t>
  </si>
  <si>
    <t>42</t>
  </si>
  <si>
    <t>460560123.P</t>
  </si>
  <si>
    <t>Ruční zásyp rýh kabelových včetně zhutnění a uložení výkopku do vrstev a urovnání povrchu šířky 35 cm hloubky 40 cm, v hornině třídy 3</t>
  </si>
  <si>
    <t>1976927666</t>
  </si>
  <si>
    <t>43</t>
  </si>
  <si>
    <t>460560143.P</t>
  </si>
  <si>
    <t>Ruční zásyp rýh kabelových včetně zhutnění a uložení výkopku do vrstev a urovnání povrchu šířky 35 cm hloubky 60 cm, v hornině třídy 3</t>
  </si>
  <si>
    <t>-1084350506</t>
  </si>
  <si>
    <t>44</t>
  </si>
  <si>
    <t>460560274.P</t>
  </si>
  <si>
    <t>Ruční zásyp rýh kabelových včetně zhutnění a uložení výkopku do vrstev a urovnání povrchu šířky 50 cm hloubky 90 cm, v hornině třídy 4</t>
  </si>
  <si>
    <t>1153936724</t>
  </si>
  <si>
    <t>45</t>
  </si>
  <si>
    <t>460561701.P</t>
  </si>
  <si>
    <t>Zkoušky hutnění zasypaných rýh</t>
  </si>
  <si>
    <t>-195175205</t>
  </si>
  <si>
    <t>46</t>
  </si>
  <si>
    <t>460600023.P</t>
  </si>
  <si>
    <t>Přemístění (odvoz) horniny, suti a vybouraných hmot a poplatek za skládku vodorovné přemístění horniny, suti a vybouraných hmot na vzdálenost přes 500 do 1000 m</t>
  </si>
  <si>
    <t>m3</t>
  </si>
  <si>
    <t>-999407961</t>
  </si>
  <si>
    <t>47</t>
  </si>
  <si>
    <t>460600031.P</t>
  </si>
  <si>
    <t>Přemístění (odvoz) horniny, suti a vybouraných hmot a poplatek za skládku vodorovné přemístění horniny, suti a vybouraných hmot na vzdálenost Příplatek k ceně -0023 za každých dalších i započatých 1000 m</t>
  </si>
  <si>
    <t>1981164172</t>
  </si>
  <si>
    <t>48,735*19 'Přepočtené koeficientem množství</t>
  </si>
  <si>
    <t>48</t>
  </si>
  <si>
    <t>460600082.P</t>
  </si>
  <si>
    <t>Přemístění (odvoz) horniny, suti a vybouraných hmot a poplatek za skládku poplatek za skládku zeminy</t>
  </si>
  <si>
    <t>-2072466472</t>
  </si>
  <si>
    <t>49</t>
  </si>
  <si>
    <t>460600083.P</t>
  </si>
  <si>
    <t>Přemístění (odvoz) horniny, suti a vybouraných hmot a poplatek za skládku poplatek za skládku betonu a sutě</t>
  </si>
  <si>
    <t>438859358</t>
  </si>
  <si>
    <t>50</t>
  </si>
  <si>
    <t>460600084.P</t>
  </si>
  <si>
    <t>Přemístění (odvoz) horniny, suti a vybouraných hmot a poplatek za skládku poplatek za skládku asfatlu</t>
  </si>
  <si>
    <t>-32659383</t>
  </si>
  <si>
    <t>51</t>
  </si>
  <si>
    <t>460620007.P</t>
  </si>
  <si>
    <t>Úprava terénu zatravnění, včetně zalití vodou na rovině i ve svahu</t>
  </si>
  <si>
    <t>-2045640755</t>
  </si>
  <si>
    <t>52</t>
  </si>
  <si>
    <t>460620027.P</t>
  </si>
  <si>
    <t>Úprava terénu položení obrubníků včetně spárování, do lože z kameniva těženého betonových ležatých</t>
  </si>
  <si>
    <t>-1593231599</t>
  </si>
  <si>
    <t>53</t>
  </si>
  <si>
    <t>000999082</t>
  </si>
  <si>
    <t>Obrubník betonový silniční</t>
  </si>
  <si>
    <t>bm</t>
  </si>
  <si>
    <t>-1615151211</t>
  </si>
  <si>
    <t>54</t>
  </si>
  <si>
    <t>460650052.P</t>
  </si>
  <si>
    <t>Vozovky a podkladní vrstvy zřízení podkladní vrstvy včetně rozprostření a úpravy podkladu ze štěrkopísku, včetně zhutnění, tloušťky Zřízení podkladní vrstvy vozovky a chodníku ze štěrkodrti se zhutněním tloušťky do 10 cm</t>
  </si>
  <si>
    <t>-1165588484</t>
  </si>
  <si>
    <t>Poznámka k souboru cen:
1. V cenách -0151 až -0154 nejsou započteny náklady na dodávku kostek. Tato dodávka se oceňuje ve specifikaci.
2. V cenách -0161 až -0162 nejsou započteny náklady na dodávku dlaždic. Tato dodávka se oceňuje ve specifikaci.</t>
  </si>
  <si>
    <t>55</t>
  </si>
  <si>
    <t>460650054.P</t>
  </si>
  <si>
    <t>Vozovky a podkladní vrstvy zřízení podkladní vrstvy včetně rozprostření a úpravy podkladu ze štěrkopísku, včetně zhutnění, tloušťky Zřízení podkladní vrstvy vozovky a chodníku ze štěrkodrti se zhutněním tloušťky do 20 cm</t>
  </si>
  <si>
    <t>-831303443</t>
  </si>
  <si>
    <t>56</t>
  </si>
  <si>
    <t>460650081.P</t>
  </si>
  <si>
    <t>Vozovky a podkladní vrstvy zřízení podkladní vrstvy včetně rozprostření a úpravy podkladu z betonu prostého, včetně rozprostření, tloušťky do 10 cm</t>
  </si>
  <si>
    <t>-1501652682</t>
  </si>
  <si>
    <t>57</t>
  </si>
  <si>
    <t>460650133.P</t>
  </si>
  <si>
    <t>Vozovky a podkladní vrstvy kryt vozovky z litého asfaltu (MA) včetně rozprostření, tloušťky 4 cm</t>
  </si>
  <si>
    <t>1970250422</t>
  </si>
  <si>
    <t>58</t>
  </si>
  <si>
    <t>460650135.P</t>
  </si>
  <si>
    <t>Vozovky a podkladní vrstvy kryt vozovky z litého asfaltu (MA) včetně rozprostření, tloušťky 8 cm</t>
  </si>
  <si>
    <t>-759503433</t>
  </si>
  <si>
    <t>46-M1</t>
  </si>
  <si>
    <t>Zemní práce – povrchy</t>
  </si>
  <si>
    <t>59</t>
  </si>
  <si>
    <t>PRE002200.P</t>
  </si>
  <si>
    <t>Vozovky a podkladní vrstvy zřízení podkladní vrstvy včetně rozprostření a úpravy podkladu z betonu prostého, včetně rozprostření, tloušťky podkladní vrstva pod obrubníky silniční</t>
  </si>
  <si>
    <t>1919465583</t>
  </si>
  <si>
    <t>OST</t>
  </si>
  <si>
    <t>Ostatní</t>
  </si>
  <si>
    <t>60</t>
  </si>
  <si>
    <t>000010031.P</t>
  </si>
  <si>
    <t>Projektové práce, inženýrská a kompletační činnost vypracování dokumentace skutečného provedení stavby</t>
  </si>
  <si>
    <t>kpl</t>
  </si>
  <si>
    <t>262144</t>
  </si>
  <si>
    <t>-279872986</t>
  </si>
  <si>
    <t>Poznámka k souboru cen:
1. Cena -0011 Vypracování projektové dokumentace kabelů NN v digitální formě se stanoví podle vzorce (K+(600*km)*10) kde K se určí z PN PREdi VA 911 příl. č. 2. 
2. Cena -0012 Vypracování projektové dokumentace kabelů VN v digitální formě se stanoví podle vzorce (K+(350*km)*10) kde K se určí z PN PREdi VA 911 příl. č. 2.</t>
  </si>
  <si>
    <t>61</t>
  </si>
  <si>
    <t>000010912.P</t>
  </si>
  <si>
    <t>Projektové práce, inženýrská a kompletační činnost ostatní práce dopravně inženýrská opatření</t>
  </si>
  <si>
    <t>-1781320306</t>
  </si>
  <si>
    <t>62</t>
  </si>
  <si>
    <t>000020012.P</t>
  </si>
  <si>
    <t>Geodetické a geometrické zaměření stavby kabelové stavby geodetické zaměření trasy - délka nad 100 m</t>
  </si>
  <si>
    <t>1123885795</t>
  </si>
  <si>
    <t>63</t>
  </si>
  <si>
    <t>000020013.P</t>
  </si>
  <si>
    <t>Geodetické a geometrické zaměření stavby kabelové stavby geometrické zaměření trasy - délka nad 100 m</t>
  </si>
  <si>
    <t>-1426349133</t>
  </si>
  <si>
    <t>119002121.P</t>
  </si>
  <si>
    <t>Pomocné konstrukce při zabezpečení výkopu přechodová lávka do 2m včetně zábradlí pro zabezpečení výkopů - zřízení</t>
  </si>
  <si>
    <t>1857859290</t>
  </si>
  <si>
    <t>65</t>
  </si>
  <si>
    <t>119002122.P</t>
  </si>
  <si>
    <t>Pomocné konstrukce při zabezpečení výkopu přechodová lávka do 2m včetně zábradlí pro zabezpečení výkopů - odstranění</t>
  </si>
  <si>
    <t>-1711641680</t>
  </si>
  <si>
    <t>66</t>
  </si>
  <si>
    <t>119003215.P</t>
  </si>
  <si>
    <t>Pomocné konstrukce při zabezpečení výkopu mobilní trubková zábrana výšky do 1,5 m pro zabezpečení výkopu - zřízení</t>
  </si>
  <si>
    <t>-442949556</t>
  </si>
  <si>
    <t>67</t>
  </si>
  <si>
    <t>119003216.P</t>
  </si>
  <si>
    <t>Pomocné konstrukce při zabezpečení výkopu mobilní trubková zábrana výšky do 1,5 m pro zabezpečení výkopu - odstranění</t>
  </si>
  <si>
    <t>1546003621</t>
  </si>
  <si>
    <t>68</t>
  </si>
  <si>
    <t>913121111.P</t>
  </si>
  <si>
    <t>Montáž a demontáž dočasných dopravních značek kompletních značek vč. podstavce a sloupku základních</t>
  </si>
  <si>
    <t>-1994476643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</si>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</sst>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wrapText="1"/>
    </xf>
    <xf numFmtId="0" fontId="36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2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32" t="s">
        <v>14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21"/>
      <c r="AQ5" s="21"/>
      <c r="AR5" s="19"/>
      <c r="BE5" s="329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34" t="s">
        <v>17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1"/>
      <c r="AQ6" s="21"/>
      <c r="AR6" s="19"/>
      <c r="BE6" s="330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330"/>
      <c r="BS7" s="16" t="s">
        <v>6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330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30"/>
      <c r="BS9" s="16" t="s">
        <v>6</v>
      </c>
    </row>
    <row r="10" spans="2:71" s="1" customFormat="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30"/>
      <c r="BS10" s="16" t="s">
        <v>6</v>
      </c>
    </row>
    <row r="11" spans="2:71" s="1" customFormat="1" ht="18.4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31</v>
      </c>
      <c r="AO11" s="21"/>
      <c r="AP11" s="21"/>
      <c r="AQ11" s="21"/>
      <c r="AR11" s="19"/>
      <c r="BE11" s="3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30"/>
      <c r="BS12" s="16" t="s">
        <v>6</v>
      </c>
    </row>
    <row r="13" spans="2:71" s="1" customFormat="1" ht="12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33</v>
      </c>
      <c r="AO13" s="21"/>
      <c r="AP13" s="21"/>
      <c r="AQ13" s="21"/>
      <c r="AR13" s="19"/>
      <c r="BE13" s="330"/>
      <c r="BS13" s="16" t="s">
        <v>6</v>
      </c>
    </row>
    <row r="14" spans="2:71" ht="12.75">
      <c r="B14" s="20"/>
      <c r="C14" s="21"/>
      <c r="D14" s="21"/>
      <c r="E14" s="335" t="s">
        <v>33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28" t="s">
        <v>30</v>
      </c>
      <c r="AL14" s="21"/>
      <c r="AM14" s="21"/>
      <c r="AN14" s="30" t="s">
        <v>33</v>
      </c>
      <c r="AO14" s="21"/>
      <c r="AP14" s="21"/>
      <c r="AQ14" s="21"/>
      <c r="AR14" s="19"/>
      <c r="BE14" s="3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30"/>
      <c r="BS15" s="16" t="s">
        <v>4</v>
      </c>
    </row>
    <row r="16" spans="2:71" s="1" customFormat="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35</v>
      </c>
      <c r="AO16" s="21"/>
      <c r="AP16" s="21"/>
      <c r="AQ16" s="21"/>
      <c r="AR16" s="19"/>
      <c r="BE16" s="330"/>
      <c r="BS16" s="16" t="s">
        <v>4</v>
      </c>
    </row>
    <row r="17" spans="2:71" s="1" customFormat="1" ht="18.4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37</v>
      </c>
      <c r="AO17" s="21"/>
      <c r="AP17" s="21"/>
      <c r="AQ17" s="21"/>
      <c r="AR17" s="19"/>
      <c r="BE17" s="330"/>
      <c r="BS17" s="16" t="s">
        <v>38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30"/>
      <c r="BS18" s="16" t="s">
        <v>6</v>
      </c>
    </row>
    <row r="19" spans="2:71" s="1" customFormat="1" ht="12" customHeight="1">
      <c r="B19" s="20"/>
      <c r="C19" s="21"/>
      <c r="D19" s="28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40</v>
      </c>
      <c r="AO19" s="21"/>
      <c r="AP19" s="21"/>
      <c r="AQ19" s="21"/>
      <c r="AR19" s="19"/>
      <c r="BE19" s="330"/>
      <c r="BS19" s="16" t="s">
        <v>6</v>
      </c>
    </row>
    <row r="20" spans="2:71" s="1" customFormat="1" ht="18.4" customHeight="1">
      <c r="B20" s="20"/>
      <c r="C20" s="21"/>
      <c r="D20" s="21"/>
      <c r="E20" s="26" t="s">
        <v>41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40</v>
      </c>
      <c r="AO20" s="21"/>
      <c r="AP20" s="21"/>
      <c r="AQ20" s="21"/>
      <c r="AR20" s="19"/>
      <c r="BE20" s="3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30"/>
    </row>
    <row r="22" spans="2:57" s="1" customFormat="1" ht="12" customHeight="1">
      <c r="B22" s="20"/>
      <c r="C22" s="21"/>
      <c r="D22" s="28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30"/>
    </row>
    <row r="23" spans="2:57" s="1" customFormat="1" ht="47.25" customHeight="1">
      <c r="B23" s="20"/>
      <c r="C23" s="21"/>
      <c r="D23" s="21"/>
      <c r="E23" s="337" t="s">
        <v>43</v>
      </c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21"/>
      <c r="AP23" s="21"/>
      <c r="AQ23" s="21"/>
      <c r="AR23" s="19"/>
      <c r="BE23" s="3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30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30"/>
    </row>
    <row r="26" spans="1:57" s="2" customFormat="1" ht="25.9" customHeight="1">
      <c r="A26" s="33"/>
      <c r="B26" s="34"/>
      <c r="C26" s="35"/>
      <c r="D26" s="36" t="s">
        <v>44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8">
        <f>ROUND(AG54,2)</f>
        <v>0</v>
      </c>
      <c r="AL26" s="339"/>
      <c r="AM26" s="339"/>
      <c r="AN26" s="339"/>
      <c r="AO26" s="339"/>
      <c r="AP26" s="35"/>
      <c r="AQ26" s="35"/>
      <c r="AR26" s="38"/>
      <c r="BE26" s="330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0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0" t="s">
        <v>45</v>
      </c>
      <c r="M28" s="340"/>
      <c r="N28" s="340"/>
      <c r="O28" s="340"/>
      <c r="P28" s="340"/>
      <c r="Q28" s="35"/>
      <c r="R28" s="35"/>
      <c r="S28" s="35"/>
      <c r="T28" s="35"/>
      <c r="U28" s="35"/>
      <c r="V28" s="35"/>
      <c r="W28" s="340" t="s">
        <v>46</v>
      </c>
      <c r="X28" s="340"/>
      <c r="Y28" s="340"/>
      <c r="Z28" s="340"/>
      <c r="AA28" s="340"/>
      <c r="AB28" s="340"/>
      <c r="AC28" s="340"/>
      <c r="AD28" s="340"/>
      <c r="AE28" s="340"/>
      <c r="AF28" s="35"/>
      <c r="AG28" s="35"/>
      <c r="AH28" s="35"/>
      <c r="AI28" s="35"/>
      <c r="AJ28" s="35"/>
      <c r="AK28" s="340" t="s">
        <v>47</v>
      </c>
      <c r="AL28" s="340"/>
      <c r="AM28" s="340"/>
      <c r="AN28" s="340"/>
      <c r="AO28" s="340"/>
      <c r="AP28" s="35"/>
      <c r="AQ28" s="35"/>
      <c r="AR28" s="38"/>
      <c r="BE28" s="330"/>
    </row>
    <row r="29" spans="2:57" s="3" customFormat="1" ht="14.45" customHeight="1">
      <c r="B29" s="39"/>
      <c r="C29" s="40"/>
      <c r="D29" s="28" t="s">
        <v>48</v>
      </c>
      <c r="E29" s="40"/>
      <c r="F29" s="28" t="s">
        <v>49</v>
      </c>
      <c r="G29" s="40"/>
      <c r="H29" s="40"/>
      <c r="I29" s="40"/>
      <c r="J29" s="40"/>
      <c r="K29" s="40"/>
      <c r="L29" s="324">
        <v>0.21</v>
      </c>
      <c r="M29" s="323"/>
      <c r="N29" s="323"/>
      <c r="O29" s="323"/>
      <c r="P29" s="323"/>
      <c r="Q29" s="40"/>
      <c r="R29" s="40"/>
      <c r="S29" s="40"/>
      <c r="T29" s="40"/>
      <c r="U29" s="40"/>
      <c r="V29" s="40"/>
      <c r="W29" s="322">
        <f>ROUND(AZ54,2)</f>
        <v>0</v>
      </c>
      <c r="X29" s="323"/>
      <c r="Y29" s="323"/>
      <c r="Z29" s="323"/>
      <c r="AA29" s="323"/>
      <c r="AB29" s="323"/>
      <c r="AC29" s="323"/>
      <c r="AD29" s="323"/>
      <c r="AE29" s="323"/>
      <c r="AF29" s="40"/>
      <c r="AG29" s="40"/>
      <c r="AH29" s="40"/>
      <c r="AI29" s="40"/>
      <c r="AJ29" s="40"/>
      <c r="AK29" s="322">
        <f>ROUND(AV54,2)</f>
        <v>0</v>
      </c>
      <c r="AL29" s="323"/>
      <c r="AM29" s="323"/>
      <c r="AN29" s="323"/>
      <c r="AO29" s="323"/>
      <c r="AP29" s="40"/>
      <c r="AQ29" s="40"/>
      <c r="AR29" s="41"/>
      <c r="BE29" s="331"/>
    </row>
    <row r="30" spans="2:57" s="3" customFormat="1" ht="14.45" customHeight="1">
      <c r="B30" s="39"/>
      <c r="C30" s="40"/>
      <c r="D30" s="40"/>
      <c r="E30" s="40"/>
      <c r="F30" s="28" t="s">
        <v>50</v>
      </c>
      <c r="G30" s="40"/>
      <c r="H30" s="40"/>
      <c r="I30" s="40"/>
      <c r="J30" s="40"/>
      <c r="K30" s="40"/>
      <c r="L30" s="324">
        <v>0.15</v>
      </c>
      <c r="M30" s="323"/>
      <c r="N30" s="323"/>
      <c r="O30" s="323"/>
      <c r="P30" s="323"/>
      <c r="Q30" s="40"/>
      <c r="R30" s="40"/>
      <c r="S30" s="40"/>
      <c r="T30" s="40"/>
      <c r="U30" s="40"/>
      <c r="V30" s="40"/>
      <c r="W30" s="322">
        <f>ROUND(BA54,2)</f>
        <v>0</v>
      </c>
      <c r="X30" s="323"/>
      <c r="Y30" s="323"/>
      <c r="Z30" s="323"/>
      <c r="AA30" s="323"/>
      <c r="AB30" s="323"/>
      <c r="AC30" s="323"/>
      <c r="AD30" s="323"/>
      <c r="AE30" s="323"/>
      <c r="AF30" s="40"/>
      <c r="AG30" s="40"/>
      <c r="AH30" s="40"/>
      <c r="AI30" s="40"/>
      <c r="AJ30" s="40"/>
      <c r="AK30" s="322">
        <f>ROUND(AW54,2)</f>
        <v>0</v>
      </c>
      <c r="AL30" s="323"/>
      <c r="AM30" s="323"/>
      <c r="AN30" s="323"/>
      <c r="AO30" s="323"/>
      <c r="AP30" s="40"/>
      <c r="AQ30" s="40"/>
      <c r="AR30" s="41"/>
      <c r="BE30" s="331"/>
    </row>
    <row r="31" spans="2:57" s="3" customFormat="1" ht="14.45" customHeight="1" hidden="1">
      <c r="B31" s="39"/>
      <c r="C31" s="40"/>
      <c r="D31" s="40"/>
      <c r="E31" s="40"/>
      <c r="F31" s="28" t="s">
        <v>51</v>
      </c>
      <c r="G31" s="40"/>
      <c r="H31" s="40"/>
      <c r="I31" s="40"/>
      <c r="J31" s="40"/>
      <c r="K31" s="40"/>
      <c r="L31" s="324">
        <v>0.21</v>
      </c>
      <c r="M31" s="323"/>
      <c r="N31" s="323"/>
      <c r="O31" s="323"/>
      <c r="P31" s="323"/>
      <c r="Q31" s="40"/>
      <c r="R31" s="40"/>
      <c r="S31" s="40"/>
      <c r="T31" s="40"/>
      <c r="U31" s="40"/>
      <c r="V31" s="40"/>
      <c r="W31" s="322">
        <f>ROUND(BB54,2)</f>
        <v>0</v>
      </c>
      <c r="X31" s="323"/>
      <c r="Y31" s="323"/>
      <c r="Z31" s="323"/>
      <c r="AA31" s="323"/>
      <c r="AB31" s="323"/>
      <c r="AC31" s="323"/>
      <c r="AD31" s="323"/>
      <c r="AE31" s="323"/>
      <c r="AF31" s="40"/>
      <c r="AG31" s="40"/>
      <c r="AH31" s="40"/>
      <c r="AI31" s="40"/>
      <c r="AJ31" s="40"/>
      <c r="AK31" s="322">
        <v>0</v>
      </c>
      <c r="AL31" s="323"/>
      <c r="AM31" s="323"/>
      <c r="AN31" s="323"/>
      <c r="AO31" s="323"/>
      <c r="AP31" s="40"/>
      <c r="AQ31" s="40"/>
      <c r="AR31" s="41"/>
      <c r="BE31" s="331"/>
    </row>
    <row r="32" spans="2:57" s="3" customFormat="1" ht="14.45" customHeight="1" hidden="1">
      <c r="B32" s="39"/>
      <c r="C32" s="40"/>
      <c r="D32" s="40"/>
      <c r="E32" s="40"/>
      <c r="F32" s="28" t="s">
        <v>52</v>
      </c>
      <c r="G32" s="40"/>
      <c r="H32" s="40"/>
      <c r="I32" s="40"/>
      <c r="J32" s="40"/>
      <c r="K32" s="40"/>
      <c r="L32" s="324">
        <v>0.15</v>
      </c>
      <c r="M32" s="323"/>
      <c r="N32" s="323"/>
      <c r="O32" s="323"/>
      <c r="P32" s="323"/>
      <c r="Q32" s="40"/>
      <c r="R32" s="40"/>
      <c r="S32" s="40"/>
      <c r="T32" s="40"/>
      <c r="U32" s="40"/>
      <c r="V32" s="40"/>
      <c r="W32" s="322">
        <f>ROUND(BC54,2)</f>
        <v>0</v>
      </c>
      <c r="X32" s="323"/>
      <c r="Y32" s="323"/>
      <c r="Z32" s="323"/>
      <c r="AA32" s="323"/>
      <c r="AB32" s="323"/>
      <c r="AC32" s="323"/>
      <c r="AD32" s="323"/>
      <c r="AE32" s="323"/>
      <c r="AF32" s="40"/>
      <c r="AG32" s="40"/>
      <c r="AH32" s="40"/>
      <c r="AI32" s="40"/>
      <c r="AJ32" s="40"/>
      <c r="AK32" s="322">
        <v>0</v>
      </c>
      <c r="AL32" s="323"/>
      <c r="AM32" s="323"/>
      <c r="AN32" s="323"/>
      <c r="AO32" s="323"/>
      <c r="AP32" s="40"/>
      <c r="AQ32" s="40"/>
      <c r="AR32" s="41"/>
      <c r="BE32" s="331"/>
    </row>
    <row r="33" spans="2:44" s="3" customFormat="1" ht="14.45" customHeight="1" hidden="1">
      <c r="B33" s="39"/>
      <c r="C33" s="40"/>
      <c r="D33" s="40"/>
      <c r="E33" s="40"/>
      <c r="F33" s="28" t="s">
        <v>53</v>
      </c>
      <c r="G33" s="40"/>
      <c r="H33" s="40"/>
      <c r="I33" s="40"/>
      <c r="J33" s="40"/>
      <c r="K33" s="40"/>
      <c r="L33" s="324">
        <v>0</v>
      </c>
      <c r="M33" s="323"/>
      <c r="N33" s="323"/>
      <c r="O33" s="323"/>
      <c r="P33" s="323"/>
      <c r="Q33" s="40"/>
      <c r="R33" s="40"/>
      <c r="S33" s="40"/>
      <c r="T33" s="40"/>
      <c r="U33" s="40"/>
      <c r="V33" s="40"/>
      <c r="W33" s="322">
        <f>ROUND(BD54,2)</f>
        <v>0</v>
      </c>
      <c r="X33" s="323"/>
      <c r="Y33" s="323"/>
      <c r="Z33" s="323"/>
      <c r="AA33" s="323"/>
      <c r="AB33" s="323"/>
      <c r="AC33" s="323"/>
      <c r="AD33" s="323"/>
      <c r="AE33" s="323"/>
      <c r="AF33" s="40"/>
      <c r="AG33" s="40"/>
      <c r="AH33" s="40"/>
      <c r="AI33" s="40"/>
      <c r="AJ33" s="40"/>
      <c r="AK33" s="322">
        <v>0</v>
      </c>
      <c r="AL33" s="323"/>
      <c r="AM33" s="323"/>
      <c r="AN33" s="323"/>
      <c r="AO33" s="323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54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55</v>
      </c>
      <c r="U35" s="44"/>
      <c r="V35" s="44"/>
      <c r="W35" s="44"/>
      <c r="X35" s="325" t="s">
        <v>56</v>
      </c>
      <c r="Y35" s="326"/>
      <c r="Z35" s="326"/>
      <c r="AA35" s="326"/>
      <c r="AB35" s="326"/>
      <c r="AC35" s="44"/>
      <c r="AD35" s="44"/>
      <c r="AE35" s="44"/>
      <c r="AF35" s="44"/>
      <c r="AG35" s="44"/>
      <c r="AH35" s="44"/>
      <c r="AI35" s="44"/>
      <c r="AJ35" s="44"/>
      <c r="AK35" s="327">
        <f>SUM(AK26:AK33)</f>
        <v>0</v>
      </c>
      <c r="AL35" s="326"/>
      <c r="AM35" s="326"/>
      <c r="AN35" s="326"/>
      <c r="AO35" s="328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7613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1" t="str">
        <f>K6</f>
        <v>II/240 a II/101, přel. silnic v úseku D7-D8, II.etapa, napojení  nové tech. infrastruktury, SO430 Veřejné osvětlení</v>
      </c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22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Kralupy nad Vltavou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24</v>
      </c>
      <c r="AJ47" s="35"/>
      <c r="AK47" s="35"/>
      <c r="AL47" s="35"/>
      <c r="AM47" s="313" t="str">
        <f>IF(AN8="","",AN8)</f>
        <v>20. 2. 2019</v>
      </c>
      <c r="AN47" s="313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25.7" customHeight="1">
      <c r="A49" s="33"/>
      <c r="B49" s="34"/>
      <c r="C49" s="28" t="s">
        <v>26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VPÚ DECO PRAHA a.s.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34</v>
      </c>
      <c r="AJ49" s="35"/>
      <c r="AK49" s="35"/>
      <c r="AL49" s="35"/>
      <c r="AM49" s="314" t="str">
        <f>IF(E17="","",E17)</f>
        <v>METROPROJEKT Praha a.s.</v>
      </c>
      <c r="AN49" s="315"/>
      <c r="AO49" s="315"/>
      <c r="AP49" s="315"/>
      <c r="AQ49" s="35"/>
      <c r="AR49" s="38"/>
      <c r="AS49" s="316" t="s">
        <v>58</v>
      </c>
      <c r="AT49" s="317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32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39</v>
      </c>
      <c r="AJ50" s="35"/>
      <c r="AK50" s="35"/>
      <c r="AL50" s="35"/>
      <c r="AM50" s="314" t="str">
        <f>IF(E20="","",E20)</f>
        <v xml:space="preserve"> </v>
      </c>
      <c r="AN50" s="315"/>
      <c r="AO50" s="315"/>
      <c r="AP50" s="315"/>
      <c r="AQ50" s="35"/>
      <c r="AR50" s="38"/>
      <c r="AS50" s="318"/>
      <c r="AT50" s="319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0"/>
      <c r="AT51" s="321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02" t="s">
        <v>59</v>
      </c>
      <c r="D52" s="303"/>
      <c r="E52" s="303"/>
      <c r="F52" s="303"/>
      <c r="G52" s="303"/>
      <c r="H52" s="65"/>
      <c r="I52" s="304" t="s">
        <v>60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5" t="s">
        <v>61</v>
      </c>
      <c r="AH52" s="303"/>
      <c r="AI52" s="303"/>
      <c r="AJ52" s="303"/>
      <c r="AK52" s="303"/>
      <c r="AL52" s="303"/>
      <c r="AM52" s="303"/>
      <c r="AN52" s="304" t="s">
        <v>62</v>
      </c>
      <c r="AO52" s="303"/>
      <c r="AP52" s="303"/>
      <c r="AQ52" s="66" t="s">
        <v>63</v>
      </c>
      <c r="AR52" s="38"/>
      <c r="AS52" s="67" t="s">
        <v>64</v>
      </c>
      <c r="AT52" s="68" t="s">
        <v>65</v>
      </c>
      <c r="AU52" s="68" t="s">
        <v>66</v>
      </c>
      <c r="AV52" s="68" t="s">
        <v>67</v>
      </c>
      <c r="AW52" s="68" t="s">
        <v>68</v>
      </c>
      <c r="AX52" s="68" t="s">
        <v>69</v>
      </c>
      <c r="AY52" s="68" t="s">
        <v>70</v>
      </c>
      <c r="AZ52" s="68" t="s">
        <v>71</v>
      </c>
      <c r="BA52" s="68" t="s">
        <v>72</v>
      </c>
      <c r="BB52" s="68" t="s">
        <v>73</v>
      </c>
      <c r="BC52" s="68" t="s">
        <v>74</v>
      </c>
      <c r="BD52" s="69" t="s">
        <v>75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76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9">
        <f>ROUND(AG55,2)</f>
        <v>0</v>
      </c>
      <c r="AH54" s="309"/>
      <c r="AI54" s="309"/>
      <c r="AJ54" s="309"/>
      <c r="AK54" s="309"/>
      <c r="AL54" s="309"/>
      <c r="AM54" s="309"/>
      <c r="AN54" s="310">
        <f>SUM(AG54,AT54)</f>
        <v>0</v>
      </c>
      <c r="AO54" s="310"/>
      <c r="AP54" s="310"/>
      <c r="AQ54" s="77" t="s">
        <v>40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77</v>
      </c>
      <c r="BT54" s="83" t="s">
        <v>78</v>
      </c>
      <c r="BV54" s="83" t="s">
        <v>79</v>
      </c>
      <c r="BW54" s="83" t="s">
        <v>5</v>
      </c>
      <c r="BX54" s="83" t="s">
        <v>80</v>
      </c>
      <c r="CL54" s="83" t="s">
        <v>19</v>
      </c>
    </row>
    <row r="55" spans="1:90" s="7" customFormat="1" ht="37.5" customHeight="1">
      <c r="A55" s="84" t="s">
        <v>81</v>
      </c>
      <c r="B55" s="85"/>
      <c r="C55" s="86"/>
      <c r="D55" s="308" t="s">
        <v>14</v>
      </c>
      <c r="E55" s="308"/>
      <c r="F55" s="308"/>
      <c r="G55" s="308"/>
      <c r="H55" s="308"/>
      <c r="I55" s="87"/>
      <c r="J55" s="308" t="s">
        <v>17</v>
      </c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6">
        <f>'7613 - II-240 a II-101, p...'!J28</f>
        <v>0</v>
      </c>
      <c r="AH55" s="307"/>
      <c r="AI55" s="307"/>
      <c r="AJ55" s="307"/>
      <c r="AK55" s="307"/>
      <c r="AL55" s="307"/>
      <c r="AM55" s="307"/>
      <c r="AN55" s="306">
        <f>SUM(AG55,AT55)</f>
        <v>0</v>
      </c>
      <c r="AO55" s="307"/>
      <c r="AP55" s="307"/>
      <c r="AQ55" s="88" t="s">
        <v>82</v>
      </c>
      <c r="AR55" s="89"/>
      <c r="AS55" s="90">
        <v>0</v>
      </c>
      <c r="AT55" s="91">
        <f>ROUND(SUM(AV55:AW55),2)</f>
        <v>0</v>
      </c>
      <c r="AU55" s="92">
        <f>'7613 - II-240 a II-101, p...'!P78</f>
        <v>0</v>
      </c>
      <c r="AV55" s="91">
        <f>'7613 - II-240 a II-101, p...'!J31</f>
        <v>0</v>
      </c>
      <c r="AW55" s="91">
        <f>'7613 - II-240 a II-101, p...'!J32</f>
        <v>0</v>
      </c>
      <c r="AX55" s="91">
        <f>'7613 - II-240 a II-101, p...'!J33</f>
        <v>0</v>
      </c>
      <c r="AY55" s="91">
        <f>'7613 - II-240 a II-101, p...'!J34</f>
        <v>0</v>
      </c>
      <c r="AZ55" s="91">
        <f>'7613 - II-240 a II-101, p...'!F31</f>
        <v>0</v>
      </c>
      <c r="BA55" s="91">
        <f>'7613 - II-240 a II-101, p...'!F32</f>
        <v>0</v>
      </c>
      <c r="BB55" s="91">
        <f>'7613 - II-240 a II-101, p...'!F33</f>
        <v>0</v>
      </c>
      <c r="BC55" s="91">
        <f>'7613 - II-240 a II-101, p...'!F34</f>
        <v>0</v>
      </c>
      <c r="BD55" s="93">
        <f>'7613 - II-240 a II-101, p...'!F35</f>
        <v>0</v>
      </c>
      <c r="BT55" s="94" t="s">
        <v>83</v>
      </c>
      <c r="BU55" s="94" t="s">
        <v>84</v>
      </c>
      <c r="BV55" s="94" t="s">
        <v>79</v>
      </c>
      <c r="BW55" s="94" t="s">
        <v>5</v>
      </c>
      <c r="BX55" s="94" t="s">
        <v>80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m9b5HD5yy3WSC4EztE9rge42dAETpkctigCPGcz8MSbmKVCjnbCnP2Y2v1jHEagkom0pDdY2HFBAYug7lxJSeA==" saltValue="hNhGuG2pd2015E2f0Zi73vi+gVevqyYIQ3i3qslwP3yIQdC0Zl+zRaM+yK8POeybsgp+MSq1Xf7jXPn2uvKHD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7613 - II-240 a II-101,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5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85</v>
      </c>
    </row>
    <row r="4" spans="2:46" s="1" customFormat="1" ht="24.95" customHeight="1">
      <c r="B4" s="19"/>
      <c r="D4" s="99" t="s">
        <v>86</v>
      </c>
      <c r="I4" s="95"/>
      <c r="L4" s="19"/>
      <c r="M4" s="100" t="s">
        <v>10</v>
      </c>
      <c r="AT4" s="16" t="s">
        <v>4</v>
      </c>
    </row>
    <row r="5" spans="2:12" s="1" customFormat="1" ht="6.95" customHeight="1">
      <c r="B5" s="19"/>
      <c r="I5" s="95"/>
      <c r="L5" s="19"/>
    </row>
    <row r="6" spans="1:31" s="2" customFormat="1" ht="12" customHeight="1">
      <c r="A6" s="33"/>
      <c r="B6" s="38"/>
      <c r="C6" s="33"/>
      <c r="D6" s="101" t="s">
        <v>16</v>
      </c>
      <c r="E6" s="33"/>
      <c r="F6" s="33"/>
      <c r="G6" s="33"/>
      <c r="H6" s="33"/>
      <c r="I6" s="102"/>
      <c r="J6" s="33"/>
      <c r="K6" s="33"/>
      <c r="L6" s="10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24.75" customHeight="1">
      <c r="A7" s="33"/>
      <c r="B7" s="38"/>
      <c r="C7" s="33"/>
      <c r="D7" s="33"/>
      <c r="E7" s="341" t="s">
        <v>17</v>
      </c>
      <c r="F7" s="342"/>
      <c r="G7" s="342"/>
      <c r="H7" s="342"/>
      <c r="I7" s="102"/>
      <c r="J7" s="33"/>
      <c r="K7" s="33"/>
      <c r="L7" s="10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8"/>
      <c r="C8" s="33"/>
      <c r="D8" s="33"/>
      <c r="E8" s="33"/>
      <c r="F8" s="33"/>
      <c r="G8" s="33"/>
      <c r="H8" s="33"/>
      <c r="I8" s="102"/>
      <c r="J8" s="33"/>
      <c r="K8" s="33"/>
      <c r="L8" s="10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1" t="s">
        <v>18</v>
      </c>
      <c r="E9" s="33"/>
      <c r="F9" s="104" t="s">
        <v>19</v>
      </c>
      <c r="G9" s="33"/>
      <c r="H9" s="33"/>
      <c r="I9" s="105" t="s">
        <v>20</v>
      </c>
      <c r="J9" s="104" t="s">
        <v>21</v>
      </c>
      <c r="K9" s="33"/>
      <c r="L9" s="10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1" t="s">
        <v>22</v>
      </c>
      <c r="E10" s="33"/>
      <c r="F10" s="104" t="s">
        <v>23</v>
      </c>
      <c r="G10" s="33"/>
      <c r="H10" s="33"/>
      <c r="I10" s="105" t="s">
        <v>24</v>
      </c>
      <c r="J10" s="106" t="str">
        <f>'Rekapitulace stavby'!AN8</f>
        <v>20. 2. 2019</v>
      </c>
      <c r="K10" s="33"/>
      <c r="L10" s="10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02"/>
      <c r="J11" s="33"/>
      <c r="K11" s="33"/>
      <c r="L11" s="10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1" t="s">
        <v>26</v>
      </c>
      <c r="E12" s="33"/>
      <c r="F12" s="33"/>
      <c r="G12" s="33"/>
      <c r="H12" s="33"/>
      <c r="I12" s="105" t="s">
        <v>27</v>
      </c>
      <c r="J12" s="104" t="s">
        <v>28</v>
      </c>
      <c r="K12" s="33"/>
      <c r="L12" s="10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4" t="s">
        <v>29</v>
      </c>
      <c r="F13" s="33"/>
      <c r="G13" s="33"/>
      <c r="H13" s="33"/>
      <c r="I13" s="105" t="s">
        <v>30</v>
      </c>
      <c r="J13" s="104" t="s">
        <v>31</v>
      </c>
      <c r="K13" s="33"/>
      <c r="L13" s="10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02"/>
      <c r="J14" s="33"/>
      <c r="K14" s="33"/>
      <c r="L14" s="10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1" t="s">
        <v>32</v>
      </c>
      <c r="E15" s="33"/>
      <c r="F15" s="33"/>
      <c r="G15" s="33"/>
      <c r="H15" s="33"/>
      <c r="I15" s="105" t="s">
        <v>27</v>
      </c>
      <c r="J15" s="29" t="str">
        <f>'Rekapitulace stavby'!AN13</f>
        <v>Vyplň údaj</v>
      </c>
      <c r="K15" s="33"/>
      <c r="L15" s="10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43" t="str">
        <f>'Rekapitulace stavby'!E14</f>
        <v>Vyplň údaj</v>
      </c>
      <c r="F16" s="344"/>
      <c r="G16" s="344"/>
      <c r="H16" s="344"/>
      <c r="I16" s="105" t="s">
        <v>30</v>
      </c>
      <c r="J16" s="29" t="str">
        <f>'Rekapitulace stavby'!AN14</f>
        <v>Vyplň údaj</v>
      </c>
      <c r="K16" s="33"/>
      <c r="L16" s="10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02"/>
      <c r="J17" s="33"/>
      <c r="K17" s="33"/>
      <c r="L17" s="10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1" t="s">
        <v>34</v>
      </c>
      <c r="E18" s="33"/>
      <c r="F18" s="33"/>
      <c r="G18" s="33"/>
      <c r="H18" s="33"/>
      <c r="I18" s="105" t="s">
        <v>27</v>
      </c>
      <c r="J18" s="104" t="s">
        <v>35</v>
      </c>
      <c r="K18" s="33"/>
      <c r="L18" s="10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4" t="s">
        <v>36</v>
      </c>
      <c r="F19" s="33"/>
      <c r="G19" s="33"/>
      <c r="H19" s="33"/>
      <c r="I19" s="105" t="s">
        <v>30</v>
      </c>
      <c r="J19" s="104" t="s">
        <v>37</v>
      </c>
      <c r="K19" s="33"/>
      <c r="L19" s="10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02"/>
      <c r="J20" s="33"/>
      <c r="K20" s="33"/>
      <c r="L20" s="10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1" t="s">
        <v>39</v>
      </c>
      <c r="E21" s="33"/>
      <c r="F21" s="33"/>
      <c r="G21" s="33"/>
      <c r="H21" s="33"/>
      <c r="I21" s="105" t="s">
        <v>27</v>
      </c>
      <c r="J21" s="104" t="str">
        <f>IF('Rekapitulace stavby'!AN19="","",'Rekapitulace stavby'!AN19)</f>
        <v/>
      </c>
      <c r="K21" s="33"/>
      <c r="L21" s="10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4" t="str">
        <f>IF('Rekapitulace stavby'!E20="","",'Rekapitulace stavby'!E20)</f>
        <v xml:space="preserve"> </v>
      </c>
      <c r="F22" s="33"/>
      <c r="G22" s="33"/>
      <c r="H22" s="33"/>
      <c r="I22" s="105" t="s">
        <v>30</v>
      </c>
      <c r="J22" s="104" t="str">
        <f>IF('Rekapitulace stavby'!AN20="","",'Rekapitulace stavby'!AN20)</f>
        <v/>
      </c>
      <c r="K22" s="33"/>
      <c r="L22" s="10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02"/>
      <c r="J23" s="33"/>
      <c r="K23" s="33"/>
      <c r="L23" s="10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1" t="s">
        <v>42</v>
      </c>
      <c r="E24" s="33"/>
      <c r="F24" s="33"/>
      <c r="G24" s="33"/>
      <c r="H24" s="33"/>
      <c r="I24" s="102"/>
      <c r="J24" s="33"/>
      <c r="K24" s="33"/>
      <c r="L24" s="10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7.25" customHeight="1">
      <c r="A25" s="107"/>
      <c r="B25" s="108"/>
      <c r="C25" s="107"/>
      <c r="D25" s="107"/>
      <c r="E25" s="345" t="s">
        <v>43</v>
      </c>
      <c r="F25" s="345"/>
      <c r="G25" s="345"/>
      <c r="H25" s="345"/>
      <c r="I25" s="109"/>
      <c r="J25" s="107"/>
      <c r="K25" s="107"/>
      <c r="L25" s="110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02"/>
      <c r="J26" s="33"/>
      <c r="K26" s="33"/>
      <c r="L26" s="10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1"/>
      <c r="E27" s="111"/>
      <c r="F27" s="111"/>
      <c r="G27" s="111"/>
      <c r="H27" s="111"/>
      <c r="I27" s="112"/>
      <c r="J27" s="111"/>
      <c r="K27" s="111"/>
      <c r="L27" s="10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44</v>
      </c>
      <c r="E28" s="33"/>
      <c r="F28" s="33"/>
      <c r="G28" s="33"/>
      <c r="H28" s="33"/>
      <c r="I28" s="102"/>
      <c r="J28" s="114">
        <f>ROUND(J78,2)</f>
        <v>0</v>
      </c>
      <c r="K28" s="33"/>
      <c r="L28" s="10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2"/>
      <c r="J29" s="111"/>
      <c r="K29" s="111"/>
      <c r="L29" s="10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46</v>
      </c>
      <c r="G30" s="33"/>
      <c r="H30" s="33"/>
      <c r="I30" s="116" t="s">
        <v>45</v>
      </c>
      <c r="J30" s="115" t="s">
        <v>47</v>
      </c>
      <c r="K30" s="33"/>
      <c r="L30" s="10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7" t="s">
        <v>48</v>
      </c>
      <c r="E31" s="101" t="s">
        <v>49</v>
      </c>
      <c r="F31" s="118">
        <f>ROUND((SUM(BE78:BE174)),2)</f>
        <v>0</v>
      </c>
      <c r="G31" s="33"/>
      <c r="H31" s="33"/>
      <c r="I31" s="119">
        <v>0.21</v>
      </c>
      <c r="J31" s="118">
        <f>ROUND(((SUM(BE78:BE174))*I31),2)</f>
        <v>0</v>
      </c>
      <c r="K31" s="33"/>
      <c r="L31" s="10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1" t="s">
        <v>50</v>
      </c>
      <c r="F32" s="118">
        <f>ROUND((SUM(BF78:BF174)),2)</f>
        <v>0</v>
      </c>
      <c r="G32" s="33"/>
      <c r="H32" s="33"/>
      <c r="I32" s="119">
        <v>0.15</v>
      </c>
      <c r="J32" s="118">
        <f>ROUND(((SUM(BF78:BF174))*I32),2)</f>
        <v>0</v>
      </c>
      <c r="K32" s="33"/>
      <c r="L32" s="10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1" t="s">
        <v>51</v>
      </c>
      <c r="F33" s="118">
        <f>ROUND((SUM(BG78:BG174)),2)</f>
        <v>0</v>
      </c>
      <c r="G33" s="33"/>
      <c r="H33" s="33"/>
      <c r="I33" s="119">
        <v>0.21</v>
      </c>
      <c r="J33" s="118">
        <f>0</f>
        <v>0</v>
      </c>
      <c r="K33" s="33"/>
      <c r="L33" s="10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1" t="s">
        <v>52</v>
      </c>
      <c r="F34" s="118">
        <f>ROUND((SUM(BH78:BH174)),2)</f>
        <v>0</v>
      </c>
      <c r="G34" s="33"/>
      <c r="H34" s="33"/>
      <c r="I34" s="119">
        <v>0.15</v>
      </c>
      <c r="J34" s="118">
        <f>0</f>
        <v>0</v>
      </c>
      <c r="K34" s="33"/>
      <c r="L34" s="10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1" t="s">
        <v>53</v>
      </c>
      <c r="F35" s="118">
        <f>ROUND((SUM(BI78:BI174)),2)</f>
        <v>0</v>
      </c>
      <c r="G35" s="33"/>
      <c r="H35" s="33"/>
      <c r="I35" s="119">
        <v>0</v>
      </c>
      <c r="J35" s="118">
        <f>0</f>
        <v>0</v>
      </c>
      <c r="K35" s="33"/>
      <c r="L35" s="10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102"/>
      <c r="J36" s="33"/>
      <c r="K36" s="33"/>
      <c r="L36" s="10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20"/>
      <c r="D37" s="121" t="s">
        <v>54</v>
      </c>
      <c r="E37" s="122"/>
      <c r="F37" s="122"/>
      <c r="G37" s="123" t="s">
        <v>55</v>
      </c>
      <c r="H37" s="124" t="s">
        <v>56</v>
      </c>
      <c r="I37" s="125"/>
      <c r="J37" s="126">
        <f>SUM(J28:J35)</f>
        <v>0</v>
      </c>
      <c r="K37" s="127"/>
      <c r="L37" s="10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8"/>
      <c r="C38" s="129"/>
      <c r="D38" s="129"/>
      <c r="E38" s="129"/>
      <c r="F38" s="129"/>
      <c r="G38" s="129"/>
      <c r="H38" s="129"/>
      <c r="I38" s="130"/>
      <c r="J38" s="129"/>
      <c r="K38" s="129"/>
      <c r="L38" s="10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10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87</v>
      </c>
      <c r="D43" s="35"/>
      <c r="E43" s="35"/>
      <c r="F43" s="35"/>
      <c r="G43" s="35"/>
      <c r="H43" s="35"/>
      <c r="I43" s="102"/>
      <c r="J43" s="35"/>
      <c r="K43" s="35"/>
      <c r="L43" s="10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102"/>
      <c r="J44" s="35"/>
      <c r="K44" s="35"/>
      <c r="L44" s="10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102"/>
      <c r="J45" s="35"/>
      <c r="K45" s="35"/>
      <c r="L45" s="10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24.75" customHeight="1">
      <c r="A46" s="33"/>
      <c r="B46" s="34"/>
      <c r="C46" s="35"/>
      <c r="D46" s="35"/>
      <c r="E46" s="311" t="str">
        <f>E7</f>
        <v>II/240 a II/101, přel. silnic v úseku D7-D8, II.etapa, napojení  nové tech. infrastruktury, SO430 Veřejné osvětlení</v>
      </c>
      <c r="F46" s="346"/>
      <c r="G46" s="346"/>
      <c r="H46" s="346"/>
      <c r="I46" s="102"/>
      <c r="J46" s="35"/>
      <c r="K46" s="35"/>
      <c r="L46" s="10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102"/>
      <c r="J47" s="35"/>
      <c r="K47" s="35"/>
      <c r="L47" s="10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22</v>
      </c>
      <c r="D48" s="35"/>
      <c r="E48" s="35"/>
      <c r="F48" s="26" t="str">
        <f>F10</f>
        <v>Kralupy nad Vltavou</v>
      </c>
      <c r="G48" s="35"/>
      <c r="H48" s="35"/>
      <c r="I48" s="105" t="s">
        <v>24</v>
      </c>
      <c r="J48" s="58" t="str">
        <f>IF(J10="","",J10)</f>
        <v>20. 2. 2019</v>
      </c>
      <c r="K48" s="35"/>
      <c r="L48" s="10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102"/>
      <c r="J49" s="35"/>
      <c r="K49" s="35"/>
      <c r="L49" s="10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25.7" customHeight="1">
      <c r="A50" s="33"/>
      <c r="B50" s="34"/>
      <c r="C50" s="28" t="s">
        <v>26</v>
      </c>
      <c r="D50" s="35"/>
      <c r="E50" s="35"/>
      <c r="F50" s="26" t="str">
        <f>E13</f>
        <v>VPÚ DECO PRAHA a.s.</v>
      </c>
      <c r="G50" s="35"/>
      <c r="H50" s="35"/>
      <c r="I50" s="105" t="s">
        <v>34</v>
      </c>
      <c r="J50" s="31" t="str">
        <f>E19</f>
        <v>METROPROJEKT Praha a.s.</v>
      </c>
      <c r="K50" s="35"/>
      <c r="L50" s="10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2" customHeight="1">
      <c r="A51" s="33"/>
      <c r="B51" s="34"/>
      <c r="C51" s="28" t="s">
        <v>32</v>
      </c>
      <c r="D51" s="35"/>
      <c r="E51" s="35"/>
      <c r="F51" s="26" t="str">
        <f>IF(E16="","",E16)</f>
        <v>Vyplň údaj</v>
      </c>
      <c r="G51" s="35"/>
      <c r="H51" s="35"/>
      <c r="I51" s="105" t="s">
        <v>39</v>
      </c>
      <c r="J51" s="31" t="str">
        <f>E22</f>
        <v xml:space="preserve"> </v>
      </c>
      <c r="K51" s="35"/>
      <c r="L51" s="10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102"/>
      <c r="J52" s="35"/>
      <c r="K52" s="35"/>
      <c r="L52" s="10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34" t="s">
        <v>88</v>
      </c>
      <c r="D53" s="135"/>
      <c r="E53" s="135"/>
      <c r="F53" s="135"/>
      <c r="G53" s="135"/>
      <c r="H53" s="135"/>
      <c r="I53" s="136"/>
      <c r="J53" s="137" t="s">
        <v>89</v>
      </c>
      <c r="K53" s="135"/>
      <c r="L53" s="10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102"/>
      <c r="J54" s="35"/>
      <c r="K54" s="35"/>
      <c r="L54" s="10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38" t="s">
        <v>76</v>
      </c>
      <c r="D55" s="35"/>
      <c r="E55" s="35"/>
      <c r="F55" s="35"/>
      <c r="G55" s="35"/>
      <c r="H55" s="35"/>
      <c r="I55" s="102"/>
      <c r="J55" s="76">
        <f>J78</f>
        <v>0</v>
      </c>
      <c r="K55" s="35"/>
      <c r="L55" s="10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90</v>
      </c>
    </row>
    <row r="56" spans="2:12" s="9" customFormat="1" ht="24.95" customHeight="1">
      <c r="B56" s="139"/>
      <c r="C56" s="140"/>
      <c r="D56" s="141" t="s">
        <v>91</v>
      </c>
      <c r="E56" s="142"/>
      <c r="F56" s="142"/>
      <c r="G56" s="142"/>
      <c r="H56" s="142"/>
      <c r="I56" s="143"/>
      <c r="J56" s="144">
        <f>J79</f>
        <v>0</v>
      </c>
      <c r="K56" s="140"/>
      <c r="L56" s="145"/>
    </row>
    <row r="57" spans="2:12" s="10" customFormat="1" ht="19.9" customHeight="1">
      <c r="B57" s="146"/>
      <c r="C57" s="147"/>
      <c r="D57" s="148" t="s">
        <v>92</v>
      </c>
      <c r="E57" s="149"/>
      <c r="F57" s="149"/>
      <c r="G57" s="149"/>
      <c r="H57" s="149"/>
      <c r="I57" s="150"/>
      <c r="J57" s="151">
        <f>J80</f>
        <v>0</v>
      </c>
      <c r="K57" s="147"/>
      <c r="L57" s="152"/>
    </row>
    <row r="58" spans="2:12" s="10" customFormat="1" ht="19.9" customHeight="1">
      <c r="B58" s="146"/>
      <c r="C58" s="147"/>
      <c r="D58" s="148" t="s">
        <v>93</v>
      </c>
      <c r="E58" s="149"/>
      <c r="F58" s="149"/>
      <c r="G58" s="149"/>
      <c r="H58" s="149"/>
      <c r="I58" s="150"/>
      <c r="J58" s="151">
        <f>J100</f>
        <v>0</v>
      </c>
      <c r="K58" s="147"/>
      <c r="L58" s="152"/>
    </row>
    <row r="59" spans="2:12" s="10" customFormat="1" ht="14.85" customHeight="1">
      <c r="B59" s="146"/>
      <c r="C59" s="147"/>
      <c r="D59" s="148" t="s">
        <v>94</v>
      </c>
      <c r="E59" s="149"/>
      <c r="F59" s="149"/>
      <c r="G59" s="149"/>
      <c r="H59" s="149"/>
      <c r="I59" s="150"/>
      <c r="J59" s="151">
        <f>J160</f>
        <v>0</v>
      </c>
      <c r="K59" s="147"/>
      <c r="L59" s="152"/>
    </row>
    <row r="60" spans="2:12" s="9" customFormat="1" ht="24.95" customHeight="1">
      <c r="B60" s="139"/>
      <c r="C60" s="140"/>
      <c r="D60" s="141" t="s">
        <v>95</v>
      </c>
      <c r="E60" s="142"/>
      <c r="F60" s="142"/>
      <c r="G60" s="142"/>
      <c r="H60" s="142"/>
      <c r="I60" s="143"/>
      <c r="J60" s="144">
        <f>J163</f>
        <v>0</v>
      </c>
      <c r="K60" s="140"/>
      <c r="L60" s="145"/>
    </row>
    <row r="61" spans="1:31" s="2" customFormat="1" ht="21.75" customHeight="1">
      <c r="A61" s="33"/>
      <c r="B61" s="34"/>
      <c r="C61" s="35"/>
      <c r="D61" s="35"/>
      <c r="E61" s="35"/>
      <c r="F61" s="35"/>
      <c r="G61" s="35"/>
      <c r="H61" s="35"/>
      <c r="I61" s="102"/>
      <c r="J61" s="35"/>
      <c r="K61" s="35"/>
      <c r="L61" s="10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6.95" customHeight="1">
      <c r="A62" s="33"/>
      <c r="B62" s="46"/>
      <c r="C62" s="47"/>
      <c r="D62" s="47"/>
      <c r="E62" s="47"/>
      <c r="F62" s="47"/>
      <c r="G62" s="47"/>
      <c r="H62" s="47"/>
      <c r="I62" s="130"/>
      <c r="J62" s="47"/>
      <c r="K62" s="47"/>
      <c r="L62" s="10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6" spans="1:31" s="2" customFormat="1" ht="6.95" customHeight="1">
      <c r="A66" s="33"/>
      <c r="B66" s="48"/>
      <c r="C66" s="49"/>
      <c r="D66" s="49"/>
      <c r="E66" s="49"/>
      <c r="F66" s="49"/>
      <c r="G66" s="49"/>
      <c r="H66" s="49"/>
      <c r="I66" s="133"/>
      <c r="J66" s="49"/>
      <c r="K66" s="49"/>
      <c r="L66" s="10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24.95" customHeight="1">
      <c r="A67" s="33"/>
      <c r="B67" s="34"/>
      <c r="C67" s="22" t="s">
        <v>96</v>
      </c>
      <c r="D67" s="35"/>
      <c r="E67" s="35"/>
      <c r="F67" s="35"/>
      <c r="G67" s="35"/>
      <c r="H67" s="35"/>
      <c r="I67" s="102"/>
      <c r="J67" s="35"/>
      <c r="K67" s="35"/>
      <c r="L67" s="10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102"/>
      <c r="J68" s="35"/>
      <c r="K68" s="35"/>
      <c r="L68" s="10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16</v>
      </c>
      <c r="D69" s="35"/>
      <c r="E69" s="35"/>
      <c r="F69" s="35"/>
      <c r="G69" s="35"/>
      <c r="H69" s="35"/>
      <c r="I69" s="102"/>
      <c r="J69" s="35"/>
      <c r="K69" s="35"/>
      <c r="L69" s="10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75" customHeight="1">
      <c r="A70" s="33"/>
      <c r="B70" s="34"/>
      <c r="C70" s="35"/>
      <c r="D70" s="35"/>
      <c r="E70" s="311" t="str">
        <f>E7</f>
        <v>II/240 a II/101, přel. silnic v úseku D7-D8, II.etapa, napojení  nové tech. infrastruktury, SO430 Veřejné osvětlení</v>
      </c>
      <c r="F70" s="346"/>
      <c r="G70" s="346"/>
      <c r="H70" s="346"/>
      <c r="I70" s="102"/>
      <c r="J70" s="35"/>
      <c r="K70" s="35"/>
      <c r="L70" s="10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102"/>
      <c r="J71" s="35"/>
      <c r="K71" s="35"/>
      <c r="L71" s="10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22</v>
      </c>
      <c r="D72" s="35"/>
      <c r="E72" s="35"/>
      <c r="F72" s="26" t="str">
        <f>F10</f>
        <v>Kralupy nad Vltavou</v>
      </c>
      <c r="G72" s="35"/>
      <c r="H72" s="35"/>
      <c r="I72" s="105" t="s">
        <v>24</v>
      </c>
      <c r="J72" s="58" t="str">
        <f>IF(J10="","",J10)</f>
        <v>20. 2. 2019</v>
      </c>
      <c r="K72" s="35"/>
      <c r="L72" s="10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5"/>
      <c r="D73" s="35"/>
      <c r="E73" s="35"/>
      <c r="F73" s="35"/>
      <c r="G73" s="35"/>
      <c r="H73" s="35"/>
      <c r="I73" s="102"/>
      <c r="J73" s="35"/>
      <c r="K73" s="35"/>
      <c r="L73" s="10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5.7" customHeight="1">
      <c r="A74" s="33"/>
      <c r="B74" s="34"/>
      <c r="C74" s="28" t="s">
        <v>26</v>
      </c>
      <c r="D74" s="35"/>
      <c r="E74" s="35"/>
      <c r="F74" s="26" t="str">
        <f>E13</f>
        <v>VPÚ DECO PRAHA a.s.</v>
      </c>
      <c r="G74" s="35"/>
      <c r="H74" s="35"/>
      <c r="I74" s="105" t="s">
        <v>34</v>
      </c>
      <c r="J74" s="31" t="str">
        <f>E19</f>
        <v>METROPROJEKT Praha a.s.</v>
      </c>
      <c r="K74" s="35"/>
      <c r="L74" s="10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2" customHeight="1">
      <c r="A75" s="33"/>
      <c r="B75" s="34"/>
      <c r="C75" s="28" t="s">
        <v>32</v>
      </c>
      <c r="D75" s="35"/>
      <c r="E75" s="35"/>
      <c r="F75" s="26" t="str">
        <f>IF(E16="","",E16)</f>
        <v>Vyplň údaj</v>
      </c>
      <c r="G75" s="35"/>
      <c r="H75" s="35"/>
      <c r="I75" s="105" t="s">
        <v>39</v>
      </c>
      <c r="J75" s="31" t="str">
        <f>E22</f>
        <v xml:space="preserve"> </v>
      </c>
      <c r="K75" s="35"/>
      <c r="L75" s="10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0.35" customHeight="1">
      <c r="A76" s="33"/>
      <c r="B76" s="34"/>
      <c r="C76" s="35"/>
      <c r="D76" s="35"/>
      <c r="E76" s="35"/>
      <c r="F76" s="35"/>
      <c r="G76" s="35"/>
      <c r="H76" s="35"/>
      <c r="I76" s="102"/>
      <c r="J76" s="35"/>
      <c r="K76" s="35"/>
      <c r="L76" s="10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1" customFormat="1" ht="29.25" customHeight="1">
      <c r="A77" s="153"/>
      <c r="B77" s="154"/>
      <c r="C77" s="155" t="s">
        <v>97</v>
      </c>
      <c r="D77" s="156" t="s">
        <v>63</v>
      </c>
      <c r="E77" s="156" t="s">
        <v>59</v>
      </c>
      <c r="F77" s="156" t="s">
        <v>60</v>
      </c>
      <c r="G77" s="156" t="s">
        <v>98</v>
      </c>
      <c r="H77" s="156" t="s">
        <v>99</v>
      </c>
      <c r="I77" s="157" t="s">
        <v>100</v>
      </c>
      <c r="J77" s="156" t="s">
        <v>89</v>
      </c>
      <c r="K77" s="158" t="s">
        <v>101</v>
      </c>
      <c r="L77" s="159"/>
      <c r="M77" s="67" t="s">
        <v>40</v>
      </c>
      <c r="N77" s="68" t="s">
        <v>48</v>
      </c>
      <c r="O77" s="68" t="s">
        <v>102</v>
      </c>
      <c r="P77" s="68" t="s">
        <v>103</v>
      </c>
      <c r="Q77" s="68" t="s">
        <v>104</v>
      </c>
      <c r="R77" s="68" t="s">
        <v>105</v>
      </c>
      <c r="S77" s="68" t="s">
        <v>106</v>
      </c>
      <c r="T77" s="69" t="s">
        <v>107</v>
      </c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</row>
    <row r="78" spans="1:63" s="2" customFormat="1" ht="22.9" customHeight="1">
      <c r="A78" s="33"/>
      <c r="B78" s="34"/>
      <c r="C78" s="74" t="s">
        <v>108</v>
      </c>
      <c r="D78" s="35"/>
      <c r="E78" s="35"/>
      <c r="F78" s="35"/>
      <c r="G78" s="35"/>
      <c r="H78" s="35"/>
      <c r="I78" s="102"/>
      <c r="J78" s="160">
        <f>BK78</f>
        <v>0</v>
      </c>
      <c r="K78" s="35"/>
      <c r="L78" s="38"/>
      <c r="M78" s="70"/>
      <c r="N78" s="161"/>
      <c r="O78" s="71"/>
      <c r="P78" s="162">
        <f>P79+P163</f>
        <v>0</v>
      </c>
      <c r="Q78" s="71"/>
      <c r="R78" s="162">
        <f>R79+R163</f>
        <v>34.525394</v>
      </c>
      <c r="S78" s="71"/>
      <c r="T78" s="163">
        <f>T79+T163</f>
        <v>48.735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T78" s="16" t="s">
        <v>77</v>
      </c>
      <c r="AU78" s="16" t="s">
        <v>90</v>
      </c>
      <c r="BK78" s="164">
        <f>BK79+BK163</f>
        <v>0</v>
      </c>
    </row>
    <row r="79" spans="2:63" s="12" customFormat="1" ht="25.9" customHeight="1">
      <c r="B79" s="165"/>
      <c r="C79" s="166"/>
      <c r="D79" s="167" t="s">
        <v>77</v>
      </c>
      <c r="E79" s="168" t="s">
        <v>109</v>
      </c>
      <c r="F79" s="168" t="s">
        <v>110</v>
      </c>
      <c r="G79" s="166"/>
      <c r="H79" s="166"/>
      <c r="I79" s="169"/>
      <c r="J79" s="170">
        <f>BK79</f>
        <v>0</v>
      </c>
      <c r="K79" s="166"/>
      <c r="L79" s="171"/>
      <c r="M79" s="172"/>
      <c r="N79" s="173"/>
      <c r="O79" s="173"/>
      <c r="P79" s="174">
        <f>P80+P100</f>
        <v>0</v>
      </c>
      <c r="Q79" s="173"/>
      <c r="R79" s="174">
        <f>R80+R100</f>
        <v>34.525394</v>
      </c>
      <c r="S79" s="173"/>
      <c r="T79" s="175">
        <f>T80+T100</f>
        <v>48.735</v>
      </c>
      <c r="AR79" s="176" t="s">
        <v>111</v>
      </c>
      <c r="AT79" s="177" t="s">
        <v>77</v>
      </c>
      <c r="AU79" s="177" t="s">
        <v>78</v>
      </c>
      <c r="AY79" s="176" t="s">
        <v>112</v>
      </c>
      <c r="BK79" s="178">
        <f>BK80+BK100</f>
        <v>0</v>
      </c>
    </row>
    <row r="80" spans="2:63" s="12" customFormat="1" ht="22.9" customHeight="1">
      <c r="B80" s="165"/>
      <c r="C80" s="166"/>
      <c r="D80" s="167" t="s">
        <v>77</v>
      </c>
      <c r="E80" s="179" t="s">
        <v>113</v>
      </c>
      <c r="F80" s="179" t="s">
        <v>114</v>
      </c>
      <c r="G80" s="166"/>
      <c r="H80" s="166"/>
      <c r="I80" s="169"/>
      <c r="J80" s="180">
        <f>BK80</f>
        <v>0</v>
      </c>
      <c r="K80" s="166"/>
      <c r="L80" s="171"/>
      <c r="M80" s="172"/>
      <c r="N80" s="173"/>
      <c r="O80" s="173"/>
      <c r="P80" s="174">
        <f>SUM(P81:P99)</f>
        <v>0</v>
      </c>
      <c r="Q80" s="173"/>
      <c r="R80" s="174">
        <f>SUM(R81:R99)</f>
        <v>1.1595199999999999</v>
      </c>
      <c r="S80" s="173"/>
      <c r="T80" s="175">
        <f>SUM(T81:T99)</f>
        <v>0</v>
      </c>
      <c r="AR80" s="176" t="s">
        <v>111</v>
      </c>
      <c r="AT80" s="177" t="s">
        <v>77</v>
      </c>
      <c r="AU80" s="177" t="s">
        <v>83</v>
      </c>
      <c r="AY80" s="176" t="s">
        <v>112</v>
      </c>
      <c r="BK80" s="178">
        <f>SUM(BK81:BK99)</f>
        <v>0</v>
      </c>
    </row>
    <row r="81" spans="1:65" s="2" customFormat="1" ht="21.75" customHeight="1">
      <c r="A81" s="33"/>
      <c r="B81" s="34"/>
      <c r="C81" s="181" t="s">
        <v>83</v>
      </c>
      <c r="D81" s="181" t="s">
        <v>115</v>
      </c>
      <c r="E81" s="182" t="s">
        <v>116</v>
      </c>
      <c r="F81" s="183" t="s">
        <v>117</v>
      </c>
      <c r="G81" s="184" t="s">
        <v>118</v>
      </c>
      <c r="H81" s="185">
        <v>4</v>
      </c>
      <c r="I81" s="186"/>
      <c r="J81" s="187">
        <f aca="true" t="shared" si="0" ref="J81:J97">ROUND(I81*H81,2)</f>
        <v>0</v>
      </c>
      <c r="K81" s="183" t="s">
        <v>119</v>
      </c>
      <c r="L81" s="38"/>
      <c r="M81" s="188" t="s">
        <v>40</v>
      </c>
      <c r="N81" s="189" t="s">
        <v>49</v>
      </c>
      <c r="O81" s="63"/>
      <c r="P81" s="190">
        <f aca="true" t="shared" si="1" ref="P81:P97">O81*H81</f>
        <v>0</v>
      </c>
      <c r="Q81" s="190">
        <v>0</v>
      </c>
      <c r="R81" s="190">
        <f aca="true" t="shared" si="2" ref="R81:R97">Q81*H81</f>
        <v>0</v>
      </c>
      <c r="S81" s="190">
        <v>0</v>
      </c>
      <c r="T81" s="191">
        <f aca="true" t="shared" si="3" ref="T81:T97">S81*H81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92" t="s">
        <v>120</v>
      </c>
      <c r="AT81" s="192" t="s">
        <v>115</v>
      </c>
      <c r="AU81" s="192" t="s">
        <v>85</v>
      </c>
      <c r="AY81" s="16" t="s">
        <v>112</v>
      </c>
      <c r="BE81" s="193">
        <f aca="true" t="shared" si="4" ref="BE81:BE97">IF(N81="základní",J81,0)</f>
        <v>0</v>
      </c>
      <c r="BF81" s="193">
        <f aca="true" t="shared" si="5" ref="BF81:BF97">IF(N81="snížená",J81,0)</f>
        <v>0</v>
      </c>
      <c r="BG81" s="193">
        <f aca="true" t="shared" si="6" ref="BG81:BG97">IF(N81="zákl. přenesená",J81,0)</f>
        <v>0</v>
      </c>
      <c r="BH81" s="193">
        <f aca="true" t="shared" si="7" ref="BH81:BH97">IF(N81="sníž. přenesená",J81,0)</f>
        <v>0</v>
      </c>
      <c r="BI81" s="193">
        <f aca="true" t="shared" si="8" ref="BI81:BI97">IF(N81="nulová",J81,0)</f>
        <v>0</v>
      </c>
      <c r="BJ81" s="16" t="s">
        <v>83</v>
      </c>
      <c r="BK81" s="193">
        <f aca="true" t="shared" si="9" ref="BK81:BK97">ROUND(I81*H81,2)</f>
        <v>0</v>
      </c>
      <c r="BL81" s="16" t="s">
        <v>120</v>
      </c>
      <c r="BM81" s="192" t="s">
        <v>121</v>
      </c>
    </row>
    <row r="82" spans="1:65" s="2" customFormat="1" ht="16.5" customHeight="1">
      <c r="A82" s="33"/>
      <c r="B82" s="34"/>
      <c r="C82" s="194" t="s">
        <v>85</v>
      </c>
      <c r="D82" s="194" t="s">
        <v>109</v>
      </c>
      <c r="E82" s="195" t="s">
        <v>122</v>
      </c>
      <c r="F82" s="196" t="s">
        <v>123</v>
      </c>
      <c r="G82" s="197" t="s">
        <v>118</v>
      </c>
      <c r="H82" s="198">
        <v>4</v>
      </c>
      <c r="I82" s="199"/>
      <c r="J82" s="200">
        <f t="shared" si="0"/>
        <v>0</v>
      </c>
      <c r="K82" s="196" t="s">
        <v>119</v>
      </c>
      <c r="L82" s="201"/>
      <c r="M82" s="202" t="s">
        <v>40</v>
      </c>
      <c r="N82" s="203" t="s">
        <v>49</v>
      </c>
      <c r="O82" s="63"/>
      <c r="P82" s="190">
        <f t="shared" si="1"/>
        <v>0</v>
      </c>
      <c r="Q82" s="190">
        <v>0.0037</v>
      </c>
      <c r="R82" s="190">
        <f t="shared" si="2"/>
        <v>0.0148</v>
      </c>
      <c r="S82" s="190">
        <v>0</v>
      </c>
      <c r="T82" s="191">
        <f t="shared" si="3"/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92" t="s">
        <v>124</v>
      </c>
      <c r="AT82" s="192" t="s">
        <v>109</v>
      </c>
      <c r="AU82" s="192" t="s">
        <v>85</v>
      </c>
      <c r="AY82" s="16" t="s">
        <v>112</v>
      </c>
      <c r="BE82" s="193">
        <f t="shared" si="4"/>
        <v>0</v>
      </c>
      <c r="BF82" s="193">
        <f t="shared" si="5"/>
        <v>0</v>
      </c>
      <c r="BG82" s="193">
        <f t="shared" si="6"/>
        <v>0</v>
      </c>
      <c r="BH82" s="193">
        <f t="shared" si="7"/>
        <v>0</v>
      </c>
      <c r="BI82" s="193">
        <f t="shared" si="8"/>
        <v>0</v>
      </c>
      <c r="BJ82" s="16" t="s">
        <v>83</v>
      </c>
      <c r="BK82" s="193">
        <f t="shared" si="9"/>
        <v>0</v>
      </c>
      <c r="BL82" s="16" t="s">
        <v>124</v>
      </c>
      <c r="BM82" s="192" t="s">
        <v>125</v>
      </c>
    </row>
    <row r="83" spans="1:65" s="2" customFormat="1" ht="21.75" customHeight="1">
      <c r="A83" s="33"/>
      <c r="B83" s="34"/>
      <c r="C83" s="181" t="s">
        <v>111</v>
      </c>
      <c r="D83" s="181" t="s">
        <v>115</v>
      </c>
      <c r="E83" s="182" t="s">
        <v>126</v>
      </c>
      <c r="F83" s="183" t="s">
        <v>127</v>
      </c>
      <c r="G83" s="184" t="s">
        <v>118</v>
      </c>
      <c r="H83" s="185">
        <v>4</v>
      </c>
      <c r="I83" s="186"/>
      <c r="J83" s="187">
        <f t="shared" si="0"/>
        <v>0</v>
      </c>
      <c r="K83" s="183" t="s">
        <v>119</v>
      </c>
      <c r="L83" s="38"/>
      <c r="M83" s="188" t="s">
        <v>40</v>
      </c>
      <c r="N83" s="189" t="s">
        <v>49</v>
      </c>
      <c r="O83" s="63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92" t="s">
        <v>120</v>
      </c>
      <c r="AT83" s="192" t="s">
        <v>115</v>
      </c>
      <c r="AU83" s="192" t="s">
        <v>85</v>
      </c>
      <c r="AY83" s="16" t="s">
        <v>112</v>
      </c>
      <c r="BE83" s="193">
        <f t="shared" si="4"/>
        <v>0</v>
      </c>
      <c r="BF83" s="193">
        <f t="shared" si="5"/>
        <v>0</v>
      </c>
      <c r="BG83" s="193">
        <f t="shared" si="6"/>
        <v>0</v>
      </c>
      <c r="BH83" s="193">
        <f t="shared" si="7"/>
        <v>0</v>
      </c>
      <c r="BI83" s="193">
        <f t="shared" si="8"/>
        <v>0</v>
      </c>
      <c r="BJ83" s="16" t="s">
        <v>83</v>
      </c>
      <c r="BK83" s="193">
        <f t="shared" si="9"/>
        <v>0</v>
      </c>
      <c r="BL83" s="16" t="s">
        <v>120</v>
      </c>
      <c r="BM83" s="192" t="s">
        <v>128</v>
      </c>
    </row>
    <row r="84" spans="1:65" s="2" customFormat="1" ht="21.75" customHeight="1">
      <c r="A84" s="33"/>
      <c r="B84" s="34"/>
      <c r="C84" s="181" t="s">
        <v>129</v>
      </c>
      <c r="D84" s="181" t="s">
        <v>115</v>
      </c>
      <c r="E84" s="182" t="s">
        <v>130</v>
      </c>
      <c r="F84" s="183" t="s">
        <v>131</v>
      </c>
      <c r="G84" s="184" t="s">
        <v>118</v>
      </c>
      <c r="H84" s="185">
        <v>1</v>
      </c>
      <c r="I84" s="186"/>
      <c r="J84" s="187">
        <f t="shared" si="0"/>
        <v>0</v>
      </c>
      <c r="K84" s="183" t="s">
        <v>119</v>
      </c>
      <c r="L84" s="38"/>
      <c r="M84" s="188" t="s">
        <v>40</v>
      </c>
      <c r="N84" s="189" t="s">
        <v>49</v>
      </c>
      <c r="O84" s="63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92" t="s">
        <v>120</v>
      </c>
      <c r="AT84" s="192" t="s">
        <v>115</v>
      </c>
      <c r="AU84" s="192" t="s">
        <v>85</v>
      </c>
      <c r="AY84" s="16" t="s">
        <v>112</v>
      </c>
      <c r="BE84" s="193">
        <f t="shared" si="4"/>
        <v>0</v>
      </c>
      <c r="BF84" s="193">
        <f t="shared" si="5"/>
        <v>0</v>
      </c>
      <c r="BG84" s="193">
        <f t="shared" si="6"/>
        <v>0</v>
      </c>
      <c r="BH84" s="193">
        <f t="shared" si="7"/>
        <v>0</v>
      </c>
      <c r="BI84" s="193">
        <f t="shared" si="8"/>
        <v>0</v>
      </c>
      <c r="BJ84" s="16" t="s">
        <v>83</v>
      </c>
      <c r="BK84" s="193">
        <f t="shared" si="9"/>
        <v>0</v>
      </c>
      <c r="BL84" s="16" t="s">
        <v>120</v>
      </c>
      <c r="BM84" s="192" t="s">
        <v>132</v>
      </c>
    </row>
    <row r="85" spans="1:65" s="2" customFormat="1" ht="16.5" customHeight="1">
      <c r="A85" s="33"/>
      <c r="B85" s="34"/>
      <c r="C85" s="194" t="s">
        <v>133</v>
      </c>
      <c r="D85" s="194" t="s">
        <v>109</v>
      </c>
      <c r="E85" s="195" t="s">
        <v>134</v>
      </c>
      <c r="F85" s="196" t="s">
        <v>135</v>
      </c>
      <c r="G85" s="197" t="s">
        <v>118</v>
      </c>
      <c r="H85" s="198">
        <v>1</v>
      </c>
      <c r="I85" s="199"/>
      <c r="J85" s="200">
        <f t="shared" si="0"/>
        <v>0</v>
      </c>
      <c r="K85" s="196" t="s">
        <v>119</v>
      </c>
      <c r="L85" s="201"/>
      <c r="M85" s="202" t="s">
        <v>40</v>
      </c>
      <c r="N85" s="203" t="s">
        <v>49</v>
      </c>
      <c r="O85" s="63"/>
      <c r="P85" s="190">
        <f t="shared" si="1"/>
        <v>0</v>
      </c>
      <c r="Q85" s="190">
        <v>0.0021</v>
      </c>
      <c r="R85" s="190">
        <f t="shared" si="2"/>
        <v>0.0021</v>
      </c>
      <c r="S85" s="190">
        <v>0</v>
      </c>
      <c r="T85" s="191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92" t="s">
        <v>124</v>
      </c>
      <c r="AT85" s="192" t="s">
        <v>109</v>
      </c>
      <c r="AU85" s="192" t="s">
        <v>85</v>
      </c>
      <c r="AY85" s="16" t="s">
        <v>112</v>
      </c>
      <c r="BE85" s="193">
        <f t="shared" si="4"/>
        <v>0</v>
      </c>
      <c r="BF85" s="193">
        <f t="shared" si="5"/>
        <v>0</v>
      </c>
      <c r="BG85" s="193">
        <f t="shared" si="6"/>
        <v>0</v>
      </c>
      <c r="BH85" s="193">
        <f t="shared" si="7"/>
        <v>0</v>
      </c>
      <c r="BI85" s="193">
        <f t="shared" si="8"/>
        <v>0</v>
      </c>
      <c r="BJ85" s="16" t="s">
        <v>83</v>
      </c>
      <c r="BK85" s="193">
        <f t="shared" si="9"/>
        <v>0</v>
      </c>
      <c r="BL85" s="16" t="s">
        <v>124</v>
      </c>
      <c r="BM85" s="192" t="s">
        <v>136</v>
      </c>
    </row>
    <row r="86" spans="1:65" s="2" customFormat="1" ht="21.75" customHeight="1">
      <c r="A86" s="33"/>
      <c r="B86" s="34"/>
      <c r="C86" s="181" t="s">
        <v>137</v>
      </c>
      <c r="D86" s="181" t="s">
        <v>115</v>
      </c>
      <c r="E86" s="182" t="s">
        <v>138</v>
      </c>
      <c r="F86" s="183" t="s">
        <v>139</v>
      </c>
      <c r="G86" s="184" t="s">
        <v>118</v>
      </c>
      <c r="H86" s="185">
        <v>1</v>
      </c>
      <c r="I86" s="186"/>
      <c r="J86" s="187">
        <f t="shared" si="0"/>
        <v>0</v>
      </c>
      <c r="K86" s="183" t="s">
        <v>119</v>
      </c>
      <c r="L86" s="38"/>
      <c r="M86" s="188" t="s">
        <v>40</v>
      </c>
      <c r="N86" s="189" t="s">
        <v>49</v>
      </c>
      <c r="O86" s="63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92" t="s">
        <v>120</v>
      </c>
      <c r="AT86" s="192" t="s">
        <v>115</v>
      </c>
      <c r="AU86" s="192" t="s">
        <v>85</v>
      </c>
      <c r="AY86" s="16" t="s">
        <v>112</v>
      </c>
      <c r="BE86" s="193">
        <f t="shared" si="4"/>
        <v>0</v>
      </c>
      <c r="BF86" s="193">
        <f t="shared" si="5"/>
        <v>0</v>
      </c>
      <c r="BG86" s="193">
        <f t="shared" si="6"/>
        <v>0</v>
      </c>
      <c r="BH86" s="193">
        <f t="shared" si="7"/>
        <v>0</v>
      </c>
      <c r="BI86" s="193">
        <f t="shared" si="8"/>
        <v>0</v>
      </c>
      <c r="BJ86" s="16" t="s">
        <v>83</v>
      </c>
      <c r="BK86" s="193">
        <f t="shared" si="9"/>
        <v>0</v>
      </c>
      <c r="BL86" s="16" t="s">
        <v>120</v>
      </c>
      <c r="BM86" s="192" t="s">
        <v>140</v>
      </c>
    </row>
    <row r="87" spans="1:65" s="2" customFormat="1" ht="16.5" customHeight="1">
      <c r="A87" s="33"/>
      <c r="B87" s="34"/>
      <c r="C87" s="194" t="s">
        <v>141</v>
      </c>
      <c r="D87" s="194" t="s">
        <v>109</v>
      </c>
      <c r="E87" s="195" t="s">
        <v>142</v>
      </c>
      <c r="F87" s="196" t="s">
        <v>143</v>
      </c>
      <c r="G87" s="197" t="s">
        <v>118</v>
      </c>
      <c r="H87" s="198">
        <v>1</v>
      </c>
      <c r="I87" s="199"/>
      <c r="J87" s="200">
        <f t="shared" si="0"/>
        <v>0</v>
      </c>
      <c r="K87" s="196" t="s">
        <v>119</v>
      </c>
      <c r="L87" s="201"/>
      <c r="M87" s="202" t="s">
        <v>40</v>
      </c>
      <c r="N87" s="203" t="s">
        <v>49</v>
      </c>
      <c r="O87" s="63"/>
      <c r="P87" s="190">
        <f t="shared" si="1"/>
        <v>0</v>
      </c>
      <c r="Q87" s="190">
        <v>0.0021</v>
      </c>
      <c r="R87" s="190">
        <f t="shared" si="2"/>
        <v>0.0021</v>
      </c>
      <c r="S87" s="190">
        <v>0</v>
      </c>
      <c r="T87" s="191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92" t="s">
        <v>124</v>
      </c>
      <c r="AT87" s="192" t="s">
        <v>109</v>
      </c>
      <c r="AU87" s="192" t="s">
        <v>85</v>
      </c>
      <c r="AY87" s="16" t="s">
        <v>112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16" t="s">
        <v>83</v>
      </c>
      <c r="BK87" s="193">
        <f t="shared" si="9"/>
        <v>0</v>
      </c>
      <c r="BL87" s="16" t="s">
        <v>124</v>
      </c>
      <c r="BM87" s="192" t="s">
        <v>144</v>
      </c>
    </row>
    <row r="88" spans="1:65" s="2" customFormat="1" ht="21.75" customHeight="1">
      <c r="A88" s="33"/>
      <c r="B88" s="34"/>
      <c r="C88" s="181" t="s">
        <v>145</v>
      </c>
      <c r="D88" s="181" t="s">
        <v>115</v>
      </c>
      <c r="E88" s="182" t="s">
        <v>146</v>
      </c>
      <c r="F88" s="183" t="s">
        <v>147</v>
      </c>
      <c r="G88" s="184" t="s">
        <v>118</v>
      </c>
      <c r="H88" s="185">
        <v>1</v>
      </c>
      <c r="I88" s="186"/>
      <c r="J88" s="187">
        <f t="shared" si="0"/>
        <v>0</v>
      </c>
      <c r="K88" s="183" t="s">
        <v>119</v>
      </c>
      <c r="L88" s="38"/>
      <c r="M88" s="188" t="s">
        <v>40</v>
      </c>
      <c r="N88" s="189" t="s">
        <v>49</v>
      </c>
      <c r="O88" s="63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92" t="s">
        <v>120</v>
      </c>
      <c r="AT88" s="192" t="s">
        <v>115</v>
      </c>
      <c r="AU88" s="192" t="s">
        <v>85</v>
      </c>
      <c r="AY88" s="16" t="s">
        <v>112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16" t="s">
        <v>83</v>
      </c>
      <c r="BK88" s="193">
        <f t="shared" si="9"/>
        <v>0</v>
      </c>
      <c r="BL88" s="16" t="s">
        <v>120</v>
      </c>
      <c r="BM88" s="192" t="s">
        <v>148</v>
      </c>
    </row>
    <row r="89" spans="1:65" s="2" customFormat="1" ht="16.5" customHeight="1">
      <c r="A89" s="33"/>
      <c r="B89" s="34"/>
      <c r="C89" s="181" t="s">
        <v>149</v>
      </c>
      <c r="D89" s="181" t="s">
        <v>115</v>
      </c>
      <c r="E89" s="182" t="s">
        <v>150</v>
      </c>
      <c r="F89" s="183" t="s">
        <v>151</v>
      </c>
      <c r="G89" s="184" t="s">
        <v>118</v>
      </c>
      <c r="H89" s="185">
        <v>1</v>
      </c>
      <c r="I89" s="186"/>
      <c r="J89" s="187">
        <f t="shared" si="0"/>
        <v>0</v>
      </c>
      <c r="K89" s="183" t="s">
        <v>40</v>
      </c>
      <c r="L89" s="38"/>
      <c r="M89" s="188" t="s">
        <v>40</v>
      </c>
      <c r="N89" s="189" t="s">
        <v>49</v>
      </c>
      <c r="O89" s="63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92" t="s">
        <v>120</v>
      </c>
      <c r="AT89" s="192" t="s">
        <v>115</v>
      </c>
      <c r="AU89" s="192" t="s">
        <v>85</v>
      </c>
      <c r="AY89" s="16" t="s">
        <v>112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16" t="s">
        <v>83</v>
      </c>
      <c r="BK89" s="193">
        <f t="shared" si="9"/>
        <v>0</v>
      </c>
      <c r="BL89" s="16" t="s">
        <v>120</v>
      </c>
      <c r="BM89" s="192" t="s">
        <v>152</v>
      </c>
    </row>
    <row r="90" spans="1:65" s="2" customFormat="1" ht="16.5" customHeight="1">
      <c r="A90" s="33"/>
      <c r="B90" s="34"/>
      <c r="C90" s="194" t="s">
        <v>153</v>
      </c>
      <c r="D90" s="194" t="s">
        <v>109</v>
      </c>
      <c r="E90" s="195" t="s">
        <v>154</v>
      </c>
      <c r="F90" s="196" t="s">
        <v>155</v>
      </c>
      <c r="G90" s="197" t="s">
        <v>118</v>
      </c>
      <c r="H90" s="198">
        <v>1</v>
      </c>
      <c r="I90" s="199"/>
      <c r="J90" s="200">
        <f t="shared" si="0"/>
        <v>0</v>
      </c>
      <c r="K90" s="196" t="s">
        <v>40</v>
      </c>
      <c r="L90" s="201"/>
      <c r="M90" s="202" t="s">
        <v>40</v>
      </c>
      <c r="N90" s="203" t="s">
        <v>49</v>
      </c>
      <c r="O90" s="63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92" t="s">
        <v>156</v>
      </c>
      <c r="AT90" s="192" t="s">
        <v>109</v>
      </c>
      <c r="AU90" s="192" t="s">
        <v>85</v>
      </c>
      <c r="AY90" s="16" t="s">
        <v>112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16" t="s">
        <v>83</v>
      </c>
      <c r="BK90" s="193">
        <f t="shared" si="9"/>
        <v>0</v>
      </c>
      <c r="BL90" s="16" t="s">
        <v>120</v>
      </c>
      <c r="BM90" s="192" t="s">
        <v>157</v>
      </c>
    </row>
    <row r="91" spans="1:65" s="2" customFormat="1" ht="16.5" customHeight="1">
      <c r="A91" s="33"/>
      <c r="B91" s="34"/>
      <c r="C91" s="194" t="s">
        <v>158</v>
      </c>
      <c r="D91" s="194" t="s">
        <v>109</v>
      </c>
      <c r="E91" s="195" t="s">
        <v>159</v>
      </c>
      <c r="F91" s="196" t="s">
        <v>160</v>
      </c>
      <c r="G91" s="197" t="s">
        <v>118</v>
      </c>
      <c r="H91" s="198">
        <v>1</v>
      </c>
      <c r="I91" s="199"/>
      <c r="J91" s="200">
        <f t="shared" si="0"/>
        <v>0</v>
      </c>
      <c r="K91" s="196" t="s">
        <v>40</v>
      </c>
      <c r="L91" s="201"/>
      <c r="M91" s="202" t="s">
        <v>40</v>
      </c>
      <c r="N91" s="203" t="s">
        <v>49</v>
      </c>
      <c r="O91" s="63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92" t="s">
        <v>156</v>
      </c>
      <c r="AT91" s="192" t="s">
        <v>109</v>
      </c>
      <c r="AU91" s="192" t="s">
        <v>85</v>
      </c>
      <c r="AY91" s="16" t="s">
        <v>112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6" t="s">
        <v>83</v>
      </c>
      <c r="BK91" s="193">
        <f t="shared" si="9"/>
        <v>0</v>
      </c>
      <c r="BL91" s="16" t="s">
        <v>120</v>
      </c>
      <c r="BM91" s="192" t="s">
        <v>161</v>
      </c>
    </row>
    <row r="92" spans="1:65" s="2" customFormat="1" ht="16.5" customHeight="1">
      <c r="A92" s="33"/>
      <c r="B92" s="34"/>
      <c r="C92" s="181" t="s">
        <v>162</v>
      </c>
      <c r="D92" s="181" t="s">
        <v>115</v>
      </c>
      <c r="E92" s="182" t="s">
        <v>163</v>
      </c>
      <c r="F92" s="183" t="s">
        <v>164</v>
      </c>
      <c r="G92" s="184" t="s">
        <v>118</v>
      </c>
      <c r="H92" s="185">
        <v>1</v>
      </c>
      <c r="I92" s="186"/>
      <c r="J92" s="187">
        <f t="shared" si="0"/>
        <v>0</v>
      </c>
      <c r="K92" s="183" t="s">
        <v>119</v>
      </c>
      <c r="L92" s="38"/>
      <c r="M92" s="188" t="s">
        <v>40</v>
      </c>
      <c r="N92" s="189" t="s">
        <v>49</v>
      </c>
      <c r="O92" s="63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2" t="s">
        <v>120</v>
      </c>
      <c r="AT92" s="192" t="s">
        <v>115</v>
      </c>
      <c r="AU92" s="192" t="s">
        <v>85</v>
      </c>
      <c r="AY92" s="16" t="s">
        <v>112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6" t="s">
        <v>83</v>
      </c>
      <c r="BK92" s="193">
        <f t="shared" si="9"/>
        <v>0</v>
      </c>
      <c r="BL92" s="16" t="s">
        <v>120</v>
      </c>
      <c r="BM92" s="192" t="s">
        <v>165</v>
      </c>
    </row>
    <row r="93" spans="1:65" s="2" customFormat="1" ht="21.75" customHeight="1">
      <c r="A93" s="33"/>
      <c r="B93" s="34"/>
      <c r="C93" s="181" t="s">
        <v>166</v>
      </c>
      <c r="D93" s="181" t="s">
        <v>115</v>
      </c>
      <c r="E93" s="182" t="s">
        <v>167</v>
      </c>
      <c r="F93" s="183" t="s">
        <v>168</v>
      </c>
      <c r="G93" s="184" t="s">
        <v>169</v>
      </c>
      <c r="H93" s="185">
        <v>50</v>
      </c>
      <c r="I93" s="186"/>
      <c r="J93" s="187">
        <f t="shared" si="0"/>
        <v>0</v>
      </c>
      <c r="K93" s="183" t="s">
        <v>119</v>
      </c>
      <c r="L93" s="38"/>
      <c r="M93" s="188" t="s">
        <v>40</v>
      </c>
      <c r="N93" s="189" t="s">
        <v>49</v>
      </c>
      <c r="O93" s="63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92" t="s">
        <v>120</v>
      </c>
      <c r="AT93" s="192" t="s">
        <v>115</v>
      </c>
      <c r="AU93" s="192" t="s">
        <v>85</v>
      </c>
      <c r="AY93" s="16" t="s">
        <v>112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6" t="s">
        <v>83</v>
      </c>
      <c r="BK93" s="193">
        <f t="shared" si="9"/>
        <v>0</v>
      </c>
      <c r="BL93" s="16" t="s">
        <v>120</v>
      </c>
      <c r="BM93" s="192" t="s">
        <v>170</v>
      </c>
    </row>
    <row r="94" spans="1:65" s="2" customFormat="1" ht="16.5" customHeight="1">
      <c r="A94" s="33"/>
      <c r="B94" s="34"/>
      <c r="C94" s="194" t="s">
        <v>171</v>
      </c>
      <c r="D94" s="194" t="s">
        <v>109</v>
      </c>
      <c r="E94" s="195" t="s">
        <v>172</v>
      </c>
      <c r="F94" s="196" t="s">
        <v>173</v>
      </c>
      <c r="G94" s="197" t="s">
        <v>174</v>
      </c>
      <c r="H94" s="198">
        <v>48</v>
      </c>
      <c r="I94" s="199"/>
      <c r="J94" s="200">
        <f t="shared" si="0"/>
        <v>0</v>
      </c>
      <c r="K94" s="196" t="s">
        <v>119</v>
      </c>
      <c r="L94" s="201"/>
      <c r="M94" s="202" t="s">
        <v>40</v>
      </c>
      <c r="N94" s="203" t="s">
        <v>49</v>
      </c>
      <c r="O94" s="63"/>
      <c r="P94" s="190">
        <f t="shared" si="1"/>
        <v>0</v>
      </c>
      <c r="Q94" s="190">
        <v>0.001</v>
      </c>
      <c r="R94" s="190">
        <f t="shared" si="2"/>
        <v>0.048</v>
      </c>
      <c r="S94" s="190">
        <v>0</v>
      </c>
      <c r="T94" s="191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92" t="s">
        <v>124</v>
      </c>
      <c r="AT94" s="192" t="s">
        <v>109</v>
      </c>
      <c r="AU94" s="192" t="s">
        <v>85</v>
      </c>
      <c r="AY94" s="16" t="s">
        <v>112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6" t="s">
        <v>83</v>
      </c>
      <c r="BK94" s="193">
        <f t="shared" si="9"/>
        <v>0</v>
      </c>
      <c r="BL94" s="16" t="s">
        <v>124</v>
      </c>
      <c r="BM94" s="192" t="s">
        <v>175</v>
      </c>
    </row>
    <row r="95" spans="1:65" s="2" customFormat="1" ht="16.5" customHeight="1">
      <c r="A95" s="33"/>
      <c r="B95" s="34"/>
      <c r="C95" s="194" t="s">
        <v>8</v>
      </c>
      <c r="D95" s="194" t="s">
        <v>109</v>
      </c>
      <c r="E95" s="195" t="s">
        <v>176</v>
      </c>
      <c r="F95" s="196" t="s">
        <v>177</v>
      </c>
      <c r="G95" s="197" t="s">
        <v>118</v>
      </c>
      <c r="H95" s="198">
        <v>2</v>
      </c>
      <c r="I95" s="199"/>
      <c r="J95" s="200">
        <f t="shared" si="0"/>
        <v>0</v>
      </c>
      <c r="K95" s="196" t="s">
        <v>119</v>
      </c>
      <c r="L95" s="201"/>
      <c r="M95" s="202" t="s">
        <v>40</v>
      </c>
      <c r="N95" s="203" t="s">
        <v>49</v>
      </c>
      <c r="O95" s="63"/>
      <c r="P95" s="190">
        <f t="shared" si="1"/>
        <v>0</v>
      </c>
      <c r="Q95" s="190">
        <v>0.00026</v>
      </c>
      <c r="R95" s="190">
        <f t="shared" si="2"/>
        <v>0.00052</v>
      </c>
      <c r="S95" s="190">
        <v>0</v>
      </c>
      <c r="T95" s="191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92" t="s">
        <v>124</v>
      </c>
      <c r="AT95" s="192" t="s">
        <v>109</v>
      </c>
      <c r="AU95" s="192" t="s">
        <v>85</v>
      </c>
      <c r="AY95" s="16" t="s">
        <v>112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6" t="s">
        <v>83</v>
      </c>
      <c r="BK95" s="193">
        <f t="shared" si="9"/>
        <v>0</v>
      </c>
      <c r="BL95" s="16" t="s">
        <v>124</v>
      </c>
      <c r="BM95" s="192" t="s">
        <v>178</v>
      </c>
    </row>
    <row r="96" spans="1:65" s="2" customFormat="1" ht="21.75" customHeight="1">
      <c r="A96" s="33"/>
      <c r="B96" s="34"/>
      <c r="C96" s="181" t="s">
        <v>179</v>
      </c>
      <c r="D96" s="181" t="s">
        <v>115</v>
      </c>
      <c r="E96" s="182" t="s">
        <v>180</v>
      </c>
      <c r="F96" s="183" t="s">
        <v>181</v>
      </c>
      <c r="G96" s="184" t="s">
        <v>169</v>
      </c>
      <c r="H96" s="185">
        <v>490</v>
      </c>
      <c r="I96" s="186"/>
      <c r="J96" s="187">
        <f t="shared" si="0"/>
        <v>0</v>
      </c>
      <c r="K96" s="183" t="s">
        <v>119</v>
      </c>
      <c r="L96" s="38"/>
      <c r="M96" s="188" t="s">
        <v>40</v>
      </c>
      <c r="N96" s="189" t="s">
        <v>49</v>
      </c>
      <c r="O96" s="63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92" t="s">
        <v>120</v>
      </c>
      <c r="AT96" s="192" t="s">
        <v>115</v>
      </c>
      <c r="AU96" s="192" t="s">
        <v>85</v>
      </c>
      <c r="AY96" s="16" t="s">
        <v>112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6" t="s">
        <v>83</v>
      </c>
      <c r="BK96" s="193">
        <f t="shared" si="9"/>
        <v>0</v>
      </c>
      <c r="BL96" s="16" t="s">
        <v>120</v>
      </c>
      <c r="BM96" s="192" t="s">
        <v>182</v>
      </c>
    </row>
    <row r="97" spans="1:65" s="2" customFormat="1" ht="16.5" customHeight="1">
      <c r="A97" s="33"/>
      <c r="B97" s="34"/>
      <c r="C97" s="194" t="s">
        <v>183</v>
      </c>
      <c r="D97" s="194" t="s">
        <v>109</v>
      </c>
      <c r="E97" s="195" t="s">
        <v>184</v>
      </c>
      <c r="F97" s="196" t="s">
        <v>185</v>
      </c>
      <c r="G97" s="197" t="s">
        <v>169</v>
      </c>
      <c r="H97" s="198">
        <v>520</v>
      </c>
      <c r="I97" s="199"/>
      <c r="J97" s="200">
        <f t="shared" si="0"/>
        <v>0</v>
      </c>
      <c r="K97" s="196" t="s">
        <v>119</v>
      </c>
      <c r="L97" s="201"/>
      <c r="M97" s="202" t="s">
        <v>40</v>
      </c>
      <c r="N97" s="203" t="s">
        <v>49</v>
      </c>
      <c r="O97" s="63"/>
      <c r="P97" s="190">
        <f t="shared" si="1"/>
        <v>0</v>
      </c>
      <c r="Q97" s="190">
        <v>0.0021</v>
      </c>
      <c r="R97" s="190">
        <f t="shared" si="2"/>
        <v>1.0919999999999999</v>
      </c>
      <c r="S97" s="190">
        <v>0</v>
      </c>
      <c r="T97" s="191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92" t="s">
        <v>124</v>
      </c>
      <c r="AT97" s="192" t="s">
        <v>109</v>
      </c>
      <c r="AU97" s="192" t="s">
        <v>85</v>
      </c>
      <c r="AY97" s="16" t="s">
        <v>112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6" t="s">
        <v>83</v>
      </c>
      <c r="BK97" s="193">
        <f t="shared" si="9"/>
        <v>0</v>
      </c>
      <c r="BL97" s="16" t="s">
        <v>124</v>
      </c>
      <c r="BM97" s="192" t="s">
        <v>186</v>
      </c>
    </row>
    <row r="98" spans="2:51" s="13" customFormat="1" ht="12">
      <c r="B98" s="204"/>
      <c r="C98" s="205"/>
      <c r="D98" s="206" t="s">
        <v>187</v>
      </c>
      <c r="E98" s="205"/>
      <c r="F98" s="207" t="s">
        <v>188</v>
      </c>
      <c r="G98" s="205"/>
      <c r="H98" s="208">
        <v>520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187</v>
      </c>
      <c r="AU98" s="214" t="s">
        <v>85</v>
      </c>
      <c r="AV98" s="13" t="s">
        <v>85</v>
      </c>
      <c r="AW98" s="13" t="s">
        <v>4</v>
      </c>
      <c r="AX98" s="13" t="s">
        <v>83</v>
      </c>
      <c r="AY98" s="214" t="s">
        <v>112</v>
      </c>
    </row>
    <row r="99" spans="1:65" s="2" customFormat="1" ht="21.75" customHeight="1">
      <c r="A99" s="33"/>
      <c r="B99" s="34"/>
      <c r="C99" s="181" t="s">
        <v>189</v>
      </c>
      <c r="D99" s="181" t="s">
        <v>115</v>
      </c>
      <c r="E99" s="182" t="s">
        <v>190</v>
      </c>
      <c r="F99" s="183" t="s">
        <v>191</v>
      </c>
      <c r="G99" s="184" t="s">
        <v>118</v>
      </c>
      <c r="H99" s="185">
        <v>1</v>
      </c>
      <c r="I99" s="186"/>
      <c r="J99" s="187">
        <f>ROUND(I99*H99,2)</f>
        <v>0</v>
      </c>
      <c r="K99" s="183" t="s">
        <v>192</v>
      </c>
      <c r="L99" s="38"/>
      <c r="M99" s="188" t="s">
        <v>40</v>
      </c>
      <c r="N99" s="189" t="s">
        <v>49</v>
      </c>
      <c r="O99" s="63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92" t="s">
        <v>120</v>
      </c>
      <c r="AT99" s="192" t="s">
        <v>115</v>
      </c>
      <c r="AU99" s="192" t="s">
        <v>85</v>
      </c>
      <c r="AY99" s="16" t="s">
        <v>112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83</v>
      </c>
      <c r="BK99" s="193">
        <f>ROUND(I99*H99,2)</f>
        <v>0</v>
      </c>
      <c r="BL99" s="16" t="s">
        <v>120</v>
      </c>
      <c r="BM99" s="192" t="s">
        <v>193</v>
      </c>
    </row>
    <row r="100" spans="2:63" s="12" customFormat="1" ht="22.9" customHeight="1">
      <c r="B100" s="165"/>
      <c r="C100" s="166"/>
      <c r="D100" s="167" t="s">
        <v>77</v>
      </c>
      <c r="E100" s="179" t="s">
        <v>194</v>
      </c>
      <c r="F100" s="179" t="s">
        <v>195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P101+SUM(P102:P160)</f>
        <v>0</v>
      </c>
      <c r="Q100" s="173"/>
      <c r="R100" s="174">
        <f>R101+SUM(R102:R160)</f>
        <v>33.365874</v>
      </c>
      <c r="S100" s="173"/>
      <c r="T100" s="175">
        <f>T101+SUM(T102:T160)</f>
        <v>48.735</v>
      </c>
      <c r="AR100" s="176" t="s">
        <v>111</v>
      </c>
      <c r="AT100" s="177" t="s">
        <v>77</v>
      </c>
      <c r="AU100" s="177" t="s">
        <v>83</v>
      </c>
      <c r="AY100" s="176" t="s">
        <v>112</v>
      </c>
      <c r="BK100" s="178">
        <f>BK101+SUM(BK102:BK160)</f>
        <v>0</v>
      </c>
    </row>
    <row r="101" spans="1:65" s="2" customFormat="1" ht="33" customHeight="1">
      <c r="A101" s="33"/>
      <c r="B101" s="34"/>
      <c r="C101" s="181" t="s">
        <v>196</v>
      </c>
      <c r="D101" s="181" t="s">
        <v>115</v>
      </c>
      <c r="E101" s="182" t="s">
        <v>197</v>
      </c>
      <c r="F101" s="183" t="s">
        <v>198</v>
      </c>
      <c r="G101" s="184" t="s">
        <v>199</v>
      </c>
      <c r="H101" s="185">
        <v>0.48</v>
      </c>
      <c r="I101" s="186"/>
      <c r="J101" s="187">
        <f>ROUND(I101*H101,2)</f>
        <v>0</v>
      </c>
      <c r="K101" s="183" t="s">
        <v>192</v>
      </c>
      <c r="L101" s="38"/>
      <c r="M101" s="188" t="s">
        <v>40</v>
      </c>
      <c r="N101" s="189" t="s">
        <v>49</v>
      </c>
      <c r="O101" s="63"/>
      <c r="P101" s="190">
        <f>O101*H101</f>
        <v>0</v>
      </c>
      <c r="Q101" s="190">
        <v>0.0088</v>
      </c>
      <c r="R101" s="190">
        <f>Q101*H101</f>
        <v>0.004224</v>
      </c>
      <c r="S101" s="190">
        <v>0</v>
      </c>
      <c r="T101" s="191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92" t="s">
        <v>120</v>
      </c>
      <c r="AT101" s="192" t="s">
        <v>115</v>
      </c>
      <c r="AU101" s="192" t="s">
        <v>85</v>
      </c>
      <c r="AY101" s="16" t="s">
        <v>112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6" t="s">
        <v>83</v>
      </c>
      <c r="BK101" s="193">
        <f>ROUND(I101*H101,2)</f>
        <v>0</v>
      </c>
      <c r="BL101" s="16" t="s">
        <v>120</v>
      </c>
      <c r="BM101" s="192" t="s">
        <v>200</v>
      </c>
    </row>
    <row r="102" spans="1:65" s="2" customFormat="1" ht="16.5" customHeight="1">
      <c r="A102" s="33"/>
      <c r="B102" s="34"/>
      <c r="C102" s="181" t="s">
        <v>201</v>
      </c>
      <c r="D102" s="181" t="s">
        <v>115</v>
      </c>
      <c r="E102" s="182" t="s">
        <v>202</v>
      </c>
      <c r="F102" s="183" t="s">
        <v>203</v>
      </c>
      <c r="G102" s="184" t="s">
        <v>118</v>
      </c>
      <c r="H102" s="185">
        <v>3</v>
      </c>
      <c r="I102" s="186"/>
      <c r="J102" s="187">
        <f>ROUND(I102*H102,2)</f>
        <v>0</v>
      </c>
      <c r="K102" s="183" t="s">
        <v>192</v>
      </c>
      <c r="L102" s="38"/>
      <c r="M102" s="188" t="s">
        <v>40</v>
      </c>
      <c r="N102" s="189" t="s">
        <v>49</v>
      </c>
      <c r="O102" s="63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92" t="s">
        <v>120</v>
      </c>
      <c r="AT102" s="192" t="s">
        <v>115</v>
      </c>
      <c r="AU102" s="192" t="s">
        <v>85</v>
      </c>
      <c r="AY102" s="16" t="s">
        <v>112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83</v>
      </c>
      <c r="BK102" s="193">
        <f>ROUND(I102*H102,2)</f>
        <v>0</v>
      </c>
      <c r="BL102" s="16" t="s">
        <v>120</v>
      </c>
      <c r="BM102" s="192" t="s">
        <v>204</v>
      </c>
    </row>
    <row r="103" spans="1:65" s="2" customFormat="1" ht="21.75" customHeight="1">
      <c r="A103" s="33"/>
      <c r="B103" s="34"/>
      <c r="C103" s="181" t="s">
        <v>7</v>
      </c>
      <c r="D103" s="181" t="s">
        <v>115</v>
      </c>
      <c r="E103" s="182" t="s">
        <v>205</v>
      </c>
      <c r="F103" s="183" t="s">
        <v>206</v>
      </c>
      <c r="G103" s="184" t="s">
        <v>207</v>
      </c>
      <c r="H103" s="185">
        <v>75</v>
      </c>
      <c r="I103" s="186"/>
      <c r="J103" s="187">
        <f>ROUND(I103*H103,2)</f>
        <v>0</v>
      </c>
      <c r="K103" s="183" t="s">
        <v>192</v>
      </c>
      <c r="L103" s="38"/>
      <c r="M103" s="188" t="s">
        <v>40</v>
      </c>
      <c r="N103" s="189" t="s">
        <v>49</v>
      </c>
      <c r="O103" s="63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92" t="s">
        <v>120</v>
      </c>
      <c r="AT103" s="192" t="s">
        <v>115</v>
      </c>
      <c r="AU103" s="192" t="s">
        <v>85</v>
      </c>
      <c r="AY103" s="16" t="s">
        <v>112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6" t="s">
        <v>83</v>
      </c>
      <c r="BK103" s="193">
        <f>ROUND(I103*H103,2)</f>
        <v>0</v>
      </c>
      <c r="BL103" s="16" t="s">
        <v>120</v>
      </c>
      <c r="BM103" s="192" t="s">
        <v>208</v>
      </c>
    </row>
    <row r="104" spans="1:47" s="2" customFormat="1" ht="48.75">
      <c r="A104" s="33"/>
      <c r="B104" s="34"/>
      <c r="C104" s="35"/>
      <c r="D104" s="206" t="s">
        <v>209</v>
      </c>
      <c r="E104" s="35"/>
      <c r="F104" s="215" t="s">
        <v>210</v>
      </c>
      <c r="G104" s="35"/>
      <c r="H104" s="35"/>
      <c r="I104" s="102"/>
      <c r="J104" s="35"/>
      <c r="K104" s="35"/>
      <c r="L104" s="38"/>
      <c r="M104" s="216"/>
      <c r="N104" s="217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209</v>
      </c>
      <c r="AU104" s="16" t="s">
        <v>85</v>
      </c>
    </row>
    <row r="105" spans="1:65" s="2" customFormat="1" ht="21.75" customHeight="1">
      <c r="A105" s="33"/>
      <c r="B105" s="34"/>
      <c r="C105" s="181" t="s">
        <v>211</v>
      </c>
      <c r="D105" s="181" t="s">
        <v>115</v>
      </c>
      <c r="E105" s="182" t="s">
        <v>212</v>
      </c>
      <c r="F105" s="183" t="s">
        <v>213</v>
      </c>
      <c r="G105" s="184" t="s">
        <v>207</v>
      </c>
      <c r="H105" s="185">
        <v>65</v>
      </c>
      <c r="I105" s="186"/>
      <c r="J105" s="187">
        <f>ROUND(I105*H105,2)</f>
        <v>0</v>
      </c>
      <c r="K105" s="183" t="s">
        <v>192</v>
      </c>
      <c r="L105" s="38"/>
      <c r="M105" s="188" t="s">
        <v>40</v>
      </c>
      <c r="N105" s="189" t="s">
        <v>49</v>
      </c>
      <c r="O105" s="63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92" t="s">
        <v>120</v>
      </c>
      <c r="AT105" s="192" t="s">
        <v>115</v>
      </c>
      <c r="AU105" s="192" t="s">
        <v>85</v>
      </c>
      <c r="AY105" s="16" t="s">
        <v>112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83</v>
      </c>
      <c r="BK105" s="193">
        <f>ROUND(I105*H105,2)</f>
        <v>0</v>
      </c>
      <c r="BL105" s="16" t="s">
        <v>120</v>
      </c>
      <c r="BM105" s="192" t="s">
        <v>214</v>
      </c>
    </row>
    <row r="106" spans="1:47" s="2" customFormat="1" ht="48.75">
      <c r="A106" s="33"/>
      <c r="B106" s="34"/>
      <c r="C106" s="35"/>
      <c r="D106" s="206" t="s">
        <v>209</v>
      </c>
      <c r="E106" s="35"/>
      <c r="F106" s="215" t="s">
        <v>210</v>
      </c>
      <c r="G106" s="35"/>
      <c r="H106" s="35"/>
      <c r="I106" s="102"/>
      <c r="J106" s="35"/>
      <c r="K106" s="35"/>
      <c r="L106" s="38"/>
      <c r="M106" s="216"/>
      <c r="N106" s="217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209</v>
      </c>
      <c r="AU106" s="16" t="s">
        <v>85</v>
      </c>
    </row>
    <row r="107" spans="1:65" s="2" customFormat="1" ht="21.75" customHeight="1">
      <c r="A107" s="33"/>
      <c r="B107" s="34"/>
      <c r="C107" s="181" t="s">
        <v>215</v>
      </c>
      <c r="D107" s="181" t="s">
        <v>115</v>
      </c>
      <c r="E107" s="182" t="s">
        <v>216</v>
      </c>
      <c r="F107" s="183" t="s">
        <v>217</v>
      </c>
      <c r="G107" s="184" t="s">
        <v>169</v>
      </c>
      <c r="H107" s="185">
        <v>8</v>
      </c>
      <c r="I107" s="186"/>
      <c r="J107" s="187">
        <f>ROUND(I107*H107,2)</f>
        <v>0</v>
      </c>
      <c r="K107" s="183" t="s">
        <v>192</v>
      </c>
      <c r="L107" s="38"/>
      <c r="M107" s="188" t="s">
        <v>40</v>
      </c>
      <c r="N107" s="189" t="s">
        <v>49</v>
      </c>
      <c r="O107" s="63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92" t="s">
        <v>120</v>
      </c>
      <c r="AT107" s="192" t="s">
        <v>115</v>
      </c>
      <c r="AU107" s="192" t="s">
        <v>85</v>
      </c>
      <c r="AY107" s="16" t="s">
        <v>112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6" t="s">
        <v>83</v>
      </c>
      <c r="BK107" s="193">
        <f>ROUND(I107*H107,2)</f>
        <v>0</v>
      </c>
      <c r="BL107" s="16" t="s">
        <v>120</v>
      </c>
      <c r="BM107" s="192" t="s">
        <v>218</v>
      </c>
    </row>
    <row r="108" spans="1:47" s="2" customFormat="1" ht="48.75">
      <c r="A108" s="33"/>
      <c r="B108" s="34"/>
      <c r="C108" s="35"/>
      <c r="D108" s="206" t="s">
        <v>209</v>
      </c>
      <c r="E108" s="35"/>
      <c r="F108" s="215" t="s">
        <v>210</v>
      </c>
      <c r="G108" s="35"/>
      <c r="H108" s="35"/>
      <c r="I108" s="102"/>
      <c r="J108" s="35"/>
      <c r="K108" s="35"/>
      <c r="L108" s="38"/>
      <c r="M108" s="216"/>
      <c r="N108" s="217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209</v>
      </c>
      <c r="AU108" s="16" t="s">
        <v>85</v>
      </c>
    </row>
    <row r="109" spans="1:65" s="2" customFormat="1" ht="21.75" customHeight="1">
      <c r="A109" s="33"/>
      <c r="B109" s="34"/>
      <c r="C109" s="181" t="s">
        <v>219</v>
      </c>
      <c r="D109" s="181" t="s">
        <v>115</v>
      </c>
      <c r="E109" s="182" t="s">
        <v>220</v>
      </c>
      <c r="F109" s="183" t="s">
        <v>221</v>
      </c>
      <c r="G109" s="184" t="s">
        <v>207</v>
      </c>
      <c r="H109" s="185">
        <v>8</v>
      </c>
      <c r="I109" s="186"/>
      <c r="J109" s="187">
        <f>ROUND(I109*H109,2)</f>
        <v>0</v>
      </c>
      <c r="K109" s="183" t="s">
        <v>192</v>
      </c>
      <c r="L109" s="38"/>
      <c r="M109" s="188" t="s">
        <v>40</v>
      </c>
      <c r="N109" s="189" t="s">
        <v>49</v>
      </c>
      <c r="O109" s="63"/>
      <c r="P109" s="190">
        <f>O109*H109</f>
        <v>0</v>
      </c>
      <c r="Q109" s="190">
        <v>0</v>
      </c>
      <c r="R109" s="190">
        <f>Q109*H109</f>
        <v>0</v>
      </c>
      <c r="S109" s="190">
        <v>0.05</v>
      </c>
      <c r="T109" s="191">
        <f>S109*H109</f>
        <v>0.4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92" t="s">
        <v>120</v>
      </c>
      <c r="AT109" s="192" t="s">
        <v>115</v>
      </c>
      <c r="AU109" s="192" t="s">
        <v>85</v>
      </c>
      <c r="AY109" s="16" t="s">
        <v>112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6" t="s">
        <v>83</v>
      </c>
      <c r="BK109" s="193">
        <f>ROUND(I109*H109,2)</f>
        <v>0</v>
      </c>
      <c r="BL109" s="16" t="s">
        <v>120</v>
      </c>
      <c r="BM109" s="192" t="s">
        <v>222</v>
      </c>
    </row>
    <row r="110" spans="1:47" s="2" customFormat="1" ht="48.75">
      <c r="A110" s="33"/>
      <c r="B110" s="34"/>
      <c r="C110" s="35"/>
      <c r="D110" s="206" t="s">
        <v>209</v>
      </c>
      <c r="E110" s="35"/>
      <c r="F110" s="215" t="s">
        <v>210</v>
      </c>
      <c r="G110" s="35"/>
      <c r="H110" s="35"/>
      <c r="I110" s="102"/>
      <c r="J110" s="35"/>
      <c r="K110" s="35"/>
      <c r="L110" s="38"/>
      <c r="M110" s="216"/>
      <c r="N110" s="217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209</v>
      </c>
      <c r="AU110" s="16" t="s">
        <v>85</v>
      </c>
    </row>
    <row r="111" spans="1:65" s="2" customFormat="1" ht="21.75" customHeight="1">
      <c r="A111" s="33"/>
      <c r="B111" s="34"/>
      <c r="C111" s="181" t="s">
        <v>223</v>
      </c>
      <c r="D111" s="181" t="s">
        <v>115</v>
      </c>
      <c r="E111" s="182" t="s">
        <v>224</v>
      </c>
      <c r="F111" s="183" t="s">
        <v>225</v>
      </c>
      <c r="G111" s="184" t="s">
        <v>207</v>
      </c>
      <c r="H111" s="185">
        <v>13</v>
      </c>
      <c r="I111" s="186"/>
      <c r="J111" s="187">
        <f>ROUND(I111*H111,2)</f>
        <v>0</v>
      </c>
      <c r="K111" s="183" t="s">
        <v>192</v>
      </c>
      <c r="L111" s="38"/>
      <c r="M111" s="188" t="s">
        <v>40</v>
      </c>
      <c r="N111" s="189" t="s">
        <v>49</v>
      </c>
      <c r="O111" s="63"/>
      <c r="P111" s="190">
        <f>O111*H111</f>
        <v>0</v>
      </c>
      <c r="Q111" s="190">
        <v>0</v>
      </c>
      <c r="R111" s="190">
        <f>Q111*H111</f>
        <v>0</v>
      </c>
      <c r="S111" s="190">
        <v>0.1</v>
      </c>
      <c r="T111" s="191">
        <f>S111*H111</f>
        <v>1.3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92" t="s">
        <v>120</v>
      </c>
      <c r="AT111" s="192" t="s">
        <v>115</v>
      </c>
      <c r="AU111" s="192" t="s">
        <v>85</v>
      </c>
      <c r="AY111" s="16" t="s">
        <v>112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83</v>
      </c>
      <c r="BK111" s="193">
        <f>ROUND(I111*H111,2)</f>
        <v>0</v>
      </c>
      <c r="BL111" s="16" t="s">
        <v>120</v>
      </c>
      <c r="BM111" s="192" t="s">
        <v>226</v>
      </c>
    </row>
    <row r="112" spans="1:47" s="2" customFormat="1" ht="48.75">
      <c r="A112" s="33"/>
      <c r="B112" s="34"/>
      <c r="C112" s="35"/>
      <c r="D112" s="206" t="s">
        <v>209</v>
      </c>
      <c r="E112" s="35"/>
      <c r="F112" s="215" t="s">
        <v>210</v>
      </c>
      <c r="G112" s="35"/>
      <c r="H112" s="35"/>
      <c r="I112" s="102"/>
      <c r="J112" s="35"/>
      <c r="K112" s="35"/>
      <c r="L112" s="38"/>
      <c r="M112" s="216"/>
      <c r="N112" s="217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209</v>
      </c>
      <c r="AU112" s="16" t="s">
        <v>85</v>
      </c>
    </row>
    <row r="113" spans="1:65" s="2" customFormat="1" ht="16.5" customHeight="1">
      <c r="A113" s="33"/>
      <c r="B113" s="34"/>
      <c r="C113" s="181" t="s">
        <v>227</v>
      </c>
      <c r="D113" s="181" t="s">
        <v>115</v>
      </c>
      <c r="E113" s="182" t="s">
        <v>228</v>
      </c>
      <c r="F113" s="183" t="s">
        <v>229</v>
      </c>
      <c r="G113" s="184" t="s">
        <v>169</v>
      </c>
      <c r="H113" s="185">
        <v>46</v>
      </c>
      <c r="I113" s="186"/>
      <c r="J113" s="187">
        <f>ROUND(I113*H113,2)</f>
        <v>0</v>
      </c>
      <c r="K113" s="183" t="s">
        <v>192</v>
      </c>
      <c r="L113" s="38"/>
      <c r="M113" s="188" t="s">
        <v>40</v>
      </c>
      <c r="N113" s="189" t="s">
        <v>49</v>
      </c>
      <c r="O113" s="63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92" t="s">
        <v>120</v>
      </c>
      <c r="AT113" s="192" t="s">
        <v>115</v>
      </c>
      <c r="AU113" s="192" t="s">
        <v>85</v>
      </c>
      <c r="AY113" s="16" t="s">
        <v>112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6" t="s">
        <v>83</v>
      </c>
      <c r="BK113" s="193">
        <f>ROUND(I113*H113,2)</f>
        <v>0</v>
      </c>
      <c r="BL113" s="16" t="s">
        <v>120</v>
      </c>
      <c r="BM113" s="192" t="s">
        <v>230</v>
      </c>
    </row>
    <row r="114" spans="1:47" s="2" customFormat="1" ht="48.75">
      <c r="A114" s="33"/>
      <c r="B114" s="34"/>
      <c r="C114" s="35"/>
      <c r="D114" s="206" t="s">
        <v>209</v>
      </c>
      <c r="E114" s="35"/>
      <c r="F114" s="215" t="s">
        <v>210</v>
      </c>
      <c r="G114" s="35"/>
      <c r="H114" s="35"/>
      <c r="I114" s="102"/>
      <c r="J114" s="35"/>
      <c r="K114" s="35"/>
      <c r="L114" s="38"/>
      <c r="M114" s="216"/>
      <c r="N114" s="217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209</v>
      </c>
      <c r="AU114" s="16" t="s">
        <v>85</v>
      </c>
    </row>
    <row r="115" spans="1:65" s="2" customFormat="1" ht="16.5" customHeight="1">
      <c r="A115" s="33"/>
      <c r="B115" s="34"/>
      <c r="C115" s="181" t="s">
        <v>231</v>
      </c>
      <c r="D115" s="181" t="s">
        <v>115</v>
      </c>
      <c r="E115" s="182" t="s">
        <v>232</v>
      </c>
      <c r="F115" s="183" t="s">
        <v>233</v>
      </c>
      <c r="G115" s="184" t="s">
        <v>169</v>
      </c>
      <c r="H115" s="185">
        <v>52</v>
      </c>
      <c r="I115" s="186"/>
      <c r="J115" s="187">
        <f>ROUND(I115*H115,2)</f>
        <v>0</v>
      </c>
      <c r="K115" s="183" t="s">
        <v>192</v>
      </c>
      <c r="L115" s="38"/>
      <c r="M115" s="188" t="s">
        <v>40</v>
      </c>
      <c r="N115" s="189" t="s">
        <v>49</v>
      </c>
      <c r="O115" s="63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92" t="s">
        <v>120</v>
      </c>
      <c r="AT115" s="192" t="s">
        <v>115</v>
      </c>
      <c r="AU115" s="192" t="s">
        <v>85</v>
      </c>
      <c r="AY115" s="16" t="s">
        <v>112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6" t="s">
        <v>83</v>
      </c>
      <c r="BK115" s="193">
        <f>ROUND(I115*H115,2)</f>
        <v>0</v>
      </c>
      <c r="BL115" s="16" t="s">
        <v>120</v>
      </c>
      <c r="BM115" s="192" t="s">
        <v>234</v>
      </c>
    </row>
    <row r="116" spans="1:47" s="2" customFormat="1" ht="48.75">
      <c r="A116" s="33"/>
      <c r="B116" s="34"/>
      <c r="C116" s="35"/>
      <c r="D116" s="206" t="s">
        <v>209</v>
      </c>
      <c r="E116" s="35"/>
      <c r="F116" s="215" t="s">
        <v>210</v>
      </c>
      <c r="G116" s="35"/>
      <c r="H116" s="35"/>
      <c r="I116" s="102"/>
      <c r="J116" s="35"/>
      <c r="K116" s="35"/>
      <c r="L116" s="38"/>
      <c r="M116" s="216"/>
      <c r="N116" s="217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209</v>
      </c>
      <c r="AU116" s="16" t="s">
        <v>85</v>
      </c>
    </row>
    <row r="117" spans="1:65" s="2" customFormat="1" ht="16.5" customHeight="1">
      <c r="A117" s="33"/>
      <c r="B117" s="34"/>
      <c r="C117" s="181" t="s">
        <v>235</v>
      </c>
      <c r="D117" s="181" t="s">
        <v>115</v>
      </c>
      <c r="E117" s="182" t="s">
        <v>236</v>
      </c>
      <c r="F117" s="183" t="s">
        <v>237</v>
      </c>
      <c r="G117" s="184" t="s">
        <v>238</v>
      </c>
      <c r="H117" s="185">
        <v>1</v>
      </c>
      <c r="I117" s="186"/>
      <c r="J117" s="187">
        <f>ROUND(I117*H117,2)</f>
        <v>0</v>
      </c>
      <c r="K117" s="183" t="s">
        <v>40</v>
      </c>
      <c r="L117" s="38"/>
      <c r="M117" s="188" t="s">
        <v>40</v>
      </c>
      <c r="N117" s="189" t="s">
        <v>49</v>
      </c>
      <c r="O117" s="63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92" t="s">
        <v>120</v>
      </c>
      <c r="AT117" s="192" t="s">
        <v>115</v>
      </c>
      <c r="AU117" s="192" t="s">
        <v>85</v>
      </c>
      <c r="AY117" s="16" t="s">
        <v>112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83</v>
      </c>
      <c r="BK117" s="193">
        <f>ROUND(I117*H117,2)</f>
        <v>0</v>
      </c>
      <c r="BL117" s="16" t="s">
        <v>120</v>
      </c>
      <c r="BM117" s="192" t="s">
        <v>239</v>
      </c>
    </row>
    <row r="118" spans="1:65" s="2" customFormat="1" ht="21.75" customHeight="1">
      <c r="A118" s="33"/>
      <c r="B118" s="34"/>
      <c r="C118" s="181" t="s">
        <v>240</v>
      </c>
      <c r="D118" s="181" t="s">
        <v>115</v>
      </c>
      <c r="E118" s="182" t="s">
        <v>241</v>
      </c>
      <c r="F118" s="183" t="s">
        <v>242</v>
      </c>
      <c r="G118" s="184" t="s">
        <v>169</v>
      </c>
      <c r="H118" s="185">
        <v>23</v>
      </c>
      <c r="I118" s="186"/>
      <c r="J118" s="187">
        <f>ROUND(I118*H118,2)</f>
        <v>0</v>
      </c>
      <c r="K118" s="183" t="s">
        <v>192</v>
      </c>
      <c r="L118" s="38"/>
      <c r="M118" s="188" t="s">
        <v>40</v>
      </c>
      <c r="N118" s="189" t="s">
        <v>49</v>
      </c>
      <c r="O118" s="63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92" t="s">
        <v>120</v>
      </c>
      <c r="AT118" s="192" t="s">
        <v>115</v>
      </c>
      <c r="AU118" s="192" t="s">
        <v>85</v>
      </c>
      <c r="AY118" s="16" t="s">
        <v>112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6" t="s">
        <v>83</v>
      </c>
      <c r="BK118" s="193">
        <f>ROUND(I118*H118,2)</f>
        <v>0</v>
      </c>
      <c r="BL118" s="16" t="s">
        <v>120</v>
      </c>
      <c r="BM118" s="192" t="s">
        <v>243</v>
      </c>
    </row>
    <row r="119" spans="1:65" s="2" customFormat="1" ht="21.75" customHeight="1">
      <c r="A119" s="33"/>
      <c r="B119" s="34"/>
      <c r="C119" s="181" t="s">
        <v>244</v>
      </c>
      <c r="D119" s="181" t="s">
        <v>115</v>
      </c>
      <c r="E119" s="182" t="s">
        <v>245</v>
      </c>
      <c r="F119" s="183" t="s">
        <v>246</v>
      </c>
      <c r="G119" s="184" t="s">
        <v>169</v>
      </c>
      <c r="H119" s="185">
        <v>435</v>
      </c>
      <c r="I119" s="186"/>
      <c r="J119" s="187">
        <f>ROUND(I119*H119,2)</f>
        <v>0</v>
      </c>
      <c r="K119" s="183" t="s">
        <v>192</v>
      </c>
      <c r="L119" s="38"/>
      <c r="M119" s="188" t="s">
        <v>40</v>
      </c>
      <c r="N119" s="189" t="s">
        <v>49</v>
      </c>
      <c r="O119" s="63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2" t="s">
        <v>120</v>
      </c>
      <c r="AT119" s="192" t="s">
        <v>115</v>
      </c>
      <c r="AU119" s="192" t="s">
        <v>85</v>
      </c>
      <c r="AY119" s="16" t="s">
        <v>112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83</v>
      </c>
      <c r="BK119" s="193">
        <f>ROUND(I119*H119,2)</f>
        <v>0</v>
      </c>
      <c r="BL119" s="16" t="s">
        <v>120</v>
      </c>
      <c r="BM119" s="192" t="s">
        <v>247</v>
      </c>
    </row>
    <row r="120" spans="1:65" s="2" customFormat="1" ht="21.75" customHeight="1">
      <c r="A120" s="33"/>
      <c r="B120" s="34"/>
      <c r="C120" s="181" t="s">
        <v>248</v>
      </c>
      <c r="D120" s="181" t="s">
        <v>115</v>
      </c>
      <c r="E120" s="182" t="s">
        <v>249</v>
      </c>
      <c r="F120" s="183" t="s">
        <v>250</v>
      </c>
      <c r="G120" s="184" t="s">
        <v>169</v>
      </c>
      <c r="H120" s="185">
        <v>26</v>
      </c>
      <c r="I120" s="186"/>
      <c r="J120" s="187">
        <f>ROUND(I120*H120,2)</f>
        <v>0</v>
      </c>
      <c r="K120" s="183" t="s">
        <v>192</v>
      </c>
      <c r="L120" s="38"/>
      <c r="M120" s="188" t="s">
        <v>40</v>
      </c>
      <c r="N120" s="189" t="s">
        <v>49</v>
      </c>
      <c r="O120" s="63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92" t="s">
        <v>120</v>
      </c>
      <c r="AT120" s="192" t="s">
        <v>115</v>
      </c>
      <c r="AU120" s="192" t="s">
        <v>85</v>
      </c>
      <c r="AY120" s="16" t="s">
        <v>112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6" t="s">
        <v>83</v>
      </c>
      <c r="BK120" s="193">
        <f>ROUND(I120*H120,2)</f>
        <v>0</v>
      </c>
      <c r="BL120" s="16" t="s">
        <v>120</v>
      </c>
      <c r="BM120" s="192" t="s">
        <v>251</v>
      </c>
    </row>
    <row r="121" spans="1:65" s="2" customFormat="1" ht="21.75" customHeight="1">
      <c r="A121" s="33"/>
      <c r="B121" s="34"/>
      <c r="C121" s="181" t="s">
        <v>252</v>
      </c>
      <c r="D121" s="181" t="s">
        <v>115</v>
      </c>
      <c r="E121" s="182" t="s">
        <v>253</v>
      </c>
      <c r="F121" s="183" t="s">
        <v>254</v>
      </c>
      <c r="G121" s="184" t="s">
        <v>118</v>
      </c>
      <c r="H121" s="185">
        <v>2</v>
      </c>
      <c r="I121" s="186"/>
      <c r="J121" s="187">
        <f>ROUND(I121*H121,2)</f>
        <v>0</v>
      </c>
      <c r="K121" s="183" t="s">
        <v>119</v>
      </c>
      <c r="L121" s="38"/>
      <c r="M121" s="188" t="s">
        <v>40</v>
      </c>
      <c r="N121" s="189" t="s">
        <v>49</v>
      </c>
      <c r="O121" s="63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2" t="s">
        <v>120</v>
      </c>
      <c r="AT121" s="192" t="s">
        <v>115</v>
      </c>
      <c r="AU121" s="192" t="s">
        <v>85</v>
      </c>
      <c r="AY121" s="16" t="s">
        <v>112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6" t="s">
        <v>83</v>
      </c>
      <c r="BK121" s="193">
        <f>ROUND(I121*H121,2)</f>
        <v>0</v>
      </c>
      <c r="BL121" s="16" t="s">
        <v>120</v>
      </c>
      <c r="BM121" s="192" t="s">
        <v>255</v>
      </c>
    </row>
    <row r="122" spans="1:47" s="2" customFormat="1" ht="39">
      <c r="A122" s="33"/>
      <c r="B122" s="34"/>
      <c r="C122" s="35"/>
      <c r="D122" s="206" t="s">
        <v>209</v>
      </c>
      <c r="E122" s="35"/>
      <c r="F122" s="215" t="s">
        <v>256</v>
      </c>
      <c r="G122" s="35"/>
      <c r="H122" s="35"/>
      <c r="I122" s="102"/>
      <c r="J122" s="35"/>
      <c r="K122" s="35"/>
      <c r="L122" s="38"/>
      <c r="M122" s="216"/>
      <c r="N122" s="217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209</v>
      </c>
      <c r="AU122" s="16" t="s">
        <v>85</v>
      </c>
    </row>
    <row r="123" spans="1:65" s="2" customFormat="1" ht="21.75" customHeight="1">
      <c r="A123" s="33"/>
      <c r="B123" s="34"/>
      <c r="C123" s="181" t="s">
        <v>257</v>
      </c>
      <c r="D123" s="181" t="s">
        <v>115</v>
      </c>
      <c r="E123" s="182" t="s">
        <v>258</v>
      </c>
      <c r="F123" s="183" t="s">
        <v>259</v>
      </c>
      <c r="G123" s="184" t="s">
        <v>169</v>
      </c>
      <c r="H123" s="185">
        <v>273</v>
      </c>
      <c r="I123" s="186"/>
      <c r="J123" s="187">
        <f>ROUND(I123*H123,2)</f>
        <v>0</v>
      </c>
      <c r="K123" s="183" t="s">
        <v>192</v>
      </c>
      <c r="L123" s="38"/>
      <c r="M123" s="188" t="s">
        <v>40</v>
      </c>
      <c r="N123" s="189" t="s">
        <v>49</v>
      </c>
      <c r="O123" s="63"/>
      <c r="P123" s="190">
        <f>O123*H123</f>
        <v>0</v>
      </c>
      <c r="Q123" s="190">
        <v>0.04</v>
      </c>
      <c r="R123" s="190">
        <f>Q123*H123</f>
        <v>10.92</v>
      </c>
      <c r="S123" s="190">
        <v>0.093</v>
      </c>
      <c r="T123" s="191">
        <f>S123*H123</f>
        <v>25.389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2" t="s">
        <v>120</v>
      </c>
      <c r="AT123" s="192" t="s">
        <v>115</v>
      </c>
      <c r="AU123" s="192" t="s">
        <v>85</v>
      </c>
      <c r="AY123" s="16" t="s">
        <v>112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6" t="s">
        <v>83</v>
      </c>
      <c r="BK123" s="193">
        <f>ROUND(I123*H123,2)</f>
        <v>0</v>
      </c>
      <c r="BL123" s="16" t="s">
        <v>120</v>
      </c>
      <c r="BM123" s="192" t="s">
        <v>260</v>
      </c>
    </row>
    <row r="124" spans="1:47" s="2" customFormat="1" ht="87.75">
      <c r="A124" s="33"/>
      <c r="B124" s="34"/>
      <c r="C124" s="35"/>
      <c r="D124" s="206" t="s">
        <v>209</v>
      </c>
      <c r="E124" s="35"/>
      <c r="F124" s="215" t="s">
        <v>261</v>
      </c>
      <c r="G124" s="35"/>
      <c r="H124" s="35"/>
      <c r="I124" s="102"/>
      <c r="J124" s="35"/>
      <c r="K124" s="35"/>
      <c r="L124" s="38"/>
      <c r="M124" s="216"/>
      <c r="N124" s="217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209</v>
      </c>
      <c r="AU124" s="16" t="s">
        <v>85</v>
      </c>
    </row>
    <row r="125" spans="1:65" s="2" customFormat="1" ht="16.5" customHeight="1">
      <c r="A125" s="33"/>
      <c r="B125" s="34"/>
      <c r="C125" s="194" t="s">
        <v>262</v>
      </c>
      <c r="D125" s="194" t="s">
        <v>109</v>
      </c>
      <c r="E125" s="195" t="s">
        <v>263</v>
      </c>
      <c r="F125" s="196" t="s">
        <v>264</v>
      </c>
      <c r="G125" s="197" t="s">
        <v>238</v>
      </c>
      <c r="H125" s="198">
        <v>546</v>
      </c>
      <c r="I125" s="199"/>
      <c r="J125" s="200">
        <f>ROUND(I125*H125,2)</f>
        <v>0</v>
      </c>
      <c r="K125" s="196" t="s">
        <v>192</v>
      </c>
      <c r="L125" s="201"/>
      <c r="M125" s="202" t="s">
        <v>40</v>
      </c>
      <c r="N125" s="203" t="s">
        <v>49</v>
      </c>
      <c r="O125" s="63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2" t="s">
        <v>124</v>
      </c>
      <c r="AT125" s="192" t="s">
        <v>109</v>
      </c>
      <c r="AU125" s="192" t="s">
        <v>85</v>
      </c>
      <c r="AY125" s="16" t="s">
        <v>112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6" t="s">
        <v>83</v>
      </c>
      <c r="BK125" s="193">
        <f>ROUND(I125*H125,2)</f>
        <v>0</v>
      </c>
      <c r="BL125" s="16" t="s">
        <v>124</v>
      </c>
      <c r="BM125" s="192" t="s">
        <v>265</v>
      </c>
    </row>
    <row r="126" spans="2:51" s="13" customFormat="1" ht="12">
      <c r="B126" s="204"/>
      <c r="C126" s="205"/>
      <c r="D126" s="206" t="s">
        <v>187</v>
      </c>
      <c r="E126" s="205"/>
      <c r="F126" s="207" t="s">
        <v>266</v>
      </c>
      <c r="G126" s="205"/>
      <c r="H126" s="208">
        <v>546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187</v>
      </c>
      <c r="AU126" s="214" t="s">
        <v>85</v>
      </c>
      <c r="AV126" s="13" t="s">
        <v>85</v>
      </c>
      <c r="AW126" s="13" t="s">
        <v>4</v>
      </c>
      <c r="AX126" s="13" t="s">
        <v>83</v>
      </c>
      <c r="AY126" s="214" t="s">
        <v>112</v>
      </c>
    </row>
    <row r="127" spans="1:65" s="2" customFormat="1" ht="33" customHeight="1">
      <c r="A127" s="33"/>
      <c r="B127" s="34"/>
      <c r="C127" s="181" t="s">
        <v>267</v>
      </c>
      <c r="D127" s="181" t="s">
        <v>115</v>
      </c>
      <c r="E127" s="182" t="s">
        <v>268</v>
      </c>
      <c r="F127" s="183" t="s">
        <v>269</v>
      </c>
      <c r="G127" s="184" t="s">
        <v>169</v>
      </c>
      <c r="H127" s="185">
        <v>175</v>
      </c>
      <c r="I127" s="186"/>
      <c r="J127" s="187">
        <f>ROUND(I127*H127,2)</f>
        <v>0</v>
      </c>
      <c r="K127" s="183" t="s">
        <v>192</v>
      </c>
      <c r="L127" s="38"/>
      <c r="M127" s="188" t="s">
        <v>40</v>
      </c>
      <c r="N127" s="189" t="s">
        <v>49</v>
      </c>
      <c r="O127" s="63"/>
      <c r="P127" s="190">
        <f>O127*H127</f>
        <v>0</v>
      </c>
      <c r="Q127" s="190">
        <v>0.00934</v>
      </c>
      <c r="R127" s="190">
        <f>Q127*H127</f>
        <v>1.6344999999999998</v>
      </c>
      <c r="S127" s="190">
        <v>0.09</v>
      </c>
      <c r="T127" s="191">
        <f>S127*H127</f>
        <v>15.75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2" t="s">
        <v>120</v>
      </c>
      <c r="AT127" s="192" t="s">
        <v>115</v>
      </c>
      <c r="AU127" s="192" t="s">
        <v>85</v>
      </c>
      <c r="AY127" s="16" t="s">
        <v>112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83</v>
      </c>
      <c r="BK127" s="193">
        <f>ROUND(I127*H127,2)</f>
        <v>0</v>
      </c>
      <c r="BL127" s="16" t="s">
        <v>120</v>
      </c>
      <c r="BM127" s="192" t="s">
        <v>270</v>
      </c>
    </row>
    <row r="128" spans="1:47" s="2" customFormat="1" ht="87.75">
      <c r="A128" s="33"/>
      <c r="B128" s="34"/>
      <c r="C128" s="35"/>
      <c r="D128" s="206" t="s">
        <v>209</v>
      </c>
      <c r="E128" s="35"/>
      <c r="F128" s="215" t="s">
        <v>261</v>
      </c>
      <c r="G128" s="35"/>
      <c r="H128" s="35"/>
      <c r="I128" s="102"/>
      <c r="J128" s="35"/>
      <c r="K128" s="35"/>
      <c r="L128" s="38"/>
      <c r="M128" s="216"/>
      <c r="N128" s="217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209</v>
      </c>
      <c r="AU128" s="16" t="s">
        <v>85</v>
      </c>
    </row>
    <row r="129" spans="1:65" s="2" customFormat="1" ht="21.75" customHeight="1">
      <c r="A129" s="33"/>
      <c r="B129" s="34"/>
      <c r="C129" s="181" t="s">
        <v>271</v>
      </c>
      <c r="D129" s="181" t="s">
        <v>115</v>
      </c>
      <c r="E129" s="182" t="s">
        <v>272</v>
      </c>
      <c r="F129" s="183" t="s">
        <v>273</v>
      </c>
      <c r="G129" s="184" t="s">
        <v>118</v>
      </c>
      <c r="H129" s="185">
        <v>5</v>
      </c>
      <c r="I129" s="186"/>
      <c r="J129" s="187">
        <f>ROUND(I129*H129,2)</f>
        <v>0</v>
      </c>
      <c r="K129" s="183" t="s">
        <v>192</v>
      </c>
      <c r="L129" s="38"/>
      <c r="M129" s="188" t="s">
        <v>40</v>
      </c>
      <c r="N129" s="189" t="s">
        <v>49</v>
      </c>
      <c r="O129" s="63"/>
      <c r="P129" s="190">
        <f>O129*H129</f>
        <v>0</v>
      </c>
      <c r="Q129" s="190">
        <v>0.0076</v>
      </c>
      <c r="R129" s="190">
        <f>Q129*H129</f>
        <v>0.038</v>
      </c>
      <c r="S129" s="190">
        <v>0</v>
      </c>
      <c r="T129" s="19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2" t="s">
        <v>120</v>
      </c>
      <c r="AT129" s="192" t="s">
        <v>115</v>
      </c>
      <c r="AU129" s="192" t="s">
        <v>85</v>
      </c>
      <c r="AY129" s="16" t="s">
        <v>112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83</v>
      </c>
      <c r="BK129" s="193">
        <f>ROUND(I129*H129,2)</f>
        <v>0</v>
      </c>
      <c r="BL129" s="16" t="s">
        <v>120</v>
      </c>
      <c r="BM129" s="192" t="s">
        <v>274</v>
      </c>
    </row>
    <row r="130" spans="1:65" s="2" customFormat="1" ht="21.75" customHeight="1">
      <c r="A130" s="33"/>
      <c r="B130" s="34"/>
      <c r="C130" s="181" t="s">
        <v>275</v>
      </c>
      <c r="D130" s="181" t="s">
        <v>115</v>
      </c>
      <c r="E130" s="182" t="s">
        <v>276</v>
      </c>
      <c r="F130" s="183" t="s">
        <v>277</v>
      </c>
      <c r="G130" s="184" t="s">
        <v>169</v>
      </c>
      <c r="H130" s="185">
        <v>410</v>
      </c>
      <c r="I130" s="186"/>
      <c r="J130" s="187">
        <f>ROUND(I130*H130,2)</f>
        <v>0</v>
      </c>
      <c r="K130" s="183" t="s">
        <v>192</v>
      </c>
      <c r="L130" s="38"/>
      <c r="M130" s="188" t="s">
        <v>40</v>
      </c>
      <c r="N130" s="189" t="s">
        <v>49</v>
      </c>
      <c r="O130" s="63"/>
      <c r="P130" s="190">
        <f>O130*H130</f>
        <v>0</v>
      </c>
      <c r="Q130" s="190">
        <v>0.0019</v>
      </c>
      <c r="R130" s="190">
        <f>Q130*H130</f>
        <v>0.779</v>
      </c>
      <c r="S130" s="190">
        <v>0</v>
      </c>
      <c r="T130" s="19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2" t="s">
        <v>120</v>
      </c>
      <c r="AT130" s="192" t="s">
        <v>115</v>
      </c>
      <c r="AU130" s="192" t="s">
        <v>85</v>
      </c>
      <c r="AY130" s="16" t="s">
        <v>112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6" t="s">
        <v>83</v>
      </c>
      <c r="BK130" s="193">
        <f>ROUND(I130*H130,2)</f>
        <v>0</v>
      </c>
      <c r="BL130" s="16" t="s">
        <v>120</v>
      </c>
      <c r="BM130" s="192" t="s">
        <v>278</v>
      </c>
    </row>
    <row r="131" spans="1:65" s="2" customFormat="1" ht="21.75" customHeight="1">
      <c r="A131" s="33"/>
      <c r="B131" s="34"/>
      <c r="C131" s="181" t="s">
        <v>279</v>
      </c>
      <c r="D131" s="181" t="s">
        <v>115</v>
      </c>
      <c r="E131" s="182" t="s">
        <v>280</v>
      </c>
      <c r="F131" s="183" t="s">
        <v>281</v>
      </c>
      <c r="G131" s="184" t="s">
        <v>169</v>
      </c>
      <c r="H131" s="185">
        <v>175</v>
      </c>
      <c r="I131" s="186"/>
      <c r="J131" s="187">
        <f>ROUND(I131*H131,2)</f>
        <v>0</v>
      </c>
      <c r="K131" s="183" t="s">
        <v>192</v>
      </c>
      <c r="L131" s="38"/>
      <c r="M131" s="188" t="s">
        <v>40</v>
      </c>
      <c r="N131" s="189" t="s">
        <v>49</v>
      </c>
      <c r="O131" s="63"/>
      <c r="P131" s="190">
        <f>O131*H131</f>
        <v>0</v>
      </c>
      <c r="Q131" s="190">
        <v>0</v>
      </c>
      <c r="R131" s="190">
        <f>Q131*H131</f>
        <v>0</v>
      </c>
      <c r="S131" s="190">
        <v>0.012</v>
      </c>
      <c r="T131" s="191">
        <f>S131*H131</f>
        <v>2.1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2" t="s">
        <v>120</v>
      </c>
      <c r="AT131" s="192" t="s">
        <v>115</v>
      </c>
      <c r="AU131" s="192" t="s">
        <v>85</v>
      </c>
      <c r="AY131" s="16" t="s">
        <v>112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6" t="s">
        <v>83</v>
      </c>
      <c r="BK131" s="193">
        <f>ROUND(I131*H131,2)</f>
        <v>0</v>
      </c>
      <c r="BL131" s="16" t="s">
        <v>120</v>
      </c>
      <c r="BM131" s="192" t="s">
        <v>282</v>
      </c>
    </row>
    <row r="132" spans="1:47" s="2" customFormat="1" ht="97.5">
      <c r="A132" s="33"/>
      <c r="B132" s="34"/>
      <c r="C132" s="35"/>
      <c r="D132" s="206" t="s">
        <v>209</v>
      </c>
      <c r="E132" s="35"/>
      <c r="F132" s="215" t="s">
        <v>283</v>
      </c>
      <c r="G132" s="35"/>
      <c r="H132" s="35"/>
      <c r="I132" s="102"/>
      <c r="J132" s="35"/>
      <c r="K132" s="35"/>
      <c r="L132" s="38"/>
      <c r="M132" s="216"/>
      <c r="N132" s="217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209</v>
      </c>
      <c r="AU132" s="16" t="s">
        <v>85</v>
      </c>
    </row>
    <row r="133" spans="1:65" s="2" customFormat="1" ht="16.5" customHeight="1">
      <c r="A133" s="33"/>
      <c r="B133" s="34"/>
      <c r="C133" s="194" t="s">
        <v>284</v>
      </c>
      <c r="D133" s="194" t="s">
        <v>109</v>
      </c>
      <c r="E133" s="195" t="s">
        <v>285</v>
      </c>
      <c r="F133" s="196" t="s">
        <v>286</v>
      </c>
      <c r="G133" s="197" t="s">
        <v>169</v>
      </c>
      <c r="H133" s="198">
        <v>175</v>
      </c>
      <c r="I133" s="199"/>
      <c r="J133" s="200">
        <f>ROUND(I133*H133,2)</f>
        <v>0</v>
      </c>
      <c r="K133" s="196" t="s">
        <v>192</v>
      </c>
      <c r="L133" s="201"/>
      <c r="M133" s="202" t="s">
        <v>40</v>
      </c>
      <c r="N133" s="203" t="s">
        <v>49</v>
      </c>
      <c r="O133" s="63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2" t="s">
        <v>124</v>
      </c>
      <c r="AT133" s="192" t="s">
        <v>109</v>
      </c>
      <c r="AU133" s="192" t="s">
        <v>85</v>
      </c>
      <c r="AY133" s="16" t="s">
        <v>112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6" t="s">
        <v>83</v>
      </c>
      <c r="BK133" s="193">
        <f>ROUND(I133*H133,2)</f>
        <v>0</v>
      </c>
      <c r="BL133" s="16" t="s">
        <v>124</v>
      </c>
      <c r="BM133" s="192" t="s">
        <v>287</v>
      </c>
    </row>
    <row r="134" spans="1:65" s="2" customFormat="1" ht="21.75" customHeight="1">
      <c r="A134" s="33"/>
      <c r="B134" s="34"/>
      <c r="C134" s="181" t="s">
        <v>288</v>
      </c>
      <c r="D134" s="181" t="s">
        <v>115</v>
      </c>
      <c r="E134" s="182" t="s">
        <v>289</v>
      </c>
      <c r="F134" s="183" t="s">
        <v>290</v>
      </c>
      <c r="G134" s="184" t="s">
        <v>169</v>
      </c>
      <c r="H134" s="185">
        <v>52</v>
      </c>
      <c r="I134" s="186"/>
      <c r="J134" s="187">
        <f>ROUND(I134*H134,2)</f>
        <v>0</v>
      </c>
      <c r="K134" s="183" t="s">
        <v>192</v>
      </c>
      <c r="L134" s="38"/>
      <c r="M134" s="188" t="s">
        <v>40</v>
      </c>
      <c r="N134" s="189" t="s">
        <v>49</v>
      </c>
      <c r="O134" s="63"/>
      <c r="P134" s="190">
        <f>O134*H134</f>
        <v>0</v>
      </c>
      <c r="Q134" s="190">
        <v>0.13538</v>
      </c>
      <c r="R134" s="190">
        <f>Q134*H134</f>
        <v>7.03976</v>
      </c>
      <c r="S134" s="190">
        <v>0.073</v>
      </c>
      <c r="T134" s="191">
        <f>S134*H134</f>
        <v>3.796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2" t="s">
        <v>120</v>
      </c>
      <c r="AT134" s="192" t="s">
        <v>115</v>
      </c>
      <c r="AU134" s="192" t="s">
        <v>85</v>
      </c>
      <c r="AY134" s="16" t="s">
        <v>112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83</v>
      </c>
      <c r="BK134" s="193">
        <f>ROUND(I134*H134,2)</f>
        <v>0</v>
      </c>
      <c r="BL134" s="16" t="s">
        <v>120</v>
      </c>
      <c r="BM134" s="192" t="s">
        <v>291</v>
      </c>
    </row>
    <row r="135" spans="1:47" s="2" customFormat="1" ht="97.5">
      <c r="A135" s="33"/>
      <c r="B135" s="34"/>
      <c r="C135" s="35"/>
      <c r="D135" s="206" t="s">
        <v>209</v>
      </c>
      <c r="E135" s="35"/>
      <c r="F135" s="215" t="s">
        <v>283</v>
      </c>
      <c r="G135" s="35"/>
      <c r="H135" s="35"/>
      <c r="I135" s="102"/>
      <c r="J135" s="35"/>
      <c r="K135" s="35"/>
      <c r="L135" s="38"/>
      <c r="M135" s="216"/>
      <c r="N135" s="217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209</v>
      </c>
      <c r="AU135" s="16" t="s">
        <v>85</v>
      </c>
    </row>
    <row r="136" spans="1:65" s="2" customFormat="1" ht="16.5" customHeight="1">
      <c r="A136" s="33"/>
      <c r="B136" s="34"/>
      <c r="C136" s="194" t="s">
        <v>292</v>
      </c>
      <c r="D136" s="194" t="s">
        <v>109</v>
      </c>
      <c r="E136" s="195" t="s">
        <v>285</v>
      </c>
      <c r="F136" s="196" t="s">
        <v>286</v>
      </c>
      <c r="G136" s="197" t="s">
        <v>169</v>
      </c>
      <c r="H136" s="198">
        <v>52</v>
      </c>
      <c r="I136" s="199"/>
      <c r="J136" s="200">
        <f aca="true" t="shared" si="10" ref="J136:J142">ROUND(I136*H136,2)</f>
        <v>0</v>
      </c>
      <c r="K136" s="196" t="s">
        <v>192</v>
      </c>
      <c r="L136" s="201"/>
      <c r="M136" s="202" t="s">
        <v>40</v>
      </c>
      <c r="N136" s="203" t="s">
        <v>49</v>
      </c>
      <c r="O136" s="63"/>
      <c r="P136" s="190">
        <f aca="true" t="shared" si="11" ref="P136:P142">O136*H136</f>
        <v>0</v>
      </c>
      <c r="Q136" s="190">
        <v>0</v>
      </c>
      <c r="R136" s="190">
        <f aca="true" t="shared" si="12" ref="R136:R142">Q136*H136</f>
        <v>0</v>
      </c>
      <c r="S136" s="190">
        <v>0</v>
      </c>
      <c r="T136" s="191">
        <f aca="true" t="shared" si="13" ref="T136:T142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2" t="s">
        <v>124</v>
      </c>
      <c r="AT136" s="192" t="s">
        <v>109</v>
      </c>
      <c r="AU136" s="192" t="s">
        <v>85</v>
      </c>
      <c r="AY136" s="16" t="s">
        <v>112</v>
      </c>
      <c r="BE136" s="193">
        <f aca="true" t="shared" si="14" ref="BE136:BE142">IF(N136="základní",J136,0)</f>
        <v>0</v>
      </c>
      <c r="BF136" s="193">
        <f aca="true" t="shared" si="15" ref="BF136:BF142">IF(N136="snížená",J136,0)</f>
        <v>0</v>
      </c>
      <c r="BG136" s="193">
        <f aca="true" t="shared" si="16" ref="BG136:BG142">IF(N136="zákl. přenesená",J136,0)</f>
        <v>0</v>
      </c>
      <c r="BH136" s="193">
        <f aca="true" t="shared" si="17" ref="BH136:BH142">IF(N136="sníž. přenesená",J136,0)</f>
        <v>0</v>
      </c>
      <c r="BI136" s="193">
        <f aca="true" t="shared" si="18" ref="BI136:BI142">IF(N136="nulová",J136,0)</f>
        <v>0</v>
      </c>
      <c r="BJ136" s="16" t="s">
        <v>83</v>
      </c>
      <c r="BK136" s="193">
        <f aca="true" t="shared" si="19" ref="BK136:BK142">ROUND(I136*H136,2)</f>
        <v>0</v>
      </c>
      <c r="BL136" s="16" t="s">
        <v>124</v>
      </c>
      <c r="BM136" s="192" t="s">
        <v>293</v>
      </c>
    </row>
    <row r="137" spans="1:65" s="2" customFormat="1" ht="21.75" customHeight="1">
      <c r="A137" s="33"/>
      <c r="B137" s="34"/>
      <c r="C137" s="181" t="s">
        <v>294</v>
      </c>
      <c r="D137" s="181" t="s">
        <v>115</v>
      </c>
      <c r="E137" s="182" t="s">
        <v>295</v>
      </c>
      <c r="F137" s="183" t="s">
        <v>296</v>
      </c>
      <c r="G137" s="184" t="s">
        <v>169</v>
      </c>
      <c r="H137" s="185">
        <v>23</v>
      </c>
      <c r="I137" s="186"/>
      <c r="J137" s="187">
        <f t="shared" si="10"/>
        <v>0</v>
      </c>
      <c r="K137" s="183" t="s">
        <v>192</v>
      </c>
      <c r="L137" s="38"/>
      <c r="M137" s="188" t="s">
        <v>40</v>
      </c>
      <c r="N137" s="189" t="s">
        <v>49</v>
      </c>
      <c r="O137" s="63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2" t="s">
        <v>120</v>
      </c>
      <c r="AT137" s="192" t="s">
        <v>115</v>
      </c>
      <c r="AU137" s="192" t="s">
        <v>85</v>
      </c>
      <c r="AY137" s="16" t="s">
        <v>112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6" t="s">
        <v>83</v>
      </c>
      <c r="BK137" s="193">
        <f t="shared" si="19"/>
        <v>0</v>
      </c>
      <c r="BL137" s="16" t="s">
        <v>120</v>
      </c>
      <c r="BM137" s="192" t="s">
        <v>297</v>
      </c>
    </row>
    <row r="138" spans="1:65" s="2" customFormat="1" ht="21.75" customHeight="1">
      <c r="A138" s="33"/>
      <c r="B138" s="34"/>
      <c r="C138" s="181" t="s">
        <v>298</v>
      </c>
      <c r="D138" s="181" t="s">
        <v>115</v>
      </c>
      <c r="E138" s="182" t="s">
        <v>299</v>
      </c>
      <c r="F138" s="183" t="s">
        <v>300</v>
      </c>
      <c r="G138" s="184" t="s">
        <v>169</v>
      </c>
      <c r="H138" s="185">
        <v>435</v>
      </c>
      <c r="I138" s="186"/>
      <c r="J138" s="187">
        <f t="shared" si="10"/>
        <v>0</v>
      </c>
      <c r="K138" s="183" t="s">
        <v>192</v>
      </c>
      <c r="L138" s="38"/>
      <c r="M138" s="188" t="s">
        <v>40</v>
      </c>
      <c r="N138" s="189" t="s">
        <v>49</v>
      </c>
      <c r="O138" s="63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2" t="s">
        <v>120</v>
      </c>
      <c r="AT138" s="192" t="s">
        <v>115</v>
      </c>
      <c r="AU138" s="192" t="s">
        <v>85</v>
      </c>
      <c r="AY138" s="16" t="s">
        <v>112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6" t="s">
        <v>83</v>
      </c>
      <c r="BK138" s="193">
        <f t="shared" si="19"/>
        <v>0</v>
      </c>
      <c r="BL138" s="16" t="s">
        <v>120</v>
      </c>
      <c r="BM138" s="192" t="s">
        <v>301</v>
      </c>
    </row>
    <row r="139" spans="1:65" s="2" customFormat="1" ht="21.75" customHeight="1">
      <c r="A139" s="33"/>
      <c r="B139" s="34"/>
      <c r="C139" s="181" t="s">
        <v>302</v>
      </c>
      <c r="D139" s="181" t="s">
        <v>115</v>
      </c>
      <c r="E139" s="182" t="s">
        <v>303</v>
      </c>
      <c r="F139" s="183" t="s">
        <v>304</v>
      </c>
      <c r="G139" s="184" t="s">
        <v>169</v>
      </c>
      <c r="H139" s="185">
        <v>26</v>
      </c>
      <c r="I139" s="186"/>
      <c r="J139" s="187">
        <f t="shared" si="10"/>
        <v>0</v>
      </c>
      <c r="K139" s="183" t="s">
        <v>192</v>
      </c>
      <c r="L139" s="38"/>
      <c r="M139" s="188" t="s">
        <v>40</v>
      </c>
      <c r="N139" s="189" t="s">
        <v>49</v>
      </c>
      <c r="O139" s="63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2" t="s">
        <v>120</v>
      </c>
      <c r="AT139" s="192" t="s">
        <v>115</v>
      </c>
      <c r="AU139" s="192" t="s">
        <v>85</v>
      </c>
      <c r="AY139" s="16" t="s">
        <v>112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6" t="s">
        <v>83</v>
      </c>
      <c r="BK139" s="193">
        <f t="shared" si="19"/>
        <v>0</v>
      </c>
      <c r="BL139" s="16" t="s">
        <v>120</v>
      </c>
      <c r="BM139" s="192" t="s">
        <v>305</v>
      </c>
    </row>
    <row r="140" spans="1:65" s="2" customFormat="1" ht="16.5" customHeight="1">
      <c r="A140" s="33"/>
      <c r="B140" s="34"/>
      <c r="C140" s="181" t="s">
        <v>306</v>
      </c>
      <c r="D140" s="181" t="s">
        <v>115</v>
      </c>
      <c r="E140" s="182" t="s">
        <v>307</v>
      </c>
      <c r="F140" s="183" t="s">
        <v>308</v>
      </c>
      <c r="G140" s="184" t="s">
        <v>118</v>
      </c>
      <c r="H140" s="185">
        <v>2</v>
      </c>
      <c r="I140" s="186"/>
      <c r="J140" s="187">
        <f t="shared" si="10"/>
        <v>0</v>
      </c>
      <c r="K140" s="183" t="s">
        <v>192</v>
      </c>
      <c r="L140" s="38"/>
      <c r="M140" s="188" t="s">
        <v>40</v>
      </c>
      <c r="N140" s="189" t="s">
        <v>49</v>
      </c>
      <c r="O140" s="63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2" t="s">
        <v>120</v>
      </c>
      <c r="AT140" s="192" t="s">
        <v>115</v>
      </c>
      <c r="AU140" s="192" t="s">
        <v>85</v>
      </c>
      <c r="AY140" s="16" t="s">
        <v>112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6" t="s">
        <v>83</v>
      </c>
      <c r="BK140" s="193">
        <f t="shared" si="19"/>
        <v>0</v>
      </c>
      <c r="BL140" s="16" t="s">
        <v>120</v>
      </c>
      <c r="BM140" s="192" t="s">
        <v>309</v>
      </c>
    </row>
    <row r="141" spans="1:65" s="2" customFormat="1" ht="21.75" customHeight="1">
      <c r="A141" s="33"/>
      <c r="B141" s="34"/>
      <c r="C141" s="181" t="s">
        <v>310</v>
      </c>
      <c r="D141" s="181" t="s">
        <v>115</v>
      </c>
      <c r="E141" s="182" t="s">
        <v>311</v>
      </c>
      <c r="F141" s="183" t="s">
        <v>312</v>
      </c>
      <c r="G141" s="184" t="s">
        <v>313</v>
      </c>
      <c r="H141" s="185">
        <v>48.735</v>
      </c>
      <c r="I141" s="186"/>
      <c r="J141" s="187">
        <f t="shared" si="10"/>
        <v>0</v>
      </c>
      <c r="K141" s="183" t="s">
        <v>192</v>
      </c>
      <c r="L141" s="38"/>
      <c r="M141" s="188" t="s">
        <v>40</v>
      </c>
      <c r="N141" s="189" t="s">
        <v>49</v>
      </c>
      <c r="O141" s="63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2" t="s">
        <v>120</v>
      </c>
      <c r="AT141" s="192" t="s">
        <v>115</v>
      </c>
      <c r="AU141" s="192" t="s">
        <v>85</v>
      </c>
      <c r="AY141" s="16" t="s">
        <v>112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6" t="s">
        <v>83</v>
      </c>
      <c r="BK141" s="193">
        <f t="shared" si="19"/>
        <v>0</v>
      </c>
      <c r="BL141" s="16" t="s">
        <v>120</v>
      </c>
      <c r="BM141" s="192" t="s">
        <v>314</v>
      </c>
    </row>
    <row r="142" spans="1:65" s="2" customFormat="1" ht="21.75" customHeight="1">
      <c r="A142" s="33"/>
      <c r="B142" s="34"/>
      <c r="C142" s="181" t="s">
        <v>315</v>
      </c>
      <c r="D142" s="181" t="s">
        <v>115</v>
      </c>
      <c r="E142" s="182" t="s">
        <v>316</v>
      </c>
      <c r="F142" s="183" t="s">
        <v>317</v>
      </c>
      <c r="G142" s="184" t="s">
        <v>313</v>
      </c>
      <c r="H142" s="185">
        <v>925.965</v>
      </c>
      <c r="I142" s="186"/>
      <c r="J142" s="187">
        <f t="shared" si="10"/>
        <v>0</v>
      </c>
      <c r="K142" s="183" t="s">
        <v>192</v>
      </c>
      <c r="L142" s="38"/>
      <c r="M142" s="188" t="s">
        <v>40</v>
      </c>
      <c r="N142" s="189" t="s">
        <v>49</v>
      </c>
      <c r="O142" s="63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2" t="s">
        <v>120</v>
      </c>
      <c r="AT142" s="192" t="s">
        <v>115</v>
      </c>
      <c r="AU142" s="192" t="s">
        <v>85</v>
      </c>
      <c r="AY142" s="16" t="s">
        <v>112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6" t="s">
        <v>83</v>
      </c>
      <c r="BK142" s="193">
        <f t="shared" si="19"/>
        <v>0</v>
      </c>
      <c r="BL142" s="16" t="s">
        <v>120</v>
      </c>
      <c r="BM142" s="192" t="s">
        <v>318</v>
      </c>
    </row>
    <row r="143" spans="2:51" s="13" customFormat="1" ht="12">
      <c r="B143" s="204"/>
      <c r="C143" s="205"/>
      <c r="D143" s="206" t="s">
        <v>187</v>
      </c>
      <c r="E143" s="205"/>
      <c r="F143" s="207" t="s">
        <v>319</v>
      </c>
      <c r="G143" s="205"/>
      <c r="H143" s="208">
        <v>925.965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187</v>
      </c>
      <c r="AU143" s="214" t="s">
        <v>85</v>
      </c>
      <c r="AV143" s="13" t="s">
        <v>85</v>
      </c>
      <c r="AW143" s="13" t="s">
        <v>4</v>
      </c>
      <c r="AX143" s="13" t="s">
        <v>83</v>
      </c>
      <c r="AY143" s="214" t="s">
        <v>112</v>
      </c>
    </row>
    <row r="144" spans="1:65" s="2" customFormat="1" ht="16.5" customHeight="1">
      <c r="A144" s="33"/>
      <c r="B144" s="34"/>
      <c r="C144" s="181" t="s">
        <v>320</v>
      </c>
      <c r="D144" s="181" t="s">
        <v>115</v>
      </c>
      <c r="E144" s="182" t="s">
        <v>321</v>
      </c>
      <c r="F144" s="183" t="s">
        <v>322</v>
      </c>
      <c r="G144" s="184" t="s">
        <v>313</v>
      </c>
      <c r="H144" s="185">
        <v>47.035</v>
      </c>
      <c r="I144" s="186"/>
      <c r="J144" s="187">
        <f aca="true" t="shared" si="20" ref="J144:J150">ROUND(I144*H144,2)</f>
        <v>0</v>
      </c>
      <c r="K144" s="183" t="s">
        <v>192</v>
      </c>
      <c r="L144" s="38"/>
      <c r="M144" s="188" t="s">
        <v>40</v>
      </c>
      <c r="N144" s="189" t="s">
        <v>49</v>
      </c>
      <c r="O144" s="63"/>
      <c r="P144" s="190">
        <f aca="true" t="shared" si="21" ref="P144:P150">O144*H144</f>
        <v>0</v>
      </c>
      <c r="Q144" s="190">
        <v>0</v>
      </c>
      <c r="R144" s="190">
        <f aca="true" t="shared" si="22" ref="R144:R150">Q144*H144</f>
        <v>0</v>
      </c>
      <c r="S144" s="190">
        <v>0</v>
      </c>
      <c r="T144" s="191">
        <f aca="true" t="shared" si="23" ref="T144:T150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2" t="s">
        <v>120</v>
      </c>
      <c r="AT144" s="192" t="s">
        <v>115</v>
      </c>
      <c r="AU144" s="192" t="s">
        <v>85</v>
      </c>
      <c r="AY144" s="16" t="s">
        <v>112</v>
      </c>
      <c r="BE144" s="193">
        <f aca="true" t="shared" si="24" ref="BE144:BE150">IF(N144="základní",J144,0)</f>
        <v>0</v>
      </c>
      <c r="BF144" s="193">
        <f aca="true" t="shared" si="25" ref="BF144:BF150">IF(N144="snížená",J144,0)</f>
        <v>0</v>
      </c>
      <c r="BG144" s="193">
        <f aca="true" t="shared" si="26" ref="BG144:BG150">IF(N144="zákl. přenesená",J144,0)</f>
        <v>0</v>
      </c>
      <c r="BH144" s="193">
        <f aca="true" t="shared" si="27" ref="BH144:BH150">IF(N144="sníž. přenesená",J144,0)</f>
        <v>0</v>
      </c>
      <c r="BI144" s="193">
        <f aca="true" t="shared" si="28" ref="BI144:BI150">IF(N144="nulová",J144,0)</f>
        <v>0</v>
      </c>
      <c r="BJ144" s="16" t="s">
        <v>83</v>
      </c>
      <c r="BK144" s="193">
        <f aca="true" t="shared" si="29" ref="BK144:BK150">ROUND(I144*H144,2)</f>
        <v>0</v>
      </c>
      <c r="BL144" s="16" t="s">
        <v>120</v>
      </c>
      <c r="BM144" s="192" t="s">
        <v>323</v>
      </c>
    </row>
    <row r="145" spans="1:65" s="2" customFormat="1" ht="16.5" customHeight="1">
      <c r="A145" s="33"/>
      <c r="B145" s="34"/>
      <c r="C145" s="181" t="s">
        <v>324</v>
      </c>
      <c r="D145" s="181" t="s">
        <v>115</v>
      </c>
      <c r="E145" s="182" t="s">
        <v>325</v>
      </c>
      <c r="F145" s="183" t="s">
        <v>326</v>
      </c>
      <c r="G145" s="184" t="s">
        <v>313</v>
      </c>
      <c r="H145" s="185">
        <v>1</v>
      </c>
      <c r="I145" s="186"/>
      <c r="J145" s="187">
        <f t="shared" si="20"/>
        <v>0</v>
      </c>
      <c r="K145" s="183" t="s">
        <v>192</v>
      </c>
      <c r="L145" s="38"/>
      <c r="M145" s="188" t="s">
        <v>40</v>
      </c>
      <c r="N145" s="189" t="s">
        <v>49</v>
      </c>
      <c r="O145" s="63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2" t="s">
        <v>120</v>
      </c>
      <c r="AT145" s="192" t="s">
        <v>115</v>
      </c>
      <c r="AU145" s="192" t="s">
        <v>85</v>
      </c>
      <c r="AY145" s="16" t="s">
        <v>112</v>
      </c>
      <c r="BE145" s="193">
        <f t="shared" si="24"/>
        <v>0</v>
      </c>
      <c r="BF145" s="193">
        <f t="shared" si="25"/>
        <v>0</v>
      </c>
      <c r="BG145" s="193">
        <f t="shared" si="26"/>
        <v>0</v>
      </c>
      <c r="BH145" s="193">
        <f t="shared" si="27"/>
        <v>0</v>
      </c>
      <c r="BI145" s="193">
        <f t="shared" si="28"/>
        <v>0</v>
      </c>
      <c r="BJ145" s="16" t="s">
        <v>83</v>
      </c>
      <c r="BK145" s="193">
        <f t="shared" si="29"/>
        <v>0</v>
      </c>
      <c r="BL145" s="16" t="s">
        <v>120</v>
      </c>
      <c r="BM145" s="192" t="s">
        <v>327</v>
      </c>
    </row>
    <row r="146" spans="1:65" s="2" customFormat="1" ht="16.5" customHeight="1">
      <c r="A146" s="33"/>
      <c r="B146" s="34"/>
      <c r="C146" s="181" t="s">
        <v>328</v>
      </c>
      <c r="D146" s="181" t="s">
        <v>115</v>
      </c>
      <c r="E146" s="182" t="s">
        <v>329</v>
      </c>
      <c r="F146" s="183" t="s">
        <v>330</v>
      </c>
      <c r="G146" s="184" t="s">
        <v>313</v>
      </c>
      <c r="H146" s="185">
        <v>1.7</v>
      </c>
      <c r="I146" s="186"/>
      <c r="J146" s="187">
        <f t="shared" si="20"/>
        <v>0</v>
      </c>
      <c r="K146" s="183" t="s">
        <v>192</v>
      </c>
      <c r="L146" s="38"/>
      <c r="M146" s="188" t="s">
        <v>40</v>
      </c>
      <c r="N146" s="189" t="s">
        <v>49</v>
      </c>
      <c r="O146" s="63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2" t="s">
        <v>120</v>
      </c>
      <c r="AT146" s="192" t="s">
        <v>115</v>
      </c>
      <c r="AU146" s="192" t="s">
        <v>85</v>
      </c>
      <c r="AY146" s="16" t="s">
        <v>112</v>
      </c>
      <c r="BE146" s="193">
        <f t="shared" si="24"/>
        <v>0</v>
      </c>
      <c r="BF146" s="193">
        <f t="shared" si="25"/>
        <v>0</v>
      </c>
      <c r="BG146" s="193">
        <f t="shared" si="26"/>
        <v>0</v>
      </c>
      <c r="BH146" s="193">
        <f t="shared" si="27"/>
        <v>0</v>
      </c>
      <c r="BI146" s="193">
        <f t="shared" si="28"/>
        <v>0</v>
      </c>
      <c r="BJ146" s="16" t="s">
        <v>83</v>
      </c>
      <c r="BK146" s="193">
        <f t="shared" si="29"/>
        <v>0</v>
      </c>
      <c r="BL146" s="16" t="s">
        <v>120</v>
      </c>
      <c r="BM146" s="192" t="s">
        <v>331</v>
      </c>
    </row>
    <row r="147" spans="1:65" s="2" customFormat="1" ht="16.5" customHeight="1">
      <c r="A147" s="33"/>
      <c r="B147" s="34"/>
      <c r="C147" s="181" t="s">
        <v>332</v>
      </c>
      <c r="D147" s="181" t="s">
        <v>115</v>
      </c>
      <c r="E147" s="182" t="s">
        <v>333</v>
      </c>
      <c r="F147" s="183" t="s">
        <v>334</v>
      </c>
      <c r="G147" s="184" t="s">
        <v>207</v>
      </c>
      <c r="H147" s="185">
        <v>75</v>
      </c>
      <c r="I147" s="186"/>
      <c r="J147" s="187">
        <f t="shared" si="20"/>
        <v>0</v>
      </c>
      <c r="K147" s="183" t="s">
        <v>192</v>
      </c>
      <c r="L147" s="38"/>
      <c r="M147" s="188" t="s">
        <v>40</v>
      </c>
      <c r="N147" s="189" t="s">
        <v>49</v>
      </c>
      <c r="O147" s="63"/>
      <c r="P147" s="190">
        <f t="shared" si="21"/>
        <v>0</v>
      </c>
      <c r="Q147" s="190">
        <v>3E-05</v>
      </c>
      <c r="R147" s="190">
        <f t="shared" si="22"/>
        <v>0.0022500000000000003</v>
      </c>
      <c r="S147" s="190">
        <v>0</v>
      </c>
      <c r="T147" s="191">
        <f t="shared" si="2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2" t="s">
        <v>120</v>
      </c>
      <c r="AT147" s="192" t="s">
        <v>115</v>
      </c>
      <c r="AU147" s="192" t="s">
        <v>85</v>
      </c>
      <c r="AY147" s="16" t="s">
        <v>112</v>
      </c>
      <c r="BE147" s="193">
        <f t="shared" si="24"/>
        <v>0</v>
      </c>
      <c r="BF147" s="193">
        <f t="shared" si="25"/>
        <v>0</v>
      </c>
      <c r="BG147" s="193">
        <f t="shared" si="26"/>
        <v>0</v>
      </c>
      <c r="BH147" s="193">
        <f t="shared" si="27"/>
        <v>0</v>
      </c>
      <c r="BI147" s="193">
        <f t="shared" si="28"/>
        <v>0</v>
      </c>
      <c r="BJ147" s="16" t="s">
        <v>83</v>
      </c>
      <c r="BK147" s="193">
        <f t="shared" si="29"/>
        <v>0</v>
      </c>
      <c r="BL147" s="16" t="s">
        <v>120</v>
      </c>
      <c r="BM147" s="192" t="s">
        <v>335</v>
      </c>
    </row>
    <row r="148" spans="1:65" s="2" customFormat="1" ht="16.5" customHeight="1">
      <c r="A148" s="33"/>
      <c r="B148" s="34"/>
      <c r="C148" s="181" t="s">
        <v>336</v>
      </c>
      <c r="D148" s="181" t="s">
        <v>115</v>
      </c>
      <c r="E148" s="182" t="s">
        <v>337</v>
      </c>
      <c r="F148" s="183" t="s">
        <v>338</v>
      </c>
      <c r="G148" s="184" t="s">
        <v>169</v>
      </c>
      <c r="H148" s="185">
        <v>8</v>
      </c>
      <c r="I148" s="186"/>
      <c r="J148" s="187">
        <f t="shared" si="20"/>
        <v>0</v>
      </c>
      <c r="K148" s="183" t="s">
        <v>192</v>
      </c>
      <c r="L148" s="38"/>
      <c r="M148" s="188" t="s">
        <v>40</v>
      </c>
      <c r="N148" s="189" t="s">
        <v>49</v>
      </c>
      <c r="O148" s="63"/>
      <c r="P148" s="190">
        <f t="shared" si="21"/>
        <v>0</v>
      </c>
      <c r="Q148" s="190">
        <v>0.07674</v>
      </c>
      <c r="R148" s="190">
        <f t="shared" si="22"/>
        <v>0.61392</v>
      </c>
      <c r="S148" s="190">
        <v>0</v>
      </c>
      <c r="T148" s="191">
        <f t="shared" si="2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2" t="s">
        <v>120</v>
      </c>
      <c r="AT148" s="192" t="s">
        <v>115</v>
      </c>
      <c r="AU148" s="192" t="s">
        <v>85</v>
      </c>
      <c r="AY148" s="16" t="s">
        <v>112</v>
      </c>
      <c r="BE148" s="193">
        <f t="shared" si="24"/>
        <v>0</v>
      </c>
      <c r="BF148" s="193">
        <f t="shared" si="25"/>
        <v>0</v>
      </c>
      <c r="BG148" s="193">
        <f t="shared" si="26"/>
        <v>0</v>
      </c>
      <c r="BH148" s="193">
        <f t="shared" si="27"/>
        <v>0</v>
      </c>
      <c r="BI148" s="193">
        <f t="shared" si="28"/>
        <v>0</v>
      </c>
      <c r="BJ148" s="16" t="s">
        <v>83</v>
      </c>
      <c r="BK148" s="193">
        <f t="shared" si="29"/>
        <v>0</v>
      </c>
      <c r="BL148" s="16" t="s">
        <v>120</v>
      </c>
      <c r="BM148" s="192" t="s">
        <v>339</v>
      </c>
    </row>
    <row r="149" spans="1:65" s="2" customFormat="1" ht="16.5" customHeight="1">
      <c r="A149" s="33"/>
      <c r="B149" s="34"/>
      <c r="C149" s="194" t="s">
        <v>340</v>
      </c>
      <c r="D149" s="194" t="s">
        <v>109</v>
      </c>
      <c r="E149" s="195" t="s">
        <v>341</v>
      </c>
      <c r="F149" s="196" t="s">
        <v>342</v>
      </c>
      <c r="G149" s="197" t="s">
        <v>343</v>
      </c>
      <c r="H149" s="198">
        <v>8</v>
      </c>
      <c r="I149" s="199"/>
      <c r="J149" s="200">
        <f t="shared" si="20"/>
        <v>0</v>
      </c>
      <c r="K149" s="196" t="s">
        <v>192</v>
      </c>
      <c r="L149" s="201"/>
      <c r="M149" s="202" t="s">
        <v>40</v>
      </c>
      <c r="N149" s="203" t="s">
        <v>49</v>
      </c>
      <c r="O149" s="63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2" t="s">
        <v>124</v>
      </c>
      <c r="AT149" s="192" t="s">
        <v>109</v>
      </c>
      <c r="AU149" s="192" t="s">
        <v>85</v>
      </c>
      <c r="AY149" s="16" t="s">
        <v>112</v>
      </c>
      <c r="BE149" s="193">
        <f t="shared" si="24"/>
        <v>0</v>
      </c>
      <c r="BF149" s="193">
        <f t="shared" si="25"/>
        <v>0</v>
      </c>
      <c r="BG149" s="193">
        <f t="shared" si="26"/>
        <v>0</v>
      </c>
      <c r="BH149" s="193">
        <f t="shared" si="27"/>
        <v>0</v>
      </c>
      <c r="BI149" s="193">
        <f t="shared" si="28"/>
        <v>0</v>
      </c>
      <c r="BJ149" s="16" t="s">
        <v>83</v>
      </c>
      <c r="BK149" s="193">
        <f t="shared" si="29"/>
        <v>0</v>
      </c>
      <c r="BL149" s="16" t="s">
        <v>124</v>
      </c>
      <c r="BM149" s="192" t="s">
        <v>344</v>
      </c>
    </row>
    <row r="150" spans="1:65" s="2" customFormat="1" ht="21.75" customHeight="1">
      <c r="A150" s="33"/>
      <c r="B150" s="34"/>
      <c r="C150" s="181" t="s">
        <v>345</v>
      </c>
      <c r="D150" s="181" t="s">
        <v>115</v>
      </c>
      <c r="E150" s="182" t="s">
        <v>346</v>
      </c>
      <c r="F150" s="183" t="s">
        <v>347</v>
      </c>
      <c r="G150" s="184" t="s">
        <v>207</v>
      </c>
      <c r="H150" s="185">
        <v>8</v>
      </c>
      <c r="I150" s="186"/>
      <c r="J150" s="187">
        <f t="shared" si="20"/>
        <v>0</v>
      </c>
      <c r="K150" s="183" t="s">
        <v>192</v>
      </c>
      <c r="L150" s="38"/>
      <c r="M150" s="188" t="s">
        <v>40</v>
      </c>
      <c r="N150" s="189" t="s">
        <v>49</v>
      </c>
      <c r="O150" s="63"/>
      <c r="P150" s="190">
        <f t="shared" si="21"/>
        <v>0</v>
      </c>
      <c r="Q150" s="190">
        <v>0.18907</v>
      </c>
      <c r="R150" s="190">
        <f t="shared" si="22"/>
        <v>1.51256</v>
      </c>
      <c r="S150" s="190">
        <v>0</v>
      </c>
      <c r="T150" s="191">
        <f t="shared" si="2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2" t="s">
        <v>120</v>
      </c>
      <c r="AT150" s="192" t="s">
        <v>115</v>
      </c>
      <c r="AU150" s="192" t="s">
        <v>85</v>
      </c>
      <c r="AY150" s="16" t="s">
        <v>112</v>
      </c>
      <c r="BE150" s="193">
        <f t="shared" si="24"/>
        <v>0</v>
      </c>
      <c r="BF150" s="193">
        <f t="shared" si="25"/>
        <v>0</v>
      </c>
      <c r="BG150" s="193">
        <f t="shared" si="26"/>
        <v>0</v>
      </c>
      <c r="BH150" s="193">
        <f t="shared" si="27"/>
        <v>0</v>
      </c>
      <c r="BI150" s="193">
        <f t="shared" si="28"/>
        <v>0</v>
      </c>
      <c r="BJ150" s="16" t="s">
        <v>83</v>
      </c>
      <c r="BK150" s="193">
        <f t="shared" si="29"/>
        <v>0</v>
      </c>
      <c r="BL150" s="16" t="s">
        <v>120</v>
      </c>
      <c r="BM150" s="192" t="s">
        <v>348</v>
      </c>
    </row>
    <row r="151" spans="1:47" s="2" customFormat="1" ht="29.25">
      <c r="A151" s="33"/>
      <c r="B151" s="34"/>
      <c r="C151" s="35"/>
      <c r="D151" s="206" t="s">
        <v>209</v>
      </c>
      <c r="E151" s="35"/>
      <c r="F151" s="215" t="s">
        <v>349</v>
      </c>
      <c r="G151" s="35"/>
      <c r="H151" s="35"/>
      <c r="I151" s="102"/>
      <c r="J151" s="35"/>
      <c r="K151" s="35"/>
      <c r="L151" s="38"/>
      <c r="M151" s="216"/>
      <c r="N151" s="217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209</v>
      </c>
      <c r="AU151" s="16" t="s">
        <v>85</v>
      </c>
    </row>
    <row r="152" spans="1:65" s="2" customFormat="1" ht="21.75" customHeight="1">
      <c r="A152" s="33"/>
      <c r="B152" s="34"/>
      <c r="C152" s="181" t="s">
        <v>350</v>
      </c>
      <c r="D152" s="181" t="s">
        <v>115</v>
      </c>
      <c r="E152" s="182" t="s">
        <v>351</v>
      </c>
      <c r="F152" s="183" t="s">
        <v>352</v>
      </c>
      <c r="G152" s="184" t="s">
        <v>207</v>
      </c>
      <c r="H152" s="185">
        <v>13</v>
      </c>
      <c r="I152" s="186"/>
      <c r="J152" s="187">
        <f>ROUND(I152*H152,2)</f>
        <v>0</v>
      </c>
      <c r="K152" s="183" t="s">
        <v>192</v>
      </c>
      <c r="L152" s="38"/>
      <c r="M152" s="188" t="s">
        <v>40</v>
      </c>
      <c r="N152" s="189" t="s">
        <v>49</v>
      </c>
      <c r="O152" s="63"/>
      <c r="P152" s="190">
        <f>O152*H152</f>
        <v>0</v>
      </c>
      <c r="Q152" s="190">
        <v>0.3708</v>
      </c>
      <c r="R152" s="190">
        <f>Q152*H152</f>
        <v>4.8204</v>
      </c>
      <c r="S152" s="190">
        <v>0</v>
      </c>
      <c r="T152" s="19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2" t="s">
        <v>120</v>
      </c>
      <c r="AT152" s="192" t="s">
        <v>115</v>
      </c>
      <c r="AU152" s="192" t="s">
        <v>85</v>
      </c>
      <c r="AY152" s="16" t="s">
        <v>112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6" t="s">
        <v>83</v>
      </c>
      <c r="BK152" s="193">
        <f>ROUND(I152*H152,2)</f>
        <v>0</v>
      </c>
      <c r="BL152" s="16" t="s">
        <v>120</v>
      </c>
      <c r="BM152" s="192" t="s">
        <v>353</v>
      </c>
    </row>
    <row r="153" spans="1:47" s="2" customFormat="1" ht="29.25">
      <c r="A153" s="33"/>
      <c r="B153" s="34"/>
      <c r="C153" s="35"/>
      <c r="D153" s="206" t="s">
        <v>209</v>
      </c>
      <c r="E153" s="35"/>
      <c r="F153" s="215" t="s">
        <v>349</v>
      </c>
      <c r="G153" s="35"/>
      <c r="H153" s="35"/>
      <c r="I153" s="102"/>
      <c r="J153" s="35"/>
      <c r="K153" s="35"/>
      <c r="L153" s="38"/>
      <c r="M153" s="216"/>
      <c r="N153" s="217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209</v>
      </c>
      <c r="AU153" s="16" t="s">
        <v>85</v>
      </c>
    </row>
    <row r="154" spans="1:65" s="2" customFormat="1" ht="21.75" customHeight="1">
      <c r="A154" s="33"/>
      <c r="B154" s="34"/>
      <c r="C154" s="181" t="s">
        <v>354</v>
      </c>
      <c r="D154" s="181" t="s">
        <v>115</v>
      </c>
      <c r="E154" s="182" t="s">
        <v>355</v>
      </c>
      <c r="F154" s="183" t="s">
        <v>356</v>
      </c>
      <c r="G154" s="184" t="s">
        <v>207</v>
      </c>
      <c r="H154" s="185">
        <v>13</v>
      </c>
      <c r="I154" s="186"/>
      <c r="J154" s="187">
        <f>ROUND(I154*H154,2)</f>
        <v>0</v>
      </c>
      <c r="K154" s="183" t="s">
        <v>192</v>
      </c>
      <c r="L154" s="38"/>
      <c r="M154" s="188" t="s">
        <v>40</v>
      </c>
      <c r="N154" s="189" t="s">
        <v>49</v>
      </c>
      <c r="O154" s="63"/>
      <c r="P154" s="190">
        <f>O154*H154</f>
        <v>0</v>
      </c>
      <c r="Q154" s="190">
        <v>0.22649</v>
      </c>
      <c r="R154" s="190">
        <f>Q154*H154</f>
        <v>2.94437</v>
      </c>
      <c r="S154" s="190">
        <v>0</v>
      </c>
      <c r="T154" s="19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2" t="s">
        <v>120</v>
      </c>
      <c r="AT154" s="192" t="s">
        <v>115</v>
      </c>
      <c r="AU154" s="192" t="s">
        <v>85</v>
      </c>
      <c r="AY154" s="16" t="s">
        <v>112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6" t="s">
        <v>83</v>
      </c>
      <c r="BK154" s="193">
        <f>ROUND(I154*H154,2)</f>
        <v>0</v>
      </c>
      <c r="BL154" s="16" t="s">
        <v>120</v>
      </c>
      <c r="BM154" s="192" t="s">
        <v>357</v>
      </c>
    </row>
    <row r="155" spans="1:47" s="2" customFormat="1" ht="29.25">
      <c r="A155" s="33"/>
      <c r="B155" s="34"/>
      <c r="C155" s="35"/>
      <c r="D155" s="206" t="s">
        <v>209</v>
      </c>
      <c r="E155" s="35"/>
      <c r="F155" s="215" t="s">
        <v>349</v>
      </c>
      <c r="G155" s="35"/>
      <c r="H155" s="35"/>
      <c r="I155" s="102"/>
      <c r="J155" s="35"/>
      <c r="K155" s="35"/>
      <c r="L155" s="38"/>
      <c r="M155" s="216"/>
      <c r="N155" s="217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209</v>
      </c>
      <c r="AU155" s="16" t="s">
        <v>85</v>
      </c>
    </row>
    <row r="156" spans="1:65" s="2" customFormat="1" ht="16.5" customHeight="1">
      <c r="A156" s="33"/>
      <c r="B156" s="34"/>
      <c r="C156" s="181" t="s">
        <v>358</v>
      </c>
      <c r="D156" s="181" t="s">
        <v>115</v>
      </c>
      <c r="E156" s="182" t="s">
        <v>359</v>
      </c>
      <c r="F156" s="183" t="s">
        <v>360</v>
      </c>
      <c r="G156" s="184" t="s">
        <v>207</v>
      </c>
      <c r="H156" s="185">
        <v>8</v>
      </c>
      <c r="I156" s="186"/>
      <c r="J156" s="187">
        <f>ROUND(I156*H156,2)</f>
        <v>0</v>
      </c>
      <c r="K156" s="183" t="s">
        <v>192</v>
      </c>
      <c r="L156" s="38"/>
      <c r="M156" s="188" t="s">
        <v>40</v>
      </c>
      <c r="N156" s="189" t="s">
        <v>49</v>
      </c>
      <c r="O156" s="63"/>
      <c r="P156" s="190">
        <f>O156*H156</f>
        <v>0</v>
      </c>
      <c r="Q156" s="190">
        <v>0.09603</v>
      </c>
      <c r="R156" s="190">
        <f>Q156*H156</f>
        <v>0.76824</v>
      </c>
      <c r="S156" s="190">
        <v>0</v>
      </c>
      <c r="T156" s="19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2" t="s">
        <v>120</v>
      </c>
      <c r="AT156" s="192" t="s">
        <v>115</v>
      </c>
      <c r="AU156" s="192" t="s">
        <v>85</v>
      </c>
      <c r="AY156" s="16" t="s">
        <v>112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6" t="s">
        <v>83</v>
      </c>
      <c r="BK156" s="193">
        <f>ROUND(I156*H156,2)</f>
        <v>0</v>
      </c>
      <c r="BL156" s="16" t="s">
        <v>120</v>
      </c>
      <c r="BM156" s="192" t="s">
        <v>361</v>
      </c>
    </row>
    <row r="157" spans="1:47" s="2" customFormat="1" ht="29.25">
      <c r="A157" s="33"/>
      <c r="B157" s="34"/>
      <c r="C157" s="35"/>
      <c r="D157" s="206" t="s">
        <v>209</v>
      </c>
      <c r="E157" s="35"/>
      <c r="F157" s="215" t="s">
        <v>349</v>
      </c>
      <c r="G157" s="35"/>
      <c r="H157" s="35"/>
      <c r="I157" s="102"/>
      <c r="J157" s="35"/>
      <c r="K157" s="35"/>
      <c r="L157" s="38"/>
      <c r="M157" s="216"/>
      <c r="N157" s="217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209</v>
      </c>
      <c r="AU157" s="16" t="s">
        <v>85</v>
      </c>
    </row>
    <row r="158" spans="1:65" s="2" customFormat="1" ht="16.5" customHeight="1">
      <c r="A158" s="33"/>
      <c r="B158" s="34"/>
      <c r="C158" s="181" t="s">
        <v>362</v>
      </c>
      <c r="D158" s="181" t="s">
        <v>115</v>
      </c>
      <c r="E158" s="182" t="s">
        <v>363</v>
      </c>
      <c r="F158" s="183" t="s">
        <v>364</v>
      </c>
      <c r="G158" s="184" t="s">
        <v>207</v>
      </c>
      <c r="H158" s="185">
        <v>13</v>
      </c>
      <c r="I158" s="186"/>
      <c r="J158" s="187">
        <f>ROUND(I158*H158,2)</f>
        <v>0</v>
      </c>
      <c r="K158" s="183" t="s">
        <v>192</v>
      </c>
      <c r="L158" s="38"/>
      <c r="M158" s="188" t="s">
        <v>40</v>
      </c>
      <c r="N158" s="189" t="s">
        <v>49</v>
      </c>
      <c r="O158" s="63"/>
      <c r="P158" s="190">
        <f>O158*H158</f>
        <v>0</v>
      </c>
      <c r="Q158" s="190">
        <v>0.17605</v>
      </c>
      <c r="R158" s="190">
        <f>Q158*H158</f>
        <v>2.28865</v>
      </c>
      <c r="S158" s="190">
        <v>0</v>
      </c>
      <c r="T158" s="19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2" t="s">
        <v>120</v>
      </c>
      <c r="AT158" s="192" t="s">
        <v>115</v>
      </c>
      <c r="AU158" s="192" t="s">
        <v>85</v>
      </c>
      <c r="AY158" s="16" t="s">
        <v>112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6" t="s">
        <v>83</v>
      </c>
      <c r="BK158" s="193">
        <f>ROUND(I158*H158,2)</f>
        <v>0</v>
      </c>
      <c r="BL158" s="16" t="s">
        <v>120</v>
      </c>
      <c r="BM158" s="192" t="s">
        <v>365</v>
      </c>
    </row>
    <row r="159" spans="1:47" s="2" customFormat="1" ht="29.25">
      <c r="A159" s="33"/>
      <c r="B159" s="34"/>
      <c r="C159" s="35"/>
      <c r="D159" s="206" t="s">
        <v>209</v>
      </c>
      <c r="E159" s="35"/>
      <c r="F159" s="215" t="s">
        <v>349</v>
      </c>
      <c r="G159" s="35"/>
      <c r="H159" s="35"/>
      <c r="I159" s="102"/>
      <c r="J159" s="35"/>
      <c r="K159" s="35"/>
      <c r="L159" s="38"/>
      <c r="M159" s="216"/>
      <c r="N159" s="217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209</v>
      </c>
      <c r="AU159" s="16" t="s">
        <v>85</v>
      </c>
    </row>
    <row r="160" spans="2:63" s="12" customFormat="1" ht="20.85" customHeight="1">
      <c r="B160" s="165"/>
      <c r="C160" s="166"/>
      <c r="D160" s="167" t="s">
        <v>77</v>
      </c>
      <c r="E160" s="179" t="s">
        <v>366</v>
      </c>
      <c r="F160" s="179" t="s">
        <v>367</v>
      </c>
      <c r="G160" s="166"/>
      <c r="H160" s="166"/>
      <c r="I160" s="169"/>
      <c r="J160" s="180">
        <f>BK160</f>
        <v>0</v>
      </c>
      <c r="K160" s="166"/>
      <c r="L160" s="171"/>
      <c r="M160" s="172"/>
      <c r="N160" s="173"/>
      <c r="O160" s="173"/>
      <c r="P160" s="174">
        <f>SUM(P161:P162)</f>
        <v>0</v>
      </c>
      <c r="Q160" s="173"/>
      <c r="R160" s="174">
        <f>SUM(R161:R162)</f>
        <v>0</v>
      </c>
      <c r="S160" s="173"/>
      <c r="T160" s="175">
        <f>SUM(T161:T162)</f>
        <v>0</v>
      </c>
      <c r="AR160" s="176" t="s">
        <v>111</v>
      </c>
      <c r="AT160" s="177" t="s">
        <v>77</v>
      </c>
      <c r="AU160" s="177" t="s">
        <v>85</v>
      </c>
      <c r="AY160" s="176" t="s">
        <v>112</v>
      </c>
      <c r="BK160" s="178">
        <f>SUM(BK161:BK162)</f>
        <v>0</v>
      </c>
    </row>
    <row r="161" spans="1:65" s="2" customFormat="1" ht="21.75" customHeight="1">
      <c r="A161" s="33"/>
      <c r="B161" s="34"/>
      <c r="C161" s="181" t="s">
        <v>368</v>
      </c>
      <c r="D161" s="181" t="s">
        <v>115</v>
      </c>
      <c r="E161" s="182" t="s">
        <v>369</v>
      </c>
      <c r="F161" s="183" t="s">
        <v>370</v>
      </c>
      <c r="G161" s="184" t="s">
        <v>169</v>
      </c>
      <c r="H161" s="185">
        <v>8</v>
      </c>
      <c r="I161" s="186"/>
      <c r="J161" s="187">
        <f>ROUND(I161*H161,2)</f>
        <v>0</v>
      </c>
      <c r="K161" s="183" t="s">
        <v>192</v>
      </c>
      <c r="L161" s="38"/>
      <c r="M161" s="188" t="s">
        <v>40</v>
      </c>
      <c r="N161" s="189" t="s">
        <v>49</v>
      </c>
      <c r="O161" s="63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2" t="s">
        <v>120</v>
      </c>
      <c r="AT161" s="192" t="s">
        <v>115</v>
      </c>
      <c r="AU161" s="192" t="s">
        <v>111</v>
      </c>
      <c r="AY161" s="16" t="s">
        <v>112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6" t="s">
        <v>83</v>
      </c>
      <c r="BK161" s="193">
        <f>ROUND(I161*H161,2)</f>
        <v>0</v>
      </c>
      <c r="BL161" s="16" t="s">
        <v>120</v>
      </c>
      <c r="BM161" s="192" t="s">
        <v>371</v>
      </c>
    </row>
    <row r="162" spans="1:47" s="2" customFormat="1" ht="29.25">
      <c r="A162" s="33"/>
      <c r="B162" s="34"/>
      <c r="C162" s="35"/>
      <c r="D162" s="206" t="s">
        <v>209</v>
      </c>
      <c r="E162" s="35"/>
      <c r="F162" s="215" t="s">
        <v>349</v>
      </c>
      <c r="G162" s="35"/>
      <c r="H162" s="35"/>
      <c r="I162" s="102"/>
      <c r="J162" s="35"/>
      <c r="K162" s="35"/>
      <c r="L162" s="38"/>
      <c r="M162" s="216"/>
      <c r="N162" s="217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209</v>
      </c>
      <c r="AU162" s="16" t="s">
        <v>111</v>
      </c>
    </row>
    <row r="163" spans="2:63" s="12" customFormat="1" ht="25.9" customHeight="1">
      <c r="B163" s="165"/>
      <c r="C163" s="166"/>
      <c r="D163" s="167" t="s">
        <v>77</v>
      </c>
      <c r="E163" s="168" t="s">
        <v>372</v>
      </c>
      <c r="F163" s="168" t="s">
        <v>373</v>
      </c>
      <c r="G163" s="166"/>
      <c r="H163" s="166"/>
      <c r="I163" s="169"/>
      <c r="J163" s="170">
        <f>BK163</f>
        <v>0</v>
      </c>
      <c r="K163" s="166"/>
      <c r="L163" s="171"/>
      <c r="M163" s="172"/>
      <c r="N163" s="173"/>
      <c r="O163" s="173"/>
      <c r="P163" s="174">
        <f>SUM(P164:P174)</f>
        <v>0</v>
      </c>
      <c r="Q163" s="173"/>
      <c r="R163" s="174">
        <f>SUM(R164:R174)</f>
        <v>0</v>
      </c>
      <c r="S163" s="173"/>
      <c r="T163" s="175">
        <f>SUM(T164:T174)</f>
        <v>0</v>
      </c>
      <c r="AR163" s="176" t="s">
        <v>129</v>
      </c>
      <c r="AT163" s="177" t="s">
        <v>77</v>
      </c>
      <c r="AU163" s="177" t="s">
        <v>78</v>
      </c>
      <c r="AY163" s="176" t="s">
        <v>112</v>
      </c>
      <c r="BK163" s="178">
        <f>SUM(BK164:BK174)</f>
        <v>0</v>
      </c>
    </row>
    <row r="164" spans="1:65" s="2" customFormat="1" ht="16.5" customHeight="1">
      <c r="A164" s="33"/>
      <c r="B164" s="34"/>
      <c r="C164" s="181" t="s">
        <v>374</v>
      </c>
      <c r="D164" s="181" t="s">
        <v>115</v>
      </c>
      <c r="E164" s="182" t="s">
        <v>375</v>
      </c>
      <c r="F164" s="183" t="s">
        <v>376</v>
      </c>
      <c r="G164" s="184" t="s">
        <v>377</v>
      </c>
      <c r="H164" s="185">
        <v>1</v>
      </c>
      <c r="I164" s="186"/>
      <c r="J164" s="187">
        <f>ROUND(I164*H164,2)</f>
        <v>0</v>
      </c>
      <c r="K164" s="183" t="s">
        <v>192</v>
      </c>
      <c r="L164" s="38"/>
      <c r="M164" s="188" t="s">
        <v>40</v>
      </c>
      <c r="N164" s="189" t="s">
        <v>49</v>
      </c>
      <c r="O164" s="63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2" t="s">
        <v>378</v>
      </c>
      <c r="AT164" s="192" t="s">
        <v>115</v>
      </c>
      <c r="AU164" s="192" t="s">
        <v>83</v>
      </c>
      <c r="AY164" s="16" t="s">
        <v>112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6" t="s">
        <v>83</v>
      </c>
      <c r="BK164" s="193">
        <f>ROUND(I164*H164,2)</f>
        <v>0</v>
      </c>
      <c r="BL164" s="16" t="s">
        <v>378</v>
      </c>
      <c r="BM164" s="192" t="s">
        <v>379</v>
      </c>
    </row>
    <row r="165" spans="1:47" s="2" customFormat="1" ht="48.75">
      <c r="A165" s="33"/>
      <c r="B165" s="34"/>
      <c r="C165" s="35"/>
      <c r="D165" s="206" t="s">
        <v>209</v>
      </c>
      <c r="E165" s="35"/>
      <c r="F165" s="215" t="s">
        <v>380</v>
      </c>
      <c r="G165" s="35"/>
      <c r="H165" s="35"/>
      <c r="I165" s="102"/>
      <c r="J165" s="35"/>
      <c r="K165" s="35"/>
      <c r="L165" s="38"/>
      <c r="M165" s="216"/>
      <c r="N165" s="217"/>
      <c r="O165" s="63"/>
      <c r="P165" s="63"/>
      <c r="Q165" s="63"/>
      <c r="R165" s="63"/>
      <c r="S165" s="63"/>
      <c r="T165" s="64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209</v>
      </c>
      <c r="AU165" s="16" t="s">
        <v>83</v>
      </c>
    </row>
    <row r="166" spans="1:65" s="2" customFormat="1" ht="16.5" customHeight="1">
      <c r="A166" s="33"/>
      <c r="B166" s="34"/>
      <c r="C166" s="181" t="s">
        <v>381</v>
      </c>
      <c r="D166" s="181" t="s">
        <v>115</v>
      </c>
      <c r="E166" s="182" t="s">
        <v>382</v>
      </c>
      <c r="F166" s="183" t="s">
        <v>383</v>
      </c>
      <c r="G166" s="184" t="s">
        <v>377</v>
      </c>
      <c r="H166" s="185">
        <v>1</v>
      </c>
      <c r="I166" s="186"/>
      <c r="J166" s="187">
        <f>ROUND(I166*H166,2)</f>
        <v>0</v>
      </c>
      <c r="K166" s="183" t="s">
        <v>192</v>
      </c>
      <c r="L166" s="38"/>
      <c r="M166" s="188" t="s">
        <v>40</v>
      </c>
      <c r="N166" s="189" t="s">
        <v>49</v>
      </c>
      <c r="O166" s="63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2" t="s">
        <v>378</v>
      </c>
      <c r="AT166" s="192" t="s">
        <v>115</v>
      </c>
      <c r="AU166" s="192" t="s">
        <v>83</v>
      </c>
      <c r="AY166" s="16" t="s">
        <v>112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6" t="s">
        <v>83</v>
      </c>
      <c r="BK166" s="193">
        <f>ROUND(I166*H166,2)</f>
        <v>0</v>
      </c>
      <c r="BL166" s="16" t="s">
        <v>378</v>
      </c>
      <c r="BM166" s="192" t="s">
        <v>384</v>
      </c>
    </row>
    <row r="167" spans="1:47" s="2" customFormat="1" ht="48.75">
      <c r="A167" s="33"/>
      <c r="B167" s="34"/>
      <c r="C167" s="35"/>
      <c r="D167" s="206" t="s">
        <v>209</v>
      </c>
      <c r="E167" s="35"/>
      <c r="F167" s="215" t="s">
        <v>380</v>
      </c>
      <c r="G167" s="35"/>
      <c r="H167" s="35"/>
      <c r="I167" s="102"/>
      <c r="J167" s="35"/>
      <c r="K167" s="35"/>
      <c r="L167" s="38"/>
      <c r="M167" s="216"/>
      <c r="N167" s="217"/>
      <c r="O167" s="63"/>
      <c r="P167" s="63"/>
      <c r="Q167" s="63"/>
      <c r="R167" s="63"/>
      <c r="S167" s="63"/>
      <c r="T167" s="64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209</v>
      </c>
      <c r="AU167" s="16" t="s">
        <v>83</v>
      </c>
    </row>
    <row r="168" spans="1:65" s="2" customFormat="1" ht="16.5" customHeight="1">
      <c r="A168" s="33"/>
      <c r="B168" s="34"/>
      <c r="C168" s="181" t="s">
        <v>385</v>
      </c>
      <c r="D168" s="181" t="s">
        <v>115</v>
      </c>
      <c r="E168" s="182" t="s">
        <v>386</v>
      </c>
      <c r="F168" s="183" t="s">
        <v>387</v>
      </c>
      <c r="G168" s="184" t="s">
        <v>199</v>
      </c>
      <c r="H168" s="185">
        <v>0.48</v>
      </c>
      <c r="I168" s="186"/>
      <c r="J168" s="187">
        <f aca="true" t="shared" si="30" ref="J168:J174">ROUND(I168*H168,2)</f>
        <v>0</v>
      </c>
      <c r="K168" s="183" t="s">
        <v>192</v>
      </c>
      <c r="L168" s="38"/>
      <c r="M168" s="188" t="s">
        <v>40</v>
      </c>
      <c r="N168" s="189" t="s">
        <v>49</v>
      </c>
      <c r="O168" s="63"/>
      <c r="P168" s="190">
        <f aca="true" t="shared" si="31" ref="P168:P174">O168*H168</f>
        <v>0</v>
      </c>
      <c r="Q168" s="190">
        <v>0</v>
      </c>
      <c r="R168" s="190">
        <f aca="true" t="shared" si="32" ref="R168:R174">Q168*H168</f>
        <v>0</v>
      </c>
      <c r="S168" s="190">
        <v>0</v>
      </c>
      <c r="T168" s="191">
        <f aca="true" t="shared" si="33" ref="T168:T174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2" t="s">
        <v>378</v>
      </c>
      <c r="AT168" s="192" t="s">
        <v>115</v>
      </c>
      <c r="AU168" s="192" t="s">
        <v>83</v>
      </c>
      <c r="AY168" s="16" t="s">
        <v>112</v>
      </c>
      <c r="BE168" s="193">
        <f aca="true" t="shared" si="34" ref="BE168:BE174">IF(N168="základní",J168,0)</f>
        <v>0</v>
      </c>
      <c r="BF168" s="193">
        <f aca="true" t="shared" si="35" ref="BF168:BF174">IF(N168="snížená",J168,0)</f>
        <v>0</v>
      </c>
      <c r="BG168" s="193">
        <f aca="true" t="shared" si="36" ref="BG168:BG174">IF(N168="zákl. přenesená",J168,0)</f>
        <v>0</v>
      </c>
      <c r="BH168" s="193">
        <f aca="true" t="shared" si="37" ref="BH168:BH174">IF(N168="sníž. přenesená",J168,0)</f>
        <v>0</v>
      </c>
      <c r="BI168" s="193">
        <f aca="true" t="shared" si="38" ref="BI168:BI174">IF(N168="nulová",J168,0)</f>
        <v>0</v>
      </c>
      <c r="BJ168" s="16" t="s">
        <v>83</v>
      </c>
      <c r="BK168" s="193">
        <f aca="true" t="shared" si="39" ref="BK168:BK174">ROUND(I168*H168,2)</f>
        <v>0</v>
      </c>
      <c r="BL168" s="16" t="s">
        <v>378</v>
      </c>
      <c r="BM168" s="192" t="s">
        <v>388</v>
      </c>
    </row>
    <row r="169" spans="1:65" s="2" customFormat="1" ht="16.5" customHeight="1">
      <c r="A169" s="33"/>
      <c r="B169" s="34"/>
      <c r="C169" s="181" t="s">
        <v>389</v>
      </c>
      <c r="D169" s="181" t="s">
        <v>115</v>
      </c>
      <c r="E169" s="182" t="s">
        <v>390</v>
      </c>
      <c r="F169" s="183" t="s">
        <v>391</v>
      </c>
      <c r="G169" s="184" t="s">
        <v>199</v>
      </c>
      <c r="H169" s="185">
        <v>0.48</v>
      </c>
      <c r="I169" s="186"/>
      <c r="J169" s="187">
        <f t="shared" si="30"/>
        <v>0</v>
      </c>
      <c r="K169" s="183" t="s">
        <v>192</v>
      </c>
      <c r="L169" s="38"/>
      <c r="M169" s="188" t="s">
        <v>40</v>
      </c>
      <c r="N169" s="189" t="s">
        <v>49</v>
      </c>
      <c r="O169" s="63"/>
      <c r="P169" s="190">
        <f t="shared" si="31"/>
        <v>0</v>
      </c>
      <c r="Q169" s="190">
        <v>0</v>
      </c>
      <c r="R169" s="190">
        <f t="shared" si="32"/>
        <v>0</v>
      </c>
      <c r="S169" s="190">
        <v>0</v>
      </c>
      <c r="T169" s="191">
        <f t="shared" si="3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2" t="s">
        <v>378</v>
      </c>
      <c r="AT169" s="192" t="s">
        <v>115</v>
      </c>
      <c r="AU169" s="192" t="s">
        <v>83</v>
      </c>
      <c r="AY169" s="16" t="s">
        <v>112</v>
      </c>
      <c r="BE169" s="193">
        <f t="shared" si="34"/>
        <v>0</v>
      </c>
      <c r="BF169" s="193">
        <f t="shared" si="35"/>
        <v>0</v>
      </c>
      <c r="BG169" s="193">
        <f t="shared" si="36"/>
        <v>0</v>
      </c>
      <c r="BH169" s="193">
        <f t="shared" si="37"/>
        <v>0</v>
      </c>
      <c r="BI169" s="193">
        <f t="shared" si="38"/>
        <v>0</v>
      </c>
      <c r="BJ169" s="16" t="s">
        <v>83</v>
      </c>
      <c r="BK169" s="193">
        <f t="shared" si="39"/>
        <v>0</v>
      </c>
      <c r="BL169" s="16" t="s">
        <v>378</v>
      </c>
      <c r="BM169" s="192" t="s">
        <v>392</v>
      </c>
    </row>
    <row r="170" spans="1:65" s="2" customFormat="1" ht="21.75" customHeight="1">
      <c r="A170" s="33"/>
      <c r="B170" s="34"/>
      <c r="C170" s="181" t="s">
        <v>120</v>
      </c>
      <c r="D170" s="181" t="s">
        <v>115</v>
      </c>
      <c r="E170" s="182" t="s">
        <v>393</v>
      </c>
      <c r="F170" s="183" t="s">
        <v>394</v>
      </c>
      <c r="G170" s="184" t="s">
        <v>118</v>
      </c>
      <c r="H170" s="185">
        <v>2</v>
      </c>
      <c r="I170" s="186"/>
      <c r="J170" s="187">
        <f t="shared" si="30"/>
        <v>0</v>
      </c>
      <c r="K170" s="183" t="s">
        <v>192</v>
      </c>
      <c r="L170" s="38"/>
      <c r="M170" s="188" t="s">
        <v>40</v>
      </c>
      <c r="N170" s="189" t="s">
        <v>49</v>
      </c>
      <c r="O170" s="63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2" t="s">
        <v>378</v>
      </c>
      <c r="AT170" s="192" t="s">
        <v>115</v>
      </c>
      <c r="AU170" s="192" t="s">
        <v>83</v>
      </c>
      <c r="AY170" s="16" t="s">
        <v>112</v>
      </c>
      <c r="BE170" s="193">
        <f t="shared" si="34"/>
        <v>0</v>
      </c>
      <c r="BF170" s="193">
        <f t="shared" si="35"/>
        <v>0</v>
      </c>
      <c r="BG170" s="193">
        <f t="shared" si="36"/>
        <v>0</v>
      </c>
      <c r="BH170" s="193">
        <f t="shared" si="37"/>
        <v>0</v>
      </c>
      <c r="BI170" s="193">
        <f t="shared" si="38"/>
        <v>0</v>
      </c>
      <c r="BJ170" s="16" t="s">
        <v>83</v>
      </c>
      <c r="BK170" s="193">
        <f t="shared" si="39"/>
        <v>0</v>
      </c>
      <c r="BL170" s="16" t="s">
        <v>378</v>
      </c>
      <c r="BM170" s="192" t="s">
        <v>395</v>
      </c>
    </row>
    <row r="171" spans="1:65" s="2" customFormat="1" ht="21.75" customHeight="1">
      <c r="A171" s="33"/>
      <c r="B171" s="34"/>
      <c r="C171" s="181" t="s">
        <v>396</v>
      </c>
      <c r="D171" s="181" t="s">
        <v>115</v>
      </c>
      <c r="E171" s="182" t="s">
        <v>397</v>
      </c>
      <c r="F171" s="183" t="s">
        <v>398</v>
      </c>
      <c r="G171" s="184" t="s">
        <v>118</v>
      </c>
      <c r="H171" s="185">
        <v>2</v>
      </c>
      <c r="I171" s="186"/>
      <c r="J171" s="187">
        <f t="shared" si="30"/>
        <v>0</v>
      </c>
      <c r="K171" s="183" t="s">
        <v>192</v>
      </c>
      <c r="L171" s="38"/>
      <c r="M171" s="188" t="s">
        <v>40</v>
      </c>
      <c r="N171" s="189" t="s">
        <v>49</v>
      </c>
      <c r="O171" s="63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2" t="s">
        <v>378</v>
      </c>
      <c r="AT171" s="192" t="s">
        <v>115</v>
      </c>
      <c r="AU171" s="192" t="s">
        <v>83</v>
      </c>
      <c r="AY171" s="16" t="s">
        <v>112</v>
      </c>
      <c r="BE171" s="193">
        <f t="shared" si="34"/>
        <v>0</v>
      </c>
      <c r="BF171" s="193">
        <f t="shared" si="35"/>
        <v>0</v>
      </c>
      <c r="BG171" s="193">
        <f t="shared" si="36"/>
        <v>0</v>
      </c>
      <c r="BH171" s="193">
        <f t="shared" si="37"/>
        <v>0</v>
      </c>
      <c r="BI171" s="193">
        <f t="shared" si="38"/>
        <v>0</v>
      </c>
      <c r="BJ171" s="16" t="s">
        <v>83</v>
      </c>
      <c r="BK171" s="193">
        <f t="shared" si="39"/>
        <v>0</v>
      </c>
      <c r="BL171" s="16" t="s">
        <v>378</v>
      </c>
      <c r="BM171" s="192" t="s">
        <v>399</v>
      </c>
    </row>
    <row r="172" spans="1:65" s="2" customFormat="1" ht="21.75" customHeight="1">
      <c r="A172" s="33"/>
      <c r="B172" s="34"/>
      <c r="C172" s="181" t="s">
        <v>400</v>
      </c>
      <c r="D172" s="181" t="s">
        <v>115</v>
      </c>
      <c r="E172" s="182" t="s">
        <v>401</v>
      </c>
      <c r="F172" s="183" t="s">
        <v>402</v>
      </c>
      <c r="G172" s="184" t="s">
        <v>118</v>
      </c>
      <c r="H172" s="185">
        <v>30</v>
      </c>
      <c r="I172" s="186"/>
      <c r="J172" s="187">
        <f t="shared" si="30"/>
        <v>0</v>
      </c>
      <c r="K172" s="183" t="s">
        <v>192</v>
      </c>
      <c r="L172" s="38"/>
      <c r="M172" s="188" t="s">
        <v>40</v>
      </c>
      <c r="N172" s="189" t="s">
        <v>49</v>
      </c>
      <c r="O172" s="63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2" t="s">
        <v>378</v>
      </c>
      <c r="AT172" s="192" t="s">
        <v>115</v>
      </c>
      <c r="AU172" s="192" t="s">
        <v>83</v>
      </c>
      <c r="AY172" s="16" t="s">
        <v>112</v>
      </c>
      <c r="BE172" s="193">
        <f t="shared" si="34"/>
        <v>0</v>
      </c>
      <c r="BF172" s="193">
        <f t="shared" si="35"/>
        <v>0</v>
      </c>
      <c r="BG172" s="193">
        <f t="shared" si="36"/>
        <v>0</v>
      </c>
      <c r="BH172" s="193">
        <f t="shared" si="37"/>
        <v>0</v>
      </c>
      <c r="BI172" s="193">
        <f t="shared" si="38"/>
        <v>0</v>
      </c>
      <c r="BJ172" s="16" t="s">
        <v>83</v>
      </c>
      <c r="BK172" s="193">
        <f t="shared" si="39"/>
        <v>0</v>
      </c>
      <c r="BL172" s="16" t="s">
        <v>378</v>
      </c>
      <c r="BM172" s="192" t="s">
        <v>403</v>
      </c>
    </row>
    <row r="173" spans="1:65" s="2" customFormat="1" ht="21.75" customHeight="1">
      <c r="A173" s="33"/>
      <c r="B173" s="34"/>
      <c r="C173" s="181" t="s">
        <v>404</v>
      </c>
      <c r="D173" s="181" t="s">
        <v>115</v>
      </c>
      <c r="E173" s="182" t="s">
        <v>405</v>
      </c>
      <c r="F173" s="183" t="s">
        <v>406</v>
      </c>
      <c r="G173" s="184" t="s">
        <v>118</v>
      </c>
      <c r="H173" s="185">
        <v>30</v>
      </c>
      <c r="I173" s="186"/>
      <c r="J173" s="187">
        <f t="shared" si="30"/>
        <v>0</v>
      </c>
      <c r="K173" s="183" t="s">
        <v>192</v>
      </c>
      <c r="L173" s="38"/>
      <c r="M173" s="188" t="s">
        <v>40</v>
      </c>
      <c r="N173" s="189" t="s">
        <v>49</v>
      </c>
      <c r="O173" s="63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2" t="s">
        <v>378</v>
      </c>
      <c r="AT173" s="192" t="s">
        <v>115</v>
      </c>
      <c r="AU173" s="192" t="s">
        <v>83</v>
      </c>
      <c r="AY173" s="16" t="s">
        <v>112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6" t="s">
        <v>83</v>
      </c>
      <c r="BK173" s="193">
        <f t="shared" si="39"/>
        <v>0</v>
      </c>
      <c r="BL173" s="16" t="s">
        <v>378</v>
      </c>
      <c r="BM173" s="192" t="s">
        <v>407</v>
      </c>
    </row>
    <row r="174" spans="1:65" s="2" customFormat="1" ht="16.5" customHeight="1">
      <c r="A174" s="33"/>
      <c r="B174" s="34"/>
      <c r="C174" s="181" t="s">
        <v>408</v>
      </c>
      <c r="D174" s="181" t="s">
        <v>115</v>
      </c>
      <c r="E174" s="182" t="s">
        <v>409</v>
      </c>
      <c r="F174" s="183" t="s">
        <v>410</v>
      </c>
      <c r="G174" s="184" t="s">
        <v>118</v>
      </c>
      <c r="H174" s="185">
        <v>20</v>
      </c>
      <c r="I174" s="186"/>
      <c r="J174" s="187">
        <f t="shared" si="30"/>
        <v>0</v>
      </c>
      <c r="K174" s="183" t="s">
        <v>192</v>
      </c>
      <c r="L174" s="38"/>
      <c r="M174" s="218" t="s">
        <v>40</v>
      </c>
      <c r="N174" s="219" t="s">
        <v>49</v>
      </c>
      <c r="O174" s="220"/>
      <c r="P174" s="221">
        <f t="shared" si="31"/>
        <v>0</v>
      </c>
      <c r="Q174" s="221">
        <v>0</v>
      </c>
      <c r="R174" s="221">
        <f t="shared" si="32"/>
        <v>0</v>
      </c>
      <c r="S174" s="221">
        <v>0</v>
      </c>
      <c r="T174" s="222">
        <f t="shared" si="3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2" t="s">
        <v>378</v>
      </c>
      <c r="AT174" s="192" t="s">
        <v>115</v>
      </c>
      <c r="AU174" s="192" t="s">
        <v>83</v>
      </c>
      <c r="AY174" s="16" t="s">
        <v>112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6" t="s">
        <v>83</v>
      </c>
      <c r="BK174" s="193">
        <f t="shared" si="39"/>
        <v>0</v>
      </c>
      <c r="BL174" s="16" t="s">
        <v>378</v>
      </c>
      <c r="BM174" s="192" t="s">
        <v>411</v>
      </c>
    </row>
    <row r="175" spans="1:31" s="2" customFormat="1" ht="6.95" customHeight="1">
      <c r="A175" s="33"/>
      <c r="B175" s="46"/>
      <c r="C175" s="47"/>
      <c r="D175" s="47"/>
      <c r="E175" s="47"/>
      <c r="F175" s="47"/>
      <c r="G175" s="47"/>
      <c r="H175" s="47"/>
      <c r="I175" s="130"/>
      <c r="J175" s="47"/>
      <c r="K175" s="47"/>
      <c r="L175" s="38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sheetProtection algorithmName="SHA-512" hashValue="mf4OH4CPm60pXByKIzqOQUkqzYtxkxGgeYYaFRVSd8FZe/fDyphC3Bstx3DGXd4N/ThJEpiY5ZR/ThQ1PC4/qg==" saltValue="rY5zplKLvavY9fNmEjECZKi3wSBO8ftri4JE/KOp5AKG2i/+K58/SHTRv9lsHJ4hTqCYzOKJz8rl+yIDIVl3Rw==" spinCount="100000" sheet="1" objects="1" scenarios="1" formatColumns="0" formatRows="0" autoFilter="0"/>
  <autoFilter ref="C77:K174"/>
  <mergeCells count="6">
    <mergeCell ref="E70:H70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4" customFormat="1" ht="45" customHeight="1">
      <c r="B3" s="227"/>
      <c r="C3" s="348" t="s">
        <v>412</v>
      </c>
      <c r="D3" s="348"/>
      <c r="E3" s="348"/>
      <c r="F3" s="348"/>
      <c r="G3" s="348"/>
      <c r="H3" s="348"/>
      <c r="I3" s="348"/>
      <c r="J3" s="348"/>
      <c r="K3" s="228"/>
    </row>
    <row r="4" spans="2:11" s="1" customFormat="1" ht="25.5" customHeight="1">
      <c r="B4" s="229"/>
      <c r="C4" s="349" t="s">
        <v>413</v>
      </c>
      <c r="D4" s="349"/>
      <c r="E4" s="349"/>
      <c r="F4" s="349"/>
      <c r="G4" s="349"/>
      <c r="H4" s="349"/>
      <c r="I4" s="349"/>
      <c r="J4" s="349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47" t="s">
        <v>414</v>
      </c>
      <c r="D6" s="347"/>
      <c r="E6" s="347"/>
      <c r="F6" s="347"/>
      <c r="G6" s="347"/>
      <c r="H6" s="347"/>
      <c r="I6" s="347"/>
      <c r="J6" s="347"/>
      <c r="K6" s="230"/>
    </row>
    <row r="7" spans="2:11" s="1" customFormat="1" ht="15" customHeight="1">
      <c r="B7" s="233"/>
      <c r="C7" s="347" t="s">
        <v>415</v>
      </c>
      <c r="D7" s="347"/>
      <c r="E7" s="347"/>
      <c r="F7" s="347"/>
      <c r="G7" s="347"/>
      <c r="H7" s="347"/>
      <c r="I7" s="347"/>
      <c r="J7" s="347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47" t="s">
        <v>416</v>
      </c>
      <c r="D9" s="347"/>
      <c r="E9" s="347"/>
      <c r="F9" s="347"/>
      <c r="G9" s="347"/>
      <c r="H9" s="347"/>
      <c r="I9" s="347"/>
      <c r="J9" s="347"/>
      <c r="K9" s="230"/>
    </row>
    <row r="10" spans="2:11" s="1" customFormat="1" ht="15" customHeight="1">
      <c r="B10" s="233"/>
      <c r="C10" s="232"/>
      <c r="D10" s="347" t="s">
        <v>417</v>
      </c>
      <c r="E10" s="347"/>
      <c r="F10" s="347"/>
      <c r="G10" s="347"/>
      <c r="H10" s="347"/>
      <c r="I10" s="347"/>
      <c r="J10" s="347"/>
      <c r="K10" s="230"/>
    </row>
    <row r="11" spans="2:11" s="1" customFormat="1" ht="15" customHeight="1">
      <c r="B11" s="233"/>
      <c r="C11" s="234"/>
      <c r="D11" s="347" t="s">
        <v>418</v>
      </c>
      <c r="E11" s="347"/>
      <c r="F11" s="347"/>
      <c r="G11" s="347"/>
      <c r="H11" s="347"/>
      <c r="I11" s="347"/>
      <c r="J11" s="347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419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47" t="s">
        <v>420</v>
      </c>
      <c r="E15" s="347"/>
      <c r="F15" s="347"/>
      <c r="G15" s="347"/>
      <c r="H15" s="347"/>
      <c r="I15" s="347"/>
      <c r="J15" s="347"/>
      <c r="K15" s="230"/>
    </row>
    <row r="16" spans="2:11" s="1" customFormat="1" ht="15" customHeight="1">
      <c r="B16" s="233"/>
      <c r="C16" s="234"/>
      <c r="D16" s="347" t="s">
        <v>421</v>
      </c>
      <c r="E16" s="347"/>
      <c r="F16" s="347"/>
      <c r="G16" s="347"/>
      <c r="H16" s="347"/>
      <c r="I16" s="347"/>
      <c r="J16" s="347"/>
      <c r="K16" s="230"/>
    </row>
    <row r="17" spans="2:11" s="1" customFormat="1" ht="15" customHeight="1">
      <c r="B17" s="233"/>
      <c r="C17" s="234"/>
      <c r="D17" s="347" t="s">
        <v>422</v>
      </c>
      <c r="E17" s="347"/>
      <c r="F17" s="347"/>
      <c r="G17" s="347"/>
      <c r="H17" s="347"/>
      <c r="I17" s="347"/>
      <c r="J17" s="347"/>
      <c r="K17" s="230"/>
    </row>
    <row r="18" spans="2:11" s="1" customFormat="1" ht="15" customHeight="1">
      <c r="B18" s="233"/>
      <c r="C18" s="234"/>
      <c r="D18" s="234"/>
      <c r="E18" s="236" t="s">
        <v>82</v>
      </c>
      <c r="F18" s="347" t="s">
        <v>423</v>
      </c>
      <c r="G18" s="347"/>
      <c r="H18" s="347"/>
      <c r="I18" s="347"/>
      <c r="J18" s="347"/>
      <c r="K18" s="230"/>
    </row>
    <row r="19" spans="2:11" s="1" customFormat="1" ht="15" customHeight="1">
      <c r="B19" s="233"/>
      <c r="C19" s="234"/>
      <c r="D19" s="234"/>
      <c r="E19" s="236" t="s">
        <v>424</v>
      </c>
      <c r="F19" s="347" t="s">
        <v>425</v>
      </c>
      <c r="G19" s="347"/>
      <c r="H19" s="347"/>
      <c r="I19" s="347"/>
      <c r="J19" s="347"/>
      <c r="K19" s="230"/>
    </row>
    <row r="20" spans="2:11" s="1" customFormat="1" ht="15" customHeight="1">
      <c r="B20" s="233"/>
      <c r="C20" s="234"/>
      <c r="D20" s="234"/>
      <c r="E20" s="236" t="s">
        <v>426</v>
      </c>
      <c r="F20" s="347" t="s">
        <v>427</v>
      </c>
      <c r="G20" s="347"/>
      <c r="H20" s="347"/>
      <c r="I20" s="347"/>
      <c r="J20" s="347"/>
      <c r="K20" s="230"/>
    </row>
    <row r="21" spans="2:11" s="1" customFormat="1" ht="15" customHeight="1">
      <c r="B21" s="233"/>
      <c r="C21" s="234"/>
      <c r="D21" s="234"/>
      <c r="E21" s="236" t="s">
        <v>428</v>
      </c>
      <c r="F21" s="347" t="s">
        <v>429</v>
      </c>
      <c r="G21" s="347"/>
      <c r="H21" s="347"/>
      <c r="I21" s="347"/>
      <c r="J21" s="347"/>
      <c r="K21" s="230"/>
    </row>
    <row r="22" spans="2:11" s="1" customFormat="1" ht="15" customHeight="1">
      <c r="B22" s="233"/>
      <c r="C22" s="234"/>
      <c r="D22" s="234"/>
      <c r="E22" s="236" t="s">
        <v>372</v>
      </c>
      <c r="F22" s="347" t="s">
        <v>373</v>
      </c>
      <c r="G22" s="347"/>
      <c r="H22" s="347"/>
      <c r="I22" s="347"/>
      <c r="J22" s="347"/>
      <c r="K22" s="230"/>
    </row>
    <row r="23" spans="2:11" s="1" customFormat="1" ht="15" customHeight="1">
      <c r="B23" s="233"/>
      <c r="C23" s="234"/>
      <c r="D23" s="234"/>
      <c r="E23" s="236" t="s">
        <v>430</v>
      </c>
      <c r="F23" s="347" t="s">
        <v>431</v>
      </c>
      <c r="G23" s="347"/>
      <c r="H23" s="347"/>
      <c r="I23" s="347"/>
      <c r="J23" s="347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47" t="s">
        <v>432</v>
      </c>
      <c r="D25" s="347"/>
      <c r="E25" s="347"/>
      <c r="F25" s="347"/>
      <c r="G25" s="347"/>
      <c r="H25" s="347"/>
      <c r="I25" s="347"/>
      <c r="J25" s="347"/>
      <c r="K25" s="230"/>
    </row>
    <row r="26" spans="2:11" s="1" customFormat="1" ht="15" customHeight="1">
      <c r="B26" s="233"/>
      <c r="C26" s="347" t="s">
        <v>433</v>
      </c>
      <c r="D26" s="347"/>
      <c r="E26" s="347"/>
      <c r="F26" s="347"/>
      <c r="G26" s="347"/>
      <c r="H26" s="347"/>
      <c r="I26" s="347"/>
      <c r="J26" s="347"/>
      <c r="K26" s="230"/>
    </row>
    <row r="27" spans="2:11" s="1" customFormat="1" ht="15" customHeight="1">
      <c r="B27" s="233"/>
      <c r="C27" s="232"/>
      <c r="D27" s="347" t="s">
        <v>434</v>
      </c>
      <c r="E27" s="347"/>
      <c r="F27" s="347"/>
      <c r="G27" s="347"/>
      <c r="H27" s="347"/>
      <c r="I27" s="347"/>
      <c r="J27" s="347"/>
      <c r="K27" s="230"/>
    </row>
    <row r="28" spans="2:11" s="1" customFormat="1" ht="15" customHeight="1">
      <c r="B28" s="233"/>
      <c r="C28" s="234"/>
      <c r="D28" s="347" t="s">
        <v>435</v>
      </c>
      <c r="E28" s="347"/>
      <c r="F28" s="347"/>
      <c r="G28" s="347"/>
      <c r="H28" s="347"/>
      <c r="I28" s="347"/>
      <c r="J28" s="347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47" t="s">
        <v>436</v>
      </c>
      <c r="E30" s="347"/>
      <c r="F30" s="347"/>
      <c r="G30" s="347"/>
      <c r="H30" s="347"/>
      <c r="I30" s="347"/>
      <c r="J30" s="347"/>
      <c r="K30" s="230"/>
    </row>
    <row r="31" spans="2:11" s="1" customFormat="1" ht="15" customHeight="1">
      <c r="B31" s="233"/>
      <c r="C31" s="234"/>
      <c r="D31" s="347" t="s">
        <v>437</v>
      </c>
      <c r="E31" s="347"/>
      <c r="F31" s="347"/>
      <c r="G31" s="347"/>
      <c r="H31" s="347"/>
      <c r="I31" s="347"/>
      <c r="J31" s="347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47" t="s">
        <v>438</v>
      </c>
      <c r="E33" s="347"/>
      <c r="F33" s="347"/>
      <c r="G33" s="347"/>
      <c r="H33" s="347"/>
      <c r="I33" s="347"/>
      <c r="J33" s="347"/>
      <c r="K33" s="230"/>
    </row>
    <row r="34" spans="2:11" s="1" customFormat="1" ht="15" customHeight="1">
      <c r="B34" s="233"/>
      <c r="C34" s="234"/>
      <c r="D34" s="347" t="s">
        <v>439</v>
      </c>
      <c r="E34" s="347"/>
      <c r="F34" s="347"/>
      <c r="G34" s="347"/>
      <c r="H34" s="347"/>
      <c r="I34" s="347"/>
      <c r="J34" s="347"/>
      <c r="K34" s="230"/>
    </row>
    <row r="35" spans="2:11" s="1" customFormat="1" ht="15" customHeight="1">
      <c r="B35" s="233"/>
      <c r="C35" s="234"/>
      <c r="D35" s="347" t="s">
        <v>440</v>
      </c>
      <c r="E35" s="347"/>
      <c r="F35" s="347"/>
      <c r="G35" s="347"/>
      <c r="H35" s="347"/>
      <c r="I35" s="347"/>
      <c r="J35" s="347"/>
      <c r="K35" s="230"/>
    </row>
    <row r="36" spans="2:11" s="1" customFormat="1" ht="15" customHeight="1">
      <c r="B36" s="233"/>
      <c r="C36" s="234"/>
      <c r="D36" s="232"/>
      <c r="E36" s="235" t="s">
        <v>97</v>
      </c>
      <c r="F36" s="232"/>
      <c r="G36" s="347" t="s">
        <v>441</v>
      </c>
      <c r="H36" s="347"/>
      <c r="I36" s="347"/>
      <c r="J36" s="347"/>
      <c r="K36" s="230"/>
    </row>
    <row r="37" spans="2:11" s="1" customFormat="1" ht="30.75" customHeight="1">
      <c r="B37" s="233"/>
      <c r="C37" s="234"/>
      <c r="D37" s="232"/>
      <c r="E37" s="235" t="s">
        <v>442</v>
      </c>
      <c r="F37" s="232"/>
      <c r="G37" s="347" t="s">
        <v>443</v>
      </c>
      <c r="H37" s="347"/>
      <c r="I37" s="347"/>
      <c r="J37" s="347"/>
      <c r="K37" s="230"/>
    </row>
    <row r="38" spans="2:11" s="1" customFormat="1" ht="15" customHeight="1">
      <c r="B38" s="233"/>
      <c r="C38" s="234"/>
      <c r="D38" s="232"/>
      <c r="E38" s="235" t="s">
        <v>59</v>
      </c>
      <c r="F38" s="232"/>
      <c r="G38" s="347" t="s">
        <v>444</v>
      </c>
      <c r="H38" s="347"/>
      <c r="I38" s="347"/>
      <c r="J38" s="347"/>
      <c r="K38" s="230"/>
    </row>
    <row r="39" spans="2:11" s="1" customFormat="1" ht="15" customHeight="1">
      <c r="B39" s="233"/>
      <c r="C39" s="234"/>
      <c r="D39" s="232"/>
      <c r="E39" s="235" t="s">
        <v>60</v>
      </c>
      <c r="F39" s="232"/>
      <c r="G39" s="347" t="s">
        <v>445</v>
      </c>
      <c r="H39" s="347"/>
      <c r="I39" s="347"/>
      <c r="J39" s="347"/>
      <c r="K39" s="230"/>
    </row>
    <row r="40" spans="2:11" s="1" customFormat="1" ht="15" customHeight="1">
      <c r="B40" s="233"/>
      <c r="C40" s="234"/>
      <c r="D40" s="232"/>
      <c r="E40" s="235" t="s">
        <v>98</v>
      </c>
      <c r="F40" s="232"/>
      <c r="G40" s="347" t="s">
        <v>446</v>
      </c>
      <c r="H40" s="347"/>
      <c r="I40" s="347"/>
      <c r="J40" s="347"/>
      <c r="K40" s="230"/>
    </row>
    <row r="41" spans="2:11" s="1" customFormat="1" ht="15" customHeight="1">
      <c r="B41" s="233"/>
      <c r="C41" s="234"/>
      <c r="D41" s="232"/>
      <c r="E41" s="235" t="s">
        <v>99</v>
      </c>
      <c r="F41" s="232"/>
      <c r="G41" s="347" t="s">
        <v>447</v>
      </c>
      <c r="H41" s="347"/>
      <c r="I41" s="347"/>
      <c r="J41" s="347"/>
      <c r="K41" s="230"/>
    </row>
    <row r="42" spans="2:11" s="1" customFormat="1" ht="15" customHeight="1">
      <c r="B42" s="233"/>
      <c r="C42" s="234"/>
      <c r="D42" s="232"/>
      <c r="E42" s="235" t="s">
        <v>448</v>
      </c>
      <c r="F42" s="232"/>
      <c r="G42" s="347" t="s">
        <v>449</v>
      </c>
      <c r="H42" s="347"/>
      <c r="I42" s="347"/>
      <c r="J42" s="347"/>
      <c r="K42" s="230"/>
    </row>
    <row r="43" spans="2:11" s="1" customFormat="1" ht="15" customHeight="1">
      <c r="B43" s="233"/>
      <c r="C43" s="234"/>
      <c r="D43" s="232"/>
      <c r="E43" s="235"/>
      <c r="F43" s="232"/>
      <c r="G43" s="347" t="s">
        <v>450</v>
      </c>
      <c r="H43" s="347"/>
      <c r="I43" s="347"/>
      <c r="J43" s="347"/>
      <c r="K43" s="230"/>
    </row>
    <row r="44" spans="2:11" s="1" customFormat="1" ht="15" customHeight="1">
      <c r="B44" s="233"/>
      <c r="C44" s="234"/>
      <c r="D44" s="232"/>
      <c r="E44" s="235" t="s">
        <v>451</v>
      </c>
      <c r="F44" s="232"/>
      <c r="G44" s="347" t="s">
        <v>452</v>
      </c>
      <c r="H44" s="347"/>
      <c r="I44" s="347"/>
      <c r="J44" s="347"/>
      <c r="K44" s="230"/>
    </row>
    <row r="45" spans="2:11" s="1" customFormat="1" ht="15" customHeight="1">
      <c r="B45" s="233"/>
      <c r="C45" s="234"/>
      <c r="D45" s="232"/>
      <c r="E45" s="235" t="s">
        <v>101</v>
      </c>
      <c r="F45" s="232"/>
      <c r="G45" s="347" t="s">
        <v>453</v>
      </c>
      <c r="H45" s="347"/>
      <c r="I45" s="347"/>
      <c r="J45" s="347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47" t="s">
        <v>454</v>
      </c>
      <c r="E47" s="347"/>
      <c r="F47" s="347"/>
      <c r="G47" s="347"/>
      <c r="H47" s="347"/>
      <c r="I47" s="347"/>
      <c r="J47" s="347"/>
      <c r="K47" s="230"/>
    </row>
    <row r="48" spans="2:11" s="1" customFormat="1" ht="15" customHeight="1">
      <c r="B48" s="233"/>
      <c r="C48" s="234"/>
      <c r="D48" s="234"/>
      <c r="E48" s="347" t="s">
        <v>455</v>
      </c>
      <c r="F48" s="347"/>
      <c r="G48" s="347"/>
      <c r="H48" s="347"/>
      <c r="I48" s="347"/>
      <c r="J48" s="347"/>
      <c r="K48" s="230"/>
    </row>
    <row r="49" spans="2:11" s="1" customFormat="1" ht="15" customHeight="1">
      <c r="B49" s="233"/>
      <c r="C49" s="234"/>
      <c r="D49" s="234"/>
      <c r="E49" s="347" t="s">
        <v>456</v>
      </c>
      <c r="F49" s="347"/>
      <c r="G49" s="347"/>
      <c r="H49" s="347"/>
      <c r="I49" s="347"/>
      <c r="J49" s="347"/>
      <c r="K49" s="230"/>
    </row>
    <row r="50" spans="2:11" s="1" customFormat="1" ht="15" customHeight="1">
      <c r="B50" s="233"/>
      <c r="C50" s="234"/>
      <c r="D50" s="234"/>
      <c r="E50" s="347" t="s">
        <v>457</v>
      </c>
      <c r="F50" s="347"/>
      <c r="G50" s="347"/>
      <c r="H50" s="347"/>
      <c r="I50" s="347"/>
      <c r="J50" s="347"/>
      <c r="K50" s="230"/>
    </row>
    <row r="51" spans="2:11" s="1" customFormat="1" ht="15" customHeight="1">
      <c r="B51" s="233"/>
      <c r="C51" s="234"/>
      <c r="D51" s="347" t="s">
        <v>458</v>
      </c>
      <c r="E51" s="347"/>
      <c r="F51" s="347"/>
      <c r="G51" s="347"/>
      <c r="H51" s="347"/>
      <c r="I51" s="347"/>
      <c r="J51" s="347"/>
      <c r="K51" s="230"/>
    </row>
    <row r="52" spans="2:11" s="1" customFormat="1" ht="25.5" customHeight="1">
      <c r="B52" s="229"/>
      <c r="C52" s="349" t="s">
        <v>459</v>
      </c>
      <c r="D52" s="349"/>
      <c r="E52" s="349"/>
      <c r="F52" s="349"/>
      <c r="G52" s="349"/>
      <c r="H52" s="349"/>
      <c r="I52" s="349"/>
      <c r="J52" s="349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47" t="s">
        <v>460</v>
      </c>
      <c r="D54" s="347"/>
      <c r="E54" s="347"/>
      <c r="F54" s="347"/>
      <c r="G54" s="347"/>
      <c r="H54" s="347"/>
      <c r="I54" s="347"/>
      <c r="J54" s="347"/>
      <c r="K54" s="230"/>
    </row>
    <row r="55" spans="2:11" s="1" customFormat="1" ht="15" customHeight="1">
      <c r="B55" s="229"/>
      <c r="C55" s="347" t="s">
        <v>461</v>
      </c>
      <c r="D55" s="347"/>
      <c r="E55" s="347"/>
      <c r="F55" s="347"/>
      <c r="G55" s="347"/>
      <c r="H55" s="347"/>
      <c r="I55" s="347"/>
      <c r="J55" s="347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47" t="s">
        <v>462</v>
      </c>
      <c r="D57" s="347"/>
      <c r="E57" s="347"/>
      <c r="F57" s="347"/>
      <c r="G57" s="347"/>
      <c r="H57" s="347"/>
      <c r="I57" s="347"/>
      <c r="J57" s="347"/>
      <c r="K57" s="230"/>
    </row>
    <row r="58" spans="2:11" s="1" customFormat="1" ht="15" customHeight="1">
      <c r="B58" s="229"/>
      <c r="C58" s="234"/>
      <c r="D58" s="347" t="s">
        <v>463</v>
      </c>
      <c r="E58" s="347"/>
      <c r="F58" s="347"/>
      <c r="G58" s="347"/>
      <c r="H58" s="347"/>
      <c r="I58" s="347"/>
      <c r="J58" s="347"/>
      <c r="K58" s="230"/>
    </row>
    <row r="59" spans="2:11" s="1" customFormat="1" ht="15" customHeight="1">
      <c r="B59" s="229"/>
      <c r="C59" s="234"/>
      <c r="D59" s="347" t="s">
        <v>464</v>
      </c>
      <c r="E59" s="347"/>
      <c r="F59" s="347"/>
      <c r="G59" s="347"/>
      <c r="H59" s="347"/>
      <c r="I59" s="347"/>
      <c r="J59" s="347"/>
      <c r="K59" s="230"/>
    </row>
    <row r="60" spans="2:11" s="1" customFormat="1" ht="15" customHeight="1">
      <c r="B60" s="229"/>
      <c r="C60" s="234"/>
      <c r="D60" s="347" t="s">
        <v>465</v>
      </c>
      <c r="E60" s="347"/>
      <c r="F60" s="347"/>
      <c r="G60" s="347"/>
      <c r="H60" s="347"/>
      <c r="I60" s="347"/>
      <c r="J60" s="347"/>
      <c r="K60" s="230"/>
    </row>
    <row r="61" spans="2:11" s="1" customFormat="1" ht="15" customHeight="1">
      <c r="B61" s="229"/>
      <c r="C61" s="234"/>
      <c r="D61" s="347" t="s">
        <v>466</v>
      </c>
      <c r="E61" s="347"/>
      <c r="F61" s="347"/>
      <c r="G61" s="347"/>
      <c r="H61" s="347"/>
      <c r="I61" s="347"/>
      <c r="J61" s="347"/>
      <c r="K61" s="230"/>
    </row>
    <row r="62" spans="2:11" s="1" customFormat="1" ht="15" customHeight="1">
      <c r="B62" s="229"/>
      <c r="C62" s="234"/>
      <c r="D62" s="351" t="s">
        <v>467</v>
      </c>
      <c r="E62" s="351"/>
      <c r="F62" s="351"/>
      <c r="G62" s="351"/>
      <c r="H62" s="351"/>
      <c r="I62" s="351"/>
      <c r="J62" s="351"/>
      <c r="K62" s="230"/>
    </row>
    <row r="63" spans="2:11" s="1" customFormat="1" ht="15" customHeight="1">
      <c r="B63" s="229"/>
      <c r="C63" s="234"/>
      <c r="D63" s="347" t="s">
        <v>468</v>
      </c>
      <c r="E63" s="347"/>
      <c r="F63" s="347"/>
      <c r="G63" s="347"/>
      <c r="H63" s="347"/>
      <c r="I63" s="347"/>
      <c r="J63" s="347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47" t="s">
        <v>469</v>
      </c>
      <c r="E65" s="347"/>
      <c r="F65" s="347"/>
      <c r="G65" s="347"/>
      <c r="H65" s="347"/>
      <c r="I65" s="347"/>
      <c r="J65" s="347"/>
      <c r="K65" s="230"/>
    </row>
    <row r="66" spans="2:11" s="1" customFormat="1" ht="15" customHeight="1">
      <c r="B66" s="229"/>
      <c r="C66" s="234"/>
      <c r="D66" s="351" t="s">
        <v>470</v>
      </c>
      <c r="E66" s="351"/>
      <c r="F66" s="351"/>
      <c r="G66" s="351"/>
      <c r="H66" s="351"/>
      <c r="I66" s="351"/>
      <c r="J66" s="351"/>
      <c r="K66" s="230"/>
    </row>
    <row r="67" spans="2:11" s="1" customFormat="1" ht="15" customHeight="1">
      <c r="B67" s="229"/>
      <c r="C67" s="234"/>
      <c r="D67" s="347" t="s">
        <v>471</v>
      </c>
      <c r="E67" s="347"/>
      <c r="F67" s="347"/>
      <c r="G67" s="347"/>
      <c r="H67" s="347"/>
      <c r="I67" s="347"/>
      <c r="J67" s="347"/>
      <c r="K67" s="230"/>
    </row>
    <row r="68" spans="2:11" s="1" customFormat="1" ht="15" customHeight="1">
      <c r="B68" s="229"/>
      <c r="C68" s="234"/>
      <c r="D68" s="347" t="s">
        <v>472</v>
      </c>
      <c r="E68" s="347"/>
      <c r="F68" s="347"/>
      <c r="G68" s="347"/>
      <c r="H68" s="347"/>
      <c r="I68" s="347"/>
      <c r="J68" s="347"/>
      <c r="K68" s="230"/>
    </row>
    <row r="69" spans="2:11" s="1" customFormat="1" ht="15" customHeight="1">
      <c r="B69" s="229"/>
      <c r="C69" s="234"/>
      <c r="D69" s="347" t="s">
        <v>473</v>
      </c>
      <c r="E69" s="347"/>
      <c r="F69" s="347"/>
      <c r="G69" s="347"/>
      <c r="H69" s="347"/>
      <c r="I69" s="347"/>
      <c r="J69" s="347"/>
      <c r="K69" s="230"/>
    </row>
    <row r="70" spans="2:11" s="1" customFormat="1" ht="15" customHeight="1">
      <c r="B70" s="229"/>
      <c r="C70" s="234"/>
      <c r="D70" s="347" t="s">
        <v>474</v>
      </c>
      <c r="E70" s="347"/>
      <c r="F70" s="347"/>
      <c r="G70" s="347"/>
      <c r="H70" s="347"/>
      <c r="I70" s="347"/>
      <c r="J70" s="347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475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476</v>
      </c>
      <c r="D76" s="248"/>
      <c r="E76" s="248"/>
      <c r="F76" s="248" t="s">
        <v>477</v>
      </c>
      <c r="G76" s="249"/>
      <c r="H76" s="248" t="s">
        <v>60</v>
      </c>
      <c r="I76" s="248" t="s">
        <v>63</v>
      </c>
      <c r="J76" s="248" t="s">
        <v>478</v>
      </c>
      <c r="K76" s="247"/>
    </row>
    <row r="77" spans="2:11" s="1" customFormat="1" ht="17.25" customHeight="1">
      <c r="B77" s="246"/>
      <c r="C77" s="250" t="s">
        <v>479</v>
      </c>
      <c r="D77" s="250"/>
      <c r="E77" s="250"/>
      <c r="F77" s="251" t="s">
        <v>480</v>
      </c>
      <c r="G77" s="252"/>
      <c r="H77" s="250"/>
      <c r="I77" s="250"/>
      <c r="J77" s="250" t="s">
        <v>481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59</v>
      </c>
      <c r="D79" s="253"/>
      <c r="E79" s="253"/>
      <c r="F79" s="255" t="s">
        <v>482</v>
      </c>
      <c r="G79" s="254"/>
      <c r="H79" s="235" t="s">
        <v>483</v>
      </c>
      <c r="I79" s="235" t="s">
        <v>484</v>
      </c>
      <c r="J79" s="235">
        <v>20</v>
      </c>
      <c r="K79" s="247"/>
    </row>
    <row r="80" spans="2:11" s="1" customFormat="1" ht="15" customHeight="1">
      <c r="B80" s="246"/>
      <c r="C80" s="235" t="s">
        <v>485</v>
      </c>
      <c r="D80" s="235"/>
      <c r="E80" s="235"/>
      <c r="F80" s="255" t="s">
        <v>482</v>
      </c>
      <c r="G80" s="254"/>
      <c r="H80" s="235" t="s">
        <v>486</v>
      </c>
      <c r="I80" s="235" t="s">
        <v>484</v>
      </c>
      <c r="J80" s="235">
        <v>120</v>
      </c>
      <c r="K80" s="247"/>
    </row>
    <row r="81" spans="2:11" s="1" customFormat="1" ht="15" customHeight="1">
      <c r="B81" s="256"/>
      <c r="C81" s="235" t="s">
        <v>487</v>
      </c>
      <c r="D81" s="235"/>
      <c r="E81" s="235"/>
      <c r="F81" s="255" t="s">
        <v>488</v>
      </c>
      <c r="G81" s="254"/>
      <c r="H81" s="235" t="s">
        <v>489</v>
      </c>
      <c r="I81" s="235" t="s">
        <v>484</v>
      </c>
      <c r="J81" s="235">
        <v>50</v>
      </c>
      <c r="K81" s="247"/>
    </row>
    <row r="82" spans="2:11" s="1" customFormat="1" ht="15" customHeight="1">
      <c r="B82" s="256"/>
      <c r="C82" s="235" t="s">
        <v>490</v>
      </c>
      <c r="D82" s="235"/>
      <c r="E82" s="235"/>
      <c r="F82" s="255" t="s">
        <v>482</v>
      </c>
      <c r="G82" s="254"/>
      <c r="H82" s="235" t="s">
        <v>491</v>
      </c>
      <c r="I82" s="235" t="s">
        <v>492</v>
      </c>
      <c r="J82" s="235"/>
      <c r="K82" s="247"/>
    </row>
    <row r="83" spans="2:11" s="1" customFormat="1" ht="15" customHeight="1">
      <c r="B83" s="256"/>
      <c r="C83" s="257" t="s">
        <v>493</v>
      </c>
      <c r="D83" s="257"/>
      <c r="E83" s="257"/>
      <c r="F83" s="258" t="s">
        <v>488</v>
      </c>
      <c r="G83" s="257"/>
      <c r="H83" s="257" t="s">
        <v>494</v>
      </c>
      <c r="I83" s="257" t="s">
        <v>484</v>
      </c>
      <c r="J83" s="257">
        <v>15</v>
      </c>
      <c r="K83" s="247"/>
    </row>
    <row r="84" spans="2:11" s="1" customFormat="1" ht="15" customHeight="1">
      <c r="B84" s="256"/>
      <c r="C84" s="257" t="s">
        <v>495</v>
      </c>
      <c r="D84" s="257"/>
      <c r="E84" s="257"/>
      <c r="F84" s="258" t="s">
        <v>488</v>
      </c>
      <c r="G84" s="257"/>
      <c r="H84" s="257" t="s">
        <v>496</v>
      </c>
      <c r="I84" s="257" t="s">
        <v>484</v>
      </c>
      <c r="J84" s="257">
        <v>15</v>
      </c>
      <c r="K84" s="247"/>
    </row>
    <row r="85" spans="2:11" s="1" customFormat="1" ht="15" customHeight="1">
      <c r="B85" s="256"/>
      <c r="C85" s="257" t="s">
        <v>497</v>
      </c>
      <c r="D85" s="257"/>
      <c r="E85" s="257"/>
      <c r="F85" s="258" t="s">
        <v>488</v>
      </c>
      <c r="G85" s="257"/>
      <c r="H85" s="257" t="s">
        <v>498</v>
      </c>
      <c r="I85" s="257" t="s">
        <v>484</v>
      </c>
      <c r="J85" s="257">
        <v>20</v>
      </c>
      <c r="K85" s="247"/>
    </row>
    <row r="86" spans="2:11" s="1" customFormat="1" ht="15" customHeight="1">
      <c r="B86" s="256"/>
      <c r="C86" s="257" t="s">
        <v>499</v>
      </c>
      <c r="D86" s="257"/>
      <c r="E86" s="257"/>
      <c r="F86" s="258" t="s">
        <v>488</v>
      </c>
      <c r="G86" s="257"/>
      <c r="H86" s="257" t="s">
        <v>500</v>
      </c>
      <c r="I86" s="257" t="s">
        <v>484</v>
      </c>
      <c r="J86" s="257">
        <v>20</v>
      </c>
      <c r="K86" s="247"/>
    </row>
    <row r="87" spans="2:11" s="1" customFormat="1" ht="15" customHeight="1">
      <c r="B87" s="256"/>
      <c r="C87" s="235" t="s">
        <v>501</v>
      </c>
      <c r="D87" s="235"/>
      <c r="E87" s="235"/>
      <c r="F87" s="255" t="s">
        <v>488</v>
      </c>
      <c r="G87" s="254"/>
      <c r="H87" s="235" t="s">
        <v>502</v>
      </c>
      <c r="I87" s="235" t="s">
        <v>484</v>
      </c>
      <c r="J87" s="235">
        <v>50</v>
      </c>
      <c r="K87" s="247"/>
    </row>
    <row r="88" spans="2:11" s="1" customFormat="1" ht="15" customHeight="1">
      <c r="B88" s="256"/>
      <c r="C88" s="235" t="s">
        <v>503</v>
      </c>
      <c r="D88" s="235"/>
      <c r="E88" s="235"/>
      <c r="F88" s="255" t="s">
        <v>488</v>
      </c>
      <c r="G88" s="254"/>
      <c r="H88" s="235" t="s">
        <v>504</v>
      </c>
      <c r="I88" s="235" t="s">
        <v>484</v>
      </c>
      <c r="J88" s="235">
        <v>20</v>
      </c>
      <c r="K88" s="247"/>
    </row>
    <row r="89" spans="2:11" s="1" customFormat="1" ht="15" customHeight="1">
      <c r="B89" s="256"/>
      <c r="C89" s="235" t="s">
        <v>505</v>
      </c>
      <c r="D89" s="235"/>
      <c r="E89" s="235"/>
      <c r="F89" s="255" t="s">
        <v>488</v>
      </c>
      <c r="G89" s="254"/>
      <c r="H89" s="235" t="s">
        <v>506</v>
      </c>
      <c r="I89" s="235" t="s">
        <v>484</v>
      </c>
      <c r="J89" s="235">
        <v>20</v>
      </c>
      <c r="K89" s="247"/>
    </row>
    <row r="90" spans="2:11" s="1" customFormat="1" ht="15" customHeight="1">
      <c r="B90" s="256"/>
      <c r="C90" s="235" t="s">
        <v>507</v>
      </c>
      <c r="D90" s="235"/>
      <c r="E90" s="235"/>
      <c r="F90" s="255" t="s">
        <v>488</v>
      </c>
      <c r="G90" s="254"/>
      <c r="H90" s="235" t="s">
        <v>508</v>
      </c>
      <c r="I90" s="235" t="s">
        <v>484</v>
      </c>
      <c r="J90" s="235">
        <v>50</v>
      </c>
      <c r="K90" s="247"/>
    </row>
    <row r="91" spans="2:11" s="1" customFormat="1" ht="15" customHeight="1">
      <c r="B91" s="256"/>
      <c r="C91" s="235" t="s">
        <v>509</v>
      </c>
      <c r="D91" s="235"/>
      <c r="E91" s="235"/>
      <c r="F91" s="255" t="s">
        <v>488</v>
      </c>
      <c r="G91" s="254"/>
      <c r="H91" s="235" t="s">
        <v>509</v>
      </c>
      <c r="I91" s="235" t="s">
        <v>484</v>
      </c>
      <c r="J91" s="235">
        <v>50</v>
      </c>
      <c r="K91" s="247"/>
    </row>
    <row r="92" spans="2:11" s="1" customFormat="1" ht="15" customHeight="1">
      <c r="B92" s="256"/>
      <c r="C92" s="235" t="s">
        <v>510</v>
      </c>
      <c r="D92" s="235"/>
      <c r="E92" s="235"/>
      <c r="F92" s="255" t="s">
        <v>488</v>
      </c>
      <c r="G92" s="254"/>
      <c r="H92" s="235" t="s">
        <v>511</v>
      </c>
      <c r="I92" s="235" t="s">
        <v>484</v>
      </c>
      <c r="J92" s="235">
        <v>255</v>
      </c>
      <c r="K92" s="247"/>
    </row>
    <row r="93" spans="2:11" s="1" customFormat="1" ht="15" customHeight="1">
      <c r="B93" s="256"/>
      <c r="C93" s="235" t="s">
        <v>512</v>
      </c>
      <c r="D93" s="235"/>
      <c r="E93" s="235"/>
      <c r="F93" s="255" t="s">
        <v>482</v>
      </c>
      <c r="G93" s="254"/>
      <c r="H93" s="235" t="s">
        <v>513</v>
      </c>
      <c r="I93" s="235" t="s">
        <v>514</v>
      </c>
      <c r="J93" s="235"/>
      <c r="K93" s="247"/>
    </row>
    <row r="94" spans="2:11" s="1" customFormat="1" ht="15" customHeight="1">
      <c r="B94" s="256"/>
      <c r="C94" s="235" t="s">
        <v>515</v>
      </c>
      <c r="D94" s="235"/>
      <c r="E94" s="235"/>
      <c r="F94" s="255" t="s">
        <v>482</v>
      </c>
      <c r="G94" s="254"/>
      <c r="H94" s="235" t="s">
        <v>516</v>
      </c>
      <c r="I94" s="235" t="s">
        <v>517</v>
      </c>
      <c r="J94" s="235"/>
      <c r="K94" s="247"/>
    </row>
    <row r="95" spans="2:11" s="1" customFormat="1" ht="15" customHeight="1">
      <c r="B95" s="256"/>
      <c r="C95" s="235" t="s">
        <v>518</v>
      </c>
      <c r="D95" s="235"/>
      <c r="E95" s="235"/>
      <c r="F95" s="255" t="s">
        <v>482</v>
      </c>
      <c r="G95" s="254"/>
      <c r="H95" s="235" t="s">
        <v>518</v>
      </c>
      <c r="I95" s="235" t="s">
        <v>517</v>
      </c>
      <c r="J95" s="235"/>
      <c r="K95" s="247"/>
    </row>
    <row r="96" spans="2:11" s="1" customFormat="1" ht="15" customHeight="1">
      <c r="B96" s="256"/>
      <c r="C96" s="235" t="s">
        <v>44</v>
      </c>
      <c r="D96" s="235"/>
      <c r="E96" s="235"/>
      <c r="F96" s="255" t="s">
        <v>482</v>
      </c>
      <c r="G96" s="254"/>
      <c r="H96" s="235" t="s">
        <v>519</v>
      </c>
      <c r="I96" s="235" t="s">
        <v>517</v>
      </c>
      <c r="J96" s="235"/>
      <c r="K96" s="247"/>
    </row>
    <row r="97" spans="2:11" s="1" customFormat="1" ht="15" customHeight="1">
      <c r="B97" s="256"/>
      <c r="C97" s="235" t="s">
        <v>54</v>
      </c>
      <c r="D97" s="235"/>
      <c r="E97" s="235"/>
      <c r="F97" s="255" t="s">
        <v>482</v>
      </c>
      <c r="G97" s="254"/>
      <c r="H97" s="235" t="s">
        <v>520</v>
      </c>
      <c r="I97" s="235" t="s">
        <v>517</v>
      </c>
      <c r="J97" s="235"/>
      <c r="K97" s="247"/>
    </row>
    <row r="98" spans="2:11" s="1" customFormat="1" ht="15" customHeight="1">
      <c r="B98" s="259"/>
      <c r="C98" s="260"/>
      <c r="D98" s="260"/>
      <c r="E98" s="260"/>
      <c r="F98" s="260"/>
      <c r="G98" s="260"/>
      <c r="H98" s="260"/>
      <c r="I98" s="260"/>
      <c r="J98" s="260"/>
      <c r="K98" s="261"/>
    </row>
    <row r="99" spans="2:11" s="1" customFormat="1" ht="18.7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2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521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476</v>
      </c>
      <c r="D103" s="248"/>
      <c r="E103" s="248"/>
      <c r="F103" s="248" t="s">
        <v>477</v>
      </c>
      <c r="G103" s="249"/>
      <c r="H103" s="248" t="s">
        <v>60</v>
      </c>
      <c r="I103" s="248" t="s">
        <v>63</v>
      </c>
      <c r="J103" s="248" t="s">
        <v>478</v>
      </c>
      <c r="K103" s="247"/>
    </row>
    <row r="104" spans="2:11" s="1" customFormat="1" ht="17.25" customHeight="1">
      <c r="B104" s="246"/>
      <c r="C104" s="250" t="s">
        <v>479</v>
      </c>
      <c r="D104" s="250"/>
      <c r="E104" s="250"/>
      <c r="F104" s="251" t="s">
        <v>480</v>
      </c>
      <c r="G104" s="252"/>
      <c r="H104" s="250"/>
      <c r="I104" s="250"/>
      <c r="J104" s="250" t="s">
        <v>481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4"/>
      <c r="H105" s="248"/>
      <c r="I105" s="248"/>
      <c r="J105" s="248"/>
      <c r="K105" s="247"/>
    </row>
    <row r="106" spans="2:11" s="1" customFormat="1" ht="15" customHeight="1">
      <c r="B106" s="246"/>
      <c r="C106" s="235" t="s">
        <v>59</v>
      </c>
      <c r="D106" s="253"/>
      <c r="E106" s="253"/>
      <c r="F106" s="255" t="s">
        <v>482</v>
      </c>
      <c r="G106" s="264"/>
      <c r="H106" s="235" t="s">
        <v>522</v>
      </c>
      <c r="I106" s="235" t="s">
        <v>484</v>
      </c>
      <c r="J106" s="235">
        <v>20</v>
      </c>
      <c r="K106" s="247"/>
    </row>
    <row r="107" spans="2:11" s="1" customFormat="1" ht="15" customHeight="1">
      <c r="B107" s="246"/>
      <c r="C107" s="235" t="s">
        <v>485</v>
      </c>
      <c r="D107" s="235"/>
      <c r="E107" s="235"/>
      <c r="F107" s="255" t="s">
        <v>482</v>
      </c>
      <c r="G107" s="235"/>
      <c r="H107" s="235" t="s">
        <v>522</v>
      </c>
      <c r="I107" s="235" t="s">
        <v>484</v>
      </c>
      <c r="J107" s="235">
        <v>120</v>
      </c>
      <c r="K107" s="247"/>
    </row>
    <row r="108" spans="2:11" s="1" customFormat="1" ht="15" customHeight="1">
      <c r="B108" s="256"/>
      <c r="C108" s="235" t="s">
        <v>487</v>
      </c>
      <c r="D108" s="235"/>
      <c r="E108" s="235"/>
      <c r="F108" s="255" t="s">
        <v>488</v>
      </c>
      <c r="G108" s="235"/>
      <c r="H108" s="235" t="s">
        <v>522</v>
      </c>
      <c r="I108" s="235" t="s">
        <v>484</v>
      </c>
      <c r="J108" s="235">
        <v>50</v>
      </c>
      <c r="K108" s="247"/>
    </row>
    <row r="109" spans="2:11" s="1" customFormat="1" ht="15" customHeight="1">
      <c r="B109" s="256"/>
      <c r="C109" s="235" t="s">
        <v>490</v>
      </c>
      <c r="D109" s="235"/>
      <c r="E109" s="235"/>
      <c r="F109" s="255" t="s">
        <v>482</v>
      </c>
      <c r="G109" s="235"/>
      <c r="H109" s="235" t="s">
        <v>522</v>
      </c>
      <c r="I109" s="235" t="s">
        <v>492</v>
      </c>
      <c r="J109" s="235"/>
      <c r="K109" s="247"/>
    </row>
    <row r="110" spans="2:11" s="1" customFormat="1" ht="15" customHeight="1">
      <c r="B110" s="256"/>
      <c r="C110" s="235" t="s">
        <v>501</v>
      </c>
      <c r="D110" s="235"/>
      <c r="E110" s="235"/>
      <c r="F110" s="255" t="s">
        <v>488</v>
      </c>
      <c r="G110" s="235"/>
      <c r="H110" s="235" t="s">
        <v>522</v>
      </c>
      <c r="I110" s="235" t="s">
        <v>484</v>
      </c>
      <c r="J110" s="235">
        <v>50</v>
      </c>
      <c r="K110" s="247"/>
    </row>
    <row r="111" spans="2:11" s="1" customFormat="1" ht="15" customHeight="1">
      <c r="B111" s="256"/>
      <c r="C111" s="235" t="s">
        <v>509</v>
      </c>
      <c r="D111" s="235"/>
      <c r="E111" s="235"/>
      <c r="F111" s="255" t="s">
        <v>488</v>
      </c>
      <c r="G111" s="235"/>
      <c r="H111" s="235" t="s">
        <v>522</v>
      </c>
      <c r="I111" s="235" t="s">
        <v>484</v>
      </c>
      <c r="J111" s="235">
        <v>50</v>
      </c>
      <c r="K111" s="247"/>
    </row>
    <row r="112" spans="2:11" s="1" customFormat="1" ht="15" customHeight="1">
      <c r="B112" s="256"/>
      <c r="C112" s="235" t="s">
        <v>507</v>
      </c>
      <c r="D112" s="235"/>
      <c r="E112" s="235"/>
      <c r="F112" s="255" t="s">
        <v>488</v>
      </c>
      <c r="G112" s="235"/>
      <c r="H112" s="235" t="s">
        <v>522</v>
      </c>
      <c r="I112" s="235" t="s">
        <v>484</v>
      </c>
      <c r="J112" s="235">
        <v>50</v>
      </c>
      <c r="K112" s="247"/>
    </row>
    <row r="113" spans="2:11" s="1" customFormat="1" ht="15" customHeight="1">
      <c r="B113" s="256"/>
      <c r="C113" s="235" t="s">
        <v>59</v>
      </c>
      <c r="D113" s="235"/>
      <c r="E113" s="235"/>
      <c r="F113" s="255" t="s">
        <v>482</v>
      </c>
      <c r="G113" s="235"/>
      <c r="H113" s="235" t="s">
        <v>523</v>
      </c>
      <c r="I113" s="235" t="s">
        <v>484</v>
      </c>
      <c r="J113" s="235">
        <v>20</v>
      </c>
      <c r="K113" s="247"/>
    </row>
    <row r="114" spans="2:11" s="1" customFormat="1" ht="15" customHeight="1">
      <c r="B114" s="256"/>
      <c r="C114" s="235" t="s">
        <v>524</v>
      </c>
      <c r="D114" s="235"/>
      <c r="E114" s="235"/>
      <c r="F114" s="255" t="s">
        <v>482</v>
      </c>
      <c r="G114" s="235"/>
      <c r="H114" s="235" t="s">
        <v>525</v>
      </c>
      <c r="I114" s="235" t="s">
        <v>484</v>
      </c>
      <c r="J114" s="235">
        <v>120</v>
      </c>
      <c r="K114" s="247"/>
    </row>
    <row r="115" spans="2:11" s="1" customFormat="1" ht="15" customHeight="1">
      <c r="B115" s="256"/>
      <c r="C115" s="235" t="s">
        <v>44</v>
      </c>
      <c r="D115" s="235"/>
      <c r="E115" s="235"/>
      <c r="F115" s="255" t="s">
        <v>482</v>
      </c>
      <c r="G115" s="235"/>
      <c r="H115" s="235" t="s">
        <v>526</v>
      </c>
      <c r="I115" s="235" t="s">
        <v>517</v>
      </c>
      <c r="J115" s="235"/>
      <c r="K115" s="247"/>
    </row>
    <row r="116" spans="2:11" s="1" customFormat="1" ht="15" customHeight="1">
      <c r="B116" s="256"/>
      <c r="C116" s="235" t="s">
        <v>54</v>
      </c>
      <c r="D116" s="235"/>
      <c r="E116" s="235"/>
      <c r="F116" s="255" t="s">
        <v>482</v>
      </c>
      <c r="G116" s="235"/>
      <c r="H116" s="235" t="s">
        <v>527</v>
      </c>
      <c r="I116" s="235" t="s">
        <v>517</v>
      </c>
      <c r="J116" s="235"/>
      <c r="K116" s="247"/>
    </row>
    <row r="117" spans="2:11" s="1" customFormat="1" ht="15" customHeight="1">
      <c r="B117" s="256"/>
      <c r="C117" s="235" t="s">
        <v>63</v>
      </c>
      <c r="D117" s="235"/>
      <c r="E117" s="235"/>
      <c r="F117" s="255" t="s">
        <v>482</v>
      </c>
      <c r="G117" s="235"/>
      <c r="H117" s="235" t="s">
        <v>528</v>
      </c>
      <c r="I117" s="235" t="s">
        <v>529</v>
      </c>
      <c r="J117" s="235"/>
      <c r="K117" s="247"/>
    </row>
    <row r="118" spans="2:11" s="1" customFormat="1" ht="15" customHeight="1">
      <c r="B118" s="259"/>
      <c r="C118" s="265"/>
      <c r="D118" s="265"/>
      <c r="E118" s="265"/>
      <c r="F118" s="265"/>
      <c r="G118" s="265"/>
      <c r="H118" s="265"/>
      <c r="I118" s="265"/>
      <c r="J118" s="265"/>
      <c r="K118" s="261"/>
    </row>
    <row r="119" spans="2:11" s="1" customFormat="1" ht="18.75" customHeight="1">
      <c r="B119" s="266"/>
      <c r="C119" s="232"/>
      <c r="D119" s="232"/>
      <c r="E119" s="232"/>
      <c r="F119" s="267"/>
      <c r="G119" s="232"/>
      <c r="H119" s="232"/>
      <c r="I119" s="232"/>
      <c r="J119" s="232"/>
      <c r="K119" s="266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68"/>
      <c r="C121" s="269"/>
      <c r="D121" s="269"/>
      <c r="E121" s="269"/>
      <c r="F121" s="269"/>
      <c r="G121" s="269"/>
      <c r="H121" s="269"/>
      <c r="I121" s="269"/>
      <c r="J121" s="269"/>
      <c r="K121" s="270"/>
    </row>
    <row r="122" spans="2:11" s="1" customFormat="1" ht="45" customHeight="1">
      <c r="B122" s="271"/>
      <c r="C122" s="348" t="s">
        <v>530</v>
      </c>
      <c r="D122" s="348"/>
      <c r="E122" s="348"/>
      <c r="F122" s="348"/>
      <c r="G122" s="348"/>
      <c r="H122" s="348"/>
      <c r="I122" s="348"/>
      <c r="J122" s="348"/>
      <c r="K122" s="272"/>
    </row>
    <row r="123" spans="2:11" s="1" customFormat="1" ht="17.25" customHeight="1">
      <c r="B123" s="273"/>
      <c r="C123" s="248" t="s">
        <v>476</v>
      </c>
      <c r="D123" s="248"/>
      <c r="E123" s="248"/>
      <c r="F123" s="248" t="s">
        <v>477</v>
      </c>
      <c r="G123" s="249"/>
      <c r="H123" s="248" t="s">
        <v>60</v>
      </c>
      <c r="I123" s="248" t="s">
        <v>63</v>
      </c>
      <c r="J123" s="248" t="s">
        <v>478</v>
      </c>
      <c r="K123" s="274"/>
    </row>
    <row r="124" spans="2:11" s="1" customFormat="1" ht="17.25" customHeight="1">
      <c r="B124" s="273"/>
      <c r="C124" s="250" t="s">
        <v>479</v>
      </c>
      <c r="D124" s="250"/>
      <c r="E124" s="250"/>
      <c r="F124" s="251" t="s">
        <v>480</v>
      </c>
      <c r="G124" s="252"/>
      <c r="H124" s="250"/>
      <c r="I124" s="250"/>
      <c r="J124" s="250" t="s">
        <v>481</v>
      </c>
      <c r="K124" s="274"/>
    </row>
    <row r="125" spans="2:11" s="1" customFormat="1" ht="5.25" customHeight="1">
      <c r="B125" s="275"/>
      <c r="C125" s="253"/>
      <c r="D125" s="253"/>
      <c r="E125" s="253"/>
      <c r="F125" s="253"/>
      <c r="G125" s="235"/>
      <c r="H125" s="253"/>
      <c r="I125" s="253"/>
      <c r="J125" s="253"/>
      <c r="K125" s="276"/>
    </row>
    <row r="126" spans="2:11" s="1" customFormat="1" ht="15" customHeight="1">
      <c r="B126" s="275"/>
      <c r="C126" s="235" t="s">
        <v>485</v>
      </c>
      <c r="D126" s="253"/>
      <c r="E126" s="253"/>
      <c r="F126" s="255" t="s">
        <v>482</v>
      </c>
      <c r="G126" s="235"/>
      <c r="H126" s="235" t="s">
        <v>522</v>
      </c>
      <c r="I126" s="235" t="s">
        <v>484</v>
      </c>
      <c r="J126" s="235">
        <v>120</v>
      </c>
      <c r="K126" s="277"/>
    </row>
    <row r="127" spans="2:11" s="1" customFormat="1" ht="15" customHeight="1">
      <c r="B127" s="275"/>
      <c r="C127" s="235" t="s">
        <v>531</v>
      </c>
      <c r="D127" s="235"/>
      <c r="E127" s="235"/>
      <c r="F127" s="255" t="s">
        <v>482</v>
      </c>
      <c r="G127" s="235"/>
      <c r="H127" s="235" t="s">
        <v>532</v>
      </c>
      <c r="I127" s="235" t="s">
        <v>484</v>
      </c>
      <c r="J127" s="235" t="s">
        <v>533</v>
      </c>
      <c r="K127" s="277"/>
    </row>
    <row r="128" spans="2:11" s="1" customFormat="1" ht="15" customHeight="1">
      <c r="B128" s="275"/>
      <c r="C128" s="235" t="s">
        <v>430</v>
      </c>
      <c r="D128" s="235"/>
      <c r="E128" s="235"/>
      <c r="F128" s="255" t="s">
        <v>482</v>
      </c>
      <c r="G128" s="235"/>
      <c r="H128" s="235" t="s">
        <v>534</v>
      </c>
      <c r="I128" s="235" t="s">
        <v>484</v>
      </c>
      <c r="J128" s="235" t="s">
        <v>533</v>
      </c>
      <c r="K128" s="277"/>
    </row>
    <row r="129" spans="2:11" s="1" customFormat="1" ht="15" customHeight="1">
      <c r="B129" s="275"/>
      <c r="C129" s="235" t="s">
        <v>493</v>
      </c>
      <c r="D129" s="235"/>
      <c r="E129" s="235"/>
      <c r="F129" s="255" t="s">
        <v>488</v>
      </c>
      <c r="G129" s="235"/>
      <c r="H129" s="235" t="s">
        <v>494</v>
      </c>
      <c r="I129" s="235" t="s">
        <v>484</v>
      </c>
      <c r="J129" s="235">
        <v>15</v>
      </c>
      <c r="K129" s="277"/>
    </row>
    <row r="130" spans="2:11" s="1" customFormat="1" ht="15" customHeight="1">
      <c r="B130" s="275"/>
      <c r="C130" s="257" t="s">
        <v>495</v>
      </c>
      <c r="D130" s="257"/>
      <c r="E130" s="257"/>
      <c r="F130" s="258" t="s">
        <v>488</v>
      </c>
      <c r="G130" s="257"/>
      <c r="H130" s="257" t="s">
        <v>496</v>
      </c>
      <c r="I130" s="257" t="s">
        <v>484</v>
      </c>
      <c r="J130" s="257">
        <v>15</v>
      </c>
      <c r="K130" s="277"/>
    </row>
    <row r="131" spans="2:11" s="1" customFormat="1" ht="15" customHeight="1">
      <c r="B131" s="275"/>
      <c r="C131" s="257" t="s">
        <v>497</v>
      </c>
      <c r="D131" s="257"/>
      <c r="E131" s="257"/>
      <c r="F131" s="258" t="s">
        <v>488</v>
      </c>
      <c r="G131" s="257"/>
      <c r="H131" s="257" t="s">
        <v>498</v>
      </c>
      <c r="I131" s="257" t="s">
        <v>484</v>
      </c>
      <c r="J131" s="257">
        <v>20</v>
      </c>
      <c r="K131" s="277"/>
    </row>
    <row r="132" spans="2:11" s="1" customFormat="1" ht="15" customHeight="1">
      <c r="B132" s="275"/>
      <c r="C132" s="257" t="s">
        <v>499</v>
      </c>
      <c r="D132" s="257"/>
      <c r="E132" s="257"/>
      <c r="F132" s="258" t="s">
        <v>488</v>
      </c>
      <c r="G132" s="257"/>
      <c r="H132" s="257" t="s">
        <v>500</v>
      </c>
      <c r="I132" s="257" t="s">
        <v>484</v>
      </c>
      <c r="J132" s="257">
        <v>20</v>
      </c>
      <c r="K132" s="277"/>
    </row>
    <row r="133" spans="2:11" s="1" customFormat="1" ht="15" customHeight="1">
      <c r="B133" s="275"/>
      <c r="C133" s="235" t="s">
        <v>487</v>
      </c>
      <c r="D133" s="235"/>
      <c r="E133" s="235"/>
      <c r="F133" s="255" t="s">
        <v>488</v>
      </c>
      <c r="G133" s="235"/>
      <c r="H133" s="235" t="s">
        <v>522</v>
      </c>
      <c r="I133" s="235" t="s">
        <v>484</v>
      </c>
      <c r="J133" s="235">
        <v>50</v>
      </c>
      <c r="K133" s="277"/>
    </row>
    <row r="134" spans="2:11" s="1" customFormat="1" ht="15" customHeight="1">
      <c r="B134" s="275"/>
      <c r="C134" s="235" t="s">
        <v>501</v>
      </c>
      <c r="D134" s="235"/>
      <c r="E134" s="235"/>
      <c r="F134" s="255" t="s">
        <v>488</v>
      </c>
      <c r="G134" s="235"/>
      <c r="H134" s="235" t="s">
        <v>522</v>
      </c>
      <c r="I134" s="235" t="s">
        <v>484</v>
      </c>
      <c r="J134" s="235">
        <v>50</v>
      </c>
      <c r="K134" s="277"/>
    </row>
    <row r="135" spans="2:11" s="1" customFormat="1" ht="15" customHeight="1">
      <c r="B135" s="275"/>
      <c r="C135" s="235" t="s">
        <v>507</v>
      </c>
      <c r="D135" s="235"/>
      <c r="E135" s="235"/>
      <c r="F135" s="255" t="s">
        <v>488</v>
      </c>
      <c r="G135" s="235"/>
      <c r="H135" s="235" t="s">
        <v>522</v>
      </c>
      <c r="I135" s="235" t="s">
        <v>484</v>
      </c>
      <c r="J135" s="235">
        <v>50</v>
      </c>
      <c r="K135" s="277"/>
    </row>
    <row r="136" spans="2:11" s="1" customFormat="1" ht="15" customHeight="1">
      <c r="B136" s="275"/>
      <c r="C136" s="235" t="s">
        <v>509</v>
      </c>
      <c r="D136" s="235"/>
      <c r="E136" s="235"/>
      <c r="F136" s="255" t="s">
        <v>488</v>
      </c>
      <c r="G136" s="235"/>
      <c r="H136" s="235" t="s">
        <v>522</v>
      </c>
      <c r="I136" s="235" t="s">
        <v>484</v>
      </c>
      <c r="J136" s="235">
        <v>50</v>
      </c>
      <c r="K136" s="277"/>
    </row>
    <row r="137" spans="2:11" s="1" customFormat="1" ht="15" customHeight="1">
      <c r="B137" s="275"/>
      <c r="C137" s="235" t="s">
        <v>510</v>
      </c>
      <c r="D137" s="235"/>
      <c r="E137" s="235"/>
      <c r="F137" s="255" t="s">
        <v>488</v>
      </c>
      <c r="G137" s="235"/>
      <c r="H137" s="235" t="s">
        <v>535</v>
      </c>
      <c r="I137" s="235" t="s">
        <v>484</v>
      </c>
      <c r="J137" s="235">
        <v>255</v>
      </c>
      <c r="K137" s="277"/>
    </row>
    <row r="138" spans="2:11" s="1" customFormat="1" ht="15" customHeight="1">
      <c r="B138" s="275"/>
      <c r="C138" s="235" t="s">
        <v>512</v>
      </c>
      <c r="D138" s="235"/>
      <c r="E138" s="235"/>
      <c r="F138" s="255" t="s">
        <v>482</v>
      </c>
      <c r="G138" s="235"/>
      <c r="H138" s="235" t="s">
        <v>536</v>
      </c>
      <c r="I138" s="235" t="s">
        <v>514</v>
      </c>
      <c r="J138" s="235"/>
      <c r="K138" s="277"/>
    </row>
    <row r="139" spans="2:11" s="1" customFormat="1" ht="15" customHeight="1">
      <c r="B139" s="275"/>
      <c r="C139" s="235" t="s">
        <v>515</v>
      </c>
      <c r="D139" s="235"/>
      <c r="E139" s="235"/>
      <c r="F139" s="255" t="s">
        <v>482</v>
      </c>
      <c r="G139" s="235"/>
      <c r="H139" s="235" t="s">
        <v>537</v>
      </c>
      <c r="I139" s="235" t="s">
        <v>517</v>
      </c>
      <c r="J139" s="235"/>
      <c r="K139" s="277"/>
    </row>
    <row r="140" spans="2:11" s="1" customFormat="1" ht="15" customHeight="1">
      <c r="B140" s="275"/>
      <c r="C140" s="235" t="s">
        <v>518</v>
      </c>
      <c r="D140" s="235"/>
      <c r="E140" s="235"/>
      <c r="F140" s="255" t="s">
        <v>482</v>
      </c>
      <c r="G140" s="235"/>
      <c r="H140" s="235" t="s">
        <v>518</v>
      </c>
      <c r="I140" s="235" t="s">
        <v>517</v>
      </c>
      <c r="J140" s="235"/>
      <c r="K140" s="277"/>
    </row>
    <row r="141" spans="2:11" s="1" customFormat="1" ht="15" customHeight="1">
      <c r="B141" s="275"/>
      <c r="C141" s="235" t="s">
        <v>44</v>
      </c>
      <c r="D141" s="235"/>
      <c r="E141" s="235"/>
      <c r="F141" s="255" t="s">
        <v>482</v>
      </c>
      <c r="G141" s="235"/>
      <c r="H141" s="235" t="s">
        <v>538</v>
      </c>
      <c r="I141" s="235" t="s">
        <v>517</v>
      </c>
      <c r="J141" s="235"/>
      <c r="K141" s="277"/>
    </row>
    <row r="142" spans="2:11" s="1" customFormat="1" ht="15" customHeight="1">
      <c r="B142" s="275"/>
      <c r="C142" s="235" t="s">
        <v>539</v>
      </c>
      <c r="D142" s="235"/>
      <c r="E142" s="235"/>
      <c r="F142" s="255" t="s">
        <v>482</v>
      </c>
      <c r="G142" s="235"/>
      <c r="H142" s="235" t="s">
        <v>540</v>
      </c>
      <c r="I142" s="235" t="s">
        <v>517</v>
      </c>
      <c r="J142" s="235"/>
      <c r="K142" s="277"/>
    </row>
    <row r="143" spans="2:11" s="1" customFormat="1" ht="15" customHeight="1">
      <c r="B143" s="278"/>
      <c r="C143" s="279"/>
      <c r="D143" s="279"/>
      <c r="E143" s="279"/>
      <c r="F143" s="279"/>
      <c r="G143" s="279"/>
      <c r="H143" s="279"/>
      <c r="I143" s="279"/>
      <c r="J143" s="279"/>
      <c r="K143" s="280"/>
    </row>
    <row r="144" spans="2:11" s="1" customFormat="1" ht="18.75" customHeight="1">
      <c r="B144" s="232"/>
      <c r="C144" s="232"/>
      <c r="D144" s="232"/>
      <c r="E144" s="232"/>
      <c r="F144" s="267"/>
      <c r="G144" s="232"/>
      <c r="H144" s="232"/>
      <c r="I144" s="232"/>
      <c r="J144" s="232"/>
      <c r="K144" s="232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541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476</v>
      </c>
      <c r="D148" s="248"/>
      <c r="E148" s="248"/>
      <c r="F148" s="248" t="s">
        <v>477</v>
      </c>
      <c r="G148" s="249"/>
      <c r="H148" s="248" t="s">
        <v>60</v>
      </c>
      <c r="I148" s="248" t="s">
        <v>63</v>
      </c>
      <c r="J148" s="248" t="s">
        <v>478</v>
      </c>
      <c r="K148" s="247"/>
    </row>
    <row r="149" spans="2:11" s="1" customFormat="1" ht="17.25" customHeight="1">
      <c r="B149" s="246"/>
      <c r="C149" s="250" t="s">
        <v>479</v>
      </c>
      <c r="D149" s="250"/>
      <c r="E149" s="250"/>
      <c r="F149" s="251" t="s">
        <v>480</v>
      </c>
      <c r="G149" s="252"/>
      <c r="H149" s="250"/>
      <c r="I149" s="250"/>
      <c r="J149" s="250" t="s">
        <v>481</v>
      </c>
      <c r="K149" s="247"/>
    </row>
    <row r="150" spans="2:11" s="1" customFormat="1" ht="5.25" customHeight="1">
      <c r="B150" s="256"/>
      <c r="C150" s="253"/>
      <c r="D150" s="253"/>
      <c r="E150" s="253"/>
      <c r="F150" s="253"/>
      <c r="G150" s="254"/>
      <c r="H150" s="253"/>
      <c r="I150" s="253"/>
      <c r="J150" s="253"/>
      <c r="K150" s="277"/>
    </row>
    <row r="151" spans="2:11" s="1" customFormat="1" ht="15" customHeight="1">
      <c r="B151" s="256"/>
      <c r="C151" s="281" t="s">
        <v>485</v>
      </c>
      <c r="D151" s="235"/>
      <c r="E151" s="235"/>
      <c r="F151" s="282" t="s">
        <v>482</v>
      </c>
      <c r="G151" s="235"/>
      <c r="H151" s="281" t="s">
        <v>522</v>
      </c>
      <c r="I151" s="281" t="s">
        <v>484</v>
      </c>
      <c r="J151" s="281">
        <v>120</v>
      </c>
      <c r="K151" s="277"/>
    </row>
    <row r="152" spans="2:11" s="1" customFormat="1" ht="15" customHeight="1">
      <c r="B152" s="256"/>
      <c r="C152" s="281" t="s">
        <v>531</v>
      </c>
      <c r="D152" s="235"/>
      <c r="E152" s="235"/>
      <c r="F152" s="282" t="s">
        <v>482</v>
      </c>
      <c r="G152" s="235"/>
      <c r="H152" s="281" t="s">
        <v>542</v>
      </c>
      <c r="I152" s="281" t="s">
        <v>484</v>
      </c>
      <c r="J152" s="281" t="s">
        <v>533</v>
      </c>
      <c r="K152" s="277"/>
    </row>
    <row r="153" spans="2:11" s="1" customFormat="1" ht="15" customHeight="1">
      <c r="B153" s="256"/>
      <c r="C153" s="281" t="s">
        <v>430</v>
      </c>
      <c r="D153" s="235"/>
      <c r="E153" s="235"/>
      <c r="F153" s="282" t="s">
        <v>482</v>
      </c>
      <c r="G153" s="235"/>
      <c r="H153" s="281" t="s">
        <v>543</v>
      </c>
      <c r="I153" s="281" t="s">
        <v>484</v>
      </c>
      <c r="J153" s="281" t="s">
        <v>533</v>
      </c>
      <c r="K153" s="277"/>
    </row>
    <row r="154" spans="2:11" s="1" customFormat="1" ht="15" customHeight="1">
      <c r="B154" s="256"/>
      <c r="C154" s="281" t="s">
        <v>487</v>
      </c>
      <c r="D154" s="235"/>
      <c r="E154" s="235"/>
      <c r="F154" s="282" t="s">
        <v>488</v>
      </c>
      <c r="G154" s="235"/>
      <c r="H154" s="281" t="s">
        <v>522</v>
      </c>
      <c r="I154" s="281" t="s">
        <v>484</v>
      </c>
      <c r="J154" s="281">
        <v>50</v>
      </c>
      <c r="K154" s="277"/>
    </row>
    <row r="155" spans="2:11" s="1" customFormat="1" ht="15" customHeight="1">
      <c r="B155" s="256"/>
      <c r="C155" s="281" t="s">
        <v>490</v>
      </c>
      <c r="D155" s="235"/>
      <c r="E155" s="235"/>
      <c r="F155" s="282" t="s">
        <v>482</v>
      </c>
      <c r="G155" s="235"/>
      <c r="H155" s="281" t="s">
        <v>522</v>
      </c>
      <c r="I155" s="281" t="s">
        <v>492</v>
      </c>
      <c r="J155" s="281"/>
      <c r="K155" s="277"/>
    </row>
    <row r="156" spans="2:11" s="1" customFormat="1" ht="15" customHeight="1">
      <c r="B156" s="256"/>
      <c r="C156" s="281" t="s">
        <v>501</v>
      </c>
      <c r="D156" s="235"/>
      <c r="E156" s="235"/>
      <c r="F156" s="282" t="s">
        <v>488</v>
      </c>
      <c r="G156" s="235"/>
      <c r="H156" s="281" t="s">
        <v>522</v>
      </c>
      <c r="I156" s="281" t="s">
        <v>484</v>
      </c>
      <c r="J156" s="281">
        <v>50</v>
      </c>
      <c r="K156" s="277"/>
    </row>
    <row r="157" spans="2:11" s="1" customFormat="1" ht="15" customHeight="1">
      <c r="B157" s="256"/>
      <c r="C157" s="281" t="s">
        <v>509</v>
      </c>
      <c r="D157" s="235"/>
      <c r="E157" s="235"/>
      <c r="F157" s="282" t="s">
        <v>488</v>
      </c>
      <c r="G157" s="235"/>
      <c r="H157" s="281" t="s">
        <v>522</v>
      </c>
      <c r="I157" s="281" t="s">
        <v>484</v>
      </c>
      <c r="J157" s="281">
        <v>50</v>
      </c>
      <c r="K157" s="277"/>
    </row>
    <row r="158" spans="2:11" s="1" customFormat="1" ht="15" customHeight="1">
      <c r="B158" s="256"/>
      <c r="C158" s="281" t="s">
        <v>507</v>
      </c>
      <c r="D158" s="235"/>
      <c r="E158" s="235"/>
      <c r="F158" s="282" t="s">
        <v>488</v>
      </c>
      <c r="G158" s="235"/>
      <c r="H158" s="281" t="s">
        <v>522</v>
      </c>
      <c r="I158" s="281" t="s">
        <v>484</v>
      </c>
      <c r="J158" s="281">
        <v>50</v>
      </c>
      <c r="K158" s="277"/>
    </row>
    <row r="159" spans="2:11" s="1" customFormat="1" ht="15" customHeight="1">
      <c r="B159" s="256"/>
      <c r="C159" s="281" t="s">
        <v>88</v>
      </c>
      <c r="D159" s="235"/>
      <c r="E159" s="235"/>
      <c r="F159" s="282" t="s">
        <v>482</v>
      </c>
      <c r="G159" s="235"/>
      <c r="H159" s="281" t="s">
        <v>544</v>
      </c>
      <c r="I159" s="281" t="s">
        <v>484</v>
      </c>
      <c r="J159" s="281" t="s">
        <v>545</v>
      </c>
      <c r="K159" s="277"/>
    </row>
    <row r="160" spans="2:11" s="1" customFormat="1" ht="15" customHeight="1">
      <c r="B160" s="256"/>
      <c r="C160" s="281" t="s">
        <v>546</v>
      </c>
      <c r="D160" s="235"/>
      <c r="E160" s="235"/>
      <c r="F160" s="282" t="s">
        <v>482</v>
      </c>
      <c r="G160" s="235"/>
      <c r="H160" s="281" t="s">
        <v>547</v>
      </c>
      <c r="I160" s="281" t="s">
        <v>517</v>
      </c>
      <c r="J160" s="281"/>
      <c r="K160" s="277"/>
    </row>
    <row r="161" spans="2:11" s="1" customFormat="1" ht="15" customHeight="1">
      <c r="B161" s="283"/>
      <c r="C161" s="265"/>
      <c r="D161" s="265"/>
      <c r="E161" s="265"/>
      <c r="F161" s="265"/>
      <c r="G161" s="265"/>
      <c r="H161" s="265"/>
      <c r="I161" s="265"/>
      <c r="J161" s="265"/>
      <c r="K161" s="284"/>
    </row>
    <row r="162" spans="2:11" s="1" customFormat="1" ht="18.75" customHeight="1">
      <c r="B162" s="232"/>
      <c r="C162" s="235"/>
      <c r="D162" s="235"/>
      <c r="E162" s="235"/>
      <c r="F162" s="255"/>
      <c r="G162" s="235"/>
      <c r="H162" s="235"/>
      <c r="I162" s="235"/>
      <c r="J162" s="235"/>
      <c r="K162" s="232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48" t="s">
        <v>548</v>
      </c>
      <c r="D165" s="348"/>
      <c r="E165" s="348"/>
      <c r="F165" s="348"/>
      <c r="G165" s="348"/>
      <c r="H165" s="348"/>
      <c r="I165" s="348"/>
      <c r="J165" s="348"/>
      <c r="K165" s="228"/>
    </row>
    <row r="166" spans="2:11" s="1" customFormat="1" ht="17.25" customHeight="1">
      <c r="B166" s="227"/>
      <c r="C166" s="248" t="s">
        <v>476</v>
      </c>
      <c r="D166" s="248"/>
      <c r="E166" s="248"/>
      <c r="F166" s="248" t="s">
        <v>477</v>
      </c>
      <c r="G166" s="285"/>
      <c r="H166" s="286" t="s">
        <v>60</v>
      </c>
      <c r="I166" s="286" t="s">
        <v>63</v>
      </c>
      <c r="J166" s="248" t="s">
        <v>478</v>
      </c>
      <c r="K166" s="228"/>
    </row>
    <row r="167" spans="2:11" s="1" customFormat="1" ht="17.25" customHeight="1">
      <c r="B167" s="229"/>
      <c r="C167" s="250" t="s">
        <v>479</v>
      </c>
      <c r="D167" s="250"/>
      <c r="E167" s="250"/>
      <c r="F167" s="251" t="s">
        <v>480</v>
      </c>
      <c r="G167" s="287"/>
      <c r="H167" s="288"/>
      <c r="I167" s="288"/>
      <c r="J167" s="250" t="s">
        <v>481</v>
      </c>
      <c r="K167" s="230"/>
    </row>
    <row r="168" spans="2:11" s="1" customFormat="1" ht="5.25" customHeight="1">
      <c r="B168" s="256"/>
      <c r="C168" s="253"/>
      <c r="D168" s="253"/>
      <c r="E168" s="253"/>
      <c r="F168" s="253"/>
      <c r="G168" s="254"/>
      <c r="H168" s="253"/>
      <c r="I168" s="253"/>
      <c r="J168" s="253"/>
      <c r="K168" s="277"/>
    </row>
    <row r="169" spans="2:11" s="1" customFormat="1" ht="15" customHeight="1">
      <c r="B169" s="256"/>
      <c r="C169" s="235" t="s">
        <v>485</v>
      </c>
      <c r="D169" s="235"/>
      <c r="E169" s="235"/>
      <c r="F169" s="255" t="s">
        <v>482</v>
      </c>
      <c r="G169" s="235"/>
      <c r="H169" s="235" t="s">
        <v>522</v>
      </c>
      <c r="I169" s="235" t="s">
        <v>484</v>
      </c>
      <c r="J169" s="235">
        <v>120</v>
      </c>
      <c r="K169" s="277"/>
    </row>
    <row r="170" spans="2:11" s="1" customFormat="1" ht="15" customHeight="1">
      <c r="B170" s="256"/>
      <c r="C170" s="235" t="s">
        <v>531</v>
      </c>
      <c r="D170" s="235"/>
      <c r="E170" s="235"/>
      <c r="F170" s="255" t="s">
        <v>482</v>
      </c>
      <c r="G170" s="235"/>
      <c r="H170" s="235" t="s">
        <v>532</v>
      </c>
      <c r="I170" s="235" t="s">
        <v>484</v>
      </c>
      <c r="J170" s="235" t="s">
        <v>533</v>
      </c>
      <c r="K170" s="277"/>
    </row>
    <row r="171" spans="2:11" s="1" customFormat="1" ht="15" customHeight="1">
      <c r="B171" s="256"/>
      <c r="C171" s="235" t="s">
        <v>430</v>
      </c>
      <c r="D171" s="235"/>
      <c r="E171" s="235"/>
      <c r="F171" s="255" t="s">
        <v>482</v>
      </c>
      <c r="G171" s="235"/>
      <c r="H171" s="235" t="s">
        <v>549</v>
      </c>
      <c r="I171" s="235" t="s">
        <v>484</v>
      </c>
      <c r="J171" s="235" t="s">
        <v>533</v>
      </c>
      <c r="K171" s="277"/>
    </row>
    <row r="172" spans="2:11" s="1" customFormat="1" ht="15" customHeight="1">
      <c r="B172" s="256"/>
      <c r="C172" s="235" t="s">
        <v>487</v>
      </c>
      <c r="D172" s="235"/>
      <c r="E172" s="235"/>
      <c r="F172" s="255" t="s">
        <v>488</v>
      </c>
      <c r="G172" s="235"/>
      <c r="H172" s="235" t="s">
        <v>549</v>
      </c>
      <c r="I172" s="235" t="s">
        <v>484</v>
      </c>
      <c r="J172" s="235">
        <v>50</v>
      </c>
      <c r="K172" s="277"/>
    </row>
    <row r="173" spans="2:11" s="1" customFormat="1" ht="15" customHeight="1">
      <c r="B173" s="256"/>
      <c r="C173" s="235" t="s">
        <v>490</v>
      </c>
      <c r="D173" s="235"/>
      <c r="E173" s="235"/>
      <c r="F173" s="255" t="s">
        <v>482</v>
      </c>
      <c r="G173" s="235"/>
      <c r="H173" s="235" t="s">
        <v>549</v>
      </c>
      <c r="I173" s="235" t="s">
        <v>492</v>
      </c>
      <c r="J173" s="235"/>
      <c r="K173" s="277"/>
    </row>
    <row r="174" spans="2:11" s="1" customFormat="1" ht="15" customHeight="1">
      <c r="B174" s="256"/>
      <c r="C174" s="235" t="s">
        <v>501</v>
      </c>
      <c r="D174" s="235"/>
      <c r="E174" s="235"/>
      <c r="F174" s="255" t="s">
        <v>488</v>
      </c>
      <c r="G174" s="235"/>
      <c r="H174" s="235" t="s">
        <v>549</v>
      </c>
      <c r="I174" s="235" t="s">
        <v>484</v>
      </c>
      <c r="J174" s="235">
        <v>50</v>
      </c>
      <c r="K174" s="277"/>
    </row>
    <row r="175" spans="2:11" s="1" customFormat="1" ht="15" customHeight="1">
      <c r="B175" s="256"/>
      <c r="C175" s="235" t="s">
        <v>509</v>
      </c>
      <c r="D175" s="235"/>
      <c r="E175" s="235"/>
      <c r="F175" s="255" t="s">
        <v>488</v>
      </c>
      <c r="G175" s="235"/>
      <c r="H175" s="235" t="s">
        <v>549</v>
      </c>
      <c r="I175" s="235" t="s">
        <v>484</v>
      </c>
      <c r="J175" s="235">
        <v>50</v>
      </c>
      <c r="K175" s="277"/>
    </row>
    <row r="176" spans="2:11" s="1" customFormat="1" ht="15" customHeight="1">
      <c r="B176" s="256"/>
      <c r="C176" s="235" t="s">
        <v>507</v>
      </c>
      <c r="D176" s="235"/>
      <c r="E176" s="235"/>
      <c r="F176" s="255" t="s">
        <v>488</v>
      </c>
      <c r="G176" s="235"/>
      <c r="H176" s="235" t="s">
        <v>549</v>
      </c>
      <c r="I176" s="235" t="s">
        <v>484</v>
      </c>
      <c r="J176" s="235">
        <v>50</v>
      </c>
      <c r="K176" s="277"/>
    </row>
    <row r="177" spans="2:11" s="1" customFormat="1" ht="15" customHeight="1">
      <c r="B177" s="256"/>
      <c r="C177" s="235" t="s">
        <v>97</v>
      </c>
      <c r="D177" s="235"/>
      <c r="E177" s="235"/>
      <c r="F177" s="255" t="s">
        <v>482</v>
      </c>
      <c r="G177" s="235"/>
      <c r="H177" s="235" t="s">
        <v>550</v>
      </c>
      <c r="I177" s="235" t="s">
        <v>551</v>
      </c>
      <c r="J177" s="235"/>
      <c r="K177" s="277"/>
    </row>
    <row r="178" spans="2:11" s="1" customFormat="1" ht="15" customHeight="1">
      <c r="B178" s="256"/>
      <c r="C178" s="235" t="s">
        <v>63</v>
      </c>
      <c r="D178" s="235"/>
      <c r="E178" s="235"/>
      <c r="F178" s="255" t="s">
        <v>482</v>
      </c>
      <c r="G178" s="235"/>
      <c r="H178" s="235" t="s">
        <v>552</v>
      </c>
      <c r="I178" s="235" t="s">
        <v>553</v>
      </c>
      <c r="J178" s="235">
        <v>1</v>
      </c>
      <c r="K178" s="277"/>
    </row>
    <row r="179" spans="2:11" s="1" customFormat="1" ht="15" customHeight="1">
      <c r="B179" s="256"/>
      <c r="C179" s="235" t="s">
        <v>59</v>
      </c>
      <c r="D179" s="235"/>
      <c r="E179" s="235"/>
      <c r="F179" s="255" t="s">
        <v>482</v>
      </c>
      <c r="G179" s="235"/>
      <c r="H179" s="235" t="s">
        <v>554</v>
      </c>
      <c r="I179" s="235" t="s">
        <v>484</v>
      </c>
      <c r="J179" s="235">
        <v>20</v>
      </c>
      <c r="K179" s="277"/>
    </row>
    <row r="180" spans="2:11" s="1" customFormat="1" ht="15" customHeight="1">
      <c r="B180" s="256"/>
      <c r="C180" s="235" t="s">
        <v>60</v>
      </c>
      <c r="D180" s="235"/>
      <c r="E180" s="235"/>
      <c r="F180" s="255" t="s">
        <v>482</v>
      </c>
      <c r="G180" s="235"/>
      <c r="H180" s="235" t="s">
        <v>555</v>
      </c>
      <c r="I180" s="235" t="s">
        <v>484</v>
      </c>
      <c r="J180" s="235">
        <v>255</v>
      </c>
      <c r="K180" s="277"/>
    </row>
    <row r="181" spans="2:11" s="1" customFormat="1" ht="15" customHeight="1">
      <c r="B181" s="256"/>
      <c r="C181" s="235" t="s">
        <v>98</v>
      </c>
      <c r="D181" s="235"/>
      <c r="E181" s="235"/>
      <c r="F181" s="255" t="s">
        <v>482</v>
      </c>
      <c r="G181" s="235"/>
      <c r="H181" s="235" t="s">
        <v>446</v>
      </c>
      <c r="I181" s="235" t="s">
        <v>484</v>
      </c>
      <c r="J181" s="235">
        <v>10</v>
      </c>
      <c r="K181" s="277"/>
    </row>
    <row r="182" spans="2:11" s="1" customFormat="1" ht="15" customHeight="1">
      <c r="B182" s="256"/>
      <c r="C182" s="235" t="s">
        <v>99</v>
      </c>
      <c r="D182" s="235"/>
      <c r="E182" s="235"/>
      <c r="F182" s="255" t="s">
        <v>482</v>
      </c>
      <c r="G182" s="235"/>
      <c r="H182" s="235" t="s">
        <v>556</v>
      </c>
      <c r="I182" s="235" t="s">
        <v>517</v>
      </c>
      <c r="J182" s="235"/>
      <c r="K182" s="277"/>
    </row>
    <row r="183" spans="2:11" s="1" customFormat="1" ht="15" customHeight="1">
      <c r="B183" s="256"/>
      <c r="C183" s="235" t="s">
        <v>557</v>
      </c>
      <c r="D183" s="235"/>
      <c r="E183" s="235"/>
      <c r="F183" s="255" t="s">
        <v>482</v>
      </c>
      <c r="G183" s="235"/>
      <c r="H183" s="235" t="s">
        <v>558</v>
      </c>
      <c r="I183" s="235" t="s">
        <v>517</v>
      </c>
      <c r="J183" s="235"/>
      <c r="K183" s="277"/>
    </row>
    <row r="184" spans="2:11" s="1" customFormat="1" ht="15" customHeight="1">
      <c r="B184" s="256"/>
      <c r="C184" s="235" t="s">
        <v>546</v>
      </c>
      <c r="D184" s="235"/>
      <c r="E184" s="235"/>
      <c r="F184" s="255" t="s">
        <v>482</v>
      </c>
      <c r="G184" s="235"/>
      <c r="H184" s="235" t="s">
        <v>559</v>
      </c>
      <c r="I184" s="235" t="s">
        <v>517</v>
      </c>
      <c r="J184" s="235"/>
      <c r="K184" s="277"/>
    </row>
    <row r="185" spans="2:11" s="1" customFormat="1" ht="15" customHeight="1">
      <c r="B185" s="256"/>
      <c r="C185" s="235" t="s">
        <v>101</v>
      </c>
      <c r="D185" s="235"/>
      <c r="E185" s="235"/>
      <c r="F185" s="255" t="s">
        <v>488</v>
      </c>
      <c r="G185" s="235"/>
      <c r="H185" s="235" t="s">
        <v>560</v>
      </c>
      <c r="I185" s="235" t="s">
        <v>484</v>
      </c>
      <c r="J185" s="235">
        <v>50</v>
      </c>
      <c r="K185" s="277"/>
    </row>
    <row r="186" spans="2:11" s="1" customFormat="1" ht="15" customHeight="1">
      <c r="B186" s="256"/>
      <c r="C186" s="235" t="s">
        <v>561</v>
      </c>
      <c r="D186" s="235"/>
      <c r="E186" s="235"/>
      <c r="F186" s="255" t="s">
        <v>488</v>
      </c>
      <c r="G186" s="235"/>
      <c r="H186" s="235" t="s">
        <v>562</v>
      </c>
      <c r="I186" s="235" t="s">
        <v>563</v>
      </c>
      <c r="J186" s="235"/>
      <c r="K186" s="277"/>
    </row>
    <row r="187" spans="2:11" s="1" customFormat="1" ht="15" customHeight="1">
      <c r="B187" s="256"/>
      <c r="C187" s="235" t="s">
        <v>564</v>
      </c>
      <c r="D187" s="235"/>
      <c r="E187" s="235"/>
      <c r="F187" s="255" t="s">
        <v>488</v>
      </c>
      <c r="G187" s="235"/>
      <c r="H187" s="235" t="s">
        <v>565</v>
      </c>
      <c r="I187" s="235" t="s">
        <v>563</v>
      </c>
      <c r="J187" s="235"/>
      <c r="K187" s="277"/>
    </row>
    <row r="188" spans="2:11" s="1" customFormat="1" ht="15" customHeight="1">
      <c r="B188" s="256"/>
      <c r="C188" s="235" t="s">
        <v>566</v>
      </c>
      <c r="D188" s="235"/>
      <c r="E188" s="235"/>
      <c r="F188" s="255" t="s">
        <v>488</v>
      </c>
      <c r="G188" s="235"/>
      <c r="H188" s="235" t="s">
        <v>567</v>
      </c>
      <c r="I188" s="235" t="s">
        <v>563</v>
      </c>
      <c r="J188" s="235"/>
      <c r="K188" s="277"/>
    </row>
    <row r="189" spans="2:11" s="1" customFormat="1" ht="15" customHeight="1">
      <c r="B189" s="256"/>
      <c r="C189" s="289" t="s">
        <v>568</v>
      </c>
      <c r="D189" s="235"/>
      <c r="E189" s="235"/>
      <c r="F189" s="255" t="s">
        <v>488</v>
      </c>
      <c r="G189" s="235"/>
      <c r="H189" s="235" t="s">
        <v>569</v>
      </c>
      <c r="I189" s="235" t="s">
        <v>570</v>
      </c>
      <c r="J189" s="290" t="s">
        <v>571</v>
      </c>
      <c r="K189" s="277"/>
    </row>
    <row r="190" spans="2:11" s="1" customFormat="1" ht="15" customHeight="1">
      <c r="B190" s="256"/>
      <c r="C190" s="241" t="s">
        <v>48</v>
      </c>
      <c r="D190" s="235"/>
      <c r="E190" s="235"/>
      <c r="F190" s="255" t="s">
        <v>482</v>
      </c>
      <c r="G190" s="235"/>
      <c r="H190" s="232" t="s">
        <v>572</v>
      </c>
      <c r="I190" s="235" t="s">
        <v>573</v>
      </c>
      <c r="J190" s="235"/>
      <c r="K190" s="277"/>
    </row>
    <row r="191" spans="2:11" s="1" customFormat="1" ht="15" customHeight="1">
      <c r="B191" s="256"/>
      <c r="C191" s="241" t="s">
        <v>574</v>
      </c>
      <c r="D191" s="235"/>
      <c r="E191" s="235"/>
      <c r="F191" s="255" t="s">
        <v>482</v>
      </c>
      <c r="G191" s="235"/>
      <c r="H191" s="235" t="s">
        <v>575</v>
      </c>
      <c r="I191" s="235" t="s">
        <v>517</v>
      </c>
      <c r="J191" s="235"/>
      <c r="K191" s="277"/>
    </row>
    <row r="192" spans="2:11" s="1" customFormat="1" ht="15" customHeight="1">
      <c r="B192" s="256"/>
      <c r="C192" s="241" t="s">
        <v>576</v>
      </c>
      <c r="D192" s="235"/>
      <c r="E192" s="235"/>
      <c r="F192" s="255" t="s">
        <v>482</v>
      </c>
      <c r="G192" s="235"/>
      <c r="H192" s="235" t="s">
        <v>577</v>
      </c>
      <c r="I192" s="235" t="s">
        <v>517</v>
      </c>
      <c r="J192" s="235"/>
      <c r="K192" s="277"/>
    </row>
    <row r="193" spans="2:11" s="1" customFormat="1" ht="15" customHeight="1">
      <c r="B193" s="256"/>
      <c r="C193" s="241" t="s">
        <v>578</v>
      </c>
      <c r="D193" s="235"/>
      <c r="E193" s="235"/>
      <c r="F193" s="255" t="s">
        <v>488</v>
      </c>
      <c r="G193" s="235"/>
      <c r="H193" s="235" t="s">
        <v>579</v>
      </c>
      <c r="I193" s="235" t="s">
        <v>517</v>
      </c>
      <c r="J193" s="235"/>
      <c r="K193" s="277"/>
    </row>
    <row r="194" spans="2:11" s="1" customFormat="1" ht="15" customHeight="1">
      <c r="B194" s="283"/>
      <c r="C194" s="291"/>
      <c r="D194" s="265"/>
      <c r="E194" s="265"/>
      <c r="F194" s="265"/>
      <c r="G194" s="265"/>
      <c r="H194" s="265"/>
      <c r="I194" s="265"/>
      <c r="J194" s="265"/>
      <c r="K194" s="284"/>
    </row>
    <row r="195" spans="2:11" s="1" customFormat="1" ht="18.75" customHeight="1">
      <c r="B195" s="232"/>
      <c r="C195" s="235"/>
      <c r="D195" s="235"/>
      <c r="E195" s="235"/>
      <c r="F195" s="255"/>
      <c r="G195" s="235"/>
      <c r="H195" s="235"/>
      <c r="I195" s="235"/>
      <c r="J195" s="235"/>
      <c r="K195" s="232"/>
    </row>
    <row r="196" spans="2:11" s="1" customFormat="1" ht="18.75" customHeight="1">
      <c r="B196" s="232"/>
      <c r="C196" s="235"/>
      <c r="D196" s="235"/>
      <c r="E196" s="235"/>
      <c r="F196" s="255"/>
      <c r="G196" s="235"/>
      <c r="H196" s="235"/>
      <c r="I196" s="235"/>
      <c r="J196" s="235"/>
      <c r="K196" s="232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48" t="s">
        <v>580</v>
      </c>
      <c r="D199" s="348"/>
      <c r="E199" s="348"/>
      <c r="F199" s="348"/>
      <c r="G199" s="348"/>
      <c r="H199" s="348"/>
      <c r="I199" s="348"/>
      <c r="J199" s="348"/>
      <c r="K199" s="228"/>
    </row>
    <row r="200" spans="2:11" s="1" customFormat="1" ht="25.5" customHeight="1">
      <c r="B200" s="227"/>
      <c r="C200" s="292" t="s">
        <v>581</v>
      </c>
      <c r="D200" s="292"/>
      <c r="E200" s="292"/>
      <c r="F200" s="292" t="s">
        <v>582</v>
      </c>
      <c r="G200" s="293"/>
      <c r="H200" s="354" t="s">
        <v>583</v>
      </c>
      <c r="I200" s="354"/>
      <c r="J200" s="354"/>
      <c r="K200" s="228"/>
    </row>
    <row r="201" spans="2:11" s="1" customFormat="1" ht="5.25" customHeight="1">
      <c r="B201" s="256"/>
      <c r="C201" s="253"/>
      <c r="D201" s="253"/>
      <c r="E201" s="253"/>
      <c r="F201" s="253"/>
      <c r="G201" s="235"/>
      <c r="H201" s="253"/>
      <c r="I201" s="253"/>
      <c r="J201" s="253"/>
      <c r="K201" s="277"/>
    </row>
    <row r="202" spans="2:11" s="1" customFormat="1" ht="15" customHeight="1">
      <c r="B202" s="256"/>
      <c r="C202" s="235" t="s">
        <v>573</v>
      </c>
      <c r="D202" s="235"/>
      <c r="E202" s="235"/>
      <c r="F202" s="255" t="s">
        <v>49</v>
      </c>
      <c r="G202" s="235"/>
      <c r="H202" s="353" t="s">
        <v>584</v>
      </c>
      <c r="I202" s="353"/>
      <c r="J202" s="353"/>
      <c r="K202" s="277"/>
    </row>
    <row r="203" spans="2:11" s="1" customFormat="1" ht="15" customHeight="1">
      <c r="B203" s="256"/>
      <c r="C203" s="262"/>
      <c r="D203" s="235"/>
      <c r="E203" s="235"/>
      <c r="F203" s="255" t="s">
        <v>50</v>
      </c>
      <c r="G203" s="235"/>
      <c r="H203" s="353" t="s">
        <v>585</v>
      </c>
      <c r="I203" s="353"/>
      <c r="J203" s="353"/>
      <c r="K203" s="277"/>
    </row>
    <row r="204" spans="2:11" s="1" customFormat="1" ht="15" customHeight="1">
      <c r="B204" s="256"/>
      <c r="C204" s="262"/>
      <c r="D204" s="235"/>
      <c r="E204" s="235"/>
      <c r="F204" s="255" t="s">
        <v>53</v>
      </c>
      <c r="G204" s="235"/>
      <c r="H204" s="353" t="s">
        <v>586</v>
      </c>
      <c r="I204" s="353"/>
      <c r="J204" s="353"/>
      <c r="K204" s="277"/>
    </row>
    <row r="205" spans="2:11" s="1" customFormat="1" ht="15" customHeight="1">
      <c r="B205" s="256"/>
      <c r="C205" s="235"/>
      <c r="D205" s="235"/>
      <c r="E205" s="235"/>
      <c r="F205" s="255" t="s">
        <v>51</v>
      </c>
      <c r="G205" s="235"/>
      <c r="H205" s="353" t="s">
        <v>587</v>
      </c>
      <c r="I205" s="353"/>
      <c r="J205" s="353"/>
      <c r="K205" s="277"/>
    </row>
    <row r="206" spans="2:11" s="1" customFormat="1" ht="15" customHeight="1">
      <c r="B206" s="256"/>
      <c r="C206" s="235"/>
      <c r="D206" s="235"/>
      <c r="E206" s="235"/>
      <c r="F206" s="255" t="s">
        <v>52</v>
      </c>
      <c r="G206" s="235"/>
      <c r="H206" s="353" t="s">
        <v>588</v>
      </c>
      <c r="I206" s="353"/>
      <c r="J206" s="353"/>
      <c r="K206" s="277"/>
    </row>
    <row r="207" spans="2:11" s="1" customFormat="1" ht="15" customHeight="1">
      <c r="B207" s="256"/>
      <c r="C207" s="235"/>
      <c r="D207" s="235"/>
      <c r="E207" s="235"/>
      <c r="F207" s="255"/>
      <c r="G207" s="235"/>
      <c r="H207" s="235"/>
      <c r="I207" s="235"/>
      <c r="J207" s="235"/>
      <c r="K207" s="277"/>
    </row>
    <row r="208" spans="2:11" s="1" customFormat="1" ht="15" customHeight="1">
      <c r="B208" s="256"/>
      <c r="C208" s="235" t="s">
        <v>529</v>
      </c>
      <c r="D208" s="235"/>
      <c r="E208" s="235"/>
      <c r="F208" s="255" t="s">
        <v>82</v>
      </c>
      <c r="G208" s="235"/>
      <c r="H208" s="353" t="s">
        <v>589</v>
      </c>
      <c r="I208" s="353"/>
      <c r="J208" s="353"/>
      <c r="K208" s="277"/>
    </row>
    <row r="209" spans="2:11" s="1" customFormat="1" ht="15" customHeight="1">
      <c r="B209" s="256"/>
      <c r="C209" s="262"/>
      <c r="D209" s="235"/>
      <c r="E209" s="235"/>
      <c r="F209" s="255" t="s">
        <v>426</v>
      </c>
      <c r="G209" s="235"/>
      <c r="H209" s="353" t="s">
        <v>427</v>
      </c>
      <c r="I209" s="353"/>
      <c r="J209" s="353"/>
      <c r="K209" s="277"/>
    </row>
    <row r="210" spans="2:11" s="1" customFormat="1" ht="15" customHeight="1">
      <c r="B210" s="256"/>
      <c r="C210" s="235"/>
      <c r="D210" s="235"/>
      <c r="E210" s="235"/>
      <c r="F210" s="255" t="s">
        <v>424</v>
      </c>
      <c r="G210" s="235"/>
      <c r="H210" s="353" t="s">
        <v>590</v>
      </c>
      <c r="I210" s="353"/>
      <c r="J210" s="353"/>
      <c r="K210" s="277"/>
    </row>
    <row r="211" spans="2:11" s="1" customFormat="1" ht="15" customHeight="1">
      <c r="B211" s="294"/>
      <c r="C211" s="262"/>
      <c r="D211" s="262"/>
      <c r="E211" s="262"/>
      <c r="F211" s="255" t="s">
        <v>428</v>
      </c>
      <c r="G211" s="241"/>
      <c r="H211" s="352" t="s">
        <v>429</v>
      </c>
      <c r="I211" s="352"/>
      <c r="J211" s="352"/>
      <c r="K211" s="295"/>
    </row>
    <row r="212" spans="2:11" s="1" customFormat="1" ht="15" customHeight="1">
      <c r="B212" s="294"/>
      <c r="C212" s="262"/>
      <c r="D212" s="262"/>
      <c r="E212" s="262"/>
      <c r="F212" s="255" t="s">
        <v>372</v>
      </c>
      <c r="G212" s="241"/>
      <c r="H212" s="352" t="s">
        <v>591</v>
      </c>
      <c r="I212" s="352"/>
      <c r="J212" s="352"/>
      <c r="K212" s="295"/>
    </row>
    <row r="213" spans="2:11" s="1" customFormat="1" ht="15" customHeight="1">
      <c r="B213" s="294"/>
      <c r="C213" s="262"/>
      <c r="D213" s="262"/>
      <c r="E213" s="262"/>
      <c r="F213" s="296"/>
      <c r="G213" s="241"/>
      <c r="H213" s="297"/>
      <c r="I213" s="297"/>
      <c r="J213" s="297"/>
      <c r="K213" s="295"/>
    </row>
    <row r="214" spans="2:11" s="1" customFormat="1" ht="15" customHeight="1">
      <c r="B214" s="294"/>
      <c r="C214" s="235" t="s">
        <v>553</v>
      </c>
      <c r="D214" s="262"/>
      <c r="E214" s="262"/>
      <c r="F214" s="255">
        <v>1</v>
      </c>
      <c r="G214" s="241"/>
      <c r="H214" s="352" t="s">
        <v>592</v>
      </c>
      <c r="I214" s="352"/>
      <c r="J214" s="352"/>
      <c r="K214" s="295"/>
    </row>
    <row r="215" spans="2:11" s="1" customFormat="1" ht="15" customHeight="1">
      <c r="B215" s="294"/>
      <c r="C215" s="262"/>
      <c r="D215" s="262"/>
      <c r="E215" s="262"/>
      <c r="F215" s="255">
        <v>2</v>
      </c>
      <c r="G215" s="241"/>
      <c r="H215" s="352" t="s">
        <v>593</v>
      </c>
      <c r="I215" s="352"/>
      <c r="J215" s="352"/>
      <c r="K215" s="295"/>
    </row>
    <row r="216" spans="2:11" s="1" customFormat="1" ht="15" customHeight="1">
      <c r="B216" s="294"/>
      <c r="C216" s="262"/>
      <c r="D216" s="262"/>
      <c r="E216" s="262"/>
      <c r="F216" s="255">
        <v>3</v>
      </c>
      <c r="G216" s="241"/>
      <c r="H216" s="352" t="s">
        <v>594</v>
      </c>
      <c r="I216" s="352"/>
      <c r="J216" s="352"/>
      <c r="K216" s="295"/>
    </row>
    <row r="217" spans="2:11" s="1" customFormat="1" ht="15" customHeight="1">
      <c r="B217" s="294"/>
      <c r="C217" s="262"/>
      <c r="D217" s="262"/>
      <c r="E217" s="262"/>
      <c r="F217" s="255">
        <v>4</v>
      </c>
      <c r="G217" s="241"/>
      <c r="H217" s="352" t="s">
        <v>595</v>
      </c>
      <c r="I217" s="352"/>
      <c r="J217" s="352"/>
      <c r="K217" s="295"/>
    </row>
    <row r="218" spans="2:11" s="1" customFormat="1" ht="12.75" customHeight="1">
      <c r="B218" s="298"/>
      <c r="C218" s="299"/>
      <c r="D218" s="299"/>
      <c r="E218" s="299"/>
      <c r="F218" s="299"/>
      <c r="G218" s="299"/>
      <c r="H218" s="299"/>
      <c r="I218" s="299"/>
      <c r="J218" s="299"/>
      <c r="K218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Bílek</dc:creator>
  <cp:keywords/>
  <dc:description/>
  <cp:lastModifiedBy>sabina.kolocova</cp:lastModifiedBy>
  <cp:lastPrinted>2020-06-11T05:02:18Z</cp:lastPrinted>
  <dcterms:created xsi:type="dcterms:W3CDTF">2020-06-01T10:38:16Z</dcterms:created>
  <dcterms:modified xsi:type="dcterms:W3CDTF">2020-06-11T05:02:23Z</dcterms:modified>
  <cp:category/>
  <cp:version/>
  <cp:contentType/>
  <cp:contentStatus/>
</cp:coreProperties>
</file>