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7 - Kaplička" sheetId="2" r:id="rId2"/>
  </sheets>
  <definedNames>
    <definedName name="_xlnm.Print_Area" localSheetId="0">'Rekapitulace stavby'!$D$4:$AO$76,'Rekapitulace stavby'!$C$82:$AQ$96</definedName>
    <definedName name="_xlnm._FilterDatabase" localSheetId="1" hidden="1">'SO-07 - Kaplička'!$C$134:$K$206</definedName>
    <definedName name="_xlnm.Print_Area" localSheetId="1">'SO-07 - Kaplička'!$C$4:$J$76,'SO-07 - Kaplička'!$C$82:$J$116,'SO-07 - Kaplička'!$C$122:$K$206</definedName>
    <definedName name="_xlnm.Print_Titles" localSheetId="0">'Rekapitulace stavby'!$92:$92</definedName>
    <definedName name="_xlnm.Print_Titles" localSheetId="1">'SO-07 - Kaplička'!$134:$134</definedName>
  </definedNames>
  <calcPr fullCalcOnLoad="1"/>
</workbook>
</file>

<file path=xl/sharedStrings.xml><?xml version="1.0" encoding="utf-8"?>
<sst xmlns="http://schemas.openxmlformats.org/spreadsheetml/2006/main" count="1117" uniqueCount="370">
  <si>
    <t>Export Komplet</t>
  </si>
  <si>
    <t/>
  </si>
  <si>
    <t>2.0</t>
  </si>
  <si>
    <t>ZAMOK</t>
  </si>
  <si>
    <t>False</t>
  </si>
  <si>
    <t>{bfdb81b6-d310-4dd8-b044-37415206070f}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</si>
  <si>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</si>
  <si>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</si>
  <si>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</si>
  <si>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</si>
  <si>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</si>
  <si>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</si>
  <si>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</si>
  <si>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</si>
  <si>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Kourim-kaplicka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</si>
  <si>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</si>
  <si>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</si>
  <si>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 07 Kouřim kaplička se sousoším</t>
  </si>
  <si>
    <t>KSO:</t>
  </si>
  <si>
    <t>CC-CZ:</t>
  </si>
  <si>
    <t>Místo:</t>
  </si>
  <si>
    <t>Kouřim</t>
  </si>
  <si>
    <t>Datum:</t>
  </si>
  <si>
    <t>3. 12. 2019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</si>
  <si>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</si>
  <si>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</si>
  <si>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</si>
  <si>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</si>
  <si>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</si>
  <si>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</si>
  <si>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</si>
  <si>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</si>
  <si>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</si>
  <si>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</si>
  <si>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</si>
  <si>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</si>
  <si>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</si>
  <si>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</si>
  <si>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</si>
  <si>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</si>
  <si>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</si>
  <si>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</si>
  <si>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</si>
  <si>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</si>
  <si>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</si>
  <si>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</si>
  <si>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</si>
  <si>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</si>
  <si>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</si>
  <si>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</si>
  <si>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</si>
  <si>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</si>
  <si>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</si>
  <si>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</si>
  <si>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</si>
  <si>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</si>
  <si>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</si>
  <si>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</si>
  <si>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</si>
  <si>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</si>
  <si>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</si>
  <si>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</si>
  <si>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</si>
  <si>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</si>
  <si>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</si>
  <si>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</si>
  <si>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</si>
  <si>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</si>
  <si>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</si>
  <si>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</si>
  <si>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</si>
  <si>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</si>
  <si>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</si>
  <si>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</si>
  <si>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</si>
  <si>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</si>
  <si>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</si>
  <si>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</si>
  <si>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</si>
  <si>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SO-07</t>
  </si>
  <si>
    <t>Kaplička</t>
  </si>
  <si>
    <t>STA</t>
  </si>
  <si>
    <t>1</t>
  </si>
  <si>
    <t>{a810e02d-7efd-4f63-af38-76574958428f}</t>
  </si>
  <si>
    <t>2</t>
  </si>
  <si>
    <t>KRYCÍ LIST SOUPISU PRACÍ</t>
  </si>
  <si>
    <t>Objekt:</t>
  </si>
  <si>
    <t>SO-07 - Kaplička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</si>
  <si>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</si>
  <si>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</si>
  <si>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</si>
  <si>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</si>
  <si>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</si>
  <si>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</si>
  <si>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</si>
  <si>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</si>
  <si>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</si>
  <si>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</si>
  <si>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</si>
  <si>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</si>
  <si>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98 - Sousoší sv.Jana Nepomuckého</t>
  </si>
  <si>
    <t xml:space="preserve">    998 - Přesun hmot</t>
  </si>
  <si>
    <t>PSV - Práce a dodávky PSV</t>
  </si>
  <si>
    <t xml:space="preserve">    765 - Krytina skládaná</t>
  </si>
  <si>
    <t xml:space="preserve">    767 - Konstrukce zámečnické</t>
  </si>
  <si>
    <t xml:space="preserve">    772 - Podlahy z kamene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</si>
  <si>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</si>
  <si>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</si>
  <si>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</si>
  <si>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</si>
  <si>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</si>
  <si>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</si>
  <si>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</si>
  <si>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</si>
  <si>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</si>
  <si>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</si>
  <si>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</si>
  <si>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</si>
  <si>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</si>
  <si>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</si>
  <si>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</si>
  <si>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</si>
  <si>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</si>
  <si>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</si>
  <si>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</si>
  <si>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</si>
  <si>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</si>
  <si>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</si>
  <si>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</si>
  <si>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</si>
  <si>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</si>
  <si>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 - tl.20cm</t>
  </si>
  <si>
    <t>m3</t>
  </si>
  <si>
    <t>4</t>
  </si>
  <si>
    <t>1334161611</t>
  </si>
  <si>
    <t>131201101</t>
  </si>
  <si>
    <t>Hloubení jam nezapažených v hornině tř. 3 objemu do 100 m3</t>
  </si>
  <si>
    <t>1162419245</t>
  </si>
  <si>
    <t>3</t>
  </si>
  <si>
    <t>131201109</t>
  </si>
  <si>
    <t>Příplatek za lepivost u hloubení jam nezapažených v hornině tř. 3</t>
  </si>
  <si>
    <t>-1632578140</t>
  </si>
  <si>
    <t>175101201</t>
  </si>
  <si>
    <t>Obsypání objektu nad přilehlým původním terénem sypaninou bez prohození sítem, uloženou do 3 m</t>
  </si>
  <si>
    <t>-1129088622</t>
  </si>
  <si>
    <t>5</t>
  </si>
  <si>
    <t>175101209</t>
  </si>
  <si>
    <t>Příplatek k obsypání objektu za ruční prohození sypaniny sítem, uložené do 3 m</t>
  </si>
  <si>
    <t>-1869216714</t>
  </si>
  <si>
    <t>6</t>
  </si>
  <si>
    <t>181301101</t>
  </si>
  <si>
    <t>Rozprostření ornice tl vrstvy do 100 mm pl do 500 m2 v rovině nebo ve svahu do 1:5 - kolem kapličky</t>
  </si>
  <si>
    <t>m2</t>
  </si>
  <si>
    <t>-1749109417</t>
  </si>
  <si>
    <t>Zakládání</t>
  </si>
  <si>
    <t>7</t>
  </si>
  <si>
    <t>213211111</t>
  </si>
  <si>
    <t>Prolévaná vrstva z cementového mléka (spodní třetina)</t>
  </si>
  <si>
    <t>753422064</t>
  </si>
  <si>
    <t>8</t>
  </si>
  <si>
    <t>273311612</t>
  </si>
  <si>
    <t>Základy z kamene skládané tl.90cm</t>
  </si>
  <si>
    <t>-860486099</t>
  </si>
  <si>
    <t>9</t>
  </si>
  <si>
    <t>273311613</t>
  </si>
  <si>
    <t>Základy z kamene skládané na maltu z hydraulického vápna tl.20cm</t>
  </si>
  <si>
    <t>-1907619111</t>
  </si>
  <si>
    <t>10</t>
  </si>
  <si>
    <t>273322511</t>
  </si>
  <si>
    <t>Podkladní beton ze ŽB se zvýšenými nároky na prostředí tř. C 25/30</t>
  </si>
  <si>
    <t>899100523</t>
  </si>
  <si>
    <t>11</t>
  </si>
  <si>
    <t>273351121</t>
  </si>
  <si>
    <t>Zřízení bednění základových desek</t>
  </si>
  <si>
    <t>-1550692413</t>
  </si>
  <si>
    <t>12</t>
  </si>
  <si>
    <t>273351122</t>
  </si>
  <si>
    <t>Odstranění bednění základových desek</t>
  </si>
  <si>
    <t>-1511687460</t>
  </si>
  <si>
    <t>13</t>
  </si>
  <si>
    <t>273362021</t>
  </si>
  <si>
    <t>Výztuž základových desek svařovanými sítěmi Kari</t>
  </si>
  <si>
    <t>t</t>
  </si>
  <si>
    <t>1103858848</t>
  </si>
  <si>
    <t>Svislé a kompletní konstrukce</t>
  </si>
  <si>
    <t>14</t>
  </si>
  <si>
    <t>311231125</t>
  </si>
  <si>
    <t>Zdivo nosné z cihel dl 290 mm P20 až 25 na SMS 5 MPa</t>
  </si>
  <si>
    <t>-802604255</t>
  </si>
  <si>
    <t>317231127</t>
  </si>
  <si>
    <t xml:space="preserve">Zdivo římsové klenbové z cihel dl 290 mm P20 až 25 na SMS 10 MPa </t>
  </si>
  <si>
    <t>2084946291</t>
  </si>
  <si>
    <t>Vodorovné konstrukce</t>
  </si>
  <si>
    <t>16</t>
  </si>
  <si>
    <t>411244263</t>
  </si>
  <si>
    <t>Klenby valené tl 290 mm z cihel dl 290 mm pevnosti P 15 rozpětí přes 2 m</t>
  </si>
  <si>
    <t>-1299275187</t>
  </si>
  <si>
    <t>Úpravy povrchů, podlahy a osazování výplní</t>
  </si>
  <si>
    <t>17</t>
  </si>
  <si>
    <t>622311141</t>
  </si>
  <si>
    <t>Vápenná omítka štuková dvouvrstvá vnějších stěn nanášená ručně</t>
  </si>
  <si>
    <t>1016236521</t>
  </si>
  <si>
    <t>18</t>
  </si>
  <si>
    <t>629999022</t>
  </si>
  <si>
    <t>Příplatek k omítce za provádění zaoblených ploch poloměru přes 100 mm</t>
  </si>
  <si>
    <t>1722984215</t>
  </si>
  <si>
    <t>19</t>
  </si>
  <si>
    <t>629999052</t>
  </si>
  <si>
    <t>Příplatek k omítce vnějších povrchů za zdobné prvky</t>
  </si>
  <si>
    <t>2038179512</t>
  </si>
  <si>
    <t>Ostatní konstrukce a práce, bourání</t>
  </si>
  <si>
    <t>20</t>
  </si>
  <si>
    <t>941211111</t>
  </si>
  <si>
    <t>Montáž lešení řadového rámového lehkého zatížení do 200 kg/m2 š do 0,9 m v do 10 m</t>
  </si>
  <si>
    <t>451336572</t>
  </si>
  <si>
    <t>941211211</t>
  </si>
  <si>
    <t>Příplatek k lešení řadovému rámovému lehkému š 0,9 m v do 25 m za první a ZKD den použití</t>
  </si>
  <si>
    <t>1000606082</t>
  </si>
  <si>
    <t>22</t>
  </si>
  <si>
    <t>941211811</t>
  </si>
  <si>
    <t>Demontáž lešení řadového rámového lehkého zatížení do 200 kg/m2 š do 0,9 m v do 10 m</t>
  </si>
  <si>
    <t>1343999848</t>
  </si>
  <si>
    <t>23</t>
  </si>
  <si>
    <t>952901111</t>
  </si>
  <si>
    <t>Vyčištění budov bytové a občanské výstavby při výšce podlaží do 4 m</t>
  </si>
  <si>
    <t>-1311945972</t>
  </si>
  <si>
    <t>98</t>
  </si>
  <si>
    <t>Sousoší sv.Jana Nepomuckého</t>
  </si>
  <si>
    <t>24</t>
  </si>
  <si>
    <t>989000001</t>
  </si>
  <si>
    <t>Biocidní ošetření, očištění a zpevnění torz</t>
  </si>
  <si>
    <t>kpl</t>
  </si>
  <si>
    <t>1827144763</t>
  </si>
  <si>
    <t>25</t>
  </si>
  <si>
    <t>989000002</t>
  </si>
  <si>
    <t>Doplnění torza a vymodelování sochy sv. Jana Nepomuckého (umělými tmely)</t>
  </si>
  <si>
    <t>160864525</t>
  </si>
  <si>
    <t>26</t>
  </si>
  <si>
    <t>989000003</t>
  </si>
  <si>
    <t>Doplnění torza a vymodelování sochy andílka (umělými tmely)</t>
  </si>
  <si>
    <t>966583284</t>
  </si>
  <si>
    <t>27</t>
  </si>
  <si>
    <t>989000004</t>
  </si>
  <si>
    <t>Vymodelování protějškové sochy andílka do měkkého materiálu a převod do sádry</t>
  </si>
  <si>
    <t>1973675979</t>
  </si>
  <si>
    <t>28</t>
  </si>
  <si>
    <t>989000005</t>
  </si>
  <si>
    <t>Vysekání protějškové sochy do červeného pískovce</t>
  </si>
  <si>
    <t>-826684488</t>
  </si>
  <si>
    <t>29</t>
  </si>
  <si>
    <t>989000006</t>
  </si>
  <si>
    <t>Červený pískovec, transport z lomu</t>
  </si>
  <si>
    <t>1539793227</t>
  </si>
  <si>
    <t>30</t>
  </si>
  <si>
    <t>989000007</t>
  </si>
  <si>
    <t>Vysekání podstavce pod sochu sv.Jana Nepomuckého a dvou podstavců pod sochy andílků</t>
  </si>
  <si>
    <t>1899957018</t>
  </si>
  <si>
    <t>31</t>
  </si>
  <si>
    <t>989000008</t>
  </si>
  <si>
    <t>Materiál pro podstavce (pískovec), transport z lomu</t>
  </si>
  <si>
    <t>2039755717</t>
  </si>
  <si>
    <t>32</t>
  </si>
  <si>
    <t>989000009</t>
  </si>
  <si>
    <t>Osázení soklů a sousoší na místo, vytmelení spár</t>
  </si>
  <si>
    <t>1307035411</t>
  </si>
  <si>
    <t>33</t>
  </si>
  <si>
    <t>989000010</t>
  </si>
  <si>
    <t>Preventivní biocidní ošetření a hydrofobizace</t>
  </si>
  <si>
    <t>-870349453</t>
  </si>
  <si>
    <t>34</t>
  </si>
  <si>
    <t>989000011</t>
  </si>
  <si>
    <t>Restaurátorská zprava</t>
  </si>
  <si>
    <t>641730970</t>
  </si>
  <si>
    <t>998</t>
  </si>
  <si>
    <t>Přesun hmot</t>
  </si>
  <si>
    <t>35</t>
  </si>
  <si>
    <t>998011001</t>
  </si>
  <si>
    <t>Přesun hmot pro budovy zděné v do 6 m</t>
  </si>
  <si>
    <t>-376957123</t>
  </si>
  <si>
    <t>PSV</t>
  </si>
  <si>
    <t>Práce a dodávky PSV</t>
  </si>
  <si>
    <t>765</t>
  </si>
  <si>
    <t>Krytina skládaná</t>
  </si>
  <si>
    <t>36</t>
  </si>
  <si>
    <t>765114055</t>
  </si>
  <si>
    <t>Krytina keramická prejzová velký prejz režný sklonu do 30° do malty</t>
  </si>
  <si>
    <t>-1166665373</t>
  </si>
  <si>
    <t>37</t>
  </si>
  <si>
    <t>765114355</t>
  </si>
  <si>
    <t>Krytina keramická prejzová hřeben z velkých prejzů režných do malty</t>
  </si>
  <si>
    <t>m</t>
  </si>
  <si>
    <t>1594500772</t>
  </si>
  <si>
    <t>38</t>
  </si>
  <si>
    <t>998765201</t>
  </si>
  <si>
    <t>Přesun hmot procentní pro krytiny skládané v objektech v do 6 m</t>
  </si>
  <si>
    <t>%</t>
  </si>
  <si>
    <t>-957956836</t>
  </si>
  <si>
    <t>767</t>
  </si>
  <si>
    <t>Konstrukce zámečnické</t>
  </si>
  <si>
    <t>39</t>
  </si>
  <si>
    <t>767995120</t>
  </si>
  <si>
    <t>Dodávka a osazení kovaného kříže</t>
  </si>
  <si>
    <t>kus</t>
  </si>
  <si>
    <t>846041752</t>
  </si>
  <si>
    <t>40</t>
  </si>
  <si>
    <t>767995121</t>
  </si>
  <si>
    <t>Dodávka a osazení svítilny</t>
  </si>
  <si>
    <t>-1140112326</t>
  </si>
  <si>
    <t>41</t>
  </si>
  <si>
    <t>998767201</t>
  </si>
  <si>
    <t>Přesun hmot procentní pro zámečnické konstrukce v objektech v do 6 m</t>
  </si>
  <si>
    <t>1978116154</t>
  </si>
  <si>
    <t>772</t>
  </si>
  <si>
    <t>Podlahy z kamene</t>
  </si>
  <si>
    <t>42</t>
  </si>
  <si>
    <t>772421123</t>
  </si>
  <si>
    <t>Montáž obkladu soklů svislých deskami kladenými do malty z kamene tl do 30 mm</t>
  </si>
  <si>
    <t>2014256017</t>
  </si>
  <si>
    <t>43</t>
  </si>
  <si>
    <t>M</t>
  </si>
  <si>
    <t>58384673</t>
  </si>
  <si>
    <t>kámen pískovec pískový obklad/dlažba D 100-500mm tl 20-40mm</t>
  </si>
  <si>
    <t>-1462958726</t>
  </si>
  <si>
    <t>44</t>
  </si>
  <si>
    <t>772521000</t>
  </si>
  <si>
    <t>Kamenný sokl pro křížek</t>
  </si>
  <si>
    <t>-568224123</t>
  </si>
  <si>
    <t>45</t>
  </si>
  <si>
    <t>998772201</t>
  </si>
  <si>
    <t>Přesun hmot procentní pro podlahy z kamene v objektech v do 6 m</t>
  </si>
  <si>
    <t>-1944343251</t>
  </si>
  <si>
    <t>783</t>
  </si>
  <si>
    <t>Dokončovací práce - nátěry</t>
  </si>
  <si>
    <t>46</t>
  </si>
  <si>
    <t>783801261</t>
  </si>
  <si>
    <t>Očištění 1x nátěrem biocidním přípravkem a okartáčováním omítek členitosti 5</t>
  </si>
  <si>
    <t>-1388984177</t>
  </si>
  <si>
    <t>47</t>
  </si>
  <si>
    <t>783827187</t>
  </si>
  <si>
    <t>Krycí jednonásobný vápenný nátěr omítek stupně členitosti 5</t>
  </si>
  <si>
    <t>-930370517</t>
  </si>
  <si>
    <t>VRN</t>
  </si>
  <si>
    <t>Vedlejší rozpočtové náklady</t>
  </si>
  <si>
    <t>VRN1</t>
  </si>
  <si>
    <t>Průzkumné, geodetické a projektové práce</t>
  </si>
  <si>
    <t>48</t>
  </si>
  <si>
    <t>011544000</t>
  </si>
  <si>
    <t>Průzkum restaurátorský a chemicko-technilogický</t>
  </si>
  <si>
    <t>1024</t>
  </si>
  <si>
    <t>1215526330</t>
  </si>
  <si>
    <t>49</t>
  </si>
  <si>
    <t>012103000</t>
  </si>
  <si>
    <t>Průzkumné, geodetické a projektové práce geodetické práce před výstavbou</t>
  </si>
  <si>
    <t>-1736452203</t>
  </si>
  <si>
    <t>VRN3</t>
  </si>
  <si>
    <t>Zařízení staveniště</t>
  </si>
  <si>
    <t>50</t>
  </si>
  <si>
    <t>030001000</t>
  </si>
  <si>
    <t>-995832844</t>
  </si>
  <si>
    <t>VRN4</t>
  </si>
  <si>
    <t>Inženýrská činnost</t>
  </si>
  <si>
    <t>51</t>
  </si>
  <si>
    <t>045002000</t>
  </si>
  <si>
    <t>Kompletační a koordinační činnost</t>
  </si>
  <si>
    <t>502163599</t>
  </si>
  <si>
    <t>VRN7</t>
  </si>
  <si>
    <t>Provozní vlivy</t>
  </si>
  <si>
    <t>52</t>
  </si>
  <si>
    <t>070001000</t>
  </si>
  <si>
    <t>-1224346251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</si>
</sst>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Kourim-kaplicka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SO 07 Kouřim kaplička se sousoším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Kouřim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3. 12. 2019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1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80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'SO-07 - Kaplička'!J30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'SO-07 - Kaplička'!P135</f>
        <v>0</v>
      </c>
      <c r="AV95" s="125">
        <f>'SO-07 - Kaplička'!J33</f>
        <v>0</v>
      </c>
      <c r="AW95" s="125">
        <f>'SO-07 - Kaplička'!J34</f>
        <v>0</v>
      </c>
      <c r="AX95" s="125">
        <f>'SO-07 - Kaplička'!J35</f>
        <v>0</v>
      </c>
      <c r="AY95" s="125">
        <f>'SO-07 - Kaplička'!J36</f>
        <v>0</v>
      </c>
      <c r="AZ95" s="125">
        <f>'SO-07 - Kaplička'!F33</f>
        <v>0</v>
      </c>
      <c r="BA95" s="125">
        <f>'SO-07 - Kaplička'!F34</f>
        <v>0</v>
      </c>
      <c r="BB95" s="125">
        <f>'SO-07 - Kaplička'!F35</f>
        <v>0</v>
      </c>
      <c r="BC95" s="125">
        <f>'SO-07 - Kaplička'!F36</f>
        <v>0</v>
      </c>
      <c r="BD95" s="127">
        <f>'SO-07 - Kaplička'!F37</f>
        <v>0</v>
      </c>
      <c r="BE95" s="7"/>
      <c r="BT95" s="128" t="s">
        <v>82</v>
      </c>
      <c r="BV95" s="128" t="s">
        <v>76</v>
      </c>
      <c r="BW95" s="128" t="s">
        <v>83</v>
      </c>
      <c r="BX95" s="128" t="s">
        <v>5</v>
      </c>
      <c r="CL95" s="128" t="s">
        <v>1</v>
      </c>
      <c r="CM95" s="128" t="s">
        <v>84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8B31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SO-07 - Kaplič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7"/>
      <c r="AT3" s="14" t="s">
        <v>84</v>
      </c>
    </row>
    <row r="4" spans="2:46" s="1" customFormat="1" ht="24.95" customHeight="1">
      <c r="B4" s="17"/>
      <c r="D4" s="133" t="s">
        <v>85</v>
      </c>
      <c r="I4" s="129"/>
      <c r="L4" s="17"/>
      <c r="M4" s="134" t="s">
        <v>10</v>
      </c>
      <c r="AT4" s="14" t="s">
        <v>4</v>
      </c>
    </row>
    <row r="5" spans="2:12" s="1" customFormat="1" ht="6.95" customHeight="1">
      <c r="B5" s="17"/>
      <c r="I5" s="129"/>
      <c r="L5" s="17"/>
    </row>
    <row r="6" spans="2:12" s="1" customFormat="1" ht="12" customHeight="1">
      <c r="B6" s="17"/>
      <c r="D6" s="135" t="s">
        <v>16</v>
      </c>
      <c r="I6" s="129"/>
      <c r="L6" s="17"/>
    </row>
    <row r="7" spans="2:12" s="1" customFormat="1" ht="16.5" customHeight="1">
      <c r="B7" s="17"/>
      <c r="E7" s="136" t="str">
        <f>'Rekapitulace stavby'!K6</f>
        <v>SO 07 Kouřim kaplička se sousoším</v>
      </c>
      <c r="F7" s="135"/>
      <c r="G7" s="135"/>
      <c r="H7" s="135"/>
      <c r="I7" s="129"/>
      <c r="L7" s="17"/>
    </row>
    <row r="8" spans="1:31" s="2" customFormat="1" ht="12" customHeight="1">
      <c r="A8" s="35"/>
      <c r="B8" s="41"/>
      <c r="C8" s="35"/>
      <c r="D8" s="135" t="s">
        <v>86</v>
      </c>
      <c r="E8" s="35"/>
      <c r="F8" s="35"/>
      <c r="G8" s="35"/>
      <c r="H8" s="35"/>
      <c r="I8" s="137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8" t="s">
        <v>87</v>
      </c>
      <c r="F9" s="35"/>
      <c r="G9" s="35"/>
      <c r="H9" s="35"/>
      <c r="I9" s="137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37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5" t="s">
        <v>18</v>
      </c>
      <c r="E11" s="35"/>
      <c r="F11" s="139" t="s">
        <v>1</v>
      </c>
      <c r="G11" s="35"/>
      <c r="H11" s="35"/>
      <c r="I11" s="140" t="s">
        <v>19</v>
      </c>
      <c r="J11" s="139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5" t="s">
        <v>20</v>
      </c>
      <c r="E12" s="35"/>
      <c r="F12" s="139" t="s">
        <v>21</v>
      </c>
      <c r="G12" s="35"/>
      <c r="H12" s="35"/>
      <c r="I12" s="140" t="s">
        <v>22</v>
      </c>
      <c r="J12" s="141" t="str">
        <f>'Rekapitulace stavby'!AN8</f>
        <v>3. 12. 2019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37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5" t="s">
        <v>24</v>
      </c>
      <c r="E14" s="35"/>
      <c r="F14" s="35"/>
      <c r="G14" s="35"/>
      <c r="H14" s="35"/>
      <c r="I14" s="140" t="s">
        <v>25</v>
      </c>
      <c r="J14" s="139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9" t="str">
        <f>IF('Rekapitulace stavby'!E11="","",'Rekapitulace stavby'!E11)</f>
        <v xml:space="preserve"> </v>
      </c>
      <c r="F15" s="35"/>
      <c r="G15" s="35"/>
      <c r="H15" s="35"/>
      <c r="I15" s="140" t="s">
        <v>27</v>
      </c>
      <c r="J15" s="139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37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5" t="s">
        <v>28</v>
      </c>
      <c r="E17" s="35"/>
      <c r="F17" s="35"/>
      <c r="G17" s="35"/>
      <c r="H17" s="35"/>
      <c r="I17" s="140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9"/>
      <c r="G18" s="139"/>
      <c r="H18" s="139"/>
      <c r="I18" s="140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37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5" t="s">
        <v>30</v>
      </c>
      <c r="E20" s="35"/>
      <c r="F20" s="35"/>
      <c r="G20" s="35"/>
      <c r="H20" s="35"/>
      <c r="I20" s="140" t="s">
        <v>25</v>
      </c>
      <c r="J20" s="139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9" t="str">
        <f>IF('Rekapitulace stavby'!E17="","",'Rekapitulace stavby'!E17)</f>
        <v xml:space="preserve"> </v>
      </c>
      <c r="F21" s="35"/>
      <c r="G21" s="35"/>
      <c r="H21" s="35"/>
      <c r="I21" s="140" t="s">
        <v>27</v>
      </c>
      <c r="J21" s="139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37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5" t="s">
        <v>32</v>
      </c>
      <c r="E23" s="35"/>
      <c r="F23" s="35"/>
      <c r="G23" s="35"/>
      <c r="H23" s="35"/>
      <c r="I23" s="140" t="s">
        <v>25</v>
      </c>
      <c r="J23" s="139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9" t="str">
        <f>IF('Rekapitulace stavby'!E20="","",'Rekapitulace stavby'!E20)</f>
        <v xml:space="preserve"> </v>
      </c>
      <c r="F24" s="35"/>
      <c r="G24" s="35"/>
      <c r="H24" s="35"/>
      <c r="I24" s="140" t="s">
        <v>27</v>
      </c>
      <c r="J24" s="139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37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5" t="s">
        <v>33</v>
      </c>
      <c r="E26" s="35"/>
      <c r="F26" s="35"/>
      <c r="G26" s="35"/>
      <c r="H26" s="35"/>
      <c r="I26" s="137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37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7"/>
      <c r="E29" s="147"/>
      <c r="F29" s="147"/>
      <c r="G29" s="147"/>
      <c r="H29" s="147"/>
      <c r="I29" s="148"/>
      <c r="J29" s="147"/>
      <c r="K29" s="147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9" t="s">
        <v>34</v>
      </c>
      <c r="E30" s="35"/>
      <c r="F30" s="35"/>
      <c r="G30" s="35"/>
      <c r="H30" s="35"/>
      <c r="I30" s="137"/>
      <c r="J30" s="150">
        <f>ROUND(J135,2)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7"/>
      <c r="E31" s="147"/>
      <c r="F31" s="147"/>
      <c r="G31" s="147"/>
      <c r="H31" s="147"/>
      <c r="I31" s="148"/>
      <c r="J31" s="147"/>
      <c r="K31" s="147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1" t="s">
        <v>36</v>
      </c>
      <c r="G32" s="35"/>
      <c r="H32" s="35"/>
      <c r="I32" s="152" t="s">
        <v>35</v>
      </c>
      <c r="J32" s="151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3" t="s">
        <v>38</v>
      </c>
      <c r="E33" s="135" t="s">
        <v>39</v>
      </c>
      <c r="F33" s="154">
        <f>ROUND((SUM(BE135:BE206)),2)</f>
        <v>0</v>
      </c>
      <c r="G33" s="35"/>
      <c r="H33" s="35"/>
      <c r="I33" s="155">
        <v>0.21</v>
      </c>
      <c r="J33" s="154">
        <f>ROUND(((SUM(BE135:BE206))*I33),2)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5" t="s">
        <v>40</v>
      </c>
      <c r="F34" s="154">
        <f>ROUND((SUM(BF135:BF206)),2)</f>
        <v>0</v>
      </c>
      <c r="G34" s="35"/>
      <c r="H34" s="35"/>
      <c r="I34" s="155">
        <v>0.15</v>
      </c>
      <c r="J34" s="154">
        <f>ROUND(((SUM(BF135:BF206))*I34),2)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5" t="s">
        <v>41</v>
      </c>
      <c r="F35" s="154">
        <f>ROUND((SUM(BG135:BG206)),2)</f>
        <v>0</v>
      </c>
      <c r="G35" s="35"/>
      <c r="H35" s="35"/>
      <c r="I35" s="155">
        <v>0.21</v>
      </c>
      <c r="J35" s="154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5" t="s">
        <v>42</v>
      </c>
      <c r="F36" s="154">
        <f>ROUND((SUM(BH135:BH206)),2)</f>
        <v>0</v>
      </c>
      <c r="G36" s="35"/>
      <c r="H36" s="35"/>
      <c r="I36" s="155">
        <v>0.15</v>
      </c>
      <c r="J36" s="154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5" t="s">
        <v>43</v>
      </c>
      <c r="F37" s="154">
        <f>ROUND((SUM(BI135:BI206)),2)</f>
        <v>0</v>
      </c>
      <c r="G37" s="35"/>
      <c r="H37" s="35"/>
      <c r="I37" s="155">
        <v>0</v>
      </c>
      <c r="J37" s="154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37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61"/>
      <c r="J39" s="162">
        <f>SUM(J30:J37)</f>
        <v>0</v>
      </c>
      <c r="K39" s="163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37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29"/>
      <c r="L41" s="17"/>
    </row>
    <row r="42" spans="2:12" s="1" customFormat="1" ht="14.4" customHeight="1">
      <c r="B42" s="17"/>
      <c r="I42" s="129"/>
      <c r="L42" s="17"/>
    </row>
    <row r="43" spans="2:12" s="1" customFormat="1" ht="14.4" customHeight="1">
      <c r="B43" s="17"/>
      <c r="I43" s="129"/>
      <c r="L43" s="17"/>
    </row>
    <row r="44" spans="2:12" s="1" customFormat="1" ht="14.4" customHeight="1">
      <c r="B44" s="17"/>
      <c r="I44" s="129"/>
      <c r="L44" s="17"/>
    </row>
    <row r="45" spans="2:12" s="1" customFormat="1" ht="14.4" customHeight="1">
      <c r="B45" s="17"/>
      <c r="I45" s="129"/>
      <c r="L45" s="17"/>
    </row>
    <row r="46" spans="2:12" s="1" customFormat="1" ht="14.4" customHeight="1">
      <c r="B46" s="17"/>
      <c r="I46" s="129"/>
      <c r="L46" s="17"/>
    </row>
    <row r="47" spans="2:12" s="1" customFormat="1" ht="14.4" customHeight="1">
      <c r="B47" s="17"/>
      <c r="I47" s="129"/>
      <c r="L47" s="17"/>
    </row>
    <row r="48" spans="2:12" s="1" customFormat="1" ht="14.4" customHeight="1">
      <c r="B48" s="17"/>
      <c r="I48" s="129"/>
      <c r="L48" s="17"/>
    </row>
    <row r="49" spans="2:12" s="1" customFormat="1" ht="14.4" customHeight="1">
      <c r="B49" s="17"/>
      <c r="I49" s="129"/>
      <c r="L49" s="17"/>
    </row>
    <row r="50" spans="2:12" s="2" customFormat="1" ht="14.4" customHeight="1">
      <c r="B50" s="60"/>
      <c r="D50" s="164" t="s">
        <v>47</v>
      </c>
      <c r="E50" s="165"/>
      <c r="F50" s="165"/>
      <c r="G50" s="164" t="s">
        <v>48</v>
      </c>
      <c r="H50" s="165"/>
      <c r="I50" s="166"/>
      <c r="J50" s="165"/>
      <c r="K50" s="16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7" t="s">
        <v>49</v>
      </c>
      <c r="E61" s="168"/>
      <c r="F61" s="169" t="s">
        <v>50</v>
      </c>
      <c r="G61" s="167" t="s">
        <v>49</v>
      </c>
      <c r="H61" s="168"/>
      <c r="I61" s="170"/>
      <c r="J61" s="171" t="s">
        <v>50</v>
      </c>
      <c r="K61" s="168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4" t="s">
        <v>51</v>
      </c>
      <c r="E65" s="172"/>
      <c r="F65" s="172"/>
      <c r="G65" s="164" t="s">
        <v>52</v>
      </c>
      <c r="H65" s="172"/>
      <c r="I65" s="173"/>
      <c r="J65" s="172"/>
      <c r="K65" s="17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7" t="s">
        <v>49</v>
      </c>
      <c r="E76" s="168"/>
      <c r="F76" s="169" t="s">
        <v>50</v>
      </c>
      <c r="G76" s="167" t="s">
        <v>49</v>
      </c>
      <c r="H76" s="168"/>
      <c r="I76" s="170"/>
      <c r="J76" s="171" t="s">
        <v>50</v>
      </c>
      <c r="K76" s="168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4"/>
      <c r="C77" s="175"/>
      <c r="D77" s="175"/>
      <c r="E77" s="175"/>
      <c r="F77" s="175"/>
      <c r="G77" s="175"/>
      <c r="H77" s="175"/>
      <c r="I77" s="176"/>
      <c r="J77" s="175"/>
      <c r="K77" s="175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7"/>
      <c r="C81" s="178"/>
      <c r="D81" s="178"/>
      <c r="E81" s="178"/>
      <c r="F81" s="178"/>
      <c r="G81" s="178"/>
      <c r="H81" s="178"/>
      <c r="I81" s="179"/>
      <c r="J81" s="178"/>
      <c r="K81" s="178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88</v>
      </c>
      <c r="D82" s="37"/>
      <c r="E82" s="37"/>
      <c r="F82" s="37"/>
      <c r="G82" s="37"/>
      <c r="H82" s="37"/>
      <c r="I82" s="1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SO 07 Kouřim kaplička se sousoším</v>
      </c>
      <c r="F85" s="29"/>
      <c r="G85" s="29"/>
      <c r="H85" s="29"/>
      <c r="I85" s="1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86</v>
      </c>
      <c r="D86" s="37"/>
      <c r="E86" s="37"/>
      <c r="F86" s="37"/>
      <c r="G86" s="37"/>
      <c r="H86" s="37"/>
      <c r="I86" s="1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SO-07 - Kaplička</v>
      </c>
      <c r="F87" s="37"/>
      <c r="G87" s="37"/>
      <c r="H87" s="37"/>
      <c r="I87" s="1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Kouřim</v>
      </c>
      <c r="G89" s="37"/>
      <c r="H89" s="37"/>
      <c r="I89" s="140" t="s">
        <v>22</v>
      </c>
      <c r="J89" s="76" t="str">
        <f>IF(J12="","",J12)</f>
        <v>3. 12. 2019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0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0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89</v>
      </c>
      <c r="D94" s="182"/>
      <c r="E94" s="182"/>
      <c r="F94" s="182"/>
      <c r="G94" s="182"/>
      <c r="H94" s="182"/>
      <c r="I94" s="183"/>
      <c r="J94" s="184" t="s">
        <v>90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5" t="s">
        <v>91</v>
      </c>
      <c r="D96" s="37"/>
      <c r="E96" s="37"/>
      <c r="F96" s="37"/>
      <c r="G96" s="37"/>
      <c r="H96" s="37"/>
      <c r="I96" s="137"/>
      <c r="J96" s="107">
        <f>J135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92</v>
      </c>
    </row>
    <row r="97" spans="1:31" s="9" customFormat="1" ht="24.95" customHeight="1">
      <c r="A97" s="9"/>
      <c r="B97" s="186"/>
      <c r="C97" s="187"/>
      <c r="D97" s="188" t="s">
        <v>93</v>
      </c>
      <c r="E97" s="189"/>
      <c r="F97" s="189"/>
      <c r="G97" s="189"/>
      <c r="H97" s="189"/>
      <c r="I97" s="190"/>
      <c r="J97" s="191">
        <f>J136</f>
        <v>0</v>
      </c>
      <c r="K97" s="187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3"/>
      <c r="C98" s="194"/>
      <c r="D98" s="195" t="s">
        <v>94</v>
      </c>
      <c r="E98" s="196"/>
      <c r="F98" s="196"/>
      <c r="G98" s="196"/>
      <c r="H98" s="196"/>
      <c r="I98" s="197"/>
      <c r="J98" s="198">
        <f>J137</f>
        <v>0</v>
      </c>
      <c r="K98" s="19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94"/>
      <c r="D99" s="195" t="s">
        <v>95</v>
      </c>
      <c r="E99" s="196"/>
      <c r="F99" s="196"/>
      <c r="G99" s="196"/>
      <c r="H99" s="196"/>
      <c r="I99" s="197"/>
      <c r="J99" s="198">
        <f>J144</f>
        <v>0</v>
      </c>
      <c r="K99" s="19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3"/>
      <c r="C100" s="194"/>
      <c r="D100" s="195" t="s">
        <v>96</v>
      </c>
      <c r="E100" s="196"/>
      <c r="F100" s="196"/>
      <c r="G100" s="196"/>
      <c r="H100" s="196"/>
      <c r="I100" s="197"/>
      <c r="J100" s="198">
        <f>J152</f>
        <v>0</v>
      </c>
      <c r="K100" s="19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94"/>
      <c r="D101" s="195" t="s">
        <v>97</v>
      </c>
      <c r="E101" s="196"/>
      <c r="F101" s="196"/>
      <c r="G101" s="196"/>
      <c r="H101" s="196"/>
      <c r="I101" s="197"/>
      <c r="J101" s="198">
        <f>J155</f>
        <v>0</v>
      </c>
      <c r="K101" s="19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94"/>
      <c r="D102" s="195" t="s">
        <v>98</v>
      </c>
      <c r="E102" s="196"/>
      <c r="F102" s="196"/>
      <c r="G102" s="196"/>
      <c r="H102" s="196"/>
      <c r="I102" s="197"/>
      <c r="J102" s="198">
        <f>J157</f>
        <v>0</v>
      </c>
      <c r="K102" s="19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94"/>
      <c r="D103" s="195" t="s">
        <v>99</v>
      </c>
      <c r="E103" s="196"/>
      <c r="F103" s="196"/>
      <c r="G103" s="196"/>
      <c r="H103" s="196"/>
      <c r="I103" s="197"/>
      <c r="J103" s="198">
        <f>J161</f>
        <v>0</v>
      </c>
      <c r="K103" s="19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94"/>
      <c r="D104" s="195" t="s">
        <v>100</v>
      </c>
      <c r="E104" s="196"/>
      <c r="F104" s="196"/>
      <c r="G104" s="196"/>
      <c r="H104" s="196"/>
      <c r="I104" s="197"/>
      <c r="J104" s="198">
        <f>J166</f>
        <v>0</v>
      </c>
      <c r="K104" s="19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3"/>
      <c r="C105" s="194"/>
      <c r="D105" s="195" t="s">
        <v>101</v>
      </c>
      <c r="E105" s="196"/>
      <c r="F105" s="196"/>
      <c r="G105" s="196"/>
      <c r="H105" s="196"/>
      <c r="I105" s="197"/>
      <c r="J105" s="198">
        <f>J178</f>
        <v>0</v>
      </c>
      <c r="K105" s="19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6"/>
      <c r="C106" s="187"/>
      <c r="D106" s="188" t="s">
        <v>102</v>
      </c>
      <c r="E106" s="189"/>
      <c r="F106" s="189"/>
      <c r="G106" s="189"/>
      <c r="H106" s="189"/>
      <c r="I106" s="190"/>
      <c r="J106" s="191">
        <f>J180</f>
        <v>0</v>
      </c>
      <c r="K106" s="187"/>
      <c r="L106" s="19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3"/>
      <c r="C107" s="194"/>
      <c r="D107" s="195" t="s">
        <v>103</v>
      </c>
      <c r="E107" s="196"/>
      <c r="F107" s="196"/>
      <c r="G107" s="196"/>
      <c r="H107" s="196"/>
      <c r="I107" s="197"/>
      <c r="J107" s="198">
        <f>J181</f>
        <v>0</v>
      </c>
      <c r="K107" s="19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3"/>
      <c r="C108" s="194"/>
      <c r="D108" s="195" t="s">
        <v>104</v>
      </c>
      <c r="E108" s="196"/>
      <c r="F108" s="196"/>
      <c r="G108" s="196"/>
      <c r="H108" s="196"/>
      <c r="I108" s="197"/>
      <c r="J108" s="198">
        <f>J185</f>
        <v>0</v>
      </c>
      <c r="K108" s="19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3"/>
      <c r="C109" s="194"/>
      <c r="D109" s="195" t="s">
        <v>105</v>
      </c>
      <c r="E109" s="196"/>
      <c r="F109" s="196"/>
      <c r="G109" s="196"/>
      <c r="H109" s="196"/>
      <c r="I109" s="197"/>
      <c r="J109" s="198">
        <f>J189</f>
        <v>0</v>
      </c>
      <c r="K109" s="19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3"/>
      <c r="C110" s="194"/>
      <c r="D110" s="195" t="s">
        <v>106</v>
      </c>
      <c r="E110" s="196"/>
      <c r="F110" s="196"/>
      <c r="G110" s="196"/>
      <c r="H110" s="196"/>
      <c r="I110" s="197"/>
      <c r="J110" s="198">
        <f>J194</f>
        <v>0</v>
      </c>
      <c r="K110" s="19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6"/>
      <c r="C111" s="187"/>
      <c r="D111" s="188" t="s">
        <v>107</v>
      </c>
      <c r="E111" s="189"/>
      <c r="F111" s="189"/>
      <c r="G111" s="189"/>
      <c r="H111" s="189"/>
      <c r="I111" s="190"/>
      <c r="J111" s="191">
        <f>J197</f>
        <v>0</v>
      </c>
      <c r="K111" s="187"/>
      <c r="L111" s="192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93"/>
      <c r="C112" s="194"/>
      <c r="D112" s="195" t="s">
        <v>108</v>
      </c>
      <c r="E112" s="196"/>
      <c r="F112" s="196"/>
      <c r="G112" s="196"/>
      <c r="H112" s="196"/>
      <c r="I112" s="197"/>
      <c r="J112" s="198">
        <f>J198</f>
        <v>0</v>
      </c>
      <c r="K112" s="19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3"/>
      <c r="C113" s="194"/>
      <c r="D113" s="195" t="s">
        <v>109</v>
      </c>
      <c r="E113" s="196"/>
      <c r="F113" s="196"/>
      <c r="G113" s="196"/>
      <c r="H113" s="196"/>
      <c r="I113" s="197"/>
      <c r="J113" s="198">
        <f>J201</f>
        <v>0</v>
      </c>
      <c r="K113" s="19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3"/>
      <c r="C114" s="194"/>
      <c r="D114" s="195" t="s">
        <v>110</v>
      </c>
      <c r="E114" s="196"/>
      <c r="F114" s="196"/>
      <c r="G114" s="196"/>
      <c r="H114" s="196"/>
      <c r="I114" s="197"/>
      <c r="J114" s="198">
        <f>J203</f>
        <v>0</v>
      </c>
      <c r="K114" s="19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3"/>
      <c r="C115" s="194"/>
      <c r="D115" s="195" t="s">
        <v>111</v>
      </c>
      <c r="E115" s="196"/>
      <c r="F115" s="196"/>
      <c r="G115" s="196"/>
      <c r="H115" s="196"/>
      <c r="I115" s="197"/>
      <c r="J115" s="198">
        <f>J205</f>
        <v>0</v>
      </c>
      <c r="K115" s="19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5"/>
      <c r="B116" s="36"/>
      <c r="C116" s="37"/>
      <c r="D116" s="37"/>
      <c r="E116" s="37"/>
      <c r="F116" s="37"/>
      <c r="G116" s="37"/>
      <c r="H116" s="37"/>
      <c r="I116" s="1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63"/>
      <c r="C117" s="64"/>
      <c r="D117" s="64"/>
      <c r="E117" s="64"/>
      <c r="F117" s="64"/>
      <c r="G117" s="64"/>
      <c r="H117" s="64"/>
      <c r="I117" s="176"/>
      <c r="J117" s="64"/>
      <c r="K117" s="64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pans="1:31" s="2" customFormat="1" ht="6.95" customHeight="1">
      <c r="A121" s="35"/>
      <c r="B121" s="65"/>
      <c r="C121" s="66"/>
      <c r="D121" s="66"/>
      <c r="E121" s="66"/>
      <c r="F121" s="66"/>
      <c r="G121" s="66"/>
      <c r="H121" s="66"/>
      <c r="I121" s="179"/>
      <c r="J121" s="66"/>
      <c r="K121" s="66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4.95" customHeight="1">
      <c r="A122" s="35"/>
      <c r="B122" s="36"/>
      <c r="C122" s="20" t="s">
        <v>112</v>
      </c>
      <c r="D122" s="37"/>
      <c r="E122" s="37"/>
      <c r="F122" s="37"/>
      <c r="G122" s="37"/>
      <c r="H122" s="37"/>
      <c r="I122" s="1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16</v>
      </c>
      <c r="D124" s="37"/>
      <c r="E124" s="37"/>
      <c r="F124" s="37"/>
      <c r="G124" s="37"/>
      <c r="H124" s="37"/>
      <c r="I124" s="1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180" t="str">
        <f>E7</f>
        <v>SO 07 Kouřim kaplička se sousoším</v>
      </c>
      <c r="F125" s="29"/>
      <c r="G125" s="29"/>
      <c r="H125" s="29"/>
      <c r="I125" s="1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29" t="s">
        <v>86</v>
      </c>
      <c r="D126" s="37"/>
      <c r="E126" s="37"/>
      <c r="F126" s="37"/>
      <c r="G126" s="37"/>
      <c r="H126" s="37"/>
      <c r="I126" s="1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73" t="str">
        <f>E9</f>
        <v>SO-07 - Kaplička</v>
      </c>
      <c r="F127" s="37"/>
      <c r="G127" s="37"/>
      <c r="H127" s="37"/>
      <c r="I127" s="1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1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29" t="s">
        <v>20</v>
      </c>
      <c r="D129" s="37"/>
      <c r="E129" s="37"/>
      <c r="F129" s="24" t="str">
        <f>F12</f>
        <v>Kouřim</v>
      </c>
      <c r="G129" s="37"/>
      <c r="H129" s="37"/>
      <c r="I129" s="140" t="s">
        <v>22</v>
      </c>
      <c r="J129" s="76" t="str">
        <f>IF(J12="","",J12)</f>
        <v>3. 12. 2019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1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5.15" customHeight="1">
      <c r="A131" s="35"/>
      <c r="B131" s="36"/>
      <c r="C131" s="29" t="s">
        <v>24</v>
      </c>
      <c r="D131" s="37"/>
      <c r="E131" s="37"/>
      <c r="F131" s="24" t="str">
        <f>E15</f>
        <v xml:space="preserve"> </v>
      </c>
      <c r="G131" s="37"/>
      <c r="H131" s="37"/>
      <c r="I131" s="140" t="s">
        <v>30</v>
      </c>
      <c r="J131" s="33" t="str">
        <f>E21</f>
        <v xml:space="preserve"> </v>
      </c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5.15" customHeight="1">
      <c r="A132" s="35"/>
      <c r="B132" s="36"/>
      <c r="C132" s="29" t="s">
        <v>28</v>
      </c>
      <c r="D132" s="37"/>
      <c r="E132" s="37"/>
      <c r="F132" s="24" t="str">
        <f>IF(E18="","",E18)</f>
        <v>Vyplň údaj</v>
      </c>
      <c r="G132" s="37"/>
      <c r="H132" s="37"/>
      <c r="I132" s="140" t="s">
        <v>32</v>
      </c>
      <c r="J132" s="33" t="str">
        <f>E24</f>
        <v xml:space="preserve"> </v>
      </c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0.3" customHeight="1">
      <c r="A133" s="35"/>
      <c r="B133" s="36"/>
      <c r="C133" s="37"/>
      <c r="D133" s="37"/>
      <c r="E133" s="37"/>
      <c r="F133" s="37"/>
      <c r="G133" s="37"/>
      <c r="H133" s="37"/>
      <c r="I133" s="1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11" customFormat="1" ht="29.25" customHeight="1">
      <c r="A134" s="200"/>
      <c r="B134" s="201"/>
      <c r="C134" s="202" t="s">
        <v>113</v>
      </c>
      <c r="D134" s="203" t="s">
        <v>59</v>
      </c>
      <c r="E134" s="203" t="s">
        <v>55</v>
      </c>
      <c r="F134" s="203" t="s">
        <v>56</v>
      </c>
      <c r="G134" s="203" t="s">
        <v>114</v>
      </c>
      <c r="H134" s="203" t="s">
        <v>115</v>
      </c>
      <c r="I134" s="204" t="s">
        <v>116</v>
      </c>
      <c r="J134" s="205" t="s">
        <v>90</v>
      </c>
      <c r="K134" s="206" t="s">
        <v>117</v>
      </c>
      <c r="L134" s="207"/>
      <c r="M134" s="97" t="s">
        <v>1</v>
      </c>
      <c r="N134" s="98" t="s">
        <v>38</v>
      </c>
      <c r="O134" s="98" t="s">
        <v>118</v>
      </c>
      <c r="P134" s="98" t="s">
        <v>119</v>
      </c>
      <c r="Q134" s="98" t="s">
        <v>120</v>
      </c>
      <c r="R134" s="98" t="s">
        <v>121</v>
      </c>
      <c r="S134" s="98" t="s">
        <v>122</v>
      </c>
      <c r="T134" s="99" t="s">
        <v>123</v>
      </c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</row>
    <row r="135" spans="1:63" s="2" customFormat="1" ht="22.8" customHeight="1">
      <c r="A135" s="35"/>
      <c r="B135" s="36"/>
      <c r="C135" s="104" t="s">
        <v>124</v>
      </c>
      <c r="D135" s="37"/>
      <c r="E135" s="37"/>
      <c r="F135" s="37"/>
      <c r="G135" s="37"/>
      <c r="H135" s="37"/>
      <c r="I135" s="137"/>
      <c r="J135" s="208">
        <f>BK135</f>
        <v>0</v>
      </c>
      <c r="K135" s="37"/>
      <c r="L135" s="41"/>
      <c r="M135" s="100"/>
      <c r="N135" s="209"/>
      <c r="O135" s="101"/>
      <c r="P135" s="210">
        <f>P136+P180+P197</f>
        <v>0</v>
      </c>
      <c r="Q135" s="101"/>
      <c r="R135" s="210">
        <f>R136+R180+R197</f>
        <v>90.42414919000001</v>
      </c>
      <c r="S135" s="101"/>
      <c r="T135" s="211">
        <f>T136+T180+T197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73</v>
      </c>
      <c r="AU135" s="14" t="s">
        <v>92</v>
      </c>
      <c r="BK135" s="212">
        <f>BK136+BK180+BK197</f>
        <v>0</v>
      </c>
    </row>
    <row r="136" spans="1:63" s="12" customFormat="1" ht="25.9" customHeight="1">
      <c r="A136" s="12"/>
      <c r="B136" s="213"/>
      <c r="C136" s="214"/>
      <c r="D136" s="215" t="s">
        <v>73</v>
      </c>
      <c r="E136" s="216" t="s">
        <v>125</v>
      </c>
      <c r="F136" s="216" t="s">
        <v>126</v>
      </c>
      <c r="G136" s="214"/>
      <c r="H136" s="214"/>
      <c r="I136" s="217"/>
      <c r="J136" s="218">
        <f>BK136</f>
        <v>0</v>
      </c>
      <c r="K136" s="214"/>
      <c r="L136" s="219"/>
      <c r="M136" s="220"/>
      <c r="N136" s="221"/>
      <c r="O136" s="221"/>
      <c r="P136" s="222">
        <f>P137+P144+P152+P155+P157+P161+P166+P178</f>
        <v>0</v>
      </c>
      <c r="Q136" s="221"/>
      <c r="R136" s="222">
        <f>R137+R144+R152+R155+R157+R161+R166+R178</f>
        <v>87.60169995000001</v>
      </c>
      <c r="S136" s="221"/>
      <c r="T136" s="223">
        <f>T137+T144+T152+T155+T157+T161+T166+T178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4" t="s">
        <v>82</v>
      </c>
      <c r="AT136" s="225" t="s">
        <v>73</v>
      </c>
      <c r="AU136" s="225" t="s">
        <v>74</v>
      </c>
      <c r="AY136" s="224" t="s">
        <v>127</v>
      </c>
      <c r="BK136" s="226">
        <f>BK137+BK144+BK152+BK155+BK157+BK161+BK166+BK178</f>
        <v>0</v>
      </c>
    </row>
    <row r="137" spans="1:63" s="12" customFormat="1" ht="22.8" customHeight="1">
      <c r="A137" s="12"/>
      <c r="B137" s="213"/>
      <c r="C137" s="214"/>
      <c r="D137" s="215" t="s">
        <v>73</v>
      </c>
      <c r="E137" s="227" t="s">
        <v>82</v>
      </c>
      <c r="F137" s="227" t="s">
        <v>128</v>
      </c>
      <c r="G137" s="214"/>
      <c r="H137" s="214"/>
      <c r="I137" s="217"/>
      <c r="J137" s="228">
        <f>BK137</f>
        <v>0</v>
      </c>
      <c r="K137" s="214"/>
      <c r="L137" s="219"/>
      <c r="M137" s="220"/>
      <c r="N137" s="221"/>
      <c r="O137" s="221"/>
      <c r="P137" s="222">
        <f>SUM(P138:P143)</f>
        <v>0</v>
      </c>
      <c r="Q137" s="221"/>
      <c r="R137" s="222">
        <f>SUM(R138:R143)</f>
        <v>0</v>
      </c>
      <c r="S137" s="221"/>
      <c r="T137" s="223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4" t="s">
        <v>82</v>
      </c>
      <c r="AT137" s="225" t="s">
        <v>73</v>
      </c>
      <c r="AU137" s="225" t="s">
        <v>82</v>
      </c>
      <c r="AY137" s="224" t="s">
        <v>127</v>
      </c>
      <c r="BK137" s="226">
        <f>SUM(BK138:BK143)</f>
        <v>0</v>
      </c>
    </row>
    <row r="138" spans="1:65" s="2" customFormat="1" ht="24" customHeight="1">
      <c r="A138" s="35"/>
      <c r="B138" s="36"/>
      <c r="C138" s="229" t="s">
        <v>82</v>
      </c>
      <c r="D138" s="229" t="s">
        <v>129</v>
      </c>
      <c r="E138" s="230" t="s">
        <v>130</v>
      </c>
      <c r="F138" s="231" t="s">
        <v>131</v>
      </c>
      <c r="G138" s="232" t="s">
        <v>132</v>
      </c>
      <c r="H138" s="233">
        <v>3.944</v>
      </c>
      <c r="I138" s="234"/>
      <c r="J138" s="235">
        <f>ROUND(I138*H138,2)</f>
        <v>0</v>
      </c>
      <c r="K138" s="236"/>
      <c r="L138" s="41"/>
      <c r="M138" s="237" t="s">
        <v>1</v>
      </c>
      <c r="N138" s="238" t="s">
        <v>39</v>
      </c>
      <c r="O138" s="88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1" t="s">
        <v>133</v>
      </c>
      <c r="AT138" s="241" t="s">
        <v>129</v>
      </c>
      <c r="AU138" s="241" t="s">
        <v>84</v>
      </c>
      <c r="AY138" s="14" t="s">
        <v>127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4" t="s">
        <v>82</v>
      </c>
      <c r="BK138" s="242">
        <f>ROUND(I138*H138,2)</f>
        <v>0</v>
      </c>
      <c r="BL138" s="14" t="s">
        <v>133</v>
      </c>
      <c r="BM138" s="241" t="s">
        <v>134</v>
      </c>
    </row>
    <row r="139" spans="1:65" s="2" customFormat="1" ht="24" customHeight="1">
      <c r="A139" s="35"/>
      <c r="B139" s="36"/>
      <c r="C139" s="229" t="s">
        <v>84</v>
      </c>
      <c r="D139" s="229" t="s">
        <v>129</v>
      </c>
      <c r="E139" s="230" t="s">
        <v>135</v>
      </c>
      <c r="F139" s="231" t="s">
        <v>136</v>
      </c>
      <c r="G139" s="232" t="s">
        <v>132</v>
      </c>
      <c r="H139" s="233">
        <v>16.968</v>
      </c>
      <c r="I139" s="234"/>
      <c r="J139" s="235">
        <f>ROUND(I139*H139,2)</f>
        <v>0</v>
      </c>
      <c r="K139" s="236"/>
      <c r="L139" s="41"/>
      <c r="M139" s="237" t="s">
        <v>1</v>
      </c>
      <c r="N139" s="238" t="s">
        <v>39</v>
      </c>
      <c r="O139" s="88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1" t="s">
        <v>133</v>
      </c>
      <c r="AT139" s="241" t="s">
        <v>129</v>
      </c>
      <c r="AU139" s="241" t="s">
        <v>84</v>
      </c>
      <c r="AY139" s="14" t="s">
        <v>127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4" t="s">
        <v>82</v>
      </c>
      <c r="BK139" s="242">
        <f>ROUND(I139*H139,2)</f>
        <v>0</v>
      </c>
      <c r="BL139" s="14" t="s">
        <v>133</v>
      </c>
      <c r="BM139" s="241" t="s">
        <v>137</v>
      </c>
    </row>
    <row r="140" spans="1:65" s="2" customFormat="1" ht="24" customHeight="1">
      <c r="A140" s="35"/>
      <c r="B140" s="36"/>
      <c r="C140" s="229" t="s">
        <v>138</v>
      </c>
      <c r="D140" s="229" t="s">
        <v>129</v>
      </c>
      <c r="E140" s="230" t="s">
        <v>139</v>
      </c>
      <c r="F140" s="231" t="s">
        <v>140</v>
      </c>
      <c r="G140" s="232" t="s">
        <v>132</v>
      </c>
      <c r="H140" s="233">
        <v>8.484</v>
      </c>
      <c r="I140" s="234"/>
      <c r="J140" s="235">
        <f>ROUND(I140*H140,2)</f>
        <v>0</v>
      </c>
      <c r="K140" s="236"/>
      <c r="L140" s="41"/>
      <c r="M140" s="237" t="s">
        <v>1</v>
      </c>
      <c r="N140" s="238" t="s">
        <v>39</v>
      </c>
      <c r="O140" s="88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1" t="s">
        <v>133</v>
      </c>
      <c r="AT140" s="241" t="s">
        <v>129</v>
      </c>
      <c r="AU140" s="241" t="s">
        <v>84</v>
      </c>
      <c r="AY140" s="14" t="s">
        <v>127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4" t="s">
        <v>82</v>
      </c>
      <c r="BK140" s="242">
        <f>ROUND(I140*H140,2)</f>
        <v>0</v>
      </c>
      <c r="BL140" s="14" t="s">
        <v>133</v>
      </c>
      <c r="BM140" s="241" t="s">
        <v>141</v>
      </c>
    </row>
    <row r="141" spans="1:65" s="2" customFormat="1" ht="24" customHeight="1">
      <c r="A141" s="35"/>
      <c r="B141" s="36"/>
      <c r="C141" s="229" t="s">
        <v>133</v>
      </c>
      <c r="D141" s="229" t="s">
        <v>129</v>
      </c>
      <c r="E141" s="230" t="s">
        <v>142</v>
      </c>
      <c r="F141" s="231" t="s">
        <v>143</v>
      </c>
      <c r="G141" s="232" t="s">
        <v>132</v>
      </c>
      <c r="H141" s="233">
        <v>2.708</v>
      </c>
      <c r="I141" s="234"/>
      <c r="J141" s="235">
        <f>ROUND(I141*H141,2)</f>
        <v>0</v>
      </c>
      <c r="K141" s="236"/>
      <c r="L141" s="41"/>
      <c r="M141" s="237" t="s">
        <v>1</v>
      </c>
      <c r="N141" s="238" t="s">
        <v>39</v>
      </c>
      <c r="O141" s="88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1" t="s">
        <v>133</v>
      </c>
      <c r="AT141" s="241" t="s">
        <v>129</v>
      </c>
      <c r="AU141" s="241" t="s">
        <v>84</v>
      </c>
      <c r="AY141" s="14" t="s">
        <v>127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4" t="s">
        <v>82</v>
      </c>
      <c r="BK141" s="242">
        <f>ROUND(I141*H141,2)</f>
        <v>0</v>
      </c>
      <c r="BL141" s="14" t="s">
        <v>133</v>
      </c>
      <c r="BM141" s="241" t="s">
        <v>144</v>
      </c>
    </row>
    <row r="142" spans="1:65" s="2" customFormat="1" ht="24" customHeight="1">
      <c r="A142" s="35"/>
      <c r="B142" s="36"/>
      <c r="C142" s="229" t="s">
        <v>145</v>
      </c>
      <c r="D142" s="229" t="s">
        <v>129</v>
      </c>
      <c r="E142" s="230" t="s">
        <v>146</v>
      </c>
      <c r="F142" s="231" t="s">
        <v>147</v>
      </c>
      <c r="G142" s="232" t="s">
        <v>132</v>
      </c>
      <c r="H142" s="233">
        <v>2.708</v>
      </c>
      <c r="I142" s="234"/>
      <c r="J142" s="235">
        <f>ROUND(I142*H142,2)</f>
        <v>0</v>
      </c>
      <c r="K142" s="236"/>
      <c r="L142" s="41"/>
      <c r="M142" s="237" t="s">
        <v>1</v>
      </c>
      <c r="N142" s="238" t="s">
        <v>39</v>
      </c>
      <c r="O142" s="88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1" t="s">
        <v>133</v>
      </c>
      <c r="AT142" s="241" t="s">
        <v>129</v>
      </c>
      <c r="AU142" s="241" t="s">
        <v>84</v>
      </c>
      <c r="AY142" s="14" t="s">
        <v>127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4" t="s">
        <v>82</v>
      </c>
      <c r="BK142" s="242">
        <f>ROUND(I142*H142,2)</f>
        <v>0</v>
      </c>
      <c r="BL142" s="14" t="s">
        <v>133</v>
      </c>
      <c r="BM142" s="241" t="s">
        <v>148</v>
      </c>
    </row>
    <row r="143" spans="1:65" s="2" customFormat="1" ht="24" customHeight="1">
      <c r="A143" s="35"/>
      <c r="B143" s="36"/>
      <c r="C143" s="229" t="s">
        <v>149</v>
      </c>
      <c r="D143" s="229" t="s">
        <v>129</v>
      </c>
      <c r="E143" s="230" t="s">
        <v>150</v>
      </c>
      <c r="F143" s="231" t="s">
        <v>151</v>
      </c>
      <c r="G143" s="232" t="s">
        <v>152</v>
      </c>
      <c r="H143" s="233">
        <v>18.17</v>
      </c>
      <c r="I143" s="234"/>
      <c r="J143" s="235">
        <f>ROUND(I143*H143,2)</f>
        <v>0</v>
      </c>
      <c r="K143" s="236"/>
      <c r="L143" s="41"/>
      <c r="M143" s="237" t="s">
        <v>1</v>
      </c>
      <c r="N143" s="238" t="s">
        <v>39</v>
      </c>
      <c r="O143" s="88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1" t="s">
        <v>133</v>
      </c>
      <c r="AT143" s="241" t="s">
        <v>129</v>
      </c>
      <c r="AU143" s="241" t="s">
        <v>84</v>
      </c>
      <c r="AY143" s="14" t="s">
        <v>127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4" t="s">
        <v>82</v>
      </c>
      <c r="BK143" s="242">
        <f>ROUND(I143*H143,2)</f>
        <v>0</v>
      </c>
      <c r="BL143" s="14" t="s">
        <v>133</v>
      </c>
      <c r="BM143" s="241" t="s">
        <v>153</v>
      </c>
    </row>
    <row r="144" spans="1:63" s="12" customFormat="1" ht="22.8" customHeight="1">
      <c r="A144" s="12"/>
      <c r="B144" s="213"/>
      <c r="C144" s="214"/>
      <c r="D144" s="215" t="s">
        <v>73</v>
      </c>
      <c r="E144" s="227" t="s">
        <v>84</v>
      </c>
      <c r="F144" s="227" t="s">
        <v>154</v>
      </c>
      <c r="G144" s="214"/>
      <c r="H144" s="214"/>
      <c r="I144" s="217"/>
      <c r="J144" s="228">
        <f>BK144</f>
        <v>0</v>
      </c>
      <c r="K144" s="214"/>
      <c r="L144" s="219"/>
      <c r="M144" s="220"/>
      <c r="N144" s="221"/>
      <c r="O144" s="221"/>
      <c r="P144" s="222">
        <f>SUM(P145:P151)</f>
        <v>0</v>
      </c>
      <c r="Q144" s="221"/>
      <c r="R144" s="222">
        <f>SUM(R145:R151)</f>
        <v>35.33886135</v>
      </c>
      <c r="S144" s="221"/>
      <c r="T144" s="223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4" t="s">
        <v>82</v>
      </c>
      <c r="AT144" s="225" t="s">
        <v>73</v>
      </c>
      <c r="AU144" s="225" t="s">
        <v>82</v>
      </c>
      <c r="AY144" s="224" t="s">
        <v>127</v>
      </c>
      <c r="BK144" s="226">
        <f>SUM(BK145:BK151)</f>
        <v>0</v>
      </c>
    </row>
    <row r="145" spans="1:65" s="2" customFormat="1" ht="16.5" customHeight="1">
      <c r="A145" s="35"/>
      <c r="B145" s="36"/>
      <c r="C145" s="229" t="s">
        <v>155</v>
      </c>
      <c r="D145" s="229" t="s">
        <v>129</v>
      </c>
      <c r="E145" s="230" t="s">
        <v>156</v>
      </c>
      <c r="F145" s="231" t="s">
        <v>157</v>
      </c>
      <c r="G145" s="232" t="s">
        <v>152</v>
      </c>
      <c r="H145" s="233">
        <v>10.733</v>
      </c>
      <c r="I145" s="234"/>
      <c r="J145" s="235">
        <f>ROUND(I145*H145,2)</f>
        <v>0</v>
      </c>
      <c r="K145" s="236"/>
      <c r="L145" s="41"/>
      <c r="M145" s="237" t="s">
        <v>1</v>
      </c>
      <c r="N145" s="238" t="s">
        <v>39</v>
      </c>
      <c r="O145" s="88"/>
      <c r="P145" s="239">
        <f>O145*H145</f>
        <v>0</v>
      </c>
      <c r="Q145" s="239">
        <v>0.001</v>
      </c>
      <c r="R145" s="239">
        <f>Q145*H145</f>
        <v>0.010733000000000001</v>
      </c>
      <c r="S145" s="239">
        <v>0</v>
      </c>
      <c r="T145" s="24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1" t="s">
        <v>133</v>
      </c>
      <c r="AT145" s="241" t="s">
        <v>129</v>
      </c>
      <c r="AU145" s="241" t="s">
        <v>84</v>
      </c>
      <c r="AY145" s="14" t="s">
        <v>127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4" t="s">
        <v>82</v>
      </c>
      <c r="BK145" s="242">
        <f>ROUND(I145*H145,2)</f>
        <v>0</v>
      </c>
      <c r="BL145" s="14" t="s">
        <v>133</v>
      </c>
      <c r="BM145" s="241" t="s">
        <v>158</v>
      </c>
    </row>
    <row r="146" spans="1:65" s="2" customFormat="1" ht="16.5" customHeight="1">
      <c r="A146" s="35"/>
      <c r="B146" s="36"/>
      <c r="C146" s="229" t="s">
        <v>159</v>
      </c>
      <c r="D146" s="229" t="s">
        <v>129</v>
      </c>
      <c r="E146" s="230" t="s">
        <v>160</v>
      </c>
      <c r="F146" s="231" t="s">
        <v>161</v>
      </c>
      <c r="G146" s="232" t="s">
        <v>132</v>
      </c>
      <c r="H146" s="233">
        <v>9.659</v>
      </c>
      <c r="I146" s="234"/>
      <c r="J146" s="235">
        <f>ROUND(I146*H146,2)</f>
        <v>0</v>
      </c>
      <c r="K146" s="236"/>
      <c r="L146" s="41"/>
      <c r="M146" s="237" t="s">
        <v>1</v>
      </c>
      <c r="N146" s="238" t="s">
        <v>39</v>
      </c>
      <c r="O146" s="88"/>
      <c r="P146" s="239">
        <f>O146*H146</f>
        <v>0</v>
      </c>
      <c r="Q146" s="239">
        <v>2.47214</v>
      </c>
      <c r="R146" s="239">
        <f>Q146*H146</f>
        <v>23.878400260000003</v>
      </c>
      <c r="S146" s="239">
        <v>0</v>
      </c>
      <c r="T146" s="24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1" t="s">
        <v>133</v>
      </c>
      <c r="AT146" s="241" t="s">
        <v>129</v>
      </c>
      <c r="AU146" s="241" t="s">
        <v>84</v>
      </c>
      <c r="AY146" s="14" t="s">
        <v>127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4" t="s">
        <v>82</v>
      </c>
      <c r="BK146" s="242">
        <f>ROUND(I146*H146,2)</f>
        <v>0</v>
      </c>
      <c r="BL146" s="14" t="s">
        <v>133</v>
      </c>
      <c r="BM146" s="241" t="s">
        <v>162</v>
      </c>
    </row>
    <row r="147" spans="1:65" s="2" customFormat="1" ht="24" customHeight="1">
      <c r="A147" s="35"/>
      <c r="B147" s="36"/>
      <c r="C147" s="229" t="s">
        <v>163</v>
      </c>
      <c r="D147" s="229" t="s">
        <v>129</v>
      </c>
      <c r="E147" s="230" t="s">
        <v>164</v>
      </c>
      <c r="F147" s="231" t="s">
        <v>165</v>
      </c>
      <c r="G147" s="232" t="s">
        <v>132</v>
      </c>
      <c r="H147" s="233">
        <v>2.411</v>
      </c>
      <c r="I147" s="234"/>
      <c r="J147" s="235">
        <f>ROUND(I147*H147,2)</f>
        <v>0</v>
      </c>
      <c r="K147" s="236"/>
      <c r="L147" s="41"/>
      <c r="M147" s="237" t="s">
        <v>1</v>
      </c>
      <c r="N147" s="238" t="s">
        <v>39</v>
      </c>
      <c r="O147" s="88"/>
      <c r="P147" s="239">
        <f>O147*H147</f>
        <v>0</v>
      </c>
      <c r="Q147" s="239">
        <v>2.47214</v>
      </c>
      <c r="R147" s="239">
        <f>Q147*H147</f>
        <v>5.96032954</v>
      </c>
      <c r="S147" s="239">
        <v>0</v>
      </c>
      <c r="T147" s="24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1" t="s">
        <v>133</v>
      </c>
      <c r="AT147" s="241" t="s">
        <v>129</v>
      </c>
      <c r="AU147" s="241" t="s">
        <v>84</v>
      </c>
      <c r="AY147" s="14" t="s">
        <v>127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4" t="s">
        <v>82</v>
      </c>
      <c r="BK147" s="242">
        <f>ROUND(I147*H147,2)</f>
        <v>0</v>
      </c>
      <c r="BL147" s="14" t="s">
        <v>133</v>
      </c>
      <c r="BM147" s="241" t="s">
        <v>166</v>
      </c>
    </row>
    <row r="148" spans="1:65" s="2" customFormat="1" ht="24" customHeight="1">
      <c r="A148" s="35"/>
      <c r="B148" s="36"/>
      <c r="C148" s="229" t="s">
        <v>167</v>
      </c>
      <c r="D148" s="229" t="s">
        <v>129</v>
      </c>
      <c r="E148" s="230" t="s">
        <v>168</v>
      </c>
      <c r="F148" s="231" t="s">
        <v>169</v>
      </c>
      <c r="G148" s="232" t="s">
        <v>132</v>
      </c>
      <c r="H148" s="233">
        <v>2.19</v>
      </c>
      <c r="I148" s="234"/>
      <c r="J148" s="235">
        <f>ROUND(I148*H148,2)</f>
        <v>0</v>
      </c>
      <c r="K148" s="236"/>
      <c r="L148" s="41"/>
      <c r="M148" s="237" t="s">
        <v>1</v>
      </c>
      <c r="N148" s="238" t="s">
        <v>39</v>
      </c>
      <c r="O148" s="88"/>
      <c r="P148" s="239">
        <f>O148*H148</f>
        <v>0</v>
      </c>
      <c r="Q148" s="239">
        <v>2.45329</v>
      </c>
      <c r="R148" s="239">
        <f>Q148*H148</f>
        <v>5.3727051</v>
      </c>
      <c r="S148" s="239">
        <v>0</v>
      </c>
      <c r="T148" s="24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1" t="s">
        <v>133</v>
      </c>
      <c r="AT148" s="241" t="s">
        <v>129</v>
      </c>
      <c r="AU148" s="241" t="s">
        <v>84</v>
      </c>
      <c r="AY148" s="14" t="s">
        <v>127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4" t="s">
        <v>82</v>
      </c>
      <c r="BK148" s="242">
        <f>ROUND(I148*H148,2)</f>
        <v>0</v>
      </c>
      <c r="BL148" s="14" t="s">
        <v>133</v>
      </c>
      <c r="BM148" s="241" t="s">
        <v>170</v>
      </c>
    </row>
    <row r="149" spans="1:65" s="2" customFormat="1" ht="16.5" customHeight="1">
      <c r="A149" s="35"/>
      <c r="B149" s="36"/>
      <c r="C149" s="229" t="s">
        <v>171</v>
      </c>
      <c r="D149" s="229" t="s">
        <v>129</v>
      </c>
      <c r="E149" s="230" t="s">
        <v>172</v>
      </c>
      <c r="F149" s="231" t="s">
        <v>173</v>
      </c>
      <c r="G149" s="232" t="s">
        <v>152</v>
      </c>
      <c r="H149" s="233">
        <v>5.508</v>
      </c>
      <c r="I149" s="234"/>
      <c r="J149" s="235">
        <f>ROUND(I149*H149,2)</f>
        <v>0</v>
      </c>
      <c r="K149" s="236"/>
      <c r="L149" s="41"/>
      <c r="M149" s="237" t="s">
        <v>1</v>
      </c>
      <c r="N149" s="238" t="s">
        <v>39</v>
      </c>
      <c r="O149" s="88"/>
      <c r="P149" s="239">
        <f>O149*H149</f>
        <v>0</v>
      </c>
      <c r="Q149" s="239">
        <v>0.00247</v>
      </c>
      <c r="R149" s="239">
        <f>Q149*H149</f>
        <v>0.01360476</v>
      </c>
      <c r="S149" s="239">
        <v>0</v>
      </c>
      <c r="T149" s="24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1" t="s">
        <v>133</v>
      </c>
      <c r="AT149" s="241" t="s">
        <v>129</v>
      </c>
      <c r="AU149" s="241" t="s">
        <v>84</v>
      </c>
      <c r="AY149" s="14" t="s">
        <v>127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4" t="s">
        <v>82</v>
      </c>
      <c r="BK149" s="242">
        <f>ROUND(I149*H149,2)</f>
        <v>0</v>
      </c>
      <c r="BL149" s="14" t="s">
        <v>133</v>
      </c>
      <c r="BM149" s="241" t="s">
        <v>174</v>
      </c>
    </row>
    <row r="150" spans="1:65" s="2" customFormat="1" ht="16.5" customHeight="1">
      <c r="A150" s="35"/>
      <c r="B150" s="36"/>
      <c r="C150" s="229" t="s">
        <v>175</v>
      </c>
      <c r="D150" s="229" t="s">
        <v>129</v>
      </c>
      <c r="E150" s="230" t="s">
        <v>176</v>
      </c>
      <c r="F150" s="231" t="s">
        <v>177</v>
      </c>
      <c r="G150" s="232" t="s">
        <v>152</v>
      </c>
      <c r="H150" s="233">
        <v>5.508</v>
      </c>
      <c r="I150" s="234"/>
      <c r="J150" s="235">
        <f>ROUND(I150*H150,2)</f>
        <v>0</v>
      </c>
      <c r="K150" s="236"/>
      <c r="L150" s="41"/>
      <c r="M150" s="237" t="s">
        <v>1</v>
      </c>
      <c r="N150" s="238" t="s">
        <v>39</v>
      </c>
      <c r="O150" s="88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1" t="s">
        <v>133</v>
      </c>
      <c r="AT150" s="241" t="s">
        <v>129</v>
      </c>
      <c r="AU150" s="241" t="s">
        <v>84</v>
      </c>
      <c r="AY150" s="14" t="s">
        <v>127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4" t="s">
        <v>82</v>
      </c>
      <c r="BK150" s="242">
        <f>ROUND(I150*H150,2)</f>
        <v>0</v>
      </c>
      <c r="BL150" s="14" t="s">
        <v>133</v>
      </c>
      <c r="BM150" s="241" t="s">
        <v>178</v>
      </c>
    </row>
    <row r="151" spans="1:65" s="2" customFormat="1" ht="16.5" customHeight="1">
      <c r="A151" s="35"/>
      <c r="B151" s="36"/>
      <c r="C151" s="229" t="s">
        <v>179</v>
      </c>
      <c r="D151" s="229" t="s">
        <v>129</v>
      </c>
      <c r="E151" s="230" t="s">
        <v>180</v>
      </c>
      <c r="F151" s="231" t="s">
        <v>181</v>
      </c>
      <c r="G151" s="232" t="s">
        <v>182</v>
      </c>
      <c r="H151" s="233">
        <v>0.097</v>
      </c>
      <c r="I151" s="234"/>
      <c r="J151" s="235">
        <f>ROUND(I151*H151,2)</f>
        <v>0</v>
      </c>
      <c r="K151" s="236"/>
      <c r="L151" s="41"/>
      <c r="M151" s="237" t="s">
        <v>1</v>
      </c>
      <c r="N151" s="238" t="s">
        <v>39</v>
      </c>
      <c r="O151" s="88"/>
      <c r="P151" s="239">
        <f>O151*H151</f>
        <v>0</v>
      </c>
      <c r="Q151" s="239">
        <v>1.06277</v>
      </c>
      <c r="R151" s="239">
        <f>Q151*H151</f>
        <v>0.10308869</v>
      </c>
      <c r="S151" s="239">
        <v>0</v>
      </c>
      <c r="T151" s="24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1" t="s">
        <v>133</v>
      </c>
      <c r="AT151" s="241" t="s">
        <v>129</v>
      </c>
      <c r="AU151" s="241" t="s">
        <v>84</v>
      </c>
      <c r="AY151" s="14" t="s">
        <v>127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4" t="s">
        <v>82</v>
      </c>
      <c r="BK151" s="242">
        <f>ROUND(I151*H151,2)</f>
        <v>0</v>
      </c>
      <c r="BL151" s="14" t="s">
        <v>133</v>
      </c>
      <c r="BM151" s="241" t="s">
        <v>183</v>
      </c>
    </row>
    <row r="152" spans="1:63" s="12" customFormat="1" ht="22.8" customHeight="1">
      <c r="A152" s="12"/>
      <c r="B152" s="213"/>
      <c r="C152" s="214"/>
      <c r="D152" s="215" t="s">
        <v>73</v>
      </c>
      <c r="E152" s="227" t="s">
        <v>138</v>
      </c>
      <c r="F152" s="227" t="s">
        <v>184</v>
      </c>
      <c r="G152" s="214"/>
      <c r="H152" s="214"/>
      <c r="I152" s="217"/>
      <c r="J152" s="228">
        <f>BK152</f>
        <v>0</v>
      </c>
      <c r="K152" s="214"/>
      <c r="L152" s="219"/>
      <c r="M152" s="220"/>
      <c r="N152" s="221"/>
      <c r="O152" s="221"/>
      <c r="P152" s="222">
        <f>SUM(P153:P154)</f>
        <v>0</v>
      </c>
      <c r="Q152" s="221"/>
      <c r="R152" s="222">
        <f>SUM(R153:R154)</f>
        <v>46.005103000000005</v>
      </c>
      <c r="S152" s="221"/>
      <c r="T152" s="223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4" t="s">
        <v>82</v>
      </c>
      <c r="AT152" s="225" t="s">
        <v>73</v>
      </c>
      <c r="AU152" s="225" t="s">
        <v>82</v>
      </c>
      <c r="AY152" s="224" t="s">
        <v>127</v>
      </c>
      <c r="BK152" s="226">
        <f>SUM(BK153:BK154)</f>
        <v>0</v>
      </c>
    </row>
    <row r="153" spans="1:65" s="2" customFormat="1" ht="24" customHeight="1">
      <c r="A153" s="35"/>
      <c r="B153" s="36"/>
      <c r="C153" s="229" t="s">
        <v>185</v>
      </c>
      <c r="D153" s="229" t="s">
        <v>129</v>
      </c>
      <c r="E153" s="230" t="s">
        <v>186</v>
      </c>
      <c r="F153" s="231" t="s">
        <v>187</v>
      </c>
      <c r="G153" s="232" t="s">
        <v>132</v>
      </c>
      <c r="H153" s="233">
        <v>15.513</v>
      </c>
      <c r="I153" s="234"/>
      <c r="J153" s="235">
        <f>ROUND(I153*H153,2)</f>
        <v>0</v>
      </c>
      <c r="K153" s="236"/>
      <c r="L153" s="41"/>
      <c r="M153" s="237" t="s">
        <v>1</v>
      </c>
      <c r="N153" s="238" t="s">
        <v>39</v>
      </c>
      <c r="O153" s="88"/>
      <c r="P153" s="239">
        <f>O153*H153</f>
        <v>0</v>
      </c>
      <c r="Q153" s="239">
        <v>1.6285</v>
      </c>
      <c r="R153" s="239">
        <f>Q153*H153</f>
        <v>25.2629205</v>
      </c>
      <c r="S153" s="239">
        <v>0</v>
      </c>
      <c r="T153" s="24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1" t="s">
        <v>133</v>
      </c>
      <c r="AT153" s="241" t="s">
        <v>129</v>
      </c>
      <c r="AU153" s="241" t="s">
        <v>84</v>
      </c>
      <c r="AY153" s="14" t="s">
        <v>127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4" t="s">
        <v>82</v>
      </c>
      <c r="BK153" s="242">
        <f>ROUND(I153*H153,2)</f>
        <v>0</v>
      </c>
      <c r="BL153" s="14" t="s">
        <v>133</v>
      </c>
      <c r="BM153" s="241" t="s">
        <v>188</v>
      </c>
    </row>
    <row r="154" spans="1:65" s="2" customFormat="1" ht="24" customHeight="1">
      <c r="A154" s="35"/>
      <c r="B154" s="36"/>
      <c r="C154" s="229" t="s">
        <v>8</v>
      </c>
      <c r="D154" s="229" t="s">
        <v>129</v>
      </c>
      <c r="E154" s="230" t="s">
        <v>189</v>
      </c>
      <c r="F154" s="231" t="s">
        <v>190</v>
      </c>
      <c r="G154" s="232" t="s">
        <v>132</v>
      </c>
      <c r="H154" s="233">
        <v>12.475</v>
      </c>
      <c r="I154" s="234"/>
      <c r="J154" s="235">
        <f>ROUND(I154*H154,2)</f>
        <v>0</v>
      </c>
      <c r="K154" s="236"/>
      <c r="L154" s="41"/>
      <c r="M154" s="237" t="s">
        <v>1</v>
      </c>
      <c r="N154" s="238" t="s">
        <v>39</v>
      </c>
      <c r="O154" s="88"/>
      <c r="P154" s="239">
        <f>O154*H154</f>
        <v>0</v>
      </c>
      <c r="Q154" s="239">
        <v>1.6627</v>
      </c>
      <c r="R154" s="239">
        <f>Q154*H154</f>
        <v>20.742182500000002</v>
      </c>
      <c r="S154" s="239">
        <v>0</v>
      </c>
      <c r="T154" s="24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1" t="s">
        <v>133</v>
      </c>
      <c r="AT154" s="241" t="s">
        <v>129</v>
      </c>
      <c r="AU154" s="241" t="s">
        <v>84</v>
      </c>
      <c r="AY154" s="14" t="s">
        <v>127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4" t="s">
        <v>82</v>
      </c>
      <c r="BK154" s="242">
        <f>ROUND(I154*H154,2)</f>
        <v>0</v>
      </c>
      <c r="BL154" s="14" t="s">
        <v>133</v>
      </c>
      <c r="BM154" s="241" t="s">
        <v>191</v>
      </c>
    </row>
    <row r="155" spans="1:63" s="12" customFormat="1" ht="22.8" customHeight="1">
      <c r="A155" s="12"/>
      <c r="B155" s="213"/>
      <c r="C155" s="214"/>
      <c r="D155" s="215" t="s">
        <v>73</v>
      </c>
      <c r="E155" s="227" t="s">
        <v>133</v>
      </c>
      <c r="F155" s="227" t="s">
        <v>192</v>
      </c>
      <c r="G155" s="214"/>
      <c r="H155" s="214"/>
      <c r="I155" s="217"/>
      <c r="J155" s="228">
        <f>BK155</f>
        <v>0</v>
      </c>
      <c r="K155" s="214"/>
      <c r="L155" s="219"/>
      <c r="M155" s="220"/>
      <c r="N155" s="221"/>
      <c r="O155" s="221"/>
      <c r="P155" s="222">
        <f>P156</f>
        <v>0</v>
      </c>
      <c r="Q155" s="221"/>
      <c r="R155" s="222">
        <f>R156</f>
        <v>3.7891588000000005</v>
      </c>
      <c r="S155" s="221"/>
      <c r="T155" s="223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4" t="s">
        <v>82</v>
      </c>
      <c r="AT155" s="225" t="s">
        <v>73</v>
      </c>
      <c r="AU155" s="225" t="s">
        <v>82</v>
      </c>
      <c r="AY155" s="224" t="s">
        <v>127</v>
      </c>
      <c r="BK155" s="226">
        <f>BK156</f>
        <v>0</v>
      </c>
    </row>
    <row r="156" spans="1:65" s="2" customFormat="1" ht="24" customHeight="1">
      <c r="A156" s="35"/>
      <c r="B156" s="36"/>
      <c r="C156" s="229" t="s">
        <v>193</v>
      </c>
      <c r="D156" s="229" t="s">
        <v>129</v>
      </c>
      <c r="E156" s="230" t="s">
        <v>194</v>
      </c>
      <c r="F156" s="231" t="s">
        <v>195</v>
      </c>
      <c r="G156" s="232" t="s">
        <v>152</v>
      </c>
      <c r="H156" s="233">
        <v>6.58</v>
      </c>
      <c r="I156" s="234"/>
      <c r="J156" s="235">
        <f>ROUND(I156*H156,2)</f>
        <v>0</v>
      </c>
      <c r="K156" s="236"/>
      <c r="L156" s="41"/>
      <c r="M156" s="237" t="s">
        <v>1</v>
      </c>
      <c r="N156" s="238" t="s">
        <v>39</v>
      </c>
      <c r="O156" s="88"/>
      <c r="P156" s="239">
        <f>O156*H156</f>
        <v>0</v>
      </c>
      <c r="Q156" s="239">
        <v>0.57586</v>
      </c>
      <c r="R156" s="239">
        <f>Q156*H156</f>
        <v>3.7891588000000005</v>
      </c>
      <c r="S156" s="239">
        <v>0</v>
      </c>
      <c r="T156" s="24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1" t="s">
        <v>133</v>
      </c>
      <c r="AT156" s="241" t="s">
        <v>129</v>
      </c>
      <c r="AU156" s="241" t="s">
        <v>84</v>
      </c>
      <c r="AY156" s="14" t="s">
        <v>127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4" t="s">
        <v>82</v>
      </c>
      <c r="BK156" s="242">
        <f>ROUND(I156*H156,2)</f>
        <v>0</v>
      </c>
      <c r="BL156" s="14" t="s">
        <v>133</v>
      </c>
      <c r="BM156" s="241" t="s">
        <v>196</v>
      </c>
    </row>
    <row r="157" spans="1:63" s="12" customFormat="1" ht="22.8" customHeight="1">
      <c r="A157" s="12"/>
      <c r="B157" s="213"/>
      <c r="C157" s="214"/>
      <c r="D157" s="215" t="s">
        <v>73</v>
      </c>
      <c r="E157" s="227" t="s">
        <v>149</v>
      </c>
      <c r="F157" s="227" t="s">
        <v>197</v>
      </c>
      <c r="G157" s="214"/>
      <c r="H157" s="214"/>
      <c r="I157" s="217"/>
      <c r="J157" s="228">
        <f>BK157</f>
        <v>0</v>
      </c>
      <c r="K157" s="214"/>
      <c r="L157" s="219"/>
      <c r="M157" s="220"/>
      <c r="N157" s="221"/>
      <c r="O157" s="221"/>
      <c r="P157" s="222">
        <f>SUM(P158:P160)</f>
        <v>0</v>
      </c>
      <c r="Q157" s="221"/>
      <c r="R157" s="222">
        <f>SUM(R158:R160)</f>
        <v>1.5845000000000002</v>
      </c>
      <c r="S157" s="221"/>
      <c r="T157" s="223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4" t="s">
        <v>82</v>
      </c>
      <c r="AT157" s="225" t="s">
        <v>73</v>
      </c>
      <c r="AU157" s="225" t="s">
        <v>82</v>
      </c>
      <c r="AY157" s="224" t="s">
        <v>127</v>
      </c>
      <c r="BK157" s="226">
        <f>SUM(BK158:BK160)</f>
        <v>0</v>
      </c>
    </row>
    <row r="158" spans="1:65" s="2" customFormat="1" ht="24" customHeight="1">
      <c r="A158" s="35"/>
      <c r="B158" s="36"/>
      <c r="C158" s="229" t="s">
        <v>198</v>
      </c>
      <c r="D158" s="229" t="s">
        <v>129</v>
      </c>
      <c r="E158" s="230" t="s">
        <v>199</v>
      </c>
      <c r="F158" s="231" t="s">
        <v>200</v>
      </c>
      <c r="G158" s="232" t="s">
        <v>152</v>
      </c>
      <c r="H158" s="233">
        <v>63.38</v>
      </c>
      <c r="I158" s="234"/>
      <c r="J158" s="235">
        <f>ROUND(I158*H158,2)</f>
        <v>0</v>
      </c>
      <c r="K158" s="236"/>
      <c r="L158" s="41"/>
      <c r="M158" s="237" t="s">
        <v>1</v>
      </c>
      <c r="N158" s="238" t="s">
        <v>39</v>
      </c>
      <c r="O158" s="88"/>
      <c r="P158" s="239">
        <f>O158*H158</f>
        <v>0</v>
      </c>
      <c r="Q158" s="239">
        <v>0.025</v>
      </c>
      <c r="R158" s="239">
        <f>Q158*H158</f>
        <v>1.5845000000000002</v>
      </c>
      <c r="S158" s="239">
        <v>0</v>
      </c>
      <c r="T158" s="24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1" t="s">
        <v>133</v>
      </c>
      <c r="AT158" s="241" t="s">
        <v>129</v>
      </c>
      <c r="AU158" s="241" t="s">
        <v>84</v>
      </c>
      <c r="AY158" s="14" t="s">
        <v>127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4" t="s">
        <v>82</v>
      </c>
      <c r="BK158" s="242">
        <f>ROUND(I158*H158,2)</f>
        <v>0</v>
      </c>
      <c r="BL158" s="14" t="s">
        <v>133</v>
      </c>
      <c r="BM158" s="241" t="s">
        <v>201</v>
      </c>
    </row>
    <row r="159" spans="1:65" s="2" customFormat="1" ht="24" customHeight="1">
      <c r="A159" s="35"/>
      <c r="B159" s="36"/>
      <c r="C159" s="229" t="s">
        <v>202</v>
      </c>
      <c r="D159" s="229" t="s">
        <v>129</v>
      </c>
      <c r="E159" s="230" t="s">
        <v>203</v>
      </c>
      <c r="F159" s="231" t="s">
        <v>204</v>
      </c>
      <c r="G159" s="232" t="s">
        <v>152</v>
      </c>
      <c r="H159" s="233">
        <v>5.74</v>
      </c>
      <c r="I159" s="234"/>
      <c r="J159" s="235">
        <f>ROUND(I159*H159,2)</f>
        <v>0</v>
      </c>
      <c r="K159" s="236"/>
      <c r="L159" s="41"/>
      <c r="M159" s="237" t="s">
        <v>1</v>
      </c>
      <c r="N159" s="238" t="s">
        <v>39</v>
      </c>
      <c r="O159" s="88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1" t="s">
        <v>133</v>
      </c>
      <c r="AT159" s="241" t="s">
        <v>129</v>
      </c>
      <c r="AU159" s="241" t="s">
        <v>84</v>
      </c>
      <c r="AY159" s="14" t="s">
        <v>127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4" t="s">
        <v>82</v>
      </c>
      <c r="BK159" s="242">
        <f>ROUND(I159*H159,2)</f>
        <v>0</v>
      </c>
      <c r="BL159" s="14" t="s">
        <v>133</v>
      </c>
      <c r="BM159" s="241" t="s">
        <v>205</v>
      </c>
    </row>
    <row r="160" spans="1:65" s="2" customFormat="1" ht="16.5" customHeight="1">
      <c r="A160" s="35"/>
      <c r="B160" s="36"/>
      <c r="C160" s="229" t="s">
        <v>206</v>
      </c>
      <c r="D160" s="229" t="s">
        <v>129</v>
      </c>
      <c r="E160" s="230" t="s">
        <v>207</v>
      </c>
      <c r="F160" s="231" t="s">
        <v>208</v>
      </c>
      <c r="G160" s="232" t="s">
        <v>152</v>
      </c>
      <c r="H160" s="233">
        <v>10.078</v>
      </c>
      <c r="I160" s="234"/>
      <c r="J160" s="235">
        <f>ROUND(I160*H160,2)</f>
        <v>0</v>
      </c>
      <c r="K160" s="236"/>
      <c r="L160" s="41"/>
      <c r="M160" s="237" t="s">
        <v>1</v>
      </c>
      <c r="N160" s="238" t="s">
        <v>39</v>
      </c>
      <c r="O160" s="88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1" t="s">
        <v>133</v>
      </c>
      <c r="AT160" s="241" t="s">
        <v>129</v>
      </c>
      <c r="AU160" s="241" t="s">
        <v>84</v>
      </c>
      <c r="AY160" s="14" t="s">
        <v>127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4" t="s">
        <v>82</v>
      </c>
      <c r="BK160" s="242">
        <f>ROUND(I160*H160,2)</f>
        <v>0</v>
      </c>
      <c r="BL160" s="14" t="s">
        <v>133</v>
      </c>
      <c r="BM160" s="241" t="s">
        <v>209</v>
      </c>
    </row>
    <row r="161" spans="1:63" s="12" customFormat="1" ht="22.8" customHeight="1">
      <c r="A161" s="12"/>
      <c r="B161" s="213"/>
      <c r="C161" s="214"/>
      <c r="D161" s="215" t="s">
        <v>73</v>
      </c>
      <c r="E161" s="227" t="s">
        <v>163</v>
      </c>
      <c r="F161" s="227" t="s">
        <v>210</v>
      </c>
      <c r="G161" s="214"/>
      <c r="H161" s="214"/>
      <c r="I161" s="217"/>
      <c r="J161" s="228">
        <f>BK161</f>
        <v>0</v>
      </c>
      <c r="K161" s="214"/>
      <c r="L161" s="219"/>
      <c r="M161" s="220"/>
      <c r="N161" s="221"/>
      <c r="O161" s="221"/>
      <c r="P161" s="222">
        <f>SUM(P162:P165)</f>
        <v>0</v>
      </c>
      <c r="Q161" s="221"/>
      <c r="R161" s="222">
        <f>SUM(R162:R165)</f>
        <v>0.0004468</v>
      </c>
      <c r="S161" s="221"/>
      <c r="T161" s="223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4" t="s">
        <v>82</v>
      </c>
      <c r="AT161" s="225" t="s">
        <v>73</v>
      </c>
      <c r="AU161" s="225" t="s">
        <v>82</v>
      </c>
      <c r="AY161" s="224" t="s">
        <v>127</v>
      </c>
      <c r="BK161" s="226">
        <f>SUM(BK162:BK165)</f>
        <v>0</v>
      </c>
    </row>
    <row r="162" spans="1:65" s="2" customFormat="1" ht="24" customHeight="1">
      <c r="A162" s="35"/>
      <c r="B162" s="36"/>
      <c r="C162" s="229" t="s">
        <v>211</v>
      </c>
      <c r="D162" s="229" t="s">
        <v>129</v>
      </c>
      <c r="E162" s="230" t="s">
        <v>212</v>
      </c>
      <c r="F162" s="231" t="s">
        <v>213</v>
      </c>
      <c r="G162" s="232" t="s">
        <v>152</v>
      </c>
      <c r="H162" s="233">
        <v>71.584</v>
      </c>
      <c r="I162" s="234"/>
      <c r="J162" s="235">
        <f>ROUND(I162*H162,2)</f>
        <v>0</v>
      </c>
      <c r="K162" s="236"/>
      <c r="L162" s="41"/>
      <c r="M162" s="237" t="s">
        <v>1</v>
      </c>
      <c r="N162" s="238" t="s">
        <v>39</v>
      </c>
      <c r="O162" s="88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1" t="s">
        <v>133</v>
      </c>
      <c r="AT162" s="241" t="s">
        <v>129</v>
      </c>
      <c r="AU162" s="241" t="s">
        <v>84</v>
      </c>
      <c r="AY162" s="14" t="s">
        <v>127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4" t="s">
        <v>82</v>
      </c>
      <c r="BK162" s="242">
        <f>ROUND(I162*H162,2)</f>
        <v>0</v>
      </c>
      <c r="BL162" s="14" t="s">
        <v>133</v>
      </c>
      <c r="BM162" s="241" t="s">
        <v>214</v>
      </c>
    </row>
    <row r="163" spans="1:65" s="2" customFormat="1" ht="24" customHeight="1">
      <c r="A163" s="35"/>
      <c r="B163" s="36"/>
      <c r="C163" s="229" t="s">
        <v>7</v>
      </c>
      <c r="D163" s="229" t="s">
        <v>129</v>
      </c>
      <c r="E163" s="230" t="s">
        <v>215</v>
      </c>
      <c r="F163" s="231" t="s">
        <v>216</v>
      </c>
      <c r="G163" s="232" t="s">
        <v>152</v>
      </c>
      <c r="H163" s="233">
        <v>1431.68</v>
      </c>
      <c r="I163" s="234"/>
      <c r="J163" s="235">
        <f>ROUND(I163*H163,2)</f>
        <v>0</v>
      </c>
      <c r="K163" s="236"/>
      <c r="L163" s="41"/>
      <c r="M163" s="237" t="s">
        <v>1</v>
      </c>
      <c r="N163" s="238" t="s">
        <v>39</v>
      </c>
      <c r="O163" s="88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1" t="s">
        <v>133</v>
      </c>
      <c r="AT163" s="241" t="s">
        <v>129</v>
      </c>
      <c r="AU163" s="241" t="s">
        <v>84</v>
      </c>
      <c r="AY163" s="14" t="s">
        <v>127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4" t="s">
        <v>82</v>
      </c>
      <c r="BK163" s="242">
        <f>ROUND(I163*H163,2)</f>
        <v>0</v>
      </c>
      <c r="BL163" s="14" t="s">
        <v>133</v>
      </c>
      <c r="BM163" s="241" t="s">
        <v>217</v>
      </c>
    </row>
    <row r="164" spans="1:65" s="2" customFormat="1" ht="24" customHeight="1">
      <c r="A164" s="35"/>
      <c r="B164" s="36"/>
      <c r="C164" s="229" t="s">
        <v>218</v>
      </c>
      <c r="D164" s="229" t="s">
        <v>129</v>
      </c>
      <c r="E164" s="230" t="s">
        <v>219</v>
      </c>
      <c r="F164" s="231" t="s">
        <v>220</v>
      </c>
      <c r="G164" s="232" t="s">
        <v>152</v>
      </c>
      <c r="H164" s="233">
        <v>71.584</v>
      </c>
      <c r="I164" s="234"/>
      <c r="J164" s="235">
        <f>ROUND(I164*H164,2)</f>
        <v>0</v>
      </c>
      <c r="K164" s="236"/>
      <c r="L164" s="41"/>
      <c r="M164" s="237" t="s">
        <v>1</v>
      </c>
      <c r="N164" s="238" t="s">
        <v>39</v>
      </c>
      <c r="O164" s="88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1" t="s">
        <v>133</v>
      </c>
      <c r="AT164" s="241" t="s">
        <v>129</v>
      </c>
      <c r="AU164" s="241" t="s">
        <v>84</v>
      </c>
      <c r="AY164" s="14" t="s">
        <v>127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4" t="s">
        <v>82</v>
      </c>
      <c r="BK164" s="242">
        <f>ROUND(I164*H164,2)</f>
        <v>0</v>
      </c>
      <c r="BL164" s="14" t="s">
        <v>133</v>
      </c>
      <c r="BM164" s="241" t="s">
        <v>221</v>
      </c>
    </row>
    <row r="165" spans="1:65" s="2" customFormat="1" ht="24" customHeight="1">
      <c r="A165" s="35"/>
      <c r="B165" s="36"/>
      <c r="C165" s="229" t="s">
        <v>222</v>
      </c>
      <c r="D165" s="229" t="s">
        <v>129</v>
      </c>
      <c r="E165" s="230" t="s">
        <v>223</v>
      </c>
      <c r="F165" s="231" t="s">
        <v>224</v>
      </c>
      <c r="G165" s="232" t="s">
        <v>152</v>
      </c>
      <c r="H165" s="233">
        <v>11.17</v>
      </c>
      <c r="I165" s="234"/>
      <c r="J165" s="235">
        <f>ROUND(I165*H165,2)</f>
        <v>0</v>
      </c>
      <c r="K165" s="236"/>
      <c r="L165" s="41"/>
      <c r="M165" s="237" t="s">
        <v>1</v>
      </c>
      <c r="N165" s="238" t="s">
        <v>39</v>
      </c>
      <c r="O165" s="88"/>
      <c r="P165" s="239">
        <f>O165*H165</f>
        <v>0</v>
      </c>
      <c r="Q165" s="239">
        <v>4E-05</v>
      </c>
      <c r="R165" s="239">
        <f>Q165*H165</f>
        <v>0.0004468</v>
      </c>
      <c r="S165" s="239">
        <v>0</v>
      </c>
      <c r="T165" s="24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1" t="s">
        <v>133</v>
      </c>
      <c r="AT165" s="241" t="s">
        <v>129</v>
      </c>
      <c r="AU165" s="241" t="s">
        <v>84</v>
      </c>
      <c r="AY165" s="14" t="s">
        <v>127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4" t="s">
        <v>82</v>
      </c>
      <c r="BK165" s="242">
        <f>ROUND(I165*H165,2)</f>
        <v>0</v>
      </c>
      <c r="BL165" s="14" t="s">
        <v>133</v>
      </c>
      <c r="BM165" s="241" t="s">
        <v>225</v>
      </c>
    </row>
    <row r="166" spans="1:63" s="12" customFormat="1" ht="22.8" customHeight="1">
      <c r="A166" s="12"/>
      <c r="B166" s="213"/>
      <c r="C166" s="214"/>
      <c r="D166" s="215" t="s">
        <v>73</v>
      </c>
      <c r="E166" s="227" t="s">
        <v>226</v>
      </c>
      <c r="F166" s="227" t="s">
        <v>227</v>
      </c>
      <c r="G166" s="214"/>
      <c r="H166" s="214"/>
      <c r="I166" s="217"/>
      <c r="J166" s="228">
        <f>BK166</f>
        <v>0</v>
      </c>
      <c r="K166" s="214"/>
      <c r="L166" s="219"/>
      <c r="M166" s="220"/>
      <c r="N166" s="221"/>
      <c r="O166" s="221"/>
      <c r="P166" s="222">
        <f>SUM(P167:P177)</f>
        <v>0</v>
      </c>
      <c r="Q166" s="221"/>
      <c r="R166" s="222">
        <f>SUM(R167:R177)</f>
        <v>0.88363</v>
      </c>
      <c r="S166" s="221"/>
      <c r="T166" s="223">
        <f>SUM(T167:T177)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4" t="s">
        <v>82</v>
      </c>
      <c r="AT166" s="225" t="s">
        <v>73</v>
      </c>
      <c r="AU166" s="225" t="s">
        <v>82</v>
      </c>
      <c r="AY166" s="224" t="s">
        <v>127</v>
      </c>
      <c r="BK166" s="226">
        <f>SUM(BK167:BK177)</f>
        <v>0</v>
      </c>
    </row>
    <row r="167" spans="1:65" s="2" customFormat="1" ht="16.5" customHeight="1">
      <c r="A167" s="35"/>
      <c r="B167" s="36"/>
      <c r="C167" s="229" t="s">
        <v>228</v>
      </c>
      <c r="D167" s="229" t="s">
        <v>129</v>
      </c>
      <c r="E167" s="230" t="s">
        <v>229</v>
      </c>
      <c r="F167" s="231" t="s">
        <v>230</v>
      </c>
      <c r="G167" s="232" t="s">
        <v>231</v>
      </c>
      <c r="H167" s="233">
        <v>1</v>
      </c>
      <c r="I167" s="234"/>
      <c r="J167" s="235">
        <f>ROUND(I167*H167,2)</f>
        <v>0</v>
      </c>
      <c r="K167" s="236"/>
      <c r="L167" s="41"/>
      <c r="M167" s="237" t="s">
        <v>1</v>
      </c>
      <c r="N167" s="238" t="s">
        <v>39</v>
      </c>
      <c r="O167" s="88"/>
      <c r="P167" s="239">
        <f>O167*H167</f>
        <v>0</v>
      </c>
      <c r="Q167" s="239">
        <v>0.08033</v>
      </c>
      <c r="R167" s="239">
        <f>Q167*H167</f>
        <v>0.08033</v>
      </c>
      <c r="S167" s="239">
        <v>0</v>
      </c>
      <c r="T167" s="24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1" t="s">
        <v>133</v>
      </c>
      <c r="AT167" s="241" t="s">
        <v>129</v>
      </c>
      <c r="AU167" s="241" t="s">
        <v>84</v>
      </c>
      <c r="AY167" s="14" t="s">
        <v>127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4" t="s">
        <v>82</v>
      </c>
      <c r="BK167" s="242">
        <f>ROUND(I167*H167,2)</f>
        <v>0</v>
      </c>
      <c r="BL167" s="14" t="s">
        <v>133</v>
      </c>
      <c r="BM167" s="241" t="s">
        <v>232</v>
      </c>
    </row>
    <row r="168" spans="1:65" s="2" customFormat="1" ht="24" customHeight="1">
      <c r="A168" s="35"/>
      <c r="B168" s="36"/>
      <c r="C168" s="229" t="s">
        <v>233</v>
      </c>
      <c r="D168" s="229" t="s">
        <v>129</v>
      </c>
      <c r="E168" s="230" t="s">
        <v>234</v>
      </c>
      <c r="F168" s="231" t="s">
        <v>235</v>
      </c>
      <c r="G168" s="232" t="s">
        <v>231</v>
      </c>
      <c r="H168" s="233">
        <v>1</v>
      </c>
      <c r="I168" s="234"/>
      <c r="J168" s="235">
        <f>ROUND(I168*H168,2)</f>
        <v>0</v>
      </c>
      <c r="K168" s="236"/>
      <c r="L168" s="41"/>
      <c r="M168" s="237" t="s">
        <v>1</v>
      </c>
      <c r="N168" s="238" t="s">
        <v>39</v>
      </c>
      <c r="O168" s="88"/>
      <c r="P168" s="239">
        <f>O168*H168</f>
        <v>0</v>
      </c>
      <c r="Q168" s="239">
        <v>0.08033</v>
      </c>
      <c r="R168" s="239">
        <f>Q168*H168</f>
        <v>0.08033</v>
      </c>
      <c r="S168" s="239">
        <v>0</v>
      </c>
      <c r="T168" s="24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1" t="s">
        <v>133</v>
      </c>
      <c r="AT168" s="241" t="s">
        <v>129</v>
      </c>
      <c r="AU168" s="241" t="s">
        <v>84</v>
      </c>
      <c r="AY168" s="14" t="s">
        <v>127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4" t="s">
        <v>82</v>
      </c>
      <c r="BK168" s="242">
        <f>ROUND(I168*H168,2)</f>
        <v>0</v>
      </c>
      <c r="BL168" s="14" t="s">
        <v>133</v>
      </c>
      <c r="BM168" s="241" t="s">
        <v>236</v>
      </c>
    </row>
    <row r="169" spans="1:65" s="2" customFormat="1" ht="24" customHeight="1">
      <c r="A169" s="35"/>
      <c r="B169" s="36"/>
      <c r="C169" s="229" t="s">
        <v>237</v>
      </c>
      <c r="D169" s="229" t="s">
        <v>129</v>
      </c>
      <c r="E169" s="230" t="s">
        <v>238</v>
      </c>
      <c r="F169" s="231" t="s">
        <v>239</v>
      </c>
      <c r="G169" s="232" t="s">
        <v>231</v>
      </c>
      <c r="H169" s="233">
        <v>1</v>
      </c>
      <c r="I169" s="234"/>
      <c r="J169" s="235">
        <f>ROUND(I169*H169,2)</f>
        <v>0</v>
      </c>
      <c r="K169" s="236"/>
      <c r="L169" s="41"/>
      <c r="M169" s="237" t="s">
        <v>1</v>
      </c>
      <c r="N169" s="238" t="s">
        <v>39</v>
      </c>
      <c r="O169" s="88"/>
      <c r="P169" s="239">
        <f>O169*H169</f>
        <v>0</v>
      </c>
      <c r="Q169" s="239">
        <v>0.08033</v>
      </c>
      <c r="R169" s="239">
        <f>Q169*H169</f>
        <v>0.08033</v>
      </c>
      <c r="S169" s="239">
        <v>0</v>
      </c>
      <c r="T169" s="24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1" t="s">
        <v>133</v>
      </c>
      <c r="AT169" s="241" t="s">
        <v>129</v>
      </c>
      <c r="AU169" s="241" t="s">
        <v>84</v>
      </c>
      <c r="AY169" s="14" t="s">
        <v>127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4" t="s">
        <v>82</v>
      </c>
      <c r="BK169" s="242">
        <f>ROUND(I169*H169,2)</f>
        <v>0</v>
      </c>
      <c r="BL169" s="14" t="s">
        <v>133</v>
      </c>
      <c r="BM169" s="241" t="s">
        <v>240</v>
      </c>
    </row>
    <row r="170" spans="1:65" s="2" customFormat="1" ht="24" customHeight="1">
      <c r="A170" s="35"/>
      <c r="B170" s="36"/>
      <c r="C170" s="229" t="s">
        <v>241</v>
      </c>
      <c r="D170" s="229" t="s">
        <v>129</v>
      </c>
      <c r="E170" s="230" t="s">
        <v>242</v>
      </c>
      <c r="F170" s="231" t="s">
        <v>243</v>
      </c>
      <c r="G170" s="232" t="s">
        <v>231</v>
      </c>
      <c r="H170" s="233">
        <v>1</v>
      </c>
      <c r="I170" s="234"/>
      <c r="J170" s="235">
        <f>ROUND(I170*H170,2)</f>
        <v>0</v>
      </c>
      <c r="K170" s="236"/>
      <c r="L170" s="41"/>
      <c r="M170" s="237" t="s">
        <v>1</v>
      </c>
      <c r="N170" s="238" t="s">
        <v>39</v>
      </c>
      <c r="O170" s="88"/>
      <c r="P170" s="239">
        <f>O170*H170</f>
        <v>0</v>
      </c>
      <c r="Q170" s="239">
        <v>0.08033</v>
      </c>
      <c r="R170" s="239">
        <f>Q170*H170</f>
        <v>0.08033</v>
      </c>
      <c r="S170" s="239">
        <v>0</v>
      </c>
      <c r="T170" s="24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1" t="s">
        <v>133</v>
      </c>
      <c r="AT170" s="241" t="s">
        <v>129</v>
      </c>
      <c r="AU170" s="241" t="s">
        <v>84</v>
      </c>
      <c r="AY170" s="14" t="s">
        <v>127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4" t="s">
        <v>82</v>
      </c>
      <c r="BK170" s="242">
        <f>ROUND(I170*H170,2)</f>
        <v>0</v>
      </c>
      <c r="BL170" s="14" t="s">
        <v>133</v>
      </c>
      <c r="BM170" s="241" t="s">
        <v>244</v>
      </c>
    </row>
    <row r="171" spans="1:65" s="2" customFormat="1" ht="16.5" customHeight="1">
      <c r="A171" s="35"/>
      <c r="B171" s="36"/>
      <c r="C171" s="229" t="s">
        <v>245</v>
      </c>
      <c r="D171" s="229" t="s">
        <v>129</v>
      </c>
      <c r="E171" s="230" t="s">
        <v>246</v>
      </c>
      <c r="F171" s="231" t="s">
        <v>247</v>
      </c>
      <c r="G171" s="232" t="s">
        <v>231</v>
      </c>
      <c r="H171" s="233">
        <v>1</v>
      </c>
      <c r="I171" s="234"/>
      <c r="J171" s="235">
        <f>ROUND(I171*H171,2)</f>
        <v>0</v>
      </c>
      <c r="K171" s="236"/>
      <c r="L171" s="41"/>
      <c r="M171" s="237" t="s">
        <v>1</v>
      </c>
      <c r="N171" s="238" t="s">
        <v>39</v>
      </c>
      <c r="O171" s="88"/>
      <c r="P171" s="239">
        <f>O171*H171</f>
        <v>0</v>
      </c>
      <c r="Q171" s="239">
        <v>0.08033</v>
      </c>
      <c r="R171" s="239">
        <f>Q171*H171</f>
        <v>0.08033</v>
      </c>
      <c r="S171" s="239">
        <v>0</v>
      </c>
      <c r="T171" s="24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1" t="s">
        <v>133</v>
      </c>
      <c r="AT171" s="241" t="s">
        <v>129</v>
      </c>
      <c r="AU171" s="241" t="s">
        <v>84</v>
      </c>
      <c r="AY171" s="14" t="s">
        <v>127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4" t="s">
        <v>82</v>
      </c>
      <c r="BK171" s="242">
        <f>ROUND(I171*H171,2)</f>
        <v>0</v>
      </c>
      <c r="BL171" s="14" t="s">
        <v>133</v>
      </c>
      <c r="BM171" s="241" t="s">
        <v>248</v>
      </c>
    </row>
    <row r="172" spans="1:65" s="2" customFormat="1" ht="16.5" customHeight="1">
      <c r="A172" s="35"/>
      <c r="B172" s="36"/>
      <c r="C172" s="229" t="s">
        <v>249</v>
      </c>
      <c r="D172" s="229" t="s">
        <v>129</v>
      </c>
      <c r="E172" s="230" t="s">
        <v>250</v>
      </c>
      <c r="F172" s="231" t="s">
        <v>251</v>
      </c>
      <c r="G172" s="232" t="s">
        <v>231</v>
      </c>
      <c r="H172" s="233">
        <v>1</v>
      </c>
      <c r="I172" s="234"/>
      <c r="J172" s="235">
        <f>ROUND(I172*H172,2)</f>
        <v>0</v>
      </c>
      <c r="K172" s="236"/>
      <c r="L172" s="41"/>
      <c r="M172" s="237" t="s">
        <v>1</v>
      </c>
      <c r="N172" s="238" t="s">
        <v>39</v>
      </c>
      <c r="O172" s="88"/>
      <c r="P172" s="239">
        <f>O172*H172</f>
        <v>0</v>
      </c>
      <c r="Q172" s="239">
        <v>0.08033</v>
      </c>
      <c r="R172" s="239">
        <f>Q172*H172</f>
        <v>0.08033</v>
      </c>
      <c r="S172" s="239">
        <v>0</v>
      </c>
      <c r="T172" s="24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1" t="s">
        <v>133</v>
      </c>
      <c r="AT172" s="241" t="s">
        <v>129</v>
      </c>
      <c r="AU172" s="241" t="s">
        <v>84</v>
      </c>
      <c r="AY172" s="14" t="s">
        <v>127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4" t="s">
        <v>82</v>
      </c>
      <c r="BK172" s="242">
        <f>ROUND(I172*H172,2)</f>
        <v>0</v>
      </c>
      <c r="BL172" s="14" t="s">
        <v>133</v>
      </c>
      <c r="BM172" s="241" t="s">
        <v>252</v>
      </c>
    </row>
    <row r="173" spans="1:65" s="2" customFormat="1" ht="24" customHeight="1">
      <c r="A173" s="35"/>
      <c r="B173" s="36"/>
      <c r="C173" s="229" t="s">
        <v>253</v>
      </c>
      <c r="D173" s="229" t="s">
        <v>129</v>
      </c>
      <c r="E173" s="230" t="s">
        <v>254</v>
      </c>
      <c r="F173" s="231" t="s">
        <v>255</v>
      </c>
      <c r="G173" s="232" t="s">
        <v>231</v>
      </c>
      <c r="H173" s="233">
        <v>1</v>
      </c>
      <c r="I173" s="234"/>
      <c r="J173" s="235">
        <f>ROUND(I173*H173,2)</f>
        <v>0</v>
      </c>
      <c r="K173" s="236"/>
      <c r="L173" s="41"/>
      <c r="M173" s="237" t="s">
        <v>1</v>
      </c>
      <c r="N173" s="238" t="s">
        <v>39</v>
      </c>
      <c r="O173" s="88"/>
      <c r="P173" s="239">
        <f>O173*H173</f>
        <v>0</v>
      </c>
      <c r="Q173" s="239">
        <v>0.08033</v>
      </c>
      <c r="R173" s="239">
        <f>Q173*H173</f>
        <v>0.08033</v>
      </c>
      <c r="S173" s="239">
        <v>0</v>
      </c>
      <c r="T173" s="24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1" t="s">
        <v>133</v>
      </c>
      <c r="AT173" s="241" t="s">
        <v>129</v>
      </c>
      <c r="AU173" s="241" t="s">
        <v>84</v>
      </c>
      <c r="AY173" s="14" t="s">
        <v>127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4" t="s">
        <v>82</v>
      </c>
      <c r="BK173" s="242">
        <f>ROUND(I173*H173,2)</f>
        <v>0</v>
      </c>
      <c r="BL173" s="14" t="s">
        <v>133</v>
      </c>
      <c r="BM173" s="241" t="s">
        <v>256</v>
      </c>
    </row>
    <row r="174" spans="1:65" s="2" customFormat="1" ht="16.5" customHeight="1">
      <c r="A174" s="35"/>
      <c r="B174" s="36"/>
      <c r="C174" s="229" t="s">
        <v>257</v>
      </c>
      <c r="D174" s="229" t="s">
        <v>129</v>
      </c>
      <c r="E174" s="230" t="s">
        <v>258</v>
      </c>
      <c r="F174" s="231" t="s">
        <v>259</v>
      </c>
      <c r="G174" s="232" t="s">
        <v>231</v>
      </c>
      <c r="H174" s="233">
        <v>1</v>
      </c>
      <c r="I174" s="234"/>
      <c r="J174" s="235">
        <f>ROUND(I174*H174,2)</f>
        <v>0</v>
      </c>
      <c r="K174" s="236"/>
      <c r="L174" s="41"/>
      <c r="M174" s="237" t="s">
        <v>1</v>
      </c>
      <c r="N174" s="238" t="s">
        <v>39</v>
      </c>
      <c r="O174" s="88"/>
      <c r="P174" s="239">
        <f>O174*H174</f>
        <v>0</v>
      </c>
      <c r="Q174" s="239">
        <v>0.08033</v>
      </c>
      <c r="R174" s="239">
        <f>Q174*H174</f>
        <v>0.08033</v>
      </c>
      <c r="S174" s="239">
        <v>0</v>
      </c>
      <c r="T174" s="24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1" t="s">
        <v>133</v>
      </c>
      <c r="AT174" s="241" t="s">
        <v>129</v>
      </c>
      <c r="AU174" s="241" t="s">
        <v>84</v>
      </c>
      <c r="AY174" s="14" t="s">
        <v>127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4" t="s">
        <v>82</v>
      </c>
      <c r="BK174" s="242">
        <f>ROUND(I174*H174,2)</f>
        <v>0</v>
      </c>
      <c r="BL174" s="14" t="s">
        <v>133</v>
      </c>
      <c r="BM174" s="241" t="s">
        <v>260</v>
      </c>
    </row>
    <row r="175" spans="1:65" s="2" customFormat="1" ht="16.5" customHeight="1">
      <c r="A175" s="35"/>
      <c r="B175" s="36"/>
      <c r="C175" s="229" t="s">
        <v>261</v>
      </c>
      <c r="D175" s="229" t="s">
        <v>129</v>
      </c>
      <c r="E175" s="230" t="s">
        <v>262</v>
      </c>
      <c r="F175" s="231" t="s">
        <v>263</v>
      </c>
      <c r="G175" s="232" t="s">
        <v>231</v>
      </c>
      <c r="H175" s="233">
        <v>1</v>
      </c>
      <c r="I175" s="234"/>
      <c r="J175" s="235">
        <f>ROUND(I175*H175,2)</f>
        <v>0</v>
      </c>
      <c r="K175" s="236"/>
      <c r="L175" s="41"/>
      <c r="M175" s="237" t="s">
        <v>1</v>
      </c>
      <c r="N175" s="238" t="s">
        <v>39</v>
      </c>
      <c r="O175" s="88"/>
      <c r="P175" s="239">
        <f>O175*H175</f>
        <v>0</v>
      </c>
      <c r="Q175" s="239">
        <v>0.08033</v>
      </c>
      <c r="R175" s="239">
        <f>Q175*H175</f>
        <v>0.08033</v>
      </c>
      <c r="S175" s="239">
        <v>0</v>
      </c>
      <c r="T175" s="24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1" t="s">
        <v>133</v>
      </c>
      <c r="AT175" s="241" t="s">
        <v>129</v>
      </c>
      <c r="AU175" s="241" t="s">
        <v>84</v>
      </c>
      <c r="AY175" s="14" t="s">
        <v>127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4" t="s">
        <v>82</v>
      </c>
      <c r="BK175" s="242">
        <f>ROUND(I175*H175,2)</f>
        <v>0</v>
      </c>
      <c r="BL175" s="14" t="s">
        <v>133</v>
      </c>
      <c r="BM175" s="241" t="s">
        <v>264</v>
      </c>
    </row>
    <row r="176" spans="1:65" s="2" customFormat="1" ht="16.5" customHeight="1">
      <c r="A176" s="35"/>
      <c r="B176" s="36"/>
      <c r="C176" s="229" t="s">
        <v>265</v>
      </c>
      <c r="D176" s="229" t="s">
        <v>129</v>
      </c>
      <c r="E176" s="230" t="s">
        <v>266</v>
      </c>
      <c r="F176" s="231" t="s">
        <v>267</v>
      </c>
      <c r="G176" s="232" t="s">
        <v>231</v>
      </c>
      <c r="H176" s="233">
        <v>1</v>
      </c>
      <c r="I176" s="234"/>
      <c r="J176" s="235">
        <f>ROUND(I176*H176,2)</f>
        <v>0</v>
      </c>
      <c r="K176" s="236"/>
      <c r="L176" s="41"/>
      <c r="M176" s="237" t="s">
        <v>1</v>
      </c>
      <c r="N176" s="238" t="s">
        <v>39</v>
      </c>
      <c r="O176" s="88"/>
      <c r="P176" s="239">
        <f>O176*H176</f>
        <v>0</v>
      </c>
      <c r="Q176" s="239">
        <v>0.08033</v>
      </c>
      <c r="R176" s="239">
        <f>Q176*H176</f>
        <v>0.08033</v>
      </c>
      <c r="S176" s="239">
        <v>0</v>
      </c>
      <c r="T176" s="24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1" t="s">
        <v>133</v>
      </c>
      <c r="AT176" s="241" t="s">
        <v>129</v>
      </c>
      <c r="AU176" s="241" t="s">
        <v>84</v>
      </c>
      <c r="AY176" s="14" t="s">
        <v>127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4" t="s">
        <v>82</v>
      </c>
      <c r="BK176" s="242">
        <f>ROUND(I176*H176,2)</f>
        <v>0</v>
      </c>
      <c r="BL176" s="14" t="s">
        <v>133</v>
      </c>
      <c r="BM176" s="241" t="s">
        <v>268</v>
      </c>
    </row>
    <row r="177" spans="1:65" s="2" customFormat="1" ht="16.5" customHeight="1">
      <c r="A177" s="35"/>
      <c r="B177" s="36"/>
      <c r="C177" s="229" t="s">
        <v>269</v>
      </c>
      <c r="D177" s="229" t="s">
        <v>129</v>
      </c>
      <c r="E177" s="230" t="s">
        <v>270</v>
      </c>
      <c r="F177" s="231" t="s">
        <v>271</v>
      </c>
      <c r="G177" s="232" t="s">
        <v>231</v>
      </c>
      <c r="H177" s="233">
        <v>1</v>
      </c>
      <c r="I177" s="234"/>
      <c r="J177" s="235">
        <f>ROUND(I177*H177,2)</f>
        <v>0</v>
      </c>
      <c r="K177" s="236"/>
      <c r="L177" s="41"/>
      <c r="M177" s="237" t="s">
        <v>1</v>
      </c>
      <c r="N177" s="238" t="s">
        <v>39</v>
      </c>
      <c r="O177" s="88"/>
      <c r="P177" s="239">
        <f>O177*H177</f>
        <v>0</v>
      </c>
      <c r="Q177" s="239">
        <v>0.08033</v>
      </c>
      <c r="R177" s="239">
        <f>Q177*H177</f>
        <v>0.08033</v>
      </c>
      <c r="S177" s="239">
        <v>0</v>
      </c>
      <c r="T177" s="24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1" t="s">
        <v>133</v>
      </c>
      <c r="AT177" s="241" t="s">
        <v>129</v>
      </c>
      <c r="AU177" s="241" t="s">
        <v>84</v>
      </c>
      <c r="AY177" s="14" t="s">
        <v>127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4" t="s">
        <v>82</v>
      </c>
      <c r="BK177" s="242">
        <f>ROUND(I177*H177,2)</f>
        <v>0</v>
      </c>
      <c r="BL177" s="14" t="s">
        <v>133</v>
      </c>
      <c r="BM177" s="241" t="s">
        <v>272</v>
      </c>
    </row>
    <row r="178" spans="1:63" s="12" customFormat="1" ht="22.8" customHeight="1">
      <c r="A178" s="12"/>
      <c r="B178" s="213"/>
      <c r="C178" s="214"/>
      <c r="D178" s="215" t="s">
        <v>73</v>
      </c>
      <c r="E178" s="227" t="s">
        <v>273</v>
      </c>
      <c r="F178" s="227" t="s">
        <v>274</v>
      </c>
      <c r="G178" s="214"/>
      <c r="H178" s="214"/>
      <c r="I178" s="217"/>
      <c r="J178" s="228">
        <f>BK178</f>
        <v>0</v>
      </c>
      <c r="K178" s="214"/>
      <c r="L178" s="219"/>
      <c r="M178" s="220"/>
      <c r="N178" s="221"/>
      <c r="O178" s="221"/>
      <c r="P178" s="222">
        <f>P179</f>
        <v>0</v>
      </c>
      <c r="Q178" s="221"/>
      <c r="R178" s="222">
        <f>R179</f>
        <v>0</v>
      </c>
      <c r="S178" s="221"/>
      <c r="T178" s="223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4" t="s">
        <v>82</v>
      </c>
      <c r="AT178" s="225" t="s">
        <v>73</v>
      </c>
      <c r="AU178" s="225" t="s">
        <v>82</v>
      </c>
      <c r="AY178" s="224" t="s">
        <v>127</v>
      </c>
      <c r="BK178" s="226">
        <f>BK179</f>
        <v>0</v>
      </c>
    </row>
    <row r="179" spans="1:65" s="2" customFormat="1" ht="16.5" customHeight="1">
      <c r="A179" s="35"/>
      <c r="B179" s="36"/>
      <c r="C179" s="229" t="s">
        <v>275</v>
      </c>
      <c r="D179" s="229" t="s">
        <v>129</v>
      </c>
      <c r="E179" s="230" t="s">
        <v>276</v>
      </c>
      <c r="F179" s="231" t="s">
        <v>277</v>
      </c>
      <c r="G179" s="232" t="s">
        <v>182</v>
      </c>
      <c r="H179" s="233">
        <v>87.602</v>
      </c>
      <c r="I179" s="234"/>
      <c r="J179" s="235">
        <f>ROUND(I179*H179,2)</f>
        <v>0</v>
      </c>
      <c r="K179" s="236"/>
      <c r="L179" s="41"/>
      <c r="M179" s="237" t="s">
        <v>1</v>
      </c>
      <c r="N179" s="238" t="s">
        <v>39</v>
      </c>
      <c r="O179" s="88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1" t="s">
        <v>133</v>
      </c>
      <c r="AT179" s="241" t="s">
        <v>129</v>
      </c>
      <c r="AU179" s="241" t="s">
        <v>84</v>
      </c>
      <c r="AY179" s="14" t="s">
        <v>127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4" t="s">
        <v>82</v>
      </c>
      <c r="BK179" s="242">
        <f>ROUND(I179*H179,2)</f>
        <v>0</v>
      </c>
      <c r="BL179" s="14" t="s">
        <v>133</v>
      </c>
      <c r="BM179" s="241" t="s">
        <v>278</v>
      </c>
    </row>
    <row r="180" spans="1:63" s="12" customFormat="1" ht="25.9" customHeight="1">
      <c r="A180" s="12"/>
      <c r="B180" s="213"/>
      <c r="C180" s="214"/>
      <c r="D180" s="215" t="s">
        <v>73</v>
      </c>
      <c r="E180" s="216" t="s">
        <v>279</v>
      </c>
      <c r="F180" s="216" t="s">
        <v>280</v>
      </c>
      <c r="G180" s="214"/>
      <c r="H180" s="214"/>
      <c r="I180" s="217"/>
      <c r="J180" s="218">
        <f>BK180</f>
        <v>0</v>
      </c>
      <c r="K180" s="214"/>
      <c r="L180" s="219"/>
      <c r="M180" s="220"/>
      <c r="N180" s="221"/>
      <c r="O180" s="221"/>
      <c r="P180" s="222">
        <f>P181+P185+P189+P194</f>
        <v>0</v>
      </c>
      <c r="Q180" s="221"/>
      <c r="R180" s="222">
        <f>R181+R185+R189+R194</f>
        <v>2.8224492400000005</v>
      </c>
      <c r="S180" s="221"/>
      <c r="T180" s="223">
        <f>T181+T185+T189+T194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4" t="s">
        <v>84</v>
      </c>
      <c r="AT180" s="225" t="s">
        <v>73</v>
      </c>
      <c r="AU180" s="225" t="s">
        <v>74</v>
      </c>
      <c r="AY180" s="224" t="s">
        <v>127</v>
      </c>
      <c r="BK180" s="226">
        <f>BK181+BK185+BK189+BK194</f>
        <v>0</v>
      </c>
    </row>
    <row r="181" spans="1:63" s="12" customFormat="1" ht="22.8" customHeight="1">
      <c r="A181" s="12"/>
      <c r="B181" s="213"/>
      <c r="C181" s="214"/>
      <c r="D181" s="215" t="s">
        <v>73</v>
      </c>
      <c r="E181" s="227" t="s">
        <v>281</v>
      </c>
      <c r="F181" s="227" t="s">
        <v>282</v>
      </c>
      <c r="G181" s="214"/>
      <c r="H181" s="214"/>
      <c r="I181" s="217"/>
      <c r="J181" s="228">
        <f>BK181</f>
        <v>0</v>
      </c>
      <c r="K181" s="214"/>
      <c r="L181" s="219"/>
      <c r="M181" s="220"/>
      <c r="N181" s="221"/>
      <c r="O181" s="221"/>
      <c r="P181" s="222">
        <f>SUM(P182:P184)</f>
        <v>0</v>
      </c>
      <c r="Q181" s="221"/>
      <c r="R181" s="222">
        <f>SUM(R182:R184)</f>
        <v>2.26163004</v>
      </c>
      <c r="S181" s="221"/>
      <c r="T181" s="223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4" t="s">
        <v>84</v>
      </c>
      <c r="AT181" s="225" t="s">
        <v>73</v>
      </c>
      <c r="AU181" s="225" t="s">
        <v>82</v>
      </c>
      <c r="AY181" s="224" t="s">
        <v>127</v>
      </c>
      <c r="BK181" s="226">
        <f>SUM(BK182:BK184)</f>
        <v>0</v>
      </c>
    </row>
    <row r="182" spans="1:65" s="2" customFormat="1" ht="24" customHeight="1">
      <c r="A182" s="35"/>
      <c r="B182" s="36"/>
      <c r="C182" s="229" t="s">
        <v>283</v>
      </c>
      <c r="D182" s="229" t="s">
        <v>129</v>
      </c>
      <c r="E182" s="230" t="s">
        <v>284</v>
      </c>
      <c r="F182" s="231" t="s">
        <v>285</v>
      </c>
      <c r="G182" s="232" t="s">
        <v>152</v>
      </c>
      <c r="H182" s="233">
        <v>16.188</v>
      </c>
      <c r="I182" s="234"/>
      <c r="J182" s="235">
        <f>ROUND(I182*H182,2)</f>
        <v>0</v>
      </c>
      <c r="K182" s="236"/>
      <c r="L182" s="41"/>
      <c r="M182" s="237" t="s">
        <v>1</v>
      </c>
      <c r="N182" s="238" t="s">
        <v>39</v>
      </c>
      <c r="O182" s="88"/>
      <c r="P182" s="239">
        <f>O182*H182</f>
        <v>0</v>
      </c>
      <c r="Q182" s="239">
        <v>0.13258</v>
      </c>
      <c r="R182" s="239">
        <f>Q182*H182</f>
        <v>2.14620504</v>
      </c>
      <c r="S182" s="239">
        <v>0</v>
      </c>
      <c r="T182" s="24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1" t="s">
        <v>193</v>
      </c>
      <c r="AT182" s="241" t="s">
        <v>129</v>
      </c>
      <c r="AU182" s="241" t="s">
        <v>84</v>
      </c>
      <c r="AY182" s="14" t="s">
        <v>127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4" t="s">
        <v>82</v>
      </c>
      <c r="BK182" s="242">
        <f>ROUND(I182*H182,2)</f>
        <v>0</v>
      </c>
      <c r="BL182" s="14" t="s">
        <v>193</v>
      </c>
      <c r="BM182" s="241" t="s">
        <v>286</v>
      </c>
    </row>
    <row r="183" spans="1:65" s="2" customFormat="1" ht="24" customHeight="1">
      <c r="A183" s="35"/>
      <c r="B183" s="36"/>
      <c r="C183" s="229" t="s">
        <v>287</v>
      </c>
      <c r="D183" s="229" t="s">
        <v>129</v>
      </c>
      <c r="E183" s="230" t="s">
        <v>288</v>
      </c>
      <c r="F183" s="231" t="s">
        <v>289</v>
      </c>
      <c r="G183" s="232" t="s">
        <v>290</v>
      </c>
      <c r="H183" s="233">
        <v>5.7</v>
      </c>
      <c r="I183" s="234"/>
      <c r="J183" s="235">
        <f>ROUND(I183*H183,2)</f>
        <v>0</v>
      </c>
      <c r="K183" s="236"/>
      <c r="L183" s="41"/>
      <c r="M183" s="237" t="s">
        <v>1</v>
      </c>
      <c r="N183" s="238" t="s">
        <v>39</v>
      </c>
      <c r="O183" s="88"/>
      <c r="P183" s="239">
        <f>O183*H183</f>
        <v>0</v>
      </c>
      <c r="Q183" s="239">
        <v>0.02025</v>
      </c>
      <c r="R183" s="239">
        <f>Q183*H183</f>
        <v>0.11542500000000001</v>
      </c>
      <c r="S183" s="239">
        <v>0</v>
      </c>
      <c r="T183" s="24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1" t="s">
        <v>193</v>
      </c>
      <c r="AT183" s="241" t="s">
        <v>129</v>
      </c>
      <c r="AU183" s="241" t="s">
        <v>84</v>
      </c>
      <c r="AY183" s="14" t="s">
        <v>127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4" t="s">
        <v>82</v>
      </c>
      <c r="BK183" s="242">
        <f>ROUND(I183*H183,2)</f>
        <v>0</v>
      </c>
      <c r="BL183" s="14" t="s">
        <v>193</v>
      </c>
      <c r="BM183" s="241" t="s">
        <v>291</v>
      </c>
    </row>
    <row r="184" spans="1:65" s="2" customFormat="1" ht="24" customHeight="1">
      <c r="A184" s="35"/>
      <c r="B184" s="36"/>
      <c r="C184" s="229" t="s">
        <v>292</v>
      </c>
      <c r="D184" s="229" t="s">
        <v>129</v>
      </c>
      <c r="E184" s="230" t="s">
        <v>293</v>
      </c>
      <c r="F184" s="231" t="s">
        <v>294</v>
      </c>
      <c r="G184" s="232" t="s">
        <v>295</v>
      </c>
      <c r="H184" s="243"/>
      <c r="I184" s="234"/>
      <c r="J184" s="235">
        <f>ROUND(I184*H184,2)</f>
        <v>0</v>
      </c>
      <c r="K184" s="236"/>
      <c r="L184" s="41"/>
      <c r="M184" s="237" t="s">
        <v>1</v>
      </c>
      <c r="N184" s="238" t="s">
        <v>39</v>
      </c>
      <c r="O184" s="88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1" t="s">
        <v>193</v>
      </c>
      <c r="AT184" s="241" t="s">
        <v>129</v>
      </c>
      <c r="AU184" s="241" t="s">
        <v>84</v>
      </c>
      <c r="AY184" s="14" t="s">
        <v>127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4" t="s">
        <v>82</v>
      </c>
      <c r="BK184" s="242">
        <f>ROUND(I184*H184,2)</f>
        <v>0</v>
      </c>
      <c r="BL184" s="14" t="s">
        <v>193</v>
      </c>
      <c r="BM184" s="241" t="s">
        <v>296</v>
      </c>
    </row>
    <row r="185" spans="1:63" s="12" customFormat="1" ht="22.8" customHeight="1">
      <c r="A185" s="12"/>
      <c r="B185" s="213"/>
      <c r="C185" s="214"/>
      <c r="D185" s="215" t="s">
        <v>73</v>
      </c>
      <c r="E185" s="227" t="s">
        <v>297</v>
      </c>
      <c r="F185" s="227" t="s">
        <v>298</v>
      </c>
      <c r="G185" s="214"/>
      <c r="H185" s="214"/>
      <c r="I185" s="217"/>
      <c r="J185" s="228">
        <f>BK185</f>
        <v>0</v>
      </c>
      <c r="K185" s="214"/>
      <c r="L185" s="219"/>
      <c r="M185" s="220"/>
      <c r="N185" s="221"/>
      <c r="O185" s="221"/>
      <c r="P185" s="222">
        <f>SUM(P186:P188)</f>
        <v>0</v>
      </c>
      <c r="Q185" s="221"/>
      <c r="R185" s="222">
        <f>SUM(R186:R188)</f>
        <v>0.0001</v>
      </c>
      <c r="S185" s="221"/>
      <c r="T185" s="223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4" t="s">
        <v>84</v>
      </c>
      <c r="AT185" s="225" t="s">
        <v>73</v>
      </c>
      <c r="AU185" s="225" t="s">
        <v>82</v>
      </c>
      <c r="AY185" s="224" t="s">
        <v>127</v>
      </c>
      <c r="BK185" s="226">
        <f>SUM(BK186:BK188)</f>
        <v>0</v>
      </c>
    </row>
    <row r="186" spans="1:65" s="2" customFormat="1" ht="16.5" customHeight="1">
      <c r="A186" s="35"/>
      <c r="B186" s="36"/>
      <c r="C186" s="229" t="s">
        <v>299</v>
      </c>
      <c r="D186" s="229" t="s">
        <v>129</v>
      </c>
      <c r="E186" s="230" t="s">
        <v>300</v>
      </c>
      <c r="F186" s="231" t="s">
        <v>301</v>
      </c>
      <c r="G186" s="232" t="s">
        <v>302</v>
      </c>
      <c r="H186" s="233">
        <v>1</v>
      </c>
      <c r="I186" s="234"/>
      <c r="J186" s="235">
        <f>ROUND(I186*H186,2)</f>
        <v>0</v>
      </c>
      <c r="K186" s="236"/>
      <c r="L186" s="41"/>
      <c r="M186" s="237" t="s">
        <v>1</v>
      </c>
      <c r="N186" s="238" t="s">
        <v>39</v>
      </c>
      <c r="O186" s="88"/>
      <c r="P186" s="239">
        <f>O186*H186</f>
        <v>0</v>
      </c>
      <c r="Q186" s="239">
        <v>5E-05</v>
      </c>
      <c r="R186" s="239">
        <f>Q186*H186</f>
        <v>5E-05</v>
      </c>
      <c r="S186" s="239">
        <v>0</v>
      </c>
      <c r="T186" s="24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1" t="s">
        <v>193</v>
      </c>
      <c r="AT186" s="241" t="s">
        <v>129</v>
      </c>
      <c r="AU186" s="241" t="s">
        <v>84</v>
      </c>
      <c r="AY186" s="14" t="s">
        <v>127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4" t="s">
        <v>82</v>
      </c>
      <c r="BK186" s="242">
        <f>ROUND(I186*H186,2)</f>
        <v>0</v>
      </c>
      <c r="BL186" s="14" t="s">
        <v>193</v>
      </c>
      <c r="BM186" s="241" t="s">
        <v>303</v>
      </c>
    </row>
    <row r="187" spans="1:65" s="2" customFormat="1" ht="16.5" customHeight="1">
      <c r="A187" s="35"/>
      <c r="B187" s="36"/>
      <c r="C187" s="229" t="s">
        <v>304</v>
      </c>
      <c r="D187" s="229" t="s">
        <v>129</v>
      </c>
      <c r="E187" s="230" t="s">
        <v>305</v>
      </c>
      <c r="F187" s="231" t="s">
        <v>306</v>
      </c>
      <c r="G187" s="232" t="s">
        <v>302</v>
      </c>
      <c r="H187" s="233">
        <v>1</v>
      </c>
      <c r="I187" s="234"/>
      <c r="J187" s="235">
        <f>ROUND(I187*H187,2)</f>
        <v>0</v>
      </c>
      <c r="K187" s="236"/>
      <c r="L187" s="41"/>
      <c r="M187" s="237" t="s">
        <v>1</v>
      </c>
      <c r="N187" s="238" t="s">
        <v>39</v>
      </c>
      <c r="O187" s="88"/>
      <c r="P187" s="239">
        <f>O187*H187</f>
        <v>0</v>
      </c>
      <c r="Q187" s="239">
        <v>5E-05</v>
      </c>
      <c r="R187" s="239">
        <f>Q187*H187</f>
        <v>5E-05</v>
      </c>
      <c r="S187" s="239">
        <v>0</v>
      </c>
      <c r="T187" s="24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1" t="s">
        <v>193</v>
      </c>
      <c r="AT187" s="241" t="s">
        <v>129</v>
      </c>
      <c r="AU187" s="241" t="s">
        <v>84</v>
      </c>
      <c r="AY187" s="14" t="s">
        <v>127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4" t="s">
        <v>82</v>
      </c>
      <c r="BK187" s="242">
        <f>ROUND(I187*H187,2)</f>
        <v>0</v>
      </c>
      <c r="BL187" s="14" t="s">
        <v>193</v>
      </c>
      <c r="BM187" s="241" t="s">
        <v>307</v>
      </c>
    </row>
    <row r="188" spans="1:65" s="2" customFormat="1" ht="24" customHeight="1">
      <c r="A188" s="35"/>
      <c r="B188" s="36"/>
      <c r="C188" s="229" t="s">
        <v>308</v>
      </c>
      <c r="D188" s="229" t="s">
        <v>129</v>
      </c>
      <c r="E188" s="230" t="s">
        <v>309</v>
      </c>
      <c r="F188" s="231" t="s">
        <v>310</v>
      </c>
      <c r="G188" s="232" t="s">
        <v>295</v>
      </c>
      <c r="H188" s="243"/>
      <c r="I188" s="234"/>
      <c r="J188" s="235">
        <f>ROUND(I188*H188,2)</f>
        <v>0</v>
      </c>
      <c r="K188" s="236"/>
      <c r="L188" s="41"/>
      <c r="M188" s="237" t="s">
        <v>1</v>
      </c>
      <c r="N188" s="238" t="s">
        <v>39</v>
      </c>
      <c r="O188" s="88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1" t="s">
        <v>193</v>
      </c>
      <c r="AT188" s="241" t="s">
        <v>129</v>
      </c>
      <c r="AU188" s="241" t="s">
        <v>84</v>
      </c>
      <c r="AY188" s="14" t="s">
        <v>127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4" t="s">
        <v>82</v>
      </c>
      <c r="BK188" s="242">
        <f>ROUND(I188*H188,2)</f>
        <v>0</v>
      </c>
      <c r="BL188" s="14" t="s">
        <v>193</v>
      </c>
      <c r="BM188" s="241" t="s">
        <v>311</v>
      </c>
    </row>
    <row r="189" spans="1:63" s="12" customFormat="1" ht="22.8" customHeight="1">
      <c r="A189" s="12"/>
      <c r="B189" s="213"/>
      <c r="C189" s="214"/>
      <c r="D189" s="215" t="s">
        <v>73</v>
      </c>
      <c r="E189" s="227" t="s">
        <v>312</v>
      </c>
      <c r="F189" s="227" t="s">
        <v>313</v>
      </c>
      <c r="G189" s="214"/>
      <c r="H189" s="214"/>
      <c r="I189" s="217"/>
      <c r="J189" s="228">
        <f>BK189</f>
        <v>0</v>
      </c>
      <c r="K189" s="214"/>
      <c r="L189" s="219"/>
      <c r="M189" s="220"/>
      <c r="N189" s="221"/>
      <c r="O189" s="221"/>
      <c r="P189" s="222">
        <f>SUM(P190:P193)</f>
        <v>0</v>
      </c>
      <c r="Q189" s="221"/>
      <c r="R189" s="222">
        <f>SUM(R190:R193)</f>
        <v>0.5011420000000001</v>
      </c>
      <c r="S189" s="221"/>
      <c r="T189" s="223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4" t="s">
        <v>84</v>
      </c>
      <c r="AT189" s="225" t="s">
        <v>73</v>
      </c>
      <c r="AU189" s="225" t="s">
        <v>82</v>
      </c>
      <c r="AY189" s="224" t="s">
        <v>127</v>
      </c>
      <c r="BK189" s="226">
        <f>SUM(BK190:BK193)</f>
        <v>0</v>
      </c>
    </row>
    <row r="190" spans="1:65" s="2" customFormat="1" ht="24" customHeight="1">
      <c r="A190" s="35"/>
      <c r="B190" s="36"/>
      <c r="C190" s="229" t="s">
        <v>314</v>
      </c>
      <c r="D190" s="229" t="s">
        <v>129</v>
      </c>
      <c r="E190" s="230" t="s">
        <v>315</v>
      </c>
      <c r="F190" s="231" t="s">
        <v>316</v>
      </c>
      <c r="G190" s="232" t="s">
        <v>290</v>
      </c>
      <c r="H190" s="233">
        <v>17.18</v>
      </c>
      <c r="I190" s="234"/>
      <c r="J190" s="235">
        <f>ROUND(I190*H190,2)</f>
        <v>0</v>
      </c>
      <c r="K190" s="236"/>
      <c r="L190" s="41"/>
      <c r="M190" s="237" t="s">
        <v>1</v>
      </c>
      <c r="N190" s="238" t="s">
        <v>39</v>
      </c>
      <c r="O190" s="88"/>
      <c r="P190" s="239">
        <f>O190*H190</f>
        <v>0</v>
      </c>
      <c r="Q190" s="239">
        <v>0.0059</v>
      </c>
      <c r="R190" s="239">
        <f>Q190*H190</f>
        <v>0.101362</v>
      </c>
      <c r="S190" s="239">
        <v>0</v>
      </c>
      <c r="T190" s="24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1" t="s">
        <v>193</v>
      </c>
      <c r="AT190" s="241" t="s">
        <v>129</v>
      </c>
      <c r="AU190" s="241" t="s">
        <v>84</v>
      </c>
      <c r="AY190" s="14" t="s">
        <v>127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4" t="s">
        <v>82</v>
      </c>
      <c r="BK190" s="242">
        <f>ROUND(I190*H190,2)</f>
        <v>0</v>
      </c>
      <c r="BL190" s="14" t="s">
        <v>193</v>
      </c>
      <c r="BM190" s="241" t="s">
        <v>317</v>
      </c>
    </row>
    <row r="191" spans="1:65" s="2" customFormat="1" ht="24" customHeight="1">
      <c r="A191" s="35"/>
      <c r="B191" s="36"/>
      <c r="C191" s="244" t="s">
        <v>318</v>
      </c>
      <c r="D191" s="244" t="s">
        <v>319</v>
      </c>
      <c r="E191" s="245" t="s">
        <v>320</v>
      </c>
      <c r="F191" s="246" t="s">
        <v>321</v>
      </c>
      <c r="G191" s="247" t="s">
        <v>152</v>
      </c>
      <c r="H191" s="248">
        <v>5.154</v>
      </c>
      <c r="I191" s="249"/>
      <c r="J191" s="250">
        <f>ROUND(I191*H191,2)</f>
        <v>0</v>
      </c>
      <c r="K191" s="251"/>
      <c r="L191" s="252"/>
      <c r="M191" s="253" t="s">
        <v>1</v>
      </c>
      <c r="N191" s="254" t="s">
        <v>39</v>
      </c>
      <c r="O191" s="88"/>
      <c r="P191" s="239">
        <f>O191*H191</f>
        <v>0</v>
      </c>
      <c r="Q191" s="239">
        <v>0.07</v>
      </c>
      <c r="R191" s="239">
        <f>Q191*H191</f>
        <v>0.36078000000000005</v>
      </c>
      <c r="S191" s="239">
        <v>0</v>
      </c>
      <c r="T191" s="24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1" t="s">
        <v>261</v>
      </c>
      <c r="AT191" s="241" t="s">
        <v>319</v>
      </c>
      <c r="AU191" s="241" t="s">
        <v>84</v>
      </c>
      <c r="AY191" s="14" t="s">
        <v>127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4" t="s">
        <v>82</v>
      </c>
      <c r="BK191" s="242">
        <f>ROUND(I191*H191,2)</f>
        <v>0</v>
      </c>
      <c r="BL191" s="14" t="s">
        <v>193</v>
      </c>
      <c r="BM191" s="241" t="s">
        <v>322</v>
      </c>
    </row>
    <row r="192" spans="1:65" s="2" customFormat="1" ht="16.5" customHeight="1">
      <c r="A192" s="35"/>
      <c r="B192" s="36"/>
      <c r="C192" s="229" t="s">
        <v>323</v>
      </c>
      <c r="D192" s="229" t="s">
        <v>129</v>
      </c>
      <c r="E192" s="230" t="s">
        <v>324</v>
      </c>
      <c r="F192" s="231" t="s">
        <v>325</v>
      </c>
      <c r="G192" s="232" t="s">
        <v>231</v>
      </c>
      <c r="H192" s="233">
        <v>1</v>
      </c>
      <c r="I192" s="234"/>
      <c r="J192" s="235">
        <f>ROUND(I192*H192,2)</f>
        <v>0</v>
      </c>
      <c r="K192" s="236"/>
      <c r="L192" s="41"/>
      <c r="M192" s="237" t="s">
        <v>1</v>
      </c>
      <c r="N192" s="238" t="s">
        <v>39</v>
      </c>
      <c r="O192" s="88"/>
      <c r="P192" s="239">
        <f>O192*H192</f>
        <v>0</v>
      </c>
      <c r="Q192" s="239">
        <v>0.039</v>
      </c>
      <c r="R192" s="239">
        <f>Q192*H192</f>
        <v>0.039</v>
      </c>
      <c r="S192" s="239">
        <v>0</v>
      </c>
      <c r="T192" s="24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1" t="s">
        <v>193</v>
      </c>
      <c r="AT192" s="241" t="s">
        <v>129</v>
      </c>
      <c r="AU192" s="241" t="s">
        <v>84</v>
      </c>
      <c r="AY192" s="14" t="s">
        <v>127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4" t="s">
        <v>82</v>
      </c>
      <c r="BK192" s="242">
        <f>ROUND(I192*H192,2)</f>
        <v>0</v>
      </c>
      <c r="BL192" s="14" t="s">
        <v>193</v>
      </c>
      <c r="BM192" s="241" t="s">
        <v>326</v>
      </c>
    </row>
    <row r="193" spans="1:65" s="2" customFormat="1" ht="24" customHeight="1">
      <c r="A193" s="35"/>
      <c r="B193" s="36"/>
      <c r="C193" s="229" t="s">
        <v>327</v>
      </c>
      <c r="D193" s="229" t="s">
        <v>129</v>
      </c>
      <c r="E193" s="230" t="s">
        <v>328</v>
      </c>
      <c r="F193" s="231" t="s">
        <v>329</v>
      </c>
      <c r="G193" s="232" t="s">
        <v>295</v>
      </c>
      <c r="H193" s="243"/>
      <c r="I193" s="234"/>
      <c r="J193" s="235">
        <f>ROUND(I193*H193,2)</f>
        <v>0</v>
      </c>
      <c r="K193" s="236"/>
      <c r="L193" s="41"/>
      <c r="M193" s="237" t="s">
        <v>1</v>
      </c>
      <c r="N193" s="238" t="s">
        <v>39</v>
      </c>
      <c r="O193" s="88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1" t="s">
        <v>193</v>
      </c>
      <c r="AT193" s="241" t="s">
        <v>129</v>
      </c>
      <c r="AU193" s="241" t="s">
        <v>84</v>
      </c>
      <c r="AY193" s="14" t="s">
        <v>127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4" t="s">
        <v>82</v>
      </c>
      <c r="BK193" s="242">
        <f>ROUND(I193*H193,2)</f>
        <v>0</v>
      </c>
      <c r="BL193" s="14" t="s">
        <v>193</v>
      </c>
      <c r="BM193" s="241" t="s">
        <v>330</v>
      </c>
    </row>
    <row r="194" spans="1:63" s="12" customFormat="1" ht="22.8" customHeight="1">
      <c r="A194" s="12"/>
      <c r="B194" s="213"/>
      <c r="C194" s="214"/>
      <c r="D194" s="215" t="s">
        <v>73</v>
      </c>
      <c r="E194" s="227" t="s">
        <v>331</v>
      </c>
      <c r="F194" s="227" t="s">
        <v>332</v>
      </c>
      <c r="G194" s="214"/>
      <c r="H194" s="214"/>
      <c r="I194" s="217"/>
      <c r="J194" s="228">
        <f>BK194</f>
        <v>0</v>
      </c>
      <c r="K194" s="214"/>
      <c r="L194" s="219"/>
      <c r="M194" s="220"/>
      <c r="N194" s="221"/>
      <c r="O194" s="221"/>
      <c r="P194" s="222">
        <f>SUM(P195:P196)</f>
        <v>0</v>
      </c>
      <c r="Q194" s="221"/>
      <c r="R194" s="222">
        <f>SUM(R195:R196)</f>
        <v>0.059577200000000004</v>
      </c>
      <c r="S194" s="221"/>
      <c r="T194" s="223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4" t="s">
        <v>84</v>
      </c>
      <c r="AT194" s="225" t="s">
        <v>73</v>
      </c>
      <c r="AU194" s="225" t="s">
        <v>82</v>
      </c>
      <c r="AY194" s="224" t="s">
        <v>127</v>
      </c>
      <c r="BK194" s="226">
        <f>SUM(BK195:BK196)</f>
        <v>0</v>
      </c>
    </row>
    <row r="195" spans="1:65" s="2" customFormat="1" ht="24" customHeight="1">
      <c r="A195" s="35"/>
      <c r="B195" s="36"/>
      <c r="C195" s="229" t="s">
        <v>333</v>
      </c>
      <c r="D195" s="229" t="s">
        <v>129</v>
      </c>
      <c r="E195" s="230" t="s">
        <v>334</v>
      </c>
      <c r="F195" s="231" t="s">
        <v>335</v>
      </c>
      <c r="G195" s="232" t="s">
        <v>152</v>
      </c>
      <c r="H195" s="233">
        <v>63.38</v>
      </c>
      <c r="I195" s="234"/>
      <c r="J195" s="235">
        <f>ROUND(I195*H195,2)</f>
        <v>0</v>
      </c>
      <c r="K195" s="236"/>
      <c r="L195" s="41"/>
      <c r="M195" s="237" t="s">
        <v>1</v>
      </c>
      <c r="N195" s="238" t="s">
        <v>39</v>
      </c>
      <c r="O195" s="88"/>
      <c r="P195" s="239">
        <f>O195*H195</f>
        <v>0</v>
      </c>
      <c r="Q195" s="239">
        <v>0.00048</v>
      </c>
      <c r="R195" s="239">
        <f>Q195*H195</f>
        <v>0.030422400000000002</v>
      </c>
      <c r="S195" s="239">
        <v>0</v>
      </c>
      <c r="T195" s="24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1" t="s">
        <v>193</v>
      </c>
      <c r="AT195" s="241" t="s">
        <v>129</v>
      </c>
      <c r="AU195" s="241" t="s">
        <v>84</v>
      </c>
      <c r="AY195" s="14" t="s">
        <v>127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4" t="s">
        <v>82</v>
      </c>
      <c r="BK195" s="242">
        <f>ROUND(I195*H195,2)</f>
        <v>0</v>
      </c>
      <c r="BL195" s="14" t="s">
        <v>193</v>
      </c>
      <c r="BM195" s="241" t="s">
        <v>336</v>
      </c>
    </row>
    <row r="196" spans="1:65" s="2" customFormat="1" ht="24" customHeight="1">
      <c r="A196" s="35"/>
      <c r="B196" s="36"/>
      <c r="C196" s="229" t="s">
        <v>337</v>
      </c>
      <c r="D196" s="229" t="s">
        <v>129</v>
      </c>
      <c r="E196" s="230" t="s">
        <v>338</v>
      </c>
      <c r="F196" s="231" t="s">
        <v>339</v>
      </c>
      <c r="G196" s="232" t="s">
        <v>152</v>
      </c>
      <c r="H196" s="233">
        <v>63.38</v>
      </c>
      <c r="I196" s="234"/>
      <c r="J196" s="235">
        <f>ROUND(I196*H196,2)</f>
        <v>0</v>
      </c>
      <c r="K196" s="236"/>
      <c r="L196" s="41"/>
      <c r="M196" s="237" t="s">
        <v>1</v>
      </c>
      <c r="N196" s="238" t="s">
        <v>39</v>
      </c>
      <c r="O196" s="88"/>
      <c r="P196" s="239">
        <f>O196*H196</f>
        <v>0</v>
      </c>
      <c r="Q196" s="239">
        <v>0.00046</v>
      </c>
      <c r="R196" s="239">
        <f>Q196*H196</f>
        <v>0.0291548</v>
      </c>
      <c r="S196" s="239">
        <v>0</v>
      </c>
      <c r="T196" s="24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1" t="s">
        <v>193</v>
      </c>
      <c r="AT196" s="241" t="s">
        <v>129</v>
      </c>
      <c r="AU196" s="241" t="s">
        <v>84</v>
      </c>
      <c r="AY196" s="14" t="s">
        <v>127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4" t="s">
        <v>82</v>
      </c>
      <c r="BK196" s="242">
        <f>ROUND(I196*H196,2)</f>
        <v>0</v>
      </c>
      <c r="BL196" s="14" t="s">
        <v>193</v>
      </c>
      <c r="BM196" s="241" t="s">
        <v>340</v>
      </c>
    </row>
    <row r="197" spans="1:63" s="12" customFormat="1" ht="25.9" customHeight="1">
      <c r="A197" s="12"/>
      <c r="B197" s="213"/>
      <c r="C197" s="214"/>
      <c r="D197" s="215" t="s">
        <v>73</v>
      </c>
      <c r="E197" s="216" t="s">
        <v>341</v>
      </c>
      <c r="F197" s="216" t="s">
        <v>342</v>
      </c>
      <c r="G197" s="214"/>
      <c r="H197" s="214"/>
      <c r="I197" s="217"/>
      <c r="J197" s="218">
        <f>BK197</f>
        <v>0</v>
      </c>
      <c r="K197" s="214"/>
      <c r="L197" s="219"/>
      <c r="M197" s="220"/>
      <c r="N197" s="221"/>
      <c r="O197" s="221"/>
      <c r="P197" s="222">
        <f>P198+P201+P203+P205</f>
        <v>0</v>
      </c>
      <c r="Q197" s="221"/>
      <c r="R197" s="222">
        <f>R198+R201+R203+R205</f>
        <v>0</v>
      </c>
      <c r="S197" s="221"/>
      <c r="T197" s="223">
        <f>T198+T201+T203+T205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4" t="s">
        <v>145</v>
      </c>
      <c r="AT197" s="225" t="s">
        <v>73</v>
      </c>
      <c r="AU197" s="225" t="s">
        <v>74</v>
      </c>
      <c r="AY197" s="224" t="s">
        <v>127</v>
      </c>
      <c r="BK197" s="226">
        <f>BK198+BK201+BK203+BK205</f>
        <v>0</v>
      </c>
    </row>
    <row r="198" spans="1:63" s="12" customFormat="1" ht="22.8" customHeight="1">
      <c r="A198" s="12"/>
      <c r="B198" s="213"/>
      <c r="C198" s="214"/>
      <c r="D198" s="215" t="s">
        <v>73</v>
      </c>
      <c r="E198" s="227" t="s">
        <v>343</v>
      </c>
      <c r="F198" s="227" t="s">
        <v>344</v>
      </c>
      <c r="G198" s="214"/>
      <c r="H198" s="214"/>
      <c r="I198" s="217"/>
      <c r="J198" s="228">
        <f>BK198</f>
        <v>0</v>
      </c>
      <c r="K198" s="214"/>
      <c r="L198" s="219"/>
      <c r="M198" s="220"/>
      <c r="N198" s="221"/>
      <c r="O198" s="221"/>
      <c r="P198" s="222">
        <f>SUM(P199:P200)</f>
        <v>0</v>
      </c>
      <c r="Q198" s="221"/>
      <c r="R198" s="222">
        <f>SUM(R199:R200)</f>
        <v>0</v>
      </c>
      <c r="S198" s="221"/>
      <c r="T198" s="223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4" t="s">
        <v>145</v>
      </c>
      <c r="AT198" s="225" t="s">
        <v>73</v>
      </c>
      <c r="AU198" s="225" t="s">
        <v>82</v>
      </c>
      <c r="AY198" s="224" t="s">
        <v>127</v>
      </c>
      <c r="BK198" s="226">
        <f>SUM(BK199:BK200)</f>
        <v>0</v>
      </c>
    </row>
    <row r="199" spans="1:65" s="2" customFormat="1" ht="16.5" customHeight="1">
      <c r="A199" s="35"/>
      <c r="B199" s="36"/>
      <c r="C199" s="229" t="s">
        <v>345</v>
      </c>
      <c r="D199" s="229" t="s">
        <v>129</v>
      </c>
      <c r="E199" s="230" t="s">
        <v>346</v>
      </c>
      <c r="F199" s="231" t="s">
        <v>347</v>
      </c>
      <c r="G199" s="232" t="s">
        <v>231</v>
      </c>
      <c r="H199" s="233">
        <v>1</v>
      </c>
      <c r="I199" s="234"/>
      <c r="J199" s="235">
        <f>ROUND(I199*H199,2)</f>
        <v>0</v>
      </c>
      <c r="K199" s="236"/>
      <c r="L199" s="41"/>
      <c r="M199" s="237" t="s">
        <v>1</v>
      </c>
      <c r="N199" s="238" t="s">
        <v>39</v>
      </c>
      <c r="O199" s="88"/>
      <c r="P199" s="239">
        <f>O199*H199</f>
        <v>0</v>
      </c>
      <c r="Q199" s="239">
        <v>0</v>
      </c>
      <c r="R199" s="239">
        <f>Q199*H199</f>
        <v>0</v>
      </c>
      <c r="S199" s="239">
        <v>0</v>
      </c>
      <c r="T199" s="24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1" t="s">
        <v>348</v>
      </c>
      <c r="AT199" s="241" t="s">
        <v>129</v>
      </c>
      <c r="AU199" s="241" t="s">
        <v>84</v>
      </c>
      <c r="AY199" s="14" t="s">
        <v>127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4" t="s">
        <v>82</v>
      </c>
      <c r="BK199" s="242">
        <f>ROUND(I199*H199,2)</f>
        <v>0</v>
      </c>
      <c r="BL199" s="14" t="s">
        <v>348</v>
      </c>
      <c r="BM199" s="241" t="s">
        <v>349</v>
      </c>
    </row>
    <row r="200" spans="1:65" s="2" customFormat="1" ht="24" customHeight="1">
      <c r="A200" s="35"/>
      <c r="B200" s="36"/>
      <c r="C200" s="229" t="s">
        <v>350</v>
      </c>
      <c r="D200" s="229" t="s">
        <v>129</v>
      </c>
      <c r="E200" s="230" t="s">
        <v>351</v>
      </c>
      <c r="F200" s="231" t="s">
        <v>352</v>
      </c>
      <c r="G200" s="232" t="s">
        <v>231</v>
      </c>
      <c r="H200" s="233">
        <v>1</v>
      </c>
      <c r="I200" s="234"/>
      <c r="J200" s="235">
        <f>ROUND(I200*H200,2)</f>
        <v>0</v>
      </c>
      <c r="K200" s="236"/>
      <c r="L200" s="41"/>
      <c r="M200" s="237" t="s">
        <v>1</v>
      </c>
      <c r="N200" s="238" t="s">
        <v>39</v>
      </c>
      <c r="O200" s="88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1" t="s">
        <v>133</v>
      </c>
      <c r="AT200" s="241" t="s">
        <v>129</v>
      </c>
      <c r="AU200" s="241" t="s">
        <v>84</v>
      </c>
      <c r="AY200" s="14" t="s">
        <v>127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4" t="s">
        <v>82</v>
      </c>
      <c r="BK200" s="242">
        <f>ROUND(I200*H200,2)</f>
        <v>0</v>
      </c>
      <c r="BL200" s="14" t="s">
        <v>133</v>
      </c>
      <c r="BM200" s="241" t="s">
        <v>353</v>
      </c>
    </row>
    <row r="201" spans="1:63" s="12" customFormat="1" ht="22.8" customHeight="1">
      <c r="A201" s="12"/>
      <c r="B201" s="213"/>
      <c r="C201" s="214"/>
      <c r="D201" s="215" t="s">
        <v>73</v>
      </c>
      <c r="E201" s="227" t="s">
        <v>354</v>
      </c>
      <c r="F201" s="227" t="s">
        <v>355</v>
      </c>
      <c r="G201" s="214"/>
      <c r="H201" s="214"/>
      <c r="I201" s="217"/>
      <c r="J201" s="228">
        <f>BK201</f>
        <v>0</v>
      </c>
      <c r="K201" s="214"/>
      <c r="L201" s="219"/>
      <c r="M201" s="220"/>
      <c r="N201" s="221"/>
      <c r="O201" s="221"/>
      <c r="P201" s="222">
        <f>P202</f>
        <v>0</v>
      </c>
      <c r="Q201" s="221"/>
      <c r="R201" s="222">
        <f>R202</f>
        <v>0</v>
      </c>
      <c r="S201" s="221"/>
      <c r="T201" s="223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4" t="s">
        <v>145</v>
      </c>
      <c r="AT201" s="225" t="s">
        <v>73</v>
      </c>
      <c r="AU201" s="225" t="s">
        <v>82</v>
      </c>
      <c r="AY201" s="224" t="s">
        <v>127</v>
      </c>
      <c r="BK201" s="226">
        <f>BK202</f>
        <v>0</v>
      </c>
    </row>
    <row r="202" spans="1:65" s="2" customFormat="1" ht="16.5" customHeight="1">
      <c r="A202" s="35"/>
      <c r="B202" s="36"/>
      <c r="C202" s="229" t="s">
        <v>356</v>
      </c>
      <c r="D202" s="229" t="s">
        <v>129</v>
      </c>
      <c r="E202" s="230" t="s">
        <v>357</v>
      </c>
      <c r="F202" s="231" t="s">
        <v>355</v>
      </c>
      <c r="G202" s="232" t="s">
        <v>231</v>
      </c>
      <c r="H202" s="233">
        <v>1</v>
      </c>
      <c r="I202" s="234"/>
      <c r="J202" s="235">
        <f>ROUND(I202*H202,2)</f>
        <v>0</v>
      </c>
      <c r="K202" s="236"/>
      <c r="L202" s="41"/>
      <c r="M202" s="237" t="s">
        <v>1</v>
      </c>
      <c r="N202" s="238" t="s">
        <v>39</v>
      </c>
      <c r="O202" s="88"/>
      <c r="P202" s="239">
        <f>O202*H202</f>
        <v>0</v>
      </c>
      <c r="Q202" s="239">
        <v>0</v>
      </c>
      <c r="R202" s="239">
        <f>Q202*H202</f>
        <v>0</v>
      </c>
      <c r="S202" s="239">
        <v>0</v>
      </c>
      <c r="T202" s="24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1" t="s">
        <v>348</v>
      </c>
      <c r="AT202" s="241" t="s">
        <v>129</v>
      </c>
      <c r="AU202" s="241" t="s">
        <v>84</v>
      </c>
      <c r="AY202" s="14" t="s">
        <v>127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4" t="s">
        <v>82</v>
      </c>
      <c r="BK202" s="242">
        <f>ROUND(I202*H202,2)</f>
        <v>0</v>
      </c>
      <c r="BL202" s="14" t="s">
        <v>348</v>
      </c>
      <c r="BM202" s="241" t="s">
        <v>358</v>
      </c>
    </row>
    <row r="203" spans="1:63" s="12" customFormat="1" ht="22.8" customHeight="1">
      <c r="A203" s="12"/>
      <c r="B203" s="213"/>
      <c r="C203" s="214"/>
      <c r="D203" s="215" t="s">
        <v>73</v>
      </c>
      <c r="E203" s="227" t="s">
        <v>359</v>
      </c>
      <c r="F203" s="227" t="s">
        <v>360</v>
      </c>
      <c r="G203" s="214"/>
      <c r="H203" s="214"/>
      <c r="I203" s="217"/>
      <c r="J203" s="228">
        <f>BK203</f>
        <v>0</v>
      </c>
      <c r="K203" s="214"/>
      <c r="L203" s="219"/>
      <c r="M203" s="220"/>
      <c r="N203" s="221"/>
      <c r="O203" s="221"/>
      <c r="P203" s="222">
        <f>P204</f>
        <v>0</v>
      </c>
      <c r="Q203" s="221"/>
      <c r="R203" s="222">
        <f>R204</f>
        <v>0</v>
      </c>
      <c r="S203" s="221"/>
      <c r="T203" s="223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4" t="s">
        <v>145</v>
      </c>
      <c r="AT203" s="225" t="s">
        <v>73</v>
      </c>
      <c r="AU203" s="225" t="s">
        <v>82</v>
      </c>
      <c r="AY203" s="224" t="s">
        <v>127</v>
      </c>
      <c r="BK203" s="226">
        <f>BK204</f>
        <v>0</v>
      </c>
    </row>
    <row r="204" spans="1:65" s="2" customFormat="1" ht="16.5" customHeight="1">
      <c r="A204" s="35"/>
      <c r="B204" s="36"/>
      <c r="C204" s="229" t="s">
        <v>361</v>
      </c>
      <c r="D204" s="229" t="s">
        <v>129</v>
      </c>
      <c r="E204" s="230" t="s">
        <v>362</v>
      </c>
      <c r="F204" s="231" t="s">
        <v>363</v>
      </c>
      <c r="G204" s="232" t="s">
        <v>231</v>
      </c>
      <c r="H204" s="233">
        <v>1</v>
      </c>
      <c r="I204" s="234"/>
      <c r="J204" s="235">
        <f>ROUND(I204*H204,2)</f>
        <v>0</v>
      </c>
      <c r="K204" s="236"/>
      <c r="L204" s="41"/>
      <c r="M204" s="237" t="s">
        <v>1</v>
      </c>
      <c r="N204" s="238" t="s">
        <v>39</v>
      </c>
      <c r="O204" s="88"/>
      <c r="P204" s="239">
        <f>O204*H204</f>
        <v>0</v>
      </c>
      <c r="Q204" s="239">
        <v>0</v>
      </c>
      <c r="R204" s="239">
        <f>Q204*H204</f>
        <v>0</v>
      </c>
      <c r="S204" s="239">
        <v>0</v>
      </c>
      <c r="T204" s="24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1" t="s">
        <v>348</v>
      </c>
      <c r="AT204" s="241" t="s">
        <v>129</v>
      </c>
      <c r="AU204" s="241" t="s">
        <v>84</v>
      </c>
      <c r="AY204" s="14" t="s">
        <v>127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4" t="s">
        <v>82</v>
      </c>
      <c r="BK204" s="242">
        <f>ROUND(I204*H204,2)</f>
        <v>0</v>
      </c>
      <c r="BL204" s="14" t="s">
        <v>348</v>
      </c>
      <c r="BM204" s="241" t="s">
        <v>364</v>
      </c>
    </row>
    <row r="205" spans="1:63" s="12" customFormat="1" ht="22.8" customHeight="1">
      <c r="A205" s="12"/>
      <c r="B205" s="213"/>
      <c r="C205" s="214"/>
      <c r="D205" s="215" t="s">
        <v>73</v>
      </c>
      <c r="E205" s="227" t="s">
        <v>365</v>
      </c>
      <c r="F205" s="227" t="s">
        <v>366</v>
      </c>
      <c r="G205" s="214"/>
      <c r="H205" s="214"/>
      <c r="I205" s="217"/>
      <c r="J205" s="228">
        <f>BK205</f>
        <v>0</v>
      </c>
      <c r="K205" s="214"/>
      <c r="L205" s="219"/>
      <c r="M205" s="220"/>
      <c r="N205" s="221"/>
      <c r="O205" s="221"/>
      <c r="P205" s="222">
        <f>P206</f>
        <v>0</v>
      </c>
      <c r="Q205" s="221"/>
      <c r="R205" s="222">
        <f>R206</f>
        <v>0</v>
      </c>
      <c r="S205" s="221"/>
      <c r="T205" s="223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4" t="s">
        <v>145</v>
      </c>
      <c r="AT205" s="225" t="s">
        <v>73</v>
      </c>
      <c r="AU205" s="225" t="s">
        <v>82</v>
      </c>
      <c r="AY205" s="224" t="s">
        <v>127</v>
      </c>
      <c r="BK205" s="226">
        <f>BK206</f>
        <v>0</v>
      </c>
    </row>
    <row r="206" spans="1:65" s="2" customFormat="1" ht="16.5" customHeight="1">
      <c r="A206" s="35"/>
      <c r="B206" s="36"/>
      <c r="C206" s="229" t="s">
        <v>367</v>
      </c>
      <c r="D206" s="229" t="s">
        <v>129</v>
      </c>
      <c r="E206" s="230" t="s">
        <v>368</v>
      </c>
      <c r="F206" s="231" t="s">
        <v>366</v>
      </c>
      <c r="G206" s="232" t="s">
        <v>231</v>
      </c>
      <c r="H206" s="233">
        <v>1</v>
      </c>
      <c r="I206" s="234"/>
      <c r="J206" s="235">
        <f>ROUND(I206*H206,2)</f>
        <v>0</v>
      </c>
      <c r="K206" s="236"/>
      <c r="L206" s="41"/>
      <c r="M206" s="255" t="s">
        <v>1</v>
      </c>
      <c r="N206" s="256" t="s">
        <v>39</v>
      </c>
      <c r="O206" s="257"/>
      <c r="P206" s="258">
        <f>O206*H206</f>
        <v>0</v>
      </c>
      <c r="Q206" s="258">
        <v>0</v>
      </c>
      <c r="R206" s="258">
        <f>Q206*H206</f>
        <v>0</v>
      </c>
      <c r="S206" s="258">
        <v>0</v>
      </c>
      <c r="T206" s="25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1" t="s">
        <v>348</v>
      </c>
      <c r="AT206" s="241" t="s">
        <v>129</v>
      </c>
      <c r="AU206" s="241" t="s">
        <v>84</v>
      </c>
      <c r="AY206" s="14" t="s">
        <v>127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4" t="s">
        <v>82</v>
      </c>
      <c r="BK206" s="242">
        <f>ROUND(I206*H206,2)</f>
        <v>0</v>
      </c>
      <c r="BL206" s="14" t="s">
        <v>348</v>
      </c>
      <c r="BM206" s="241" t="s">
        <v>369</v>
      </c>
    </row>
    <row r="207" spans="1:31" s="2" customFormat="1" ht="6.95" customHeight="1">
      <c r="A207" s="35"/>
      <c r="B207" s="63"/>
      <c r="C207" s="64"/>
      <c r="D207" s="64"/>
      <c r="E207" s="64"/>
      <c r="F207" s="64"/>
      <c r="G207" s="64"/>
      <c r="H207" s="64"/>
      <c r="I207" s="176"/>
      <c r="J207" s="64"/>
      <c r="K207" s="64"/>
      <c r="L207" s="41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sheetProtection password="8B31" sheet="1" objects="1" scenarios="1" formatColumns="0" formatRows="0" autoFilter="0"/>
  <autoFilter ref="C134:K206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DESKTOP-A370O65\coude</dc:creator>
  <cp:keywords/>
  <dc:description/>
  <cp:lastModifiedBy>DESKTOP-A370O65\coude</cp:lastModifiedBy>
  <dcterms:created xsi:type="dcterms:W3CDTF">2019-12-03T15:54:48Z</dcterms:created>
  <dcterms:modified xsi:type="dcterms:W3CDTF">2019-12-03T15:54:50Z</dcterms:modified>
  <cp:category/>
  <cp:version/>
  <cp:contentType/>
  <cp:contentStatus/>
</cp:coreProperties>
</file>