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0 - Stavební část" sheetId="2" r:id="rId2"/>
    <sheet name="SO 01 - Elektroinstalace" sheetId="3" r:id="rId3"/>
    <sheet name="SO 02 - Bleskosvod" sheetId="4" r:id="rId4"/>
    <sheet name="SO 03 - Vzduchotechnika" sheetId="5" r:id="rId5"/>
    <sheet name="SO 04 - Záchytný systém" sheetId="6" r:id="rId6"/>
    <sheet name="SO 05 - Neuznatelné náklady" sheetId="7" r:id="rId7"/>
    <sheet name="Pokyny pro vyplnění" sheetId="8" r:id="rId8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'SO 00 - Stavební část'!$C$118:$K$1228</definedName>
    <definedName name="_xlnm.Print_Area" localSheetId="1">'SO 00 - Stavební část'!$C$4:$J$39,'SO 00 - Stavební část'!$C$45:$J$100,'SO 00 - Stavební část'!$C$106:$K$1228</definedName>
    <definedName name="_xlnm.Print_Titles" localSheetId="1">'SO 00 - Stavební část'!$118:$118</definedName>
    <definedName name="_xlnm._FilterDatabase" localSheetId="2" hidden="1">'SO 01 - Elektroinstalace'!$C$84:$K$147</definedName>
    <definedName name="_xlnm.Print_Area" localSheetId="2">'SO 01 - Elektroinstalace'!$C$4:$J$39,'SO 01 - Elektroinstalace'!$C$45:$J$66,'SO 01 - Elektroinstalace'!$C$72:$K$147</definedName>
    <definedName name="_xlnm.Print_Titles" localSheetId="2">'SO 01 - Elektroinstalace'!$84:$84</definedName>
    <definedName name="_xlnm._FilterDatabase" localSheetId="3" hidden="1">'SO 02 - Bleskosvod'!$C$80:$K$108</definedName>
    <definedName name="_xlnm.Print_Area" localSheetId="3">'SO 02 - Bleskosvod'!$C$4:$J$39,'SO 02 - Bleskosvod'!$C$45:$J$62,'SO 02 - Bleskosvod'!$C$68:$K$108</definedName>
    <definedName name="_xlnm.Print_Titles" localSheetId="3">'SO 02 - Bleskosvod'!$80:$80</definedName>
    <definedName name="_xlnm._FilterDatabase" localSheetId="4" hidden="1">'SO 03 - Vzduchotechnika'!$C$91:$K$173</definedName>
    <definedName name="_xlnm.Print_Area" localSheetId="4">'SO 03 - Vzduchotechnika'!$C$4:$J$39,'SO 03 - Vzduchotechnika'!$C$45:$J$73,'SO 03 - Vzduchotechnika'!$C$79:$K$173</definedName>
    <definedName name="_xlnm.Print_Titles" localSheetId="4">'SO 03 - Vzduchotechnika'!$91:$91</definedName>
    <definedName name="_xlnm._FilterDatabase" localSheetId="5" hidden="1">'SO 04 - Záchytný systém'!$C$80:$K$88</definedName>
    <definedName name="_xlnm.Print_Area" localSheetId="5">'SO 04 - Záchytný systém'!$C$4:$J$39,'SO 04 - Záchytný systém'!$C$45:$J$62,'SO 04 - Záchytný systém'!$C$68:$K$88</definedName>
    <definedName name="_xlnm.Print_Titles" localSheetId="5">'SO 04 - Záchytný systém'!$80:$80</definedName>
    <definedName name="_xlnm._FilterDatabase" localSheetId="6" hidden="1">'SO 05 - Neuznatelné náklady'!$C$79:$K$136</definedName>
    <definedName name="_xlnm.Print_Area" localSheetId="6">'SO 05 - Neuznatelné náklady'!$C$4:$J$39,'SO 05 - Neuznatelné náklady'!$C$45:$J$61,'SO 05 - Neuznatelné náklady'!$C$67:$K$136</definedName>
    <definedName name="_xlnm.Print_Titles" localSheetId="6">'SO 05 - Neuznatelné náklady'!$79:$79</definedName>
    <definedName name="_xlnm.Print_Area" localSheetId="7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7" r="J37"/>
  <c r="J36"/>
  <c i="1" r="AY60"/>
  <c i="7" r="J35"/>
  <c i="1" r="AX60"/>
  <c i="7"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0"/>
  <c r="BH120"/>
  <c r="BG120"/>
  <c r="BF120"/>
  <c r="T120"/>
  <c r="R120"/>
  <c r="P120"/>
  <c r="BK120"/>
  <c r="J120"/>
  <c r="BE120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98"/>
  <c r="BH98"/>
  <c r="BG98"/>
  <c r="BF98"/>
  <c r="T98"/>
  <c r="R98"/>
  <c r="P98"/>
  <c r="BK98"/>
  <c r="J98"/>
  <c r="BE98"/>
  <c r="BI94"/>
  <c r="BH94"/>
  <c r="BG94"/>
  <c r="BF94"/>
  <c r="T94"/>
  <c r="R94"/>
  <c r="P94"/>
  <c r="BK94"/>
  <c r="J94"/>
  <c r="BE94"/>
  <c r="BI90"/>
  <c r="BH90"/>
  <c r="BG90"/>
  <c r="BF90"/>
  <c r="T90"/>
  <c r="R90"/>
  <c r="P90"/>
  <c r="BK90"/>
  <c r="J90"/>
  <c r="BE90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5"/>
  <c r="BH85"/>
  <c r="BG85"/>
  <c r="BF85"/>
  <c r="T85"/>
  <c r="R85"/>
  <c r="P85"/>
  <c r="BK85"/>
  <c r="J85"/>
  <c r="BE85"/>
  <c r="BI83"/>
  <c r="BH83"/>
  <c r="BG83"/>
  <c r="BF83"/>
  <c r="T83"/>
  <c r="R83"/>
  <c r="P83"/>
  <c r="BK83"/>
  <c r="J83"/>
  <c r="BE83"/>
  <c r="BI82"/>
  <c r="F37"/>
  <c i="1" r="BD60"/>
  <c i="7" r="BH82"/>
  <c r="F36"/>
  <c i="1" r="BC60"/>
  <c i="7" r="BG82"/>
  <c r="F35"/>
  <c i="1" r="BB60"/>
  <c i="7" r="BF82"/>
  <c r="J34"/>
  <c i="1" r="AW60"/>
  <c i="7" r="F34"/>
  <c i="1" r="BA60"/>
  <c i="7" r="T82"/>
  <c r="T81"/>
  <c r="T80"/>
  <c r="R82"/>
  <c r="R81"/>
  <c r="R80"/>
  <c r="P82"/>
  <c r="P81"/>
  <c r="P80"/>
  <c i="1" r="AU60"/>
  <c i="7" r="BK82"/>
  <c r="BK81"/>
  <c r="J81"/>
  <c r="BK80"/>
  <c r="J80"/>
  <c r="J59"/>
  <c r="J30"/>
  <c i="1" r="AG60"/>
  <c i="7" r="J82"/>
  <c r="BE82"/>
  <c r="J33"/>
  <c i="1" r="AV60"/>
  <c i="7" r="F33"/>
  <c i="1" r="AZ60"/>
  <c i="7" r="J60"/>
  <c r="J77"/>
  <c r="F74"/>
  <c r="E72"/>
  <c r="J55"/>
  <c r="F52"/>
  <c r="E50"/>
  <c r="J39"/>
  <c r="J21"/>
  <c r="E21"/>
  <c r="J76"/>
  <c r="J54"/>
  <c r="J20"/>
  <c r="J18"/>
  <c r="E18"/>
  <c r="F77"/>
  <c r="F55"/>
  <c r="J17"/>
  <c r="J15"/>
  <c r="E15"/>
  <c r="F76"/>
  <c r="F54"/>
  <c r="J14"/>
  <c r="J12"/>
  <c r="J74"/>
  <c r="J52"/>
  <c r="E7"/>
  <c r="E70"/>
  <c r="E48"/>
  <c i="6" r="J37"/>
  <c r="J36"/>
  <c i="1" r="AY59"/>
  <c i="6" r="J35"/>
  <c i="1" r="AX59"/>
  <c i="6"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7"/>
  <c i="1" r="BD59"/>
  <c i="6" r="BH84"/>
  <c r="F36"/>
  <c i="1" r="BC59"/>
  <c i="6" r="BG84"/>
  <c r="F35"/>
  <c i="1" r="BB59"/>
  <c i="6" r="BF84"/>
  <c r="J34"/>
  <c i="1" r="AW59"/>
  <c i="6" r="F34"/>
  <c i="1" r="BA59"/>
  <c i="6" r="T84"/>
  <c r="T83"/>
  <c r="T82"/>
  <c r="T81"/>
  <c r="R84"/>
  <c r="R83"/>
  <c r="R82"/>
  <c r="R81"/>
  <c r="P84"/>
  <c r="P83"/>
  <c r="P82"/>
  <c r="P81"/>
  <c i="1" r="AU59"/>
  <c i="6" r="BK84"/>
  <c r="BK83"/>
  <c r="J83"/>
  <c r="BK82"/>
  <c r="J82"/>
  <c r="BK81"/>
  <c r="J81"/>
  <c r="J59"/>
  <c r="J30"/>
  <c i="1" r="AG59"/>
  <c i="6" r="J84"/>
  <c r="BE84"/>
  <c r="J33"/>
  <c i="1" r="AV59"/>
  <c i="6" r="F33"/>
  <c i="1" r="AZ59"/>
  <c i="6" r="J61"/>
  <c r="J60"/>
  <c r="J78"/>
  <c r="F75"/>
  <c r="E73"/>
  <c r="J55"/>
  <c r="F52"/>
  <c r="E50"/>
  <c r="J39"/>
  <c r="J21"/>
  <c r="E21"/>
  <c r="J77"/>
  <c r="J54"/>
  <c r="J20"/>
  <c r="J18"/>
  <c r="E18"/>
  <c r="F78"/>
  <c r="F55"/>
  <c r="J17"/>
  <c r="J15"/>
  <c r="E15"/>
  <c r="F77"/>
  <c r="F54"/>
  <c r="J14"/>
  <c r="J12"/>
  <c r="J75"/>
  <c r="J52"/>
  <c r="E7"/>
  <c r="E71"/>
  <c r="E48"/>
  <c i="5" r="J93"/>
  <c r="J37"/>
  <c r="J36"/>
  <c i="1" r="AY58"/>
  <c i="5" r="J35"/>
  <c i="1" r="AX58"/>
  <c i="5" r="BI173"/>
  <c r="BH173"/>
  <c r="BG173"/>
  <c r="BF173"/>
  <c r="T173"/>
  <c r="T172"/>
  <c r="R173"/>
  <c r="R172"/>
  <c r="P173"/>
  <c r="P172"/>
  <c r="BK173"/>
  <c r="BK172"/>
  <c r="J172"/>
  <c r="J173"/>
  <c r="BE173"/>
  <c r="J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T165"/>
  <c r="R166"/>
  <c r="R165"/>
  <c r="P166"/>
  <c r="P165"/>
  <c r="BK166"/>
  <c r="BK165"/>
  <c r="J165"/>
  <c r="J166"/>
  <c r="BE166"/>
  <c r="J71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T158"/>
  <c r="R159"/>
  <c r="R158"/>
  <c r="P159"/>
  <c r="P158"/>
  <c r="BK159"/>
  <c r="BK158"/>
  <c r="J158"/>
  <c r="J159"/>
  <c r="BE159"/>
  <c r="J70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T150"/>
  <c r="R151"/>
  <c r="R150"/>
  <c r="P151"/>
  <c r="P150"/>
  <c r="BK151"/>
  <c r="BK150"/>
  <c r="J150"/>
  <c r="J151"/>
  <c r="BE151"/>
  <c r="J69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T142"/>
  <c r="R143"/>
  <c r="R142"/>
  <c r="P143"/>
  <c r="P142"/>
  <c r="BK143"/>
  <c r="BK142"/>
  <c r="J142"/>
  <c r="J143"/>
  <c r="BE143"/>
  <c r="J68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67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T125"/>
  <c r="R126"/>
  <c r="R125"/>
  <c r="P126"/>
  <c r="P125"/>
  <c r="BK126"/>
  <c r="BK125"/>
  <c r="J125"/>
  <c r="J126"/>
  <c r="BE126"/>
  <c r="J66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5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4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F37"/>
  <c i="1" r="BD58"/>
  <c i="5" r="BH97"/>
  <c r="F36"/>
  <c i="1" r="BC58"/>
  <c i="5" r="BG97"/>
  <c r="F35"/>
  <c i="1" r="BB58"/>
  <c i="5" r="BF97"/>
  <c r="J34"/>
  <c i="1" r="AW58"/>
  <c i="5" r="F34"/>
  <c i="1" r="BA58"/>
  <c i="5" r="T97"/>
  <c r="T96"/>
  <c r="T95"/>
  <c r="T94"/>
  <c r="T92"/>
  <c r="R97"/>
  <c r="R96"/>
  <c r="R95"/>
  <c r="R94"/>
  <c r="R92"/>
  <c r="P97"/>
  <c r="P96"/>
  <c r="P95"/>
  <c r="P94"/>
  <c r="P92"/>
  <c i="1" r="AU58"/>
  <c i="5" r="BK97"/>
  <c r="BK96"/>
  <c r="J96"/>
  <c r="BK95"/>
  <c r="J95"/>
  <c r="BK94"/>
  <c r="J94"/>
  <c r="BK92"/>
  <c r="J92"/>
  <c r="J59"/>
  <c r="J30"/>
  <c i="1" r="AG58"/>
  <c i="5" r="J97"/>
  <c r="BE97"/>
  <c r="J33"/>
  <c i="1" r="AV58"/>
  <c i="5" r="F33"/>
  <c i="1" r="AZ58"/>
  <c i="5" r="J63"/>
  <c r="J62"/>
  <c r="J61"/>
  <c r="J60"/>
  <c r="J89"/>
  <c r="F86"/>
  <c r="E84"/>
  <c r="J55"/>
  <c r="F52"/>
  <c r="E50"/>
  <c r="J39"/>
  <c r="J21"/>
  <c r="E21"/>
  <c r="J88"/>
  <c r="J54"/>
  <c r="J20"/>
  <c r="J18"/>
  <c r="E18"/>
  <c r="F89"/>
  <c r="F55"/>
  <c r="J17"/>
  <c r="J15"/>
  <c r="E15"/>
  <c r="F88"/>
  <c r="F54"/>
  <c r="J14"/>
  <c r="J12"/>
  <c r="J86"/>
  <c r="J52"/>
  <c r="E7"/>
  <c r="E82"/>
  <c r="E48"/>
  <c i="4" r="J37"/>
  <c r="J36"/>
  <c i="1" r="AY57"/>
  <c i="4" r="J35"/>
  <c i="1" r="AX57"/>
  <c i="4"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7"/>
  <c i="1" r="BD57"/>
  <c i="4" r="BH84"/>
  <c r="F36"/>
  <c i="1" r="BC57"/>
  <c i="4" r="BG84"/>
  <c r="F35"/>
  <c i="1" r="BB57"/>
  <c i="4" r="BF84"/>
  <c r="J34"/>
  <c i="1" r="AW57"/>
  <c i="4" r="F34"/>
  <c i="1" r="BA57"/>
  <c i="4" r="T84"/>
  <c r="T83"/>
  <c r="T82"/>
  <c r="T81"/>
  <c r="R84"/>
  <c r="R83"/>
  <c r="R82"/>
  <c r="R81"/>
  <c r="P84"/>
  <c r="P83"/>
  <c r="P82"/>
  <c r="P81"/>
  <c i="1" r="AU57"/>
  <c i="4" r="BK84"/>
  <c r="BK83"/>
  <c r="J83"/>
  <c r="BK82"/>
  <c r="J82"/>
  <c r="BK81"/>
  <c r="J81"/>
  <c r="J59"/>
  <c r="J30"/>
  <c i="1" r="AG57"/>
  <c i="4" r="J84"/>
  <c r="BE84"/>
  <c r="J33"/>
  <c i="1" r="AV57"/>
  <c i="4" r="F33"/>
  <c i="1" r="AZ57"/>
  <c i="4" r="J61"/>
  <c r="J60"/>
  <c r="J78"/>
  <c r="F75"/>
  <c r="E73"/>
  <c r="J55"/>
  <c r="F52"/>
  <c r="E50"/>
  <c r="J39"/>
  <c r="J21"/>
  <c r="E21"/>
  <c r="J77"/>
  <c r="J54"/>
  <c r="J20"/>
  <c r="J18"/>
  <c r="E18"/>
  <c r="F78"/>
  <c r="F55"/>
  <c r="J17"/>
  <c r="J15"/>
  <c r="E15"/>
  <c r="F77"/>
  <c r="F54"/>
  <c r="J14"/>
  <c r="J12"/>
  <c r="J75"/>
  <c r="J52"/>
  <c r="E7"/>
  <c r="E71"/>
  <c r="E48"/>
  <c i="3" r="J37"/>
  <c r="J36"/>
  <c i="1" r="AY56"/>
  <c i="3" r="J35"/>
  <c i="1" r="AX56"/>
  <c i="3"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T134"/>
  <c r="R135"/>
  <c r="R134"/>
  <c r="P135"/>
  <c r="P134"/>
  <c r="BK135"/>
  <c r="BK134"/>
  <c r="J134"/>
  <c r="J135"/>
  <c r="BE135"/>
  <c r="J65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T117"/>
  <c r="R118"/>
  <c r="R117"/>
  <c r="P118"/>
  <c r="P117"/>
  <c r="BK118"/>
  <c r="BK117"/>
  <c r="J117"/>
  <c r="J118"/>
  <c r="BE118"/>
  <c r="J64"/>
  <c r="BI116"/>
  <c r="BH116"/>
  <c r="BG116"/>
  <c r="BF116"/>
  <c r="T116"/>
  <c r="R116"/>
  <c r="P116"/>
  <c r="BK116"/>
  <c r="J116"/>
  <c r="BE116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BH99"/>
  <c r="BG99"/>
  <c r="BF99"/>
  <c r="T99"/>
  <c r="T98"/>
  <c r="R99"/>
  <c r="R98"/>
  <c r="P99"/>
  <c r="P98"/>
  <c r="BK99"/>
  <c r="BK98"/>
  <c r="J98"/>
  <c r="J99"/>
  <c r="BE99"/>
  <c r="J63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F37"/>
  <c i="1" r="BD56"/>
  <c i="3" r="BH89"/>
  <c r="F36"/>
  <c i="1" r="BC56"/>
  <c i="3" r="BG89"/>
  <c r="F35"/>
  <c i="1" r="BB56"/>
  <c i="3" r="BF89"/>
  <c r="J34"/>
  <c i="1" r="AW56"/>
  <c i="3" r="F34"/>
  <c i="1" r="BA56"/>
  <c i="3" r="T89"/>
  <c r="T88"/>
  <c r="T87"/>
  <c r="T86"/>
  <c r="T85"/>
  <c r="R89"/>
  <c r="R88"/>
  <c r="R87"/>
  <c r="R86"/>
  <c r="R85"/>
  <c r="P89"/>
  <c r="P88"/>
  <c r="P87"/>
  <c r="P86"/>
  <c r="P85"/>
  <c i="1" r="AU56"/>
  <c i="3" r="BK89"/>
  <c r="BK88"/>
  <c r="J88"/>
  <c r="BK87"/>
  <c r="J87"/>
  <c r="BK86"/>
  <c r="J86"/>
  <c r="BK85"/>
  <c r="J85"/>
  <c r="J59"/>
  <c r="J30"/>
  <c i="1" r="AG56"/>
  <c i="3" r="J89"/>
  <c r="BE89"/>
  <c r="J33"/>
  <c i="1" r="AV56"/>
  <c i="3" r="F33"/>
  <c i="1" r="AZ56"/>
  <c i="3" r="J62"/>
  <c r="J61"/>
  <c r="J60"/>
  <c r="J82"/>
  <c r="F79"/>
  <c r="E77"/>
  <c r="J55"/>
  <c r="F52"/>
  <c r="E50"/>
  <c r="J39"/>
  <c r="J21"/>
  <c r="E21"/>
  <c r="J81"/>
  <c r="J54"/>
  <c r="J20"/>
  <c r="J18"/>
  <c r="E18"/>
  <c r="F82"/>
  <c r="F55"/>
  <c r="J17"/>
  <c r="J15"/>
  <c r="E15"/>
  <c r="F81"/>
  <c r="F54"/>
  <c r="J14"/>
  <c r="J12"/>
  <c r="J79"/>
  <c r="J52"/>
  <c r="E7"/>
  <c r="E75"/>
  <c r="E48"/>
  <c i="2" r="J37"/>
  <c r="J36"/>
  <c i="1" r="AY55"/>
  <c i="2" r="J35"/>
  <c i="1" r="AX55"/>
  <c i="2" r="BI1227"/>
  <c r="BH1227"/>
  <c r="BG1227"/>
  <c r="BF1227"/>
  <c r="T1227"/>
  <c r="R1227"/>
  <c r="P1227"/>
  <c r="BK1227"/>
  <c r="J1227"/>
  <c r="BE1227"/>
  <c r="BI1226"/>
  <c r="BH1226"/>
  <c r="BG1226"/>
  <c r="BF1226"/>
  <c r="T1226"/>
  <c r="R1226"/>
  <c r="P1226"/>
  <c r="BK1226"/>
  <c r="J1226"/>
  <c r="BE1226"/>
  <c r="BI1224"/>
  <c r="BH1224"/>
  <c r="BG1224"/>
  <c r="BF1224"/>
  <c r="T1224"/>
  <c r="R1224"/>
  <c r="P1224"/>
  <c r="BK1224"/>
  <c r="J1224"/>
  <c r="BE1224"/>
  <c r="BI1223"/>
  <c r="BH1223"/>
  <c r="BG1223"/>
  <c r="BF1223"/>
  <c r="T1223"/>
  <c r="R1223"/>
  <c r="P1223"/>
  <c r="BK1223"/>
  <c r="J1223"/>
  <c r="BE1223"/>
  <c r="BI1221"/>
  <c r="BH1221"/>
  <c r="BG1221"/>
  <c r="BF1221"/>
  <c r="T1221"/>
  <c r="R1221"/>
  <c r="P1221"/>
  <c r="BK1221"/>
  <c r="J1221"/>
  <c r="BE1221"/>
  <c r="BI1219"/>
  <c r="BH1219"/>
  <c r="BG1219"/>
  <c r="BF1219"/>
  <c r="T1219"/>
  <c r="R1219"/>
  <c r="P1219"/>
  <c r="BK1219"/>
  <c r="J1219"/>
  <c r="BE1219"/>
  <c r="BI1218"/>
  <c r="BH1218"/>
  <c r="BG1218"/>
  <c r="BF1218"/>
  <c r="T1218"/>
  <c r="R1218"/>
  <c r="P1218"/>
  <c r="BK1218"/>
  <c r="J1218"/>
  <c r="BE1218"/>
  <c r="BI1217"/>
  <c r="BH1217"/>
  <c r="BG1217"/>
  <c r="BF1217"/>
  <c r="T1217"/>
  <c r="R1217"/>
  <c r="P1217"/>
  <c r="BK1217"/>
  <c r="J1217"/>
  <c r="BE1217"/>
  <c r="BI1215"/>
  <c r="BH1215"/>
  <c r="BG1215"/>
  <c r="BF1215"/>
  <c r="T1215"/>
  <c r="R1215"/>
  <c r="P1215"/>
  <c r="BK1215"/>
  <c r="J1215"/>
  <c r="BE1215"/>
  <c r="BI1214"/>
  <c r="BH1214"/>
  <c r="BG1214"/>
  <c r="BF1214"/>
  <c r="T1214"/>
  <c r="R1214"/>
  <c r="P1214"/>
  <c r="BK1214"/>
  <c r="J1214"/>
  <c r="BE1214"/>
  <c r="BI1213"/>
  <c r="BH1213"/>
  <c r="BG1213"/>
  <c r="BF1213"/>
  <c r="T1213"/>
  <c r="R1213"/>
  <c r="P1213"/>
  <c r="BK1213"/>
  <c r="J1213"/>
  <c r="BE1213"/>
  <c r="BI1212"/>
  <c r="BH1212"/>
  <c r="BG1212"/>
  <c r="BF1212"/>
  <c r="T1212"/>
  <c r="R1212"/>
  <c r="P1212"/>
  <c r="BK1212"/>
  <c r="J1212"/>
  <c r="BE1212"/>
  <c r="BI1211"/>
  <c r="BH1211"/>
  <c r="BG1211"/>
  <c r="BF1211"/>
  <c r="T1211"/>
  <c r="R1211"/>
  <c r="P1211"/>
  <c r="BK1211"/>
  <c r="J1211"/>
  <c r="BE1211"/>
  <c r="BI1210"/>
  <c r="BH1210"/>
  <c r="BG1210"/>
  <c r="BF1210"/>
  <c r="T1210"/>
  <c r="R1210"/>
  <c r="P1210"/>
  <c r="BK1210"/>
  <c r="J1210"/>
  <c r="BE1210"/>
  <c r="BI1209"/>
  <c r="BH1209"/>
  <c r="BG1209"/>
  <c r="BF1209"/>
  <c r="T1209"/>
  <c r="R1209"/>
  <c r="P1209"/>
  <c r="BK1209"/>
  <c r="J1209"/>
  <c r="BE1209"/>
  <c r="BI1208"/>
  <c r="BH1208"/>
  <c r="BG1208"/>
  <c r="BF1208"/>
  <c r="T1208"/>
  <c r="R1208"/>
  <c r="P1208"/>
  <c r="BK1208"/>
  <c r="J1208"/>
  <c r="BE1208"/>
  <c r="BI1207"/>
  <c r="BH1207"/>
  <c r="BG1207"/>
  <c r="BF1207"/>
  <c r="T1207"/>
  <c r="R1207"/>
  <c r="P1207"/>
  <c r="BK1207"/>
  <c r="J1207"/>
  <c r="BE1207"/>
  <c r="BI1206"/>
  <c r="BH1206"/>
  <c r="BG1206"/>
  <c r="BF1206"/>
  <c r="T1206"/>
  <c r="R1206"/>
  <c r="P1206"/>
  <c r="BK1206"/>
  <c r="J1206"/>
  <c r="BE1206"/>
  <c r="BI1205"/>
  <c r="BH1205"/>
  <c r="BG1205"/>
  <c r="BF1205"/>
  <c r="T1205"/>
  <c r="R1205"/>
  <c r="P1205"/>
  <c r="BK1205"/>
  <c r="J1205"/>
  <c r="BE1205"/>
  <c r="BI1204"/>
  <c r="BH1204"/>
  <c r="BG1204"/>
  <c r="BF1204"/>
  <c r="T1204"/>
  <c r="R1204"/>
  <c r="P1204"/>
  <c r="BK1204"/>
  <c r="J1204"/>
  <c r="BE1204"/>
  <c r="BI1203"/>
  <c r="BH1203"/>
  <c r="BG1203"/>
  <c r="BF1203"/>
  <c r="T1203"/>
  <c r="R1203"/>
  <c r="P1203"/>
  <c r="BK1203"/>
  <c r="J1203"/>
  <c r="BE1203"/>
  <c r="BI1202"/>
  <c r="BH1202"/>
  <c r="BG1202"/>
  <c r="BF1202"/>
  <c r="T1202"/>
  <c r="R1202"/>
  <c r="P1202"/>
  <c r="BK1202"/>
  <c r="J1202"/>
  <c r="BE1202"/>
  <c r="BI1201"/>
  <c r="BH1201"/>
  <c r="BG1201"/>
  <c r="BF1201"/>
  <c r="T1201"/>
  <c r="R1201"/>
  <c r="P1201"/>
  <c r="BK1201"/>
  <c r="J1201"/>
  <c r="BE1201"/>
  <c r="BI1196"/>
  <c r="BH1196"/>
  <c r="BG1196"/>
  <c r="BF1196"/>
  <c r="T1196"/>
  <c r="T1195"/>
  <c r="R1196"/>
  <c r="R1195"/>
  <c r="P1196"/>
  <c r="P1195"/>
  <c r="BK1196"/>
  <c r="BK1195"/>
  <c r="J1195"/>
  <c r="J1196"/>
  <c r="BE1196"/>
  <c r="J99"/>
  <c r="BI1193"/>
  <c r="BH1193"/>
  <c r="BG1193"/>
  <c r="BF1193"/>
  <c r="T1193"/>
  <c r="R1193"/>
  <c r="P1193"/>
  <c r="BK1193"/>
  <c r="J1193"/>
  <c r="BE1193"/>
  <c r="BI1191"/>
  <c r="BH1191"/>
  <c r="BG1191"/>
  <c r="BF1191"/>
  <c r="T1191"/>
  <c r="R1191"/>
  <c r="P1191"/>
  <c r="BK1191"/>
  <c r="J1191"/>
  <c r="BE1191"/>
  <c r="BI1189"/>
  <c r="BH1189"/>
  <c r="BG1189"/>
  <c r="BF1189"/>
  <c r="T1189"/>
  <c r="R1189"/>
  <c r="P1189"/>
  <c r="BK1189"/>
  <c r="J1189"/>
  <c r="BE1189"/>
  <c r="BI1188"/>
  <c r="BH1188"/>
  <c r="BG1188"/>
  <c r="BF1188"/>
  <c r="T1188"/>
  <c r="R1188"/>
  <c r="P1188"/>
  <c r="BK1188"/>
  <c r="J1188"/>
  <c r="BE1188"/>
  <c r="BI1187"/>
  <c r="BH1187"/>
  <c r="BG1187"/>
  <c r="BF1187"/>
  <c r="T1187"/>
  <c r="R1187"/>
  <c r="P1187"/>
  <c r="BK1187"/>
  <c r="J1187"/>
  <c r="BE1187"/>
  <c r="BI1186"/>
  <c r="BH1186"/>
  <c r="BG1186"/>
  <c r="BF1186"/>
  <c r="T1186"/>
  <c r="R1186"/>
  <c r="P1186"/>
  <c r="BK1186"/>
  <c r="J1186"/>
  <c r="BE1186"/>
  <c r="BI1184"/>
  <c r="BH1184"/>
  <c r="BG1184"/>
  <c r="BF1184"/>
  <c r="T1184"/>
  <c r="R1184"/>
  <c r="P1184"/>
  <c r="BK1184"/>
  <c r="J1184"/>
  <c r="BE1184"/>
  <c r="BI1183"/>
  <c r="BH1183"/>
  <c r="BG1183"/>
  <c r="BF1183"/>
  <c r="T1183"/>
  <c r="R1183"/>
  <c r="P1183"/>
  <c r="BK1183"/>
  <c r="J1183"/>
  <c r="BE1183"/>
  <c r="BI1182"/>
  <c r="BH1182"/>
  <c r="BG1182"/>
  <c r="BF1182"/>
  <c r="T1182"/>
  <c r="R1182"/>
  <c r="P1182"/>
  <c r="BK1182"/>
  <c r="J1182"/>
  <c r="BE1182"/>
  <c r="BI1177"/>
  <c r="BH1177"/>
  <c r="BG1177"/>
  <c r="BF1177"/>
  <c r="T1177"/>
  <c r="R1177"/>
  <c r="P1177"/>
  <c r="BK1177"/>
  <c r="J1177"/>
  <c r="BE1177"/>
  <c r="BI1175"/>
  <c r="BH1175"/>
  <c r="BG1175"/>
  <c r="BF1175"/>
  <c r="T1175"/>
  <c r="R1175"/>
  <c r="P1175"/>
  <c r="BK1175"/>
  <c r="J1175"/>
  <c r="BE1175"/>
  <c r="BI1173"/>
  <c r="BH1173"/>
  <c r="BG1173"/>
  <c r="BF1173"/>
  <c r="T1173"/>
  <c r="R1173"/>
  <c r="P1173"/>
  <c r="BK1173"/>
  <c r="J1173"/>
  <c r="BE1173"/>
  <c r="BI1172"/>
  <c r="BH1172"/>
  <c r="BG1172"/>
  <c r="BF1172"/>
  <c r="T1172"/>
  <c r="R1172"/>
  <c r="P1172"/>
  <c r="BK1172"/>
  <c r="J1172"/>
  <c r="BE1172"/>
  <c r="BI1171"/>
  <c r="BH1171"/>
  <c r="BG1171"/>
  <c r="BF1171"/>
  <c r="T1171"/>
  <c r="R1171"/>
  <c r="P1171"/>
  <c r="BK1171"/>
  <c r="J1171"/>
  <c r="BE1171"/>
  <c r="BI1169"/>
  <c r="BH1169"/>
  <c r="BG1169"/>
  <c r="BF1169"/>
  <c r="T1169"/>
  <c r="R1169"/>
  <c r="P1169"/>
  <c r="BK1169"/>
  <c r="J1169"/>
  <c r="BE1169"/>
  <c r="BI1167"/>
  <c r="BH1167"/>
  <c r="BG1167"/>
  <c r="BF1167"/>
  <c r="T1167"/>
  <c r="R1167"/>
  <c r="P1167"/>
  <c r="BK1167"/>
  <c r="J1167"/>
  <c r="BE1167"/>
  <c r="BI1165"/>
  <c r="BH1165"/>
  <c r="BG1165"/>
  <c r="BF1165"/>
  <c r="T1165"/>
  <c r="R1165"/>
  <c r="P1165"/>
  <c r="BK1165"/>
  <c r="J1165"/>
  <c r="BE1165"/>
  <c r="BI1164"/>
  <c r="BH1164"/>
  <c r="BG1164"/>
  <c r="BF1164"/>
  <c r="T1164"/>
  <c r="T1163"/>
  <c r="R1164"/>
  <c r="R1163"/>
  <c r="P1164"/>
  <c r="P1163"/>
  <c r="BK1164"/>
  <c r="BK1163"/>
  <c r="J1163"/>
  <c r="J1164"/>
  <c r="BE1164"/>
  <c r="J98"/>
  <c r="BI1161"/>
  <c r="BH1161"/>
  <c r="BG1161"/>
  <c r="BF1161"/>
  <c r="T1161"/>
  <c r="R1161"/>
  <c r="P1161"/>
  <c r="BK1161"/>
  <c r="J1161"/>
  <c r="BE1161"/>
  <c r="BI1150"/>
  <c r="BH1150"/>
  <c r="BG1150"/>
  <c r="BF1150"/>
  <c r="T1150"/>
  <c r="T1149"/>
  <c r="R1150"/>
  <c r="R1149"/>
  <c r="P1150"/>
  <c r="P1149"/>
  <c r="BK1150"/>
  <c r="BK1149"/>
  <c r="J1149"/>
  <c r="J1150"/>
  <c r="BE1150"/>
  <c r="J97"/>
  <c r="BI1148"/>
  <c r="BH1148"/>
  <c r="BG1148"/>
  <c r="BF1148"/>
  <c r="T1148"/>
  <c r="R1148"/>
  <c r="P1148"/>
  <c r="BK1148"/>
  <c r="J1148"/>
  <c r="BE1148"/>
  <c r="BI1147"/>
  <c r="BH1147"/>
  <c r="BG1147"/>
  <c r="BF1147"/>
  <c r="T1147"/>
  <c r="R1147"/>
  <c r="P1147"/>
  <c r="BK1147"/>
  <c r="J1147"/>
  <c r="BE1147"/>
  <c r="BI1145"/>
  <c r="BH1145"/>
  <c r="BG1145"/>
  <c r="BF1145"/>
  <c r="T1145"/>
  <c r="R1145"/>
  <c r="P1145"/>
  <c r="BK1145"/>
  <c r="J1145"/>
  <c r="BE1145"/>
  <c r="BI1143"/>
  <c r="BH1143"/>
  <c r="BG1143"/>
  <c r="BF1143"/>
  <c r="T1143"/>
  <c r="R1143"/>
  <c r="P1143"/>
  <c r="BK1143"/>
  <c r="J1143"/>
  <c r="BE1143"/>
  <c r="BI1138"/>
  <c r="BH1138"/>
  <c r="BG1138"/>
  <c r="BF1138"/>
  <c r="T1138"/>
  <c r="R1138"/>
  <c r="P1138"/>
  <c r="BK1138"/>
  <c r="J1138"/>
  <c r="BE1138"/>
  <c r="BI1133"/>
  <c r="BH1133"/>
  <c r="BG1133"/>
  <c r="BF1133"/>
  <c r="T1133"/>
  <c r="R1133"/>
  <c r="P1133"/>
  <c r="BK1133"/>
  <c r="J1133"/>
  <c r="BE1133"/>
  <c r="BI1129"/>
  <c r="BH1129"/>
  <c r="BG1129"/>
  <c r="BF1129"/>
  <c r="T1129"/>
  <c r="T1128"/>
  <c r="R1129"/>
  <c r="R1128"/>
  <c r="P1129"/>
  <c r="P1128"/>
  <c r="BK1129"/>
  <c r="BK1128"/>
  <c r="J1128"/>
  <c r="J1129"/>
  <c r="BE1129"/>
  <c r="J96"/>
  <c r="BI1127"/>
  <c r="BH1127"/>
  <c r="BG1127"/>
  <c r="BF1127"/>
  <c r="T1127"/>
  <c r="R1127"/>
  <c r="P1127"/>
  <c r="BK1127"/>
  <c r="J1127"/>
  <c r="BE1127"/>
  <c r="BI1126"/>
  <c r="BH1126"/>
  <c r="BG1126"/>
  <c r="BF1126"/>
  <c r="T1126"/>
  <c r="R1126"/>
  <c r="P1126"/>
  <c r="BK1126"/>
  <c r="J1126"/>
  <c r="BE1126"/>
  <c r="BI1125"/>
  <c r="BH1125"/>
  <c r="BG1125"/>
  <c r="BF1125"/>
  <c r="T1125"/>
  <c r="R1125"/>
  <c r="P1125"/>
  <c r="BK1125"/>
  <c r="J1125"/>
  <c r="BE1125"/>
  <c r="BI1124"/>
  <c r="BH1124"/>
  <c r="BG1124"/>
  <c r="BF1124"/>
  <c r="T1124"/>
  <c r="R1124"/>
  <c r="P1124"/>
  <c r="BK1124"/>
  <c r="J1124"/>
  <c r="BE1124"/>
  <c r="BI1122"/>
  <c r="BH1122"/>
  <c r="BG1122"/>
  <c r="BF1122"/>
  <c r="T1122"/>
  <c r="R1122"/>
  <c r="P1122"/>
  <c r="BK1122"/>
  <c r="J1122"/>
  <c r="BE1122"/>
  <c r="BI1120"/>
  <c r="BH1120"/>
  <c r="BG1120"/>
  <c r="BF1120"/>
  <c r="T1120"/>
  <c r="R1120"/>
  <c r="P1120"/>
  <c r="BK1120"/>
  <c r="J1120"/>
  <c r="BE1120"/>
  <c r="BI1119"/>
  <c r="BH1119"/>
  <c r="BG1119"/>
  <c r="BF1119"/>
  <c r="T1119"/>
  <c r="R1119"/>
  <c r="P1119"/>
  <c r="BK1119"/>
  <c r="J1119"/>
  <c r="BE1119"/>
  <c r="BI1118"/>
  <c r="BH1118"/>
  <c r="BG1118"/>
  <c r="BF1118"/>
  <c r="T1118"/>
  <c r="R1118"/>
  <c r="P1118"/>
  <c r="BK1118"/>
  <c r="J1118"/>
  <c r="BE1118"/>
  <c r="BI1116"/>
  <c r="BH1116"/>
  <c r="BG1116"/>
  <c r="BF1116"/>
  <c r="T1116"/>
  <c r="T1115"/>
  <c r="R1116"/>
  <c r="R1115"/>
  <c r="P1116"/>
  <c r="P1115"/>
  <c r="BK1116"/>
  <c r="BK1115"/>
  <c r="J1115"/>
  <c r="J1116"/>
  <c r="BE1116"/>
  <c r="J95"/>
  <c r="BI1114"/>
  <c r="BH1114"/>
  <c r="BG1114"/>
  <c r="BF1114"/>
  <c r="T1114"/>
  <c r="R1114"/>
  <c r="P1114"/>
  <c r="BK1114"/>
  <c r="J1114"/>
  <c r="BE1114"/>
  <c r="BI1113"/>
  <c r="BH1113"/>
  <c r="BG1113"/>
  <c r="BF1113"/>
  <c r="T1113"/>
  <c r="R1113"/>
  <c r="P1113"/>
  <c r="BK1113"/>
  <c r="J1113"/>
  <c r="BE1113"/>
  <c r="BI1111"/>
  <c r="BH1111"/>
  <c r="BG1111"/>
  <c r="BF1111"/>
  <c r="T1111"/>
  <c r="R1111"/>
  <c r="P1111"/>
  <c r="BK1111"/>
  <c r="J1111"/>
  <c r="BE1111"/>
  <c r="BI1108"/>
  <c r="BH1108"/>
  <c r="BG1108"/>
  <c r="BF1108"/>
  <c r="T1108"/>
  <c r="R1108"/>
  <c r="P1108"/>
  <c r="BK1108"/>
  <c r="J1108"/>
  <c r="BE1108"/>
  <c r="BI1107"/>
  <c r="BH1107"/>
  <c r="BG1107"/>
  <c r="BF1107"/>
  <c r="T1107"/>
  <c r="R1107"/>
  <c r="P1107"/>
  <c r="BK1107"/>
  <c r="J1107"/>
  <c r="BE1107"/>
  <c r="BI1105"/>
  <c r="BH1105"/>
  <c r="BG1105"/>
  <c r="BF1105"/>
  <c r="T1105"/>
  <c r="R1105"/>
  <c r="P1105"/>
  <c r="BK1105"/>
  <c r="J1105"/>
  <c r="BE1105"/>
  <c r="BI1104"/>
  <c r="BH1104"/>
  <c r="BG1104"/>
  <c r="BF1104"/>
  <c r="T1104"/>
  <c r="R1104"/>
  <c r="P1104"/>
  <c r="BK1104"/>
  <c r="J1104"/>
  <c r="BE1104"/>
  <c r="BI1103"/>
  <c r="BH1103"/>
  <c r="BG1103"/>
  <c r="BF1103"/>
  <c r="T1103"/>
  <c r="R1103"/>
  <c r="P1103"/>
  <c r="BK1103"/>
  <c r="J1103"/>
  <c r="BE1103"/>
  <c r="BI1102"/>
  <c r="BH1102"/>
  <c r="BG1102"/>
  <c r="BF1102"/>
  <c r="T1102"/>
  <c r="T1101"/>
  <c r="R1102"/>
  <c r="R1101"/>
  <c r="P1102"/>
  <c r="P1101"/>
  <c r="BK1102"/>
  <c r="BK1101"/>
  <c r="J1101"/>
  <c r="J1102"/>
  <c r="BE1102"/>
  <c r="J94"/>
  <c r="BI1100"/>
  <c r="BH1100"/>
  <c r="BG1100"/>
  <c r="BF1100"/>
  <c r="T1100"/>
  <c r="R1100"/>
  <c r="P1100"/>
  <c r="BK1100"/>
  <c r="J1100"/>
  <c r="BE1100"/>
  <c r="BI1098"/>
  <c r="BH1098"/>
  <c r="BG1098"/>
  <c r="BF1098"/>
  <c r="T1098"/>
  <c r="R1098"/>
  <c r="P1098"/>
  <c r="BK1098"/>
  <c r="J1098"/>
  <c r="BE1098"/>
  <c r="BI1097"/>
  <c r="BH1097"/>
  <c r="BG1097"/>
  <c r="BF1097"/>
  <c r="T1097"/>
  <c r="R1097"/>
  <c r="P1097"/>
  <c r="BK1097"/>
  <c r="J1097"/>
  <c r="BE1097"/>
  <c r="BI1095"/>
  <c r="BH1095"/>
  <c r="BG1095"/>
  <c r="BF1095"/>
  <c r="T1095"/>
  <c r="R1095"/>
  <c r="P1095"/>
  <c r="BK1095"/>
  <c r="J1095"/>
  <c r="BE1095"/>
  <c r="BI1093"/>
  <c r="BH1093"/>
  <c r="BG1093"/>
  <c r="BF1093"/>
  <c r="T1093"/>
  <c r="R1093"/>
  <c r="P1093"/>
  <c r="BK1093"/>
  <c r="J1093"/>
  <c r="BE1093"/>
  <c r="BI1091"/>
  <c r="BH1091"/>
  <c r="BG1091"/>
  <c r="BF1091"/>
  <c r="T1091"/>
  <c r="R1091"/>
  <c r="P1091"/>
  <c r="BK1091"/>
  <c r="J1091"/>
  <c r="BE1091"/>
  <c r="BI1089"/>
  <c r="BH1089"/>
  <c r="BG1089"/>
  <c r="BF1089"/>
  <c r="T1089"/>
  <c r="R1089"/>
  <c r="P1089"/>
  <c r="BK1089"/>
  <c r="J1089"/>
  <c r="BE1089"/>
  <c r="BI1086"/>
  <c r="BH1086"/>
  <c r="BG1086"/>
  <c r="BF1086"/>
  <c r="T1086"/>
  <c r="T1085"/>
  <c r="R1086"/>
  <c r="R1085"/>
  <c r="P1086"/>
  <c r="P1085"/>
  <c r="BK1086"/>
  <c r="BK1085"/>
  <c r="J1085"/>
  <c r="J1086"/>
  <c r="BE1086"/>
  <c r="J93"/>
  <c r="BI1084"/>
  <c r="BH1084"/>
  <c r="BG1084"/>
  <c r="BF1084"/>
  <c r="T1084"/>
  <c r="R1084"/>
  <c r="P1084"/>
  <c r="BK1084"/>
  <c r="J1084"/>
  <c r="BE1084"/>
  <c r="BI1082"/>
  <c r="BH1082"/>
  <c r="BG1082"/>
  <c r="BF1082"/>
  <c r="T1082"/>
  <c r="R1082"/>
  <c r="P1082"/>
  <c r="BK1082"/>
  <c r="J1082"/>
  <c r="BE1082"/>
  <c r="BI1081"/>
  <c r="BH1081"/>
  <c r="BG1081"/>
  <c r="BF1081"/>
  <c r="T1081"/>
  <c r="R1081"/>
  <c r="P1081"/>
  <c r="BK1081"/>
  <c r="J1081"/>
  <c r="BE1081"/>
  <c r="BI1080"/>
  <c r="BH1080"/>
  <c r="BG1080"/>
  <c r="BF1080"/>
  <c r="T1080"/>
  <c r="R1080"/>
  <c r="P1080"/>
  <c r="BK1080"/>
  <c r="J1080"/>
  <c r="BE1080"/>
  <c r="BI1079"/>
  <c r="BH1079"/>
  <c r="BG1079"/>
  <c r="BF1079"/>
  <c r="T1079"/>
  <c r="R1079"/>
  <c r="P1079"/>
  <c r="BK1079"/>
  <c r="J1079"/>
  <c r="BE1079"/>
  <c r="BI1078"/>
  <c r="BH1078"/>
  <c r="BG1078"/>
  <c r="BF1078"/>
  <c r="T1078"/>
  <c r="R1078"/>
  <c r="P1078"/>
  <c r="BK1078"/>
  <c r="J1078"/>
  <c r="BE1078"/>
  <c r="BI1077"/>
  <c r="BH1077"/>
  <c r="BG1077"/>
  <c r="BF1077"/>
  <c r="T1077"/>
  <c r="R1077"/>
  <c r="P1077"/>
  <c r="BK1077"/>
  <c r="J1077"/>
  <c r="BE1077"/>
  <c r="BI1076"/>
  <c r="BH1076"/>
  <c r="BG1076"/>
  <c r="BF1076"/>
  <c r="T1076"/>
  <c r="R1076"/>
  <c r="P1076"/>
  <c r="BK1076"/>
  <c r="J1076"/>
  <c r="BE1076"/>
  <c r="BI1074"/>
  <c r="BH1074"/>
  <c r="BG1074"/>
  <c r="BF1074"/>
  <c r="T1074"/>
  <c r="R1074"/>
  <c r="P1074"/>
  <c r="BK1074"/>
  <c r="J1074"/>
  <c r="BE1074"/>
  <c r="BI1073"/>
  <c r="BH1073"/>
  <c r="BG1073"/>
  <c r="BF1073"/>
  <c r="T1073"/>
  <c r="R1073"/>
  <c r="P1073"/>
  <c r="BK1073"/>
  <c r="J1073"/>
  <c r="BE1073"/>
  <c r="BI1072"/>
  <c r="BH1072"/>
  <c r="BG1072"/>
  <c r="BF1072"/>
  <c r="T1072"/>
  <c r="R1072"/>
  <c r="P1072"/>
  <c r="BK1072"/>
  <c r="J1072"/>
  <c r="BE1072"/>
  <c r="BI1071"/>
  <c r="BH1071"/>
  <c r="BG1071"/>
  <c r="BF1071"/>
  <c r="T1071"/>
  <c r="R1071"/>
  <c r="P1071"/>
  <c r="BK1071"/>
  <c r="J1071"/>
  <c r="BE1071"/>
  <c r="BI1069"/>
  <c r="BH1069"/>
  <c r="BG1069"/>
  <c r="BF1069"/>
  <c r="T1069"/>
  <c r="R1069"/>
  <c r="P1069"/>
  <c r="BK1069"/>
  <c r="J1069"/>
  <c r="BE1069"/>
  <c r="BI1067"/>
  <c r="BH1067"/>
  <c r="BG1067"/>
  <c r="BF1067"/>
  <c r="T1067"/>
  <c r="R1067"/>
  <c r="P1067"/>
  <c r="BK1067"/>
  <c r="J1067"/>
  <c r="BE1067"/>
  <c r="BI1066"/>
  <c r="BH1066"/>
  <c r="BG1066"/>
  <c r="BF1066"/>
  <c r="T1066"/>
  <c r="R1066"/>
  <c r="P1066"/>
  <c r="BK1066"/>
  <c r="J1066"/>
  <c r="BE1066"/>
  <c r="BI1064"/>
  <c r="BH1064"/>
  <c r="BG1064"/>
  <c r="BF1064"/>
  <c r="T1064"/>
  <c r="R1064"/>
  <c r="P1064"/>
  <c r="BK1064"/>
  <c r="J1064"/>
  <c r="BE1064"/>
  <c r="BI1063"/>
  <c r="BH1063"/>
  <c r="BG1063"/>
  <c r="BF1063"/>
  <c r="T1063"/>
  <c r="R1063"/>
  <c r="P1063"/>
  <c r="BK1063"/>
  <c r="J1063"/>
  <c r="BE1063"/>
  <c r="BI1062"/>
  <c r="BH1062"/>
  <c r="BG1062"/>
  <c r="BF1062"/>
  <c r="T1062"/>
  <c r="R1062"/>
  <c r="P1062"/>
  <c r="BK1062"/>
  <c r="J1062"/>
  <c r="BE1062"/>
  <c r="BI1060"/>
  <c r="BH1060"/>
  <c r="BG1060"/>
  <c r="BF1060"/>
  <c r="T1060"/>
  <c r="R1060"/>
  <c r="P1060"/>
  <c r="BK1060"/>
  <c r="J1060"/>
  <c r="BE1060"/>
  <c r="BI1059"/>
  <c r="BH1059"/>
  <c r="BG1059"/>
  <c r="BF1059"/>
  <c r="T1059"/>
  <c r="R1059"/>
  <c r="P1059"/>
  <c r="BK1059"/>
  <c r="J1059"/>
  <c r="BE1059"/>
  <c r="BI1057"/>
  <c r="BH1057"/>
  <c r="BG1057"/>
  <c r="BF1057"/>
  <c r="T1057"/>
  <c r="R1057"/>
  <c r="P1057"/>
  <c r="BK1057"/>
  <c r="J1057"/>
  <c r="BE1057"/>
  <c r="BI1055"/>
  <c r="BH1055"/>
  <c r="BG1055"/>
  <c r="BF1055"/>
  <c r="T1055"/>
  <c r="R1055"/>
  <c r="P1055"/>
  <c r="BK1055"/>
  <c r="J1055"/>
  <c r="BE1055"/>
  <c r="BI1053"/>
  <c r="BH1053"/>
  <c r="BG1053"/>
  <c r="BF1053"/>
  <c r="T1053"/>
  <c r="R1053"/>
  <c r="P1053"/>
  <c r="BK1053"/>
  <c r="J1053"/>
  <c r="BE1053"/>
  <c r="BI1046"/>
  <c r="BH1046"/>
  <c r="BG1046"/>
  <c r="BF1046"/>
  <c r="T1046"/>
  <c r="R1046"/>
  <c r="P1046"/>
  <c r="BK1046"/>
  <c r="J1046"/>
  <c r="BE1046"/>
  <c r="BI1045"/>
  <c r="BH1045"/>
  <c r="BG1045"/>
  <c r="BF1045"/>
  <c r="T1045"/>
  <c r="R1045"/>
  <c r="P1045"/>
  <c r="BK1045"/>
  <c r="J1045"/>
  <c r="BE1045"/>
  <c r="BI1043"/>
  <c r="BH1043"/>
  <c r="BG1043"/>
  <c r="BF1043"/>
  <c r="T1043"/>
  <c r="R1043"/>
  <c r="P1043"/>
  <c r="BK1043"/>
  <c r="J1043"/>
  <c r="BE1043"/>
  <c r="BI1039"/>
  <c r="BH1039"/>
  <c r="BG1039"/>
  <c r="BF1039"/>
  <c r="T1039"/>
  <c r="R1039"/>
  <c r="P1039"/>
  <c r="BK1039"/>
  <c r="J1039"/>
  <c r="BE1039"/>
  <c r="BI1033"/>
  <c r="BH1033"/>
  <c r="BG1033"/>
  <c r="BF1033"/>
  <c r="T1033"/>
  <c r="R1033"/>
  <c r="P1033"/>
  <c r="BK1033"/>
  <c r="J1033"/>
  <c r="BE1033"/>
  <c r="BI1032"/>
  <c r="BH1032"/>
  <c r="BG1032"/>
  <c r="BF1032"/>
  <c r="T1032"/>
  <c r="R1032"/>
  <c r="P1032"/>
  <c r="BK1032"/>
  <c r="J1032"/>
  <c r="BE1032"/>
  <c r="BI1030"/>
  <c r="BH1030"/>
  <c r="BG1030"/>
  <c r="BF1030"/>
  <c r="T1030"/>
  <c r="R1030"/>
  <c r="P1030"/>
  <c r="BK1030"/>
  <c r="J1030"/>
  <c r="BE1030"/>
  <c r="BI1028"/>
  <c r="BH1028"/>
  <c r="BG1028"/>
  <c r="BF1028"/>
  <c r="T1028"/>
  <c r="R1028"/>
  <c r="P1028"/>
  <c r="BK1028"/>
  <c r="J1028"/>
  <c r="BE1028"/>
  <c r="BI1019"/>
  <c r="BH1019"/>
  <c r="BG1019"/>
  <c r="BF1019"/>
  <c r="T1019"/>
  <c r="R1019"/>
  <c r="P1019"/>
  <c r="BK1019"/>
  <c r="J1019"/>
  <c r="BE1019"/>
  <c r="BI1010"/>
  <c r="BH1010"/>
  <c r="BG1010"/>
  <c r="BF1010"/>
  <c r="T1010"/>
  <c r="R1010"/>
  <c r="P1010"/>
  <c r="BK1010"/>
  <c r="J1010"/>
  <c r="BE1010"/>
  <c r="BI1001"/>
  <c r="BH1001"/>
  <c r="BG1001"/>
  <c r="BF1001"/>
  <c r="T1001"/>
  <c r="R1001"/>
  <c r="P1001"/>
  <c r="BK1001"/>
  <c r="J1001"/>
  <c r="BE1001"/>
  <c r="BI1000"/>
  <c r="BH1000"/>
  <c r="BG1000"/>
  <c r="BF1000"/>
  <c r="T1000"/>
  <c r="R1000"/>
  <c r="P1000"/>
  <c r="BK1000"/>
  <c r="J1000"/>
  <c r="BE1000"/>
  <c r="BI998"/>
  <c r="BH998"/>
  <c r="BG998"/>
  <c r="BF998"/>
  <c r="T998"/>
  <c r="T997"/>
  <c r="R998"/>
  <c r="R997"/>
  <c r="P998"/>
  <c r="P997"/>
  <c r="BK998"/>
  <c r="BK997"/>
  <c r="J997"/>
  <c r="J998"/>
  <c r="BE998"/>
  <c r="J92"/>
  <c r="BI996"/>
  <c r="BH996"/>
  <c r="BG996"/>
  <c r="BF996"/>
  <c r="T996"/>
  <c r="R996"/>
  <c r="P996"/>
  <c r="BK996"/>
  <c r="J996"/>
  <c r="BE996"/>
  <c r="BI995"/>
  <c r="BH995"/>
  <c r="BG995"/>
  <c r="BF995"/>
  <c r="T995"/>
  <c r="R995"/>
  <c r="P995"/>
  <c r="BK995"/>
  <c r="J995"/>
  <c r="BE995"/>
  <c r="BI993"/>
  <c r="BH993"/>
  <c r="BG993"/>
  <c r="BF993"/>
  <c r="T993"/>
  <c r="R993"/>
  <c r="P993"/>
  <c r="BK993"/>
  <c r="J993"/>
  <c r="BE993"/>
  <c r="BI991"/>
  <c r="BH991"/>
  <c r="BG991"/>
  <c r="BF991"/>
  <c r="T991"/>
  <c r="R991"/>
  <c r="P991"/>
  <c r="BK991"/>
  <c r="J991"/>
  <c r="BE991"/>
  <c r="BI989"/>
  <c r="BH989"/>
  <c r="BG989"/>
  <c r="BF989"/>
  <c r="T989"/>
  <c r="R989"/>
  <c r="P989"/>
  <c r="BK989"/>
  <c r="J989"/>
  <c r="BE989"/>
  <c r="BI988"/>
  <c r="BH988"/>
  <c r="BG988"/>
  <c r="BF988"/>
  <c r="T988"/>
  <c r="R988"/>
  <c r="P988"/>
  <c r="BK988"/>
  <c r="J988"/>
  <c r="BE988"/>
  <c r="BI987"/>
  <c r="BH987"/>
  <c r="BG987"/>
  <c r="BF987"/>
  <c r="T987"/>
  <c r="R987"/>
  <c r="P987"/>
  <c r="BK987"/>
  <c r="J987"/>
  <c r="BE987"/>
  <c r="BI986"/>
  <c r="BH986"/>
  <c r="BG986"/>
  <c r="BF986"/>
  <c r="T986"/>
  <c r="R986"/>
  <c r="P986"/>
  <c r="BK986"/>
  <c r="J986"/>
  <c r="BE986"/>
  <c r="BI985"/>
  <c r="BH985"/>
  <c r="BG985"/>
  <c r="BF985"/>
  <c r="T985"/>
  <c r="R985"/>
  <c r="P985"/>
  <c r="BK985"/>
  <c r="J985"/>
  <c r="BE985"/>
  <c r="BI984"/>
  <c r="BH984"/>
  <c r="BG984"/>
  <c r="BF984"/>
  <c r="T984"/>
  <c r="R984"/>
  <c r="P984"/>
  <c r="BK984"/>
  <c r="J984"/>
  <c r="BE984"/>
  <c r="BI983"/>
  <c r="BH983"/>
  <c r="BG983"/>
  <c r="BF983"/>
  <c r="T983"/>
  <c r="R983"/>
  <c r="P983"/>
  <c r="BK983"/>
  <c r="J983"/>
  <c r="BE983"/>
  <c r="BI982"/>
  <c r="BH982"/>
  <c r="BG982"/>
  <c r="BF982"/>
  <c r="T982"/>
  <c r="R982"/>
  <c r="P982"/>
  <c r="BK982"/>
  <c r="J982"/>
  <c r="BE982"/>
  <c r="BI980"/>
  <c r="BH980"/>
  <c r="BG980"/>
  <c r="BF980"/>
  <c r="T980"/>
  <c r="R980"/>
  <c r="P980"/>
  <c r="BK980"/>
  <c r="J980"/>
  <c r="BE980"/>
  <c r="BI979"/>
  <c r="BH979"/>
  <c r="BG979"/>
  <c r="BF979"/>
  <c r="T979"/>
  <c r="R979"/>
  <c r="P979"/>
  <c r="BK979"/>
  <c r="J979"/>
  <c r="BE979"/>
  <c r="BI977"/>
  <c r="BH977"/>
  <c r="BG977"/>
  <c r="BF977"/>
  <c r="T977"/>
  <c r="R977"/>
  <c r="P977"/>
  <c r="BK977"/>
  <c r="J977"/>
  <c r="BE977"/>
  <c r="BI976"/>
  <c r="BH976"/>
  <c r="BG976"/>
  <c r="BF976"/>
  <c r="T976"/>
  <c r="R976"/>
  <c r="P976"/>
  <c r="BK976"/>
  <c r="J976"/>
  <c r="BE976"/>
  <c r="BI974"/>
  <c r="BH974"/>
  <c r="BG974"/>
  <c r="BF974"/>
  <c r="T974"/>
  <c r="R974"/>
  <c r="P974"/>
  <c r="BK974"/>
  <c r="J974"/>
  <c r="BE974"/>
  <c r="BI973"/>
  <c r="BH973"/>
  <c r="BG973"/>
  <c r="BF973"/>
  <c r="T973"/>
  <c r="R973"/>
  <c r="P973"/>
  <c r="BK973"/>
  <c r="J973"/>
  <c r="BE973"/>
  <c r="BI971"/>
  <c r="BH971"/>
  <c r="BG971"/>
  <c r="BF971"/>
  <c r="T971"/>
  <c r="R971"/>
  <c r="P971"/>
  <c r="BK971"/>
  <c r="J971"/>
  <c r="BE971"/>
  <c r="BI969"/>
  <c r="BH969"/>
  <c r="BG969"/>
  <c r="BF969"/>
  <c r="T969"/>
  <c r="R969"/>
  <c r="P969"/>
  <c r="BK969"/>
  <c r="J969"/>
  <c r="BE969"/>
  <c r="BI967"/>
  <c r="BH967"/>
  <c r="BG967"/>
  <c r="BF967"/>
  <c r="T967"/>
  <c r="R967"/>
  <c r="P967"/>
  <c r="BK967"/>
  <c r="J967"/>
  <c r="BE967"/>
  <c r="BI965"/>
  <c r="BH965"/>
  <c r="BG965"/>
  <c r="BF965"/>
  <c r="T965"/>
  <c r="R965"/>
  <c r="P965"/>
  <c r="BK965"/>
  <c r="J965"/>
  <c r="BE965"/>
  <c r="BI964"/>
  <c r="BH964"/>
  <c r="BG964"/>
  <c r="BF964"/>
  <c r="T964"/>
  <c r="T963"/>
  <c r="R964"/>
  <c r="R963"/>
  <c r="P964"/>
  <c r="P963"/>
  <c r="BK964"/>
  <c r="BK963"/>
  <c r="J963"/>
  <c r="J964"/>
  <c r="BE964"/>
  <c r="J91"/>
  <c r="BI962"/>
  <c r="BH962"/>
  <c r="BG962"/>
  <c r="BF962"/>
  <c r="T962"/>
  <c r="R962"/>
  <c r="P962"/>
  <c r="BK962"/>
  <c r="J962"/>
  <c r="BE962"/>
  <c r="BI959"/>
  <c r="BH959"/>
  <c r="BG959"/>
  <c r="BF959"/>
  <c r="T959"/>
  <c r="R959"/>
  <c r="P959"/>
  <c r="BK959"/>
  <c r="J959"/>
  <c r="BE959"/>
  <c r="BI955"/>
  <c r="BH955"/>
  <c r="BG955"/>
  <c r="BF955"/>
  <c r="T955"/>
  <c r="R955"/>
  <c r="P955"/>
  <c r="BK955"/>
  <c r="J955"/>
  <c r="BE955"/>
  <c r="BI953"/>
  <c r="BH953"/>
  <c r="BG953"/>
  <c r="BF953"/>
  <c r="T953"/>
  <c r="R953"/>
  <c r="P953"/>
  <c r="BK953"/>
  <c r="J953"/>
  <c r="BE953"/>
  <c r="BI952"/>
  <c r="BH952"/>
  <c r="BG952"/>
  <c r="BF952"/>
  <c r="T952"/>
  <c r="R952"/>
  <c r="P952"/>
  <c r="BK952"/>
  <c r="J952"/>
  <c r="BE952"/>
  <c r="BI950"/>
  <c r="BH950"/>
  <c r="BG950"/>
  <c r="BF950"/>
  <c r="T950"/>
  <c r="T949"/>
  <c r="R950"/>
  <c r="R949"/>
  <c r="P950"/>
  <c r="P949"/>
  <c r="BK950"/>
  <c r="BK949"/>
  <c r="J949"/>
  <c r="J950"/>
  <c r="BE950"/>
  <c r="J90"/>
  <c r="BI948"/>
  <c r="BH948"/>
  <c r="BG948"/>
  <c r="BF948"/>
  <c r="T948"/>
  <c r="R948"/>
  <c r="P948"/>
  <c r="BK948"/>
  <c r="J948"/>
  <c r="BE948"/>
  <c r="BI946"/>
  <c r="BH946"/>
  <c r="BG946"/>
  <c r="BF946"/>
  <c r="T946"/>
  <c r="R946"/>
  <c r="P946"/>
  <c r="BK946"/>
  <c r="J946"/>
  <c r="BE946"/>
  <c r="BI944"/>
  <c r="BH944"/>
  <c r="BG944"/>
  <c r="BF944"/>
  <c r="T944"/>
  <c r="R944"/>
  <c r="P944"/>
  <c r="BK944"/>
  <c r="J944"/>
  <c r="BE944"/>
  <c r="BI943"/>
  <c r="BH943"/>
  <c r="BG943"/>
  <c r="BF943"/>
  <c r="T943"/>
  <c r="R943"/>
  <c r="P943"/>
  <c r="BK943"/>
  <c r="J943"/>
  <c r="BE943"/>
  <c r="BI941"/>
  <c r="BH941"/>
  <c r="BG941"/>
  <c r="BF941"/>
  <c r="T941"/>
  <c r="R941"/>
  <c r="P941"/>
  <c r="BK941"/>
  <c r="J941"/>
  <c r="BE941"/>
  <c r="BI939"/>
  <c r="BH939"/>
  <c r="BG939"/>
  <c r="BF939"/>
  <c r="T939"/>
  <c r="R939"/>
  <c r="P939"/>
  <c r="BK939"/>
  <c r="J939"/>
  <c r="BE939"/>
  <c r="BI937"/>
  <c r="BH937"/>
  <c r="BG937"/>
  <c r="BF937"/>
  <c r="T937"/>
  <c r="R937"/>
  <c r="P937"/>
  <c r="BK937"/>
  <c r="J937"/>
  <c r="BE937"/>
  <c r="BI936"/>
  <c r="BH936"/>
  <c r="BG936"/>
  <c r="BF936"/>
  <c r="T936"/>
  <c r="R936"/>
  <c r="P936"/>
  <c r="BK936"/>
  <c r="J936"/>
  <c r="BE936"/>
  <c r="BI935"/>
  <c r="BH935"/>
  <c r="BG935"/>
  <c r="BF935"/>
  <c r="T935"/>
  <c r="R935"/>
  <c r="P935"/>
  <c r="BK935"/>
  <c r="J935"/>
  <c r="BE935"/>
  <c r="BI933"/>
  <c r="BH933"/>
  <c r="BG933"/>
  <c r="BF933"/>
  <c r="T933"/>
  <c r="R933"/>
  <c r="P933"/>
  <c r="BK933"/>
  <c r="J933"/>
  <c r="BE933"/>
  <c r="BI931"/>
  <c r="BH931"/>
  <c r="BG931"/>
  <c r="BF931"/>
  <c r="T931"/>
  <c r="R931"/>
  <c r="P931"/>
  <c r="BK931"/>
  <c r="J931"/>
  <c r="BE931"/>
  <c r="BI930"/>
  <c r="BH930"/>
  <c r="BG930"/>
  <c r="BF930"/>
  <c r="T930"/>
  <c r="R930"/>
  <c r="P930"/>
  <c r="BK930"/>
  <c r="J930"/>
  <c r="BE930"/>
  <c r="BI925"/>
  <c r="BH925"/>
  <c r="BG925"/>
  <c r="BF925"/>
  <c r="T925"/>
  <c r="R925"/>
  <c r="P925"/>
  <c r="BK925"/>
  <c r="J925"/>
  <c r="BE925"/>
  <c r="BI923"/>
  <c r="BH923"/>
  <c r="BG923"/>
  <c r="BF923"/>
  <c r="T923"/>
  <c r="R923"/>
  <c r="P923"/>
  <c r="BK923"/>
  <c r="J923"/>
  <c r="BE923"/>
  <c r="BI917"/>
  <c r="BH917"/>
  <c r="BG917"/>
  <c r="BF917"/>
  <c r="T917"/>
  <c r="R917"/>
  <c r="P917"/>
  <c r="BK917"/>
  <c r="J917"/>
  <c r="BE917"/>
  <c r="BI915"/>
  <c r="BH915"/>
  <c r="BG915"/>
  <c r="BF915"/>
  <c r="T915"/>
  <c r="R915"/>
  <c r="P915"/>
  <c r="BK915"/>
  <c r="J915"/>
  <c r="BE915"/>
  <c r="BI914"/>
  <c r="BH914"/>
  <c r="BG914"/>
  <c r="BF914"/>
  <c r="T914"/>
  <c r="R914"/>
  <c r="P914"/>
  <c r="BK914"/>
  <c r="J914"/>
  <c r="BE914"/>
  <c r="BI912"/>
  <c r="BH912"/>
  <c r="BG912"/>
  <c r="BF912"/>
  <c r="T912"/>
  <c r="R912"/>
  <c r="P912"/>
  <c r="BK912"/>
  <c r="J912"/>
  <c r="BE912"/>
  <c r="BI910"/>
  <c r="BH910"/>
  <c r="BG910"/>
  <c r="BF910"/>
  <c r="T910"/>
  <c r="R910"/>
  <c r="P910"/>
  <c r="BK910"/>
  <c r="J910"/>
  <c r="BE910"/>
  <c r="BI909"/>
  <c r="BH909"/>
  <c r="BG909"/>
  <c r="BF909"/>
  <c r="T909"/>
  <c r="R909"/>
  <c r="P909"/>
  <c r="BK909"/>
  <c r="J909"/>
  <c r="BE909"/>
  <c r="BI907"/>
  <c r="BH907"/>
  <c r="BG907"/>
  <c r="BF907"/>
  <c r="T907"/>
  <c r="R907"/>
  <c r="P907"/>
  <c r="BK907"/>
  <c r="J907"/>
  <c r="BE907"/>
  <c r="BI905"/>
  <c r="BH905"/>
  <c r="BG905"/>
  <c r="BF905"/>
  <c r="T905"/>
  <c r="R905"/>
  <c r="P905"/>
  <c r="BK905"/>
  <c r="J905"/>
  <c r="BE905"/>
  <c r="BI904"/>
  <c r="BH904"/>
  <c r="BG904"/>
  <c r="BF904"/>
  <c r="T904"/>
  <c r="R904"/>
  <c r="P904"/>
  <c r="BK904"/>
  <c r="J904"/>
  <c r="BE904"/>
  <c r="BI902"/>
  <c r="BH902"/>
  <c r="BG902"/>
  <c r="BF902"/>
  <c r="T902"/>
  <c r="R902"/>
  <c r="P902"/>
  <c r="BK902"/>
  <c r="J902"/>
  <c r="BE902"/>
  <c r="BI900"/>
  <c r="BH900"/>
  <c r="BG900"/>
  <c r="BF900"/>
  <c r="T900"/>
  <c r="R900"/>
  <c r="P900"/>
  <c r="BK900"/>
  <c r="J900"/>
  <c r="BE900"/>
  <c r="BI898"/>
  <c r="BH898"/>
  <c r="BG898"/>
  <c r="BF898"/>
  <c r="T898"/>
  <c r="R898"/>
  <c r="P898"/>
  <c r="BK898"/>
  <c r="J898"/>
  <c r="BE898"/>
  <c r="BI896"/>
  <c r="BH896"/>
  <c r="BG896"/>
  <c r="BF896"/>
  <c r="T896"/>
  <c r="R896"/>
  <c r="P896"/>
  <c r="BK896"/>
  <c r="J896"/>
  <c r="BE896"/>
  <c r="BI894"/>
  <c r="BH894"/>
  <c r="BG894"/>
  <c r="BF894"/>
  <c r="T894"/>
  <c r="R894"/>
  <c r="P894"/>
  <c r="BK894"/>
  <c r="J894"/>
  <c r="BE894"/>
  <c r="BI892"/>
  <c r="BH892"/>
  <c r="BG892"/>
  <c r="BF892"/>
  <c r="T892"/>
  <c r="R892"/>
  <c r="P892"/>
  <c r="BK892"/>
  <c r="J892"/>
  <c r="BE892"/>
  <c r="BI891"/>
  <c r="BH891"/>
  <c r="BG891"/>
  <c r="BF891"/>
  <c r="T891"/>
  <c r="R891"/>
  <c r="P891"/>
  <c r="BK891"/>
  <c r="J891"/>
  <c r="BE891"/>
  <c r="BI890"/>
  <c r="BH890"/>
  <c r="BG890"/>
  <c r="BF890"/>
  <c r="T890"/>
  <c r="R890"/>
  <c r="P890"/>
  <c r="BK890"/>
  <c r="J890"/>
  <c r="BE890"/>
  <c r="BI888"/>
  <c r="BH888"/>
  <c r="BG888"/>
  <c r="BF888"/>
  <c r="T888"/>
  <c r="R888"/>
  <c r="P888"/>
  <c r="BK888"/>
  <c r="J888"/>
  <c r="BE888"/>
  <c r="BI886"/>
  <c r="BH886"/>
  <c r="BG886"/>
  <c r="BF886"/>
  <c r="T886"/>
  <c r="R886"/>
  <c r="P886"/>
  <c r="BK886"/>
  <c r="J886"/>
  <c r="BE886"/>
  <c r="BI884"/>
  <c r="BH884"/>
  <c r="BG884"/>
  <c r="BF884"/>
  <c r="T884"/>
  <c r="R884"/>
  <c r="P884"/>
  <c r="BK884"/>
  <c r="J884"/>
  <c r="BE884"/>
  <c r="BI882"/>
  <c r="BH882"/>
  <c r="BG882"/>
  <c r="BF882"/>
  <c r="T882"/>
  <c r="R882"/>
  <c r="P882"/>
  <c r="BK882"/>
  <c r="J882"/>
  <c r="BE882"/>
  <c r="BI880"/>
  <c r="BH880"/>
  <c r="BG880"/>
  <c r="BF880"/>
  <c r="T880"/>
  <c r="R880"/>
  <c r="P880"/>
  <c r="BK880"/>
  <c r="J880"/>
  <c r="BE880"/>
  <c r="BI879"/>
  <c r="BH879"/>
  <c r="BG879"/>
  <c r="BF879"/>
  <c r="T879"/>
  <c r="R879"/>
  <c r="P879"/>
  <c r="BK879"/>
  <c r="J879"/>
  <c r="BE879"/>
  <c r="BI878"/>
  <c r="BH878"/>
  <c r="BG878"/>
  <c r="BF878"/>
  <c r="T878"/>
  <c r="R878"/>
  <c r="P878"/>
  <c r="BK878"/>
  <c r="J878"/>
  <c r="BE878"/>
  <c r="BI877"/>
  <c r="BH877"/>
  <c r="BG877"/>
  <c r="BF877"/>
  <c r="T877"/>
  <c r="R877"/>
  <c r="P877"/>
  <c r="BK877"/>
  <c r="J877"/>
  <c r="BE877"/>
  <c r="BI876"/>
  <c r="BH876"/>
  <c r="BG876"/>
  <c r="BF876"/>
  <c r="T876"/>
  <c r="R876"/>
  <c r="P876"/>
  <c r="BK876"/>
  <c r="J876"/>
  <c r="BE876"/>
  <c r="BI875"/>
  <c r="BH875"/>
  <c r="BG875"/>
  <c r="BF875"/>
  <c r="T875"/>
  <c r="R875"/>
  <c r="P875"/>
  <c r="BK875"/>
  <c r="J875"/>
  <c r="BE875"/>
  <c r="BI874"/>
  <c r="BH874"/>
  <c r="BG874"/>
  <c r="BF874"/>
  <c r="T874"/>
  <c r="R874"/>
  <c r="P874"/>
  <c r="BK874"/>
  <c r="J874"/>
  <c r="BE874"/>
  <c r="BI872"/>
  <c r="BH872"/>
  <c r="BG872"/>
  <c r="BF872"/>
  <c r="T872"/>
  <c r="R872"/>
  <c r="P872"/>
  <c r="BK872"/>
  <c r="J872"/>
  <c r="BE872"/>
  <c r="BI868"/>
  <c r="BH868"/>
  <c r="BG868"/>
  <c r="BF868"/>
  <c r="T868"/>
  <c r="R868"/>
  <c r="P868"/>
  <c r="BK868"/>
  <c r="J868"/>
  <c r="BE868"/>
  <c r="BI866"/>
  <c r="BH866"/>
  <c r="BG866"/>
  <c r="BF866"/>
  <c r="T866"/>
  <c r="R866"/>
  <c r="P866"/>
  <c r="BK866"/>
  <c r="J866"/>
  <c r="BE866"/>
  <c r="BI865"/>
  <c r="BH865"/>
  <c r="BG865"/>
  <c r="BF865"/>
  <c r="T865"/>
  <c r="R865"/>
  <c r="P865"/>
  <c r="BK865"/>
  <c r="J865"/>
  <c r="BE865"/>
  <c r="BI864"/>
  <c r="BH864"/>
  <c r="BG864"/>
  <c r="BF864"/>
  <c r="T864"/>
  <c r="R864"/>
  <c r="P864"/>
  <c r="BK864"/>
  <c r="J864"/>
  <c r="BE864"/>
  <c r="BI862"/>
  <c r="BH862"/>
  <c r="BG862"/>
  <c r="BF862"/>
  <c r="T862"/>
  <c r="R862"/>
  <c r="P862"/>
  <c r="BK862"/>
  <c r="J862"/>
  <c r="BE862"/>
  <c r="BI861"/>
  <c r="BH861"/>
  <c r="BG861"/>
  <c r="BF861"/>
  <c r="T861"/>
  <c r="R861"/>
  <c r="P861"/>
  <c r="BK861"/>
  <c r="J861"/>
  <c r="BE861"/>
  <c r="BI860"/>
  <c r="BH860"/>
  <c r="BG860"/>
  <c r="BF860"/>
  <c r="T860"/>
  <c r="R860"/>
  <c r="P860"/>
  <c r="BK860"/>
  <c r="J860"/>
  <c r="BE860"/>
  <c r="BI858"/>
  <c r="BH858"/>
  <c r="BG858"/>
  <c r="BF858"/>
  <c r="T858"/>
  <c r="R858"/>
  <c r="P858"/>
  <c r="BK858"/>
  <c r="J858"/>
  <c r="BE858"/>
  <c r="BI856"/>
  <c r="BH856"/>
  <c r="BG856"/>
  <c r="BF856"/>
  <c r="T856"/>
  <c r="R856"/>
  <c r="P856"/>
  <c r="BK856"/>
  <c r="J856"/>
  <c r="BE856"/>
  <c r="BI854"/>
  <c r="BH854"/>
  <c r="BG854"/>
  <c r="BF854"/>
  <c r="T854"/>
  <c r="R854"/>
  <c r="P854"/>
  <c r="BK854"/>
  <c r="J854"/>
  <c r="BE854"/>
  <c r="BI852"/>
  <c r="BH852"/>
  <c r="BG852"/>
  <c r="BF852"/>
  <c r="T852"/>
  <c r="T851"/>
  <c r="R852"/>
  <c r="R851"/>
  <c r="P852"/>
  <c r="P851"/>
  <c r="BK852"/>
  <c r="BK851"/>
  <c r="J851"/>
  <c r="J852"/>
  <c r="BE852"/>
  <c r="J89"/>
  <c r="BI850"/>
  <c r="BH850"/>
  <c r="BG850"/>
  <c r="BF850"/>
  <c r="T850"/>
  <c r="R850"/>
  <c r="P850"/>
  <c r="BK850"/>
  <c r="J850"/>
  <c r="BE850"/>
  <c r="BI849"/>
  <c r="BH849"/>
  <c r="BG849"/>
  <c r="BF849"/>
  <c r="T849"/>
  <c r="R849"/>
  <c r="P849"/>
  <c r="BK849"/>
  <c r="J849"/>
  <c r="BE849"/>
  <c r="BI848"/>
  <c r="BH848"/>
  <c r="BG848"/>
  <c r="BF848"/>
  <c r="T848"/>
  <c r="R848"/>
  <c r="P848"/>
  <c r="BK848"/>
  <c r="J848"/>
  <c r="BE848"/>
  <c r="BI846"/>
  <c r="BH846"/>
  <c r="BG846"/>
  <c r="BF846"/>
  <c r="T846"/>
  <c r="R846"/>
  <c r="P846"/>
  <c r="BK846"/>
  <c r="J846"/>
  <c r="BE846"/>
  <c r="BI842"/>
  <c r="BH842"/>
  <c r="BG842"/>
  <c r="BF842"/>
  <c r="T842"/>
  <c r="R842"/>
  <c r="P842"/>
  <c r="BK842"/>
  <c r="J842"/>
  <c r="BE842"/>
  <c r="BI840"/>
  <c r="BH840"/>
  <c r="BG840"/>
  <c r="BF840"/>
  <c r="T840"/>
  <c r="R840"/>
  <c r="P840"/>
  <c r="BK840"/>
  <c r="J840"/>
  <c r="BE840"/>
  <c r="BI839"/>
  <c r="BH839"/>
  <c r="BG839"/>
  <c r="BF839"/>
  <c r="T839"/>
  <c r="R839"/>
  <c r="P839"/>
  <c r="BK839"/>
  <c r="J839"/>
  <c r="BE839"/>
  <c r="BI837"/>
  <c r="BH837"/>
  <c r="BG837"/>
  <c r="BF837"/>
  <c r="T837"/>
  <c r="R837"/>
  <c r="P837"/>
  <c r="BK837"/>
  <c r="J837"/>
  <c r="BE837"/>
  <c r="BI836"/>
  <c r="BH836"/>
  <c r="BG836"/>
  <c r="BF836"/>
  <c r="T836"/>
  <c r="R836"/>
  <c r="P836"/>
  <c r="BK836"/>
  <c r="J836"/>
  <c r="BE836"/>
  <c r="BI834"/>
  <c r="BH834"/>
  <c r="BG834"/>
  <c r="BF834"/>
  <c r="T834"/>
  <c r="R834"/>
  <c r="P834"/>
  <c r="BK834"/>
  <c r="J834"/>
  <c r="BE834"/>
  <c r="BI832"/>
  <c r="BH832"/>
  <c r="BG832"/>
  <c r="BF832"/>
  <c r="T832"/>
  <c r="R832"/>
  <c r="P832"/>
  <c r="BK832"/>
  <c r="J832"/>
  <c r="BE832"/>
  <c r="BI831"/>
  <c r="BH831"/>
  <c r="BG831"/>
  <c r="BF831"/>
  <c r="T831"/>
  <c r="R831"/>
  <c r="P831"/>
  <c r="BK831"/>
  <c r="J831"/>
  <c r="BE831"/>
  <c r="BI830"/>
  <c r="BH830"/>
  <c r="BG830"/>
  <c r="BF830"/>
  <c r="T830"/>
  <c r="R830"/>
  <c r="P830"/>
  <c r="BK830"/>
  <c r="J830"/>
  <c r="BE830"/>
  <c r="BI828"/>
  <c r="BH828"/>
  <c r="BG828"/>
  <c r="BF828"/>
  <c r="T828"/>
  <c r="R828"/>
  <c r="P828"/>
  <c r="BK828"/>
  <c r="J828"/>
  <c r="BE828"/>
  <c r="BI826"/>
  <c r="BH826"/>
  <c r="BG826"/>
  <c r="BF826"/>
  <c r="T826"/>
  <c r="R826"/>
  <c r="P826"/>
  <c r="BK826"/>
  <c r="J826"/>
  <c r="BE826"/>
  <c r="BI824"/>
  <c r="BH824"/>
  <c r="BG824"/>
  <c r="BF824"/>
  <c r="T824"/>
  <c r="R824"/>
  <c r="P824"/>
  <c r="BK824"/>
  <c r="J824"/>
  <c r="BE824"/>
  <c r="BI816"/>
  <c r="BH816"/>
  <c r="BG816"/>
  <c r="BF816"/>
  <c r="T816"/>
  <c r="R816"/>
  <c r="P816"/>
  <c r="BK816"/>
  <c r="J816"/>
  <c r="BE816"/>
  <c r="BI810"/>
  <c r="BH810"/>
  <c r="BG810"/>
  <c r="BF810"/>
  <c r="T810"/>
  <c r="R810"/>
  <c r="P810"/>
  <c r="BK810"/>
  <c r="J810"/>
  <c r="BE810"/>
  <c r="BI805"/>
  <c r="BH805"/>
  <c r="BG805"/>
  <c r="BF805"/>
  <c r="T805"/>
  <c r="R805"/>
  <c r="P805"/>
  <c r="BK805"/>
  <c r="J805"/>
  <c r="BE805"/>
  <c r="BI798"/>
  <c r="BH798"/>
  <c r="BG798"/>
  <c r="BF798"/>
  <c r="T798"/>
  <c r="R798"/>
  <c r="P798"/>
  <c r="BK798"/>
  <c r="J798"/>
  <c r="BE798"/>
  <c r="BI796"/>
  <c r="BH796"/>
  <c r="BG796"/>
  <c r="BF796"/>
  <c r="T796"/>
  <c r="R796"/>
  <c r="P796"/>
  <c r="BK796"/>
  <c r="J796"/>
  <c r="BE796"/>
  <c r="BI794"/>
  <c r="BH794"/>
  <c r="BG794"/>
  <c r="BF794"/>
  <c r="T794"/>
  <c r="R794"/>
  <c r="P794"/>
  <c r="BK794"/>
  <c r="J794"/>
  <c r="BE794"/>
  <c r="BI793"/>
  <c r="BH793"/>
  <c r="BG793"/>
  <c r="BF793"/>
  <c r="T793"/>
  <c r="R793"/>
  <c r="P793"/>
  <c r="BK793"/>
  <c r="J793"/>
  <c r="BE793"/>
  <c r="BI792"/>
  <c r="BH792"/>
  <c r="BG792"/>
  <c r="BF792"/>
  <c r="T792"/>
  <c r="R792"/>
  <c r="P792"/>
  <c r="BK792"/>
  <c r="J792"/>
  <c r="BE792"/>
  <c r="BI791"/>
  <c r="BH791"/>
  <c r="BG791"/>
  <c r="BF791"/>
  <c r="T791"/>
  <c r="R791"/>
  <c r="P791"/>
  <c r="BK791"/>
  <c r="J791"/>
  <c r="BE791"/>
  <c r="BI790"/>
  <c r="BH790"/>
  <c r="BG790"/>
  <c r="BF790"/>
  <c r="T790"/>
  <c r="R790"/>
  <c r="P790"/>
  <c r="BK790"/>
  <c r="J790"/>
  <c r="BE790"/>
  <c r="BI789"/>
  <c r="BH789"/>
  <c r="BG789"/>
  <c r="BF789"/>
  <c r="T789"/>
  <c r="R789"/>
  <c r="P789"/>
  <c r="BK789"/>
  <c r="J789"/>
  <c r="BE789"/>
  <c r="BI787"/>
  <c r="BH787"/>
  <c r="BG787"/>
  <c r="BF787"/>
  <c r="T787"/>
  <c r="R787"/>
  <c r="P787"/>
  <c r="BK787"/>
  <c r="J787"/>
  <c r="BE787"/>
  <c r="BI785"/>
  <c r="BH785"/>
  <c r="BG785"/>
  <c r="BF785"/>
  <c r="T785"/>
  <c r="R785"/>
  <c r="P785"/>
  <c r="BK785"/>
  <c r="J785"/>
  <c r="BE785"/>
  <c r="BI784"/>
  <c r="BH784"/>
  <c r="BG784"/>
  <c r="BF784"/>
  <c r="T784"/>
  <c r="R784"/>
  <c r="P784"/>
  <c r="BK784"/>
  <c r="J784"/>
  <c r="BE784"/>
  <c r="BI783"/>
  <c r="BH783"/>
  <c r="BG783"/>
  <c r="BF783"/>
  <c r="T783"/>
  <c r="R783"/>
  <c r="P783"/>
  <c r="BK783"/>
  <c r="J783"/>
  <c r="BE783"/>
  <c r="BI781"/>
  <c r="BH781"/>
  <c r="BG781"/>
  <c r="BF781"/>
  <c r="T781"/>
  <c r="R781"/>
  <c r="P781"/>
  <c r="BK781"/>
  <c r="J781"/>
  <c r="BE781"/>
  <c r="BI780"/>
  <c r="BH780"/>
  <c r="BG780"/>
  <c r="BF780"/>
  <c r="T780"/>
  <c r="R780"/>
  <c r="P780"/>
  <c r="BK780"/>
  <c r="J780"/>
  <c r="BE780"/>
  <c r="BI778"/>
  <c r="BH778"/>
  <c r="BG778"/>
  <c r="BF778"/>
  <c r="T778"/>
  <c r="R778"/>
  <c r="P778"/>
  <c r="BK778"/>
  <c r="J778"/>
  <c r="BE778"/>
  <c r="BI777"/>
  <c r="BH777"/>
  <c r="BG777"/>
  <c r="BF777"/>
  <c r="T777"/>
  <c r="R777"/>
  <c r="P777"/>
  <c r="BK777"/>
  <c r="J777"/>
  <c r="BE777"/>
  <c r="BI775"/>
  <c r="BH775"/>
  <c r="BG775"/>
  <c r="BF775"/>
  <c r="T775"/>
  <c r="R775"/>
  <c r="P775"/>
  <c r="BK775"/>
  <c r="J775"/>
  <c r="BE775"/>
  <c r="BI773"/>
  <c r="BH773"/>
  <c r="BG773"/>
  <c r="BF773"/>
  <c r="T773"/>
  <c r="R773"/>
  <c r="P773"/>
  <c r="BK773"/>
  <c r="J773"/>
  <c r="BE773"/>
  <c r="BI772"/>
  <c r="BH772"/>
  <c r="BG772"/>
  <c r="BF772"/>
  <c r="T772"/>
  <c r="R772"/>
  <c r="P772"/>
  <c r="BK772"/>
  <c r="J772"/>
  <c r="BE772"/>
  <c r="BI771"/>
  <c r="BH771"/>
  <c r="BG771"/>
  <c r="BF771"/>
  <c r="T771"/>
  <c r="R771"/>
  <c r="P771"/>
  <c r="BK771"/>
  <c r="J771"/>
  <c r="BE771"/>
  <c r="BI769"/>
  <c r="BH769"/>
  <c r="BG769"/>
  <c r="BF769"/>
  <c r="T769"/>
  <c r="R769"/>
  <c r="P769"/>
  <c r="BK769"/>
  <c r="J769"/>
  <c r="BE769"/>
  <c r="BI767"/>
  <c r="BH767"/>
  <c r="BG767"/>
  <c r="BF767"/>
  <c r="T767"/>
  <c r="R767"/>
  <c r="P767"/>
  <c r="BK767"/>
  <c r="J767"/>
  <c r="BE767"/>
  <c r="BI761"/>
  <c r="BH761"/>
  <c r="BG761"/>
  <c r="BF761"/>
  <c r="T761"/>
  <c r="R761"/>
  <c r="P761"/>
  <c r="BK761"/>
  <c r="J761"/>
  <c r="BE761"/>
  <c r="BI760"/>
  <c r="BH760"/>
  <c r="BG760"/>
  <c r="BF760"/>
  <c r="T760"/>
  <c r="R760"/>
  <c r="P760"/>
  <c r="BK760"/>
  <c r="J760"/>
  <c r="BE760"/>
  <c r="BI758"/>
  <c r="BH758"/>
  <c r="BG758"/>
  <c r="BF758"/>
  <c r="T758"/>
  <c r="R758"/>
  <c r="P758"/>
  <c r="BK758"/>
  <c r="J758"/>
  <c r="BE758"/>
  <c r="BI755"/>
  <c r="BH755"/>
  <c r="BG755"/>
  <c r="BF755"/>
  <c r="T755"/>
  <c r="R755"/>
  <c r="P755"/>
  <c r="BK755"/>
  <c r="J755"/>
  <c r="BE755"/>
  <c r="BI753"/>
  <c r="BH753"/>
  <c r="BG753"/>
  <c r="BF753"/>
  <c r="T753"/>
  <c r="T752"/>
  <c r="R753"/>
  <c r="R752"/>
  <c r="P753"/>
  <c r="P752"/>
  <c r="BK753"/>
  <c r="BK752"/>
  <c r="J752"/>
  <c r="J753"/>
  <c r="BE753"/>
  <c r="J88"/>
  <c r="BI751"/>
  <c r="BH751"/>
  <c r="BG751"/>
  <c r="BF751"/>
  <c r="T751"/>
  <c r="R751"/>
  <c r="P751"/>
  <c r="BK751"/>
  <c r="J751"/>
  <c r="BE751"/>
  <c r="BI750"/>
  <c r="BH750"/>
  <c r="BG750"/>
  <c r="BF750"/>
  <c r="T750"/>
  <c r="R750"/>
  <c r="P750"/>
  <c r="BK750"/>
  <c r="J750"/>
  <c r="BE750"/>
  <c r="BI749"/>
  <c r="BH749"/>
  <c r="BG749"/>
  <c r="BF749"/>
  <c r="T749"/>
  <c r="R749"/>
  <c r="P749"/>
  <c r="BK749"/>
  <c r="J749"/>
  <c r="BE749"/>
  <c r="BI748"/>
  <c r="BH748"/>
  <c r="BG748"/>
  <c r="BF748"/>
  <c r="T748"/>
  <c r="R748"/>
  <c r="P748"/>
  <c r="BK748"/>
  <c r="J748"/>
  <c r="BE748"/>
  <c r="BI746"/>
  <c r="BH746"/>
  <c r="BG746"/>
  <c r="BF746"/>
  <c r="T746"/>
  <c r="T745"/>
  <c r="R746"/>
  <c r="R745"/>
  <c r="P746"/>
  <c r="P745"/>
  <c r="BK746"/>
  <c r="BK745"/>
  <c r="J745"/>
  <c r="J746"/>
  <c r="BE746"/>
  <c r="J87"/>
  <c r="BI744"/>
  <c r="BH744"/>
  <c r="BG744"/>
  <c r="BF744"/>
  <c r="T744"/>
  <c r="R744"/>
  <c r="P744"/>
  <c r="BK744"/>
  <c r="J744"/>
  <c r="BE744"/>
  <c r="BI742"/>
  <c r="BH742"/>
  <c r="BG742"/>
  <c r="BF742"/>
  <c r="T742"/>
  <c r="T741"/>
  <c r="R742"/>
  <c r="R741"/>
  <c r="P742"/>
  <c r="P741"/>
  <c r="BK742"/>
  <c r="BK741"/>
  <c r="J741"/>
  <c r="J742"/>
  <c r="BE742"/>
  <c r="J86"/>
  <c r="BI740"/>
  <c r="BH740"/>
  <c r="BG740"/>
  <c r="BF740"/>
  <c r="T740"/>
  <c r="R740"/>
  <c r="P740"/>
  <c r="BK740"/>
  <c r="J740"/>
  <c r="BE740"/>
  <c r="BI739"/>
  <c r="BH739"/>
  <c r="BG739"/>
  <c r="BF739"/>
  <c r="T739"/>
  <c r="R739"/>
  <c r="P739"/>
  <c r="BK739"/>
  <c r="J739"/>
  <c r="BE739"/>
  <c r="BI738"/>
  <c r="BH738"/>
  <c r="BG738"/>
  <c r="BF738"/>
  <c r="T738"/>
  <c r="R738"/>
  <c r="P738"/>
  <c r="BK738"/>
  <c r="J738"/>
  <c r="BE738"/>
  <c r="BI737"/>
  <c r="BH737"/>
  <c r="BG737"/>
  <c r="BF737"/>
  <c r="T737"/>
  <c r="R737"/>
  <c r="P737"/>
  <c r="BK737"/>
  <c r="J737"/>
  <c r="BE737"/>
  <c r="BI736"/>
  <c r="BH736"/>
  <c r="BG736"/>
  <c r="BF736"/>
  <c r="T736"/>
  <c r="R736"/>
  <c r="P736"/>
  <c r="BK736"/>
  <c r="J736"/>
  <c r="BE736"/>
  <c r="BI735"/>
  <c r="BH735"/>
  <c r="BG735"/>
  <c r="BF735"/>
  <c r="T735"/>
  <c r="T734"/>
  <c r="R735"/>
  <c r="R734"/>
  <c r="P735"/>
  <c r="P734"/>
  <c r="BK735"/>
  <c r="BK734"/>
  <c r="J734"/>
  <c r="J735"/>
  <c r="BE735"/>
  <c r="J85"/>
  <c r="BI733"/>
  <c r="BH733"/>
  <c r="BG733"/>
  <c r="BF733"/>
  <c r="T733"/>
  <c r="R733"/>
  <c r="P733"/>
  <c r="BK733"/>
  <c r="J733"/>
  <c r="BE733"/>
  <c r="BI732"/>
  <c r="BH732"/>
  <c r="BG732"/>
  <c r="BF732"/>
  <c r="T732"/>
  <c r="R732"/>
  <c r="P732"/>
  <c r="BK732"/>
  <c r="J732"/>
  <c r="BE732"/>
  <c r="BI731"/>
  <c r="BH731"/>
  <c r="BG731"/>
  <c r="BF731"/>
  <c r="T731"/>
  <c r="R731"/>
  <c r="P731"/>
  <c r="BK731"/>
  <c r="J731"/>
  <c r="BE731"/>
  <c r="BI730"/>
  <c r="BH730"/>
  <c r="BG730"/>
  <c r="BF730"/>
  <c r="T730"/>
  <c r="R730"/>
  <c r="P730"/>
  <c r="BK730"/>
  <c r="J730"/>
  <c r="BE730"/>
  <c r="BI729"/>
  <c r="BH729"/>
  <c r="BG729"/>
  <c r="BF729"/>
  <c r="T729"/>
  <c r="R729"/>
  <c r="P729"/>
  <c r="BK729"/>
  <c r="J729"/>
  <c r="BE729"/>
  <c r="BI728"/>
  <c r="BH728"/>
  <c r="BG728"/>
  <c r="BF728"/>
  <c r="T728"/>
  <c r="R728"/>
  <c r="P728"/>
  <c r="BK728"/>
  <c r="J728"/>
  <c r="BE728"/>
  <c r="BI727"/>
  <c r="BH727"/>
  <c r="BG727"/>
  <c r="BF727"/>
  <c r="T727"/>
  <c r="R727"/>
  <c r="P727"/>
  <c r="BK727"/>
  <c r="J727"/>
  <c r="BE727"/>
  <c r="BI726"/>
  <c r="BH726"/>
  <c r="BG726"/>
  <c r="BF726"/>
  <c r="T726"/>
  <c r="R726"/>
  <c r="P726"/>
  <c r="BK726"/>
  <c r="J726"/>
  <c r="BE726"/>
  <c r="BI725"/>
  <c r="BH725"/>
  <c r="BG725"/>
  <c r="BF725"/>
  <c r="T725"/>
  <c r="R725"/>
  <c r="P725"/>
  <c r="BK725"/>
  <c r="J725"/>
  <c r="BE725"/>
  <c r="BI724"/>
  <c r="BH724"/>
  <c r="BG724"/>
  <c r="BF724"/>
  <c r="T724"/>
  <c r="T723"/>
  <c r="R724"/>
  <c r="R723"/>
  <c r="P724"/>
  <c r="P723"/>
  <c r="BK724"/>
  <c r="BK723"/>
  <c r="J723"/>
  <c r="J724"/>
  <c r="BE724"/>
  <c r="J84"/>
  <c r="BI722"/>
  <c r="BH722"/>
  <c r="BG722"/>
  <c r="BF722"/>
  <c r="T722"/>
  <c r="R722"/>
  <c r="P722"/>
  <c r="BK722"/>
  <c r="J722"/>
  <c r="BE722"/>
  <c r="BI721"/>
  <c r="BH721"/>
  <c r="BG721"/>
  <c r="BF721"/>
  <c r="T721"/>
  <c r="R721"/>
  <c r="P721"/>
  <c r="BK721"/>
  <c r="J721"/>
  <c r="BE721"/>
  <c r="BI720"/>
  <c r="BH720"/>
  <c r="BG720"/>
  <c r="BF720"/>
  <c r="T720"/>
  <c r="R720"/>
  <c r="P720"/>
  <c r="BK720"/>
  <c r="J720"/>
  <c r="BE720"/>
  <c r="BI718"/>
  <c r="BH718"/>
  <c r="BG718"/>
  <c r="BF718"/>
  <c r="T718"/>
  <c r="T717"/>
  <c r="R718"/>
  <c r="R717"/>
  <c r="P718"/>
  <c r="P717"/>
  <c r="BK718"/>
  <c r="BK717"/>
  <c r="J717"/>
  <c r="J718"/>
  <c r="BE718"/>
  <c r="J83"/>
  <c r="BI716"/>
  <c r="BH716"/>
  <c r="BG716"/>
  <c r="BF716"/>
  <c r="T716"/>
  <c r="R716"/>
  <c r="P716"/>
  <c r="BK716"/>
  <c r="J716"/>
  <c r="BE716"/>
  <c r="BI715"/>
  <c r="BH715"/>
  <c r="BG715"/>
  <c r="BF715"/>
  <c r="T715"/>
  <c r="R715"/>
  <c r="P715"/>
  <c r="BK715"/>
  <c r="J715"/>
  <c r="BE715"/>
  <c r="BI714"/>
  <c r="BH714"/>
  <c r="BG714"/>
  <c r="BF714"/>
  <c r="T714"/>
  <c r="R714"/>
  <c r="P714"/>
  <c r="BK714"/>
  <c r="J714"/>
  <c r="BE714"/>
  <c r="BI713"/>
  <c r="BH713"/>
  <c r="BG713"/>
  <c r="BF713"/>
  <c r="T713"/>
  <c r="R713"/>
  <c r="P713"/>
  <c r="BK713"/>
  <c r="J713"/>
  <c r="BE713"/>
  <c r="BI712"/>
  <c r="BH712"/>
  <c r="BG712"/>
  <c r="BF712"/>
  <c r="T712"/>
  <c r="R712"/>
  <c r="P712"/>
  <c r="BK712"/>
  <c r="J712"/>
  <c r="BE712"/>
  <c r="BI710"/>
  <c r="BH710"/>
  <c r="BG710"/>
  <c r="BF710"/>
  <c r="T710"/>
  <c r="R710"/>
  <c r="P710"/>
  <c r="BK710"/>
  <c r="J710"/>
  <c r="BE710"/>
  <c r="BI709"/>
  <c r="BH709"/>
  <c r="BG709"/>
  <c r="BF709"/>
  <c r="T709"/>
  <c r="R709"/>
  <c r="P709"/>
  <c r="BK709"/>
  <c r="J709"/>
  <c r="BE709"/>
  <c r="BI708"/>
  <c r="BH708"/>
  <c r="BG708"/>
  <c r="BF708"/>
  <c r="T708"/>
  <c r="R708"/>
  <c r="P708"/>
  <c r="BK708"/>
  <c r="J708"/>
  <c r="BE708"/>
  <c r="BI706"/>
  <c r="BH706"/>
  <c r="BG706"/>
  <c r="BF706"/>
  <c r="T706"/>
  <c r="R706"/>
  <c r="P706"/>
  <c r="BK706"/>
  <c r="J706"/>
  <c r="BE706"/>
  <c r="BI705"/>
  <c r="BH705"/>
  <c r="BG705"/>
  <c r="BF705"/>
  <c r="T705"/>
  <c r="R705"/>
  <c r="P705"/>
  <c r="BK705"/>
  <c r="J705"/>
  <c r="BE705"/>
  <c r="BI703"/>
  <c r="BH703"/>
  <c r="BG703"/>
  <c r="BF703"/>
  <c r="T703"/>
  <c r="R703"/>
  <c r="P703"/>
  <c r="BK703"/>
  <c r="J703"/>
  <c r="BE703"/>
  <c r="BI701"/>
  <c r="BH701"/>
  <c r="BG701"/>
  <c r="BF701"/>
  <c r="T701"/>
  <c r="R701"/>
  <c r="P701"/>
  <c r="BK701"/>
  <c r="J701"/>
  <c r="BE701"/>
  <c r="BI700"/>
  <c r="BH700"/>
  <c r="BG700"/>
  <c r="BF700"/>
  <c r="T700"/>
  <c r="R700"/>
  <c r="P700"/>
  <c r="BK700"/>
  <c r="J700"/>
  <c r="BE700"/>
  <c r="BI699"/>
  <c r="BH699"/>
  <c r="BG699"/>
  <c r="BF699"/>
  <c r="T699"/>
  <c r="R699"/>
  <c r="P699"/>
  <c r="BK699"/>
  <c r="J699"/>
  <c r="BE699"/>
  <c r="BI697"/>
  <c r="BH697"/>
  <c r="BG697"/>
  <c r="BF697"/>
  <c r="T697"/>
  <c r="R697"/>
  <c r="P697"/>
  <c r="BK697"/>
  <c r="J697"/>
  <c r="BE697"/>
  <c r="BI695"/>
  <c r="BH695"/>
  <c r="BG695"/>
  <c r="BF695"/>
  <c r="T695"/>
  <c r="R695"/>
  <c r="P695"/>
  <c r="BK695"/>
  <c r="J695"/>
  <c r="BE695"/>
  <c r="BI694"/>
  <c r="BH694"/>
  <c r="BG694"/>
  <c r="BF694"/>
  <c r="T694"/>
  <c r="T693"/>
  <c r="R694"/>
  <c r="R693"/>
  <c r="P694"/>
  <c r="P693"/>
  <c r="BK694"/>
  <c r="BK693"/>
  <c r="J693"/>
  <c r="J694"/>
  <c r="BE694"/>
  <c r="J82"/>
  <c r="BI692"/>
  <c r="BH692"/>
  <c r="BG692"/>
  <c r="BF692"/>
  <c r="T692"/>
  <c r="R692"/>
  <c r="P692"/>
  <c r="BK692"/>
  <c r="J692"/>
  <c r="BE692"/>
  <c r="BI691"/>
  <c r="BH691"/>
  <c r="BG691"/>
  <c r="BF691"/>
  <c r="T691"/>
  <c r="R691"/>
  <c r="P691"/>
  <c r="BK691"/>
  <c r="J691"/>
  <c r="BE691"/>
  <c r="BI689"/>
  <c r="BH689"/>
  <c r="BG689"/>
  <c r="BF689"/>
  <c r="T689"/>
  <c r="R689"/>
  <c r="P689"/>
  <c r="BK689"/>
  <c r="J689"/>
  <c r="BE689"/>
  <c r="BI688"/>
  <c r="BH688"/>
  <c r="BG688"/>
  <c r="BF688"/>
  <c r="T688"/>
  <c r="R688"/>
  <c r="P688"/>
  <c r="BK688"/>
  <c r="J688"/>
  <c r="BE688"/>
  <c r="BI686"/>
  <c r="BH686"/>
  <c r="BG686"/>
  <c r="BF686"/>
  <c r="T686"/>
  <c r="R686"/>
  <c r="P686"/>
  <c r="BK686"/>
  <c r="J686"/>
  <c r="BE686"/>
  <c r="BI684"/>
  <c r="BH684"/>
  <c r="BG684"/>
  <c r="BF684"/>
  <c r="T684"/>
  <c r="R684"/>
  <c r="P684"/>
  <c r="BK684"/>
  <c r="J684"/>
  <c r="BE684"/>
  <c r="BI683"/>
  <c r="BH683"/>
  <c r="BG683"/>
  <c r="BF683"/>
  <c r="T683"/>
  <c r="R683"/>
  <c r="P683"/>
  <c r="BK683"/>
  <c r="J683"/>
  <c r="BE683"/>
  <c r="BI681"/>
  <c r="BH681"/>
  <c r="BG681"/>
  <c r="BF681"/>
  <c r="T681"/>
  <c r="R681"/>
  <c r="P681"/>
  <c r="BK681"/>
  <c r="J681"/>
  <c r="BE681"/>
  <c r="BI676"/>
  <c r="BH676"/>
  <c r="BG676"/>
  <c r="BF676"/>
  <c r="T676"/>
  <c r="R676"/>
  <c r="P676"/>
  <c r="BK676"/>
  <c r="J676"/>
  <c r="BE676"/>
  <c r="BI673"/>
  <c r="BH673"/>
  <c r="BG673"/>
  <c r="BF673"/>
  <c r="T673"/>
  <c r="R673"/>
  <c r="P673"/>
  <c r="BK673"/>
  <c r="J673"/>
  <c r="BE673"/>
  <c r="BI671"/>
  <c r="BH671"/>
  <c r="BG671"/>
  <c r="BF671"/>
  <c r="T671"/>
  <c r="R671"/>
  <c r="P671"/>
  <c r="BK671"/>
  <c r="J671"/>
  <c r="BE671"/>
  <c r="BI669"/>
  <c r="BH669"/>
  <c r="BG669"/>
  <c r="BF669"/>
  <c r="T669"/>
  <c r="R669"/>
  <c r="P669"/>
  <c r="BK669"/>
  <c r="J669"/>
  <c r="BE669"/>
  <c r="BI668"/>
  <c r="BH668"/>
  <c r="BG668"/>
  <c r="BF668"/>
  <c r="T668"/>
  <c r="R668"/>
  <c r="P668"/>
  <c r="BK668"/>
  <c r="J668"/>
  <c r="BE668"/>
  <c r="BI666"/>
  <c r="BH666"/>
  <c r="BG666"/>
  <c r="BF666"/>
  <c r="T666"/>
  <c r="R666"/>
  <c r="P666"/>
  <c r="BK666"/>
  <c r="J666"/>
  <c r="BE666"/>
  <c r="BI664"/>
  <c r="BH664"/>
  <c r="BG664"/>
  <c r="BF664"/>
  <c r="T664"/>
  <c r="R664"/>
  <c r="P664"/>
  <c r="BK664"/>
  <c r="J664"/>
  <c r="BE664"/>
  <c r="BI662"/>
  <c r="BH662"/>
  <c r="BG662"/>
  <c r="BF662"/>
  <c r="T662"/>
  <c r="R662"/>
  <c r="P662"/>
  <c r="BK662"/>
  <c r="J662"/>
  <c r="BE662"/>
  <c r="BI660"/>
  <c r="BH660"/>
  <c r="BG660"/>
  <c r="BF660"/>
  <c r="T660"/>
  <c r="R660"/>
  <c r="P660"/>
  <c r="BK660"/>
  <c r="J660"/>
  <c r="BE660"/>
  <c r="BI658"/>
  <c r="BH658"/>
  <c r="BG658"/>
  <c r="BF658"/>
  <c r="T658"/>
  <c r="R658"/>
  <c r="P658"/>
  <c r="BK658"/>
  <c r="J658"/>
  <c r="BE658"/>
  <c r="BI656"/>
  <c r="BH656"/>
  <c r="BG656"/>
  <c r="BF656"/>
  <c r="T656"/>
  <c r="R656"/>
  <c r="P656"/>
  <c r="BK656"/>
  <c r="J656"/>
  <c r="BE656"/>
  <c r="BI655"/>
  <c r="BH655"/>
  <c r="BG655"/>
  <c r="BF655"/>
  <c r="T655"/>
  <c r="R655"/>
  <c r="P655"/>
  <c r="BK655"/>
  <c r="J655"/>
  <c r="BE655"/>
  <c r="BI653"/>
  <c r="BH653"/>
  <c r="BG653"/>
  <c r="BF653"/>
  <c r="T653"/>
  <c r="R653"/>
  <c r="P653"/>
  <c r="BK653"/>
  <c r="J653"/>
  <c r="BE653"/>
  <c r="BI651"/>
  <c r="BH651"/>
  <c r="BG651"/>
  <c r="BF651"/>
  <c r="T651"/>
  <c r="R651"/>
  <c r="P651"/>
  <c r="BK651"/>
  <c r="J651"/>
  <c r="BE651"/>
  <c r="BI649"/>
  <c r="BH649"/>
  <c r="BG649"/>
  <c r="BF649"/>
  <c r="T649"/>
  <c r="R649"/>
  <c r="P649"/>
  <c r="BK649"/>
  <c r="J649"/>
  <c r="BE649"/>
  <c r="BI648"/>
  <c r="BH648"/>
  <c r="BG648"/>
  <c r="BF648"/>
  <c r="T648"/>
  <c r="R648"/>
  <c r="P648"/>
  <c r="BK648"/>
  <c r="J648"/>
  <c r="BE648"/>
  <c r="BI646"/>
  <c r="BH646"/>
  <c r="BG646"/>
  <c r="BF646"/>
  <c r="T646"/>
  <c r="R646"/>
  <c r="P646"/>
  <c r="BK646"/>
  <c r="J646"/>
  <c r="BE646"/>
  <c r="BI644"/>
  <c r="BH644"/>
  <c r="BG644"/>
  <c r="BF644"/>
  <c r="T644"/>
  <c r="R644"/>
  <c r="P644"/>
  <c r="BK644"/>
  <c r="J644"/>
  <c r="BE644"/>
  <c r="BI642"/>
  <c r="BH642"/>
  <c r="BG642"/>
  <c r="BF642"/>
  <c r="T642"/>
  <c r="R642"/>
  <c r="P642"/>
  <c r="BK642"/>
  <c r="J642"/>
  <c r="BE642"/>
  <c r="BI640"/>
  <c r="BH640"/>
  <c r="BG640"/>
  <c r="BF640"/>
  <c r="T640"/>
  <c r="R640"/>
  <c r="P640"/>
  <c r="BK640"/>
  <c r="J640"/>
  <c r="BE640"/>
  <c r="BI639"/>
  <c r="BH639"/>
  <c r="BG639"/>
  <c r="BF639"/>
  <c r="T639"/>
  <c r="R639"/>
  <c r="P639"/>
  <c r="BK639"/>
  <c r="J639"/>
  <c r="BE639"/>
  <c r="BI638"/>
  <c r="BH638"/>
  <c r="BG638"/>
  <c r="BF638"/>
  <c r="T638"/>
  <c r="R638"/>
  <c r="P638"/>
  <c r="BK638"/>
  <c r="J638"/>
  <c r="BE638"/>
  <c r="BI635"/>
  <c r="BH635"/>
  <c r="BG635"/>
  <c r="BF635"/>
  <c r="T635"/>
  <c r="R635"/>
  <c r="P635"/>
  <c r="BK635"/>
  <c r="J635"/>
  <c r="BE635"/>
  <c r="BI630"/>
  <c r="BH630"/>
  <c r="BG630"/>
  <c r="BF630"/>
  <c r="T630"/>
  <c r="R630"/>
  <c r="P630"/>
  <c r="BK630"/>
  <c r="J630"/>
  <c r="BE630"/>
  <c r="BI627"/>
  <c r="BH627"/>
  <c r="BG627"/>
  <c r="BF627"/>
  <c r="T627"/>
  <c r="R627"/>
  <c r="P627"/>
  <c r="BK627"/>
  <c r="J627"/>
  <c r="BE627"/>
  <c r="BI623"/>
  <c r="BH623"/>
  <c r="BG623"/>
  <c r="BF623"/>
  <c r="T623"/>
  <c r="R623"/>
  <c r="P623"/>
  <c r="BK623"/>
  <c r="J623"/>
  <c r="BE623"/>
  <c r="BI618"/>
  <c r="BH618"/>
  <c r="BG618"/>
  <c r="BF618"/>
  <c r="T618"/>
  <c r="R618"/>
  <c r="P618"/>
  <c r="BK618"/>
  <c r="J618"/>
  <c r="BE618"/>
  <c r="BI615"/>
  <c r="BH615"/>
  <c r="BG615"/>
  <c r="BF615"/>
  <c r="T615"/>
  <c r="R615"/>
  <c r="P615"/>
  <c r="BK615"/>
  <c r="J615"/>
  <c r="BE615"/>
  <c r="BI612"/>
  <c r="BH612"/>
  <c r="BG612"/>
  <c r="BF612"/>
  <c r="T612"/>
  <c r="R612"/>
  <c r="P612"/>
  <c r="BK612"/>
  <c r="J612"/>
  <c r="BE612"/>
  <c r="BI611"/>
  <c r="BH611"/>
  <c r="BG611"/>
  <c r="BF611"/>
  <c r="T611"/>
  <c r="R611"/>
  <c r="P611"/>
  <c r="BK611"/>
  <c r="J611"/>
  <c r="BE611"/>
  <c r="BI606"/>
  <c r="BH606"/>
  <c r="BG606"/>
  <c r="BF606"/>
  <c r="T606"/>
  <c r="R606"/>
  <c r="P606"/>
  <c r="BK606"/>
  <c r="J606"/>
  <c r="BE606"/>
  <c r="BI604"/>
  <c r="BH604"/>
  <c r="BG604"/>
  <c r="BF604"/>
  <c r="T604"/>
  <c r="R604"/>
  <c r="P604"/>
  <c r="BK604"/>
  <c r="J604"/>
  <c r="BE604"/>
  <c r="BI602"/>
  <c r="BH602"/>
  <c r="BG602"/>
  <c r="BF602"/>
  <c r="T602"/>
  <c r="T601"/>
  <c r="R602"/>
  <c r="R601"/>
  <c r="P602"/>
  <c r="P601"/>
  <c r="BK602"/>
  <c r="BK601"/>
  <c r="J601"/>
  <c r="J602"/>
  <c r="BE602"/>
  <c r="J81"/>
  <c r="BI600"/>
  <c r="BH600"/>
  <c r="BG600"/>
  <c r="BF600"/>
  <c r="T600"/>
  <c r="R600"/>
  <c r="P600"/>
  <c r="BK600"/>
  <c r="J600"/>
  <c r="BE600"/>
  <c r="BI599"/>
  <c r="BH599"/>
  <c r="BG599"/>
  <c r="BF599"/>
  <c r="T599"/>
  <c r="R599"/>
  <c r="P599"/>
  <c r="BK599"/>
  <c r="J599"/>
  <c r="BE599"/>
  <c r="BI597"/>
  <c r="BH597"/>
  <c r="BG597"/>
  <c r="BF597"/>
  <c r="T597"/>
  <c r="R597"/>
  <c r="P597"/>
  <c r="BK597"/>
  <c r="J597"/>
  <c r="BE597"/>
  <c r="BI596"/>
  <c r="BH596"/>
  <c r="BG596"/>
  <c r="BF596"/>
  <c r="T596"/>
  <c r="R596"/>
  <c r="P596"/>
  <c r="BK596"/>
  <c r="J596"/>
  <c r="BE596"/>
  <c r="BI594"/>
  <c r="BH594"/>
  <c r="BG594"/>
  <c r="BF594"/>
  <c r="T594"/>
  <c r="R594"/>
  <c r="P594"/>
  <c r="BK594"/>
  <c r="J594"/>
  <c r="BE594"/>
  <c r="BI591"/>
  <c r="BH591"/>
  <c r="BG591"/>
  <c r="BF591"/>
  <c r="T591"/>
  <c r="R591"/>
  <c r="P591"/>
  <c r="BK591"/>
  <c r="J591"/>
  <c r="BE591"/>
  <c r="BI586"/>
  <c r="BH586"/>
  <c r="BG586"/>
  <c r="BF586"/>
  <c r="T586"/>
  <c r="R586"/>
  <c r="P586"/>
  <c r="BK586"/>
  <c r="J586"/>
  <c r="BE586"/>
  <c r="BI584"/>
  <c r="BH584"/>
  <c r="BG584"/>
  <c r="BF584"/>
  <c r="T584"/>
  <c r="R584"/>
  <c r="P584"/>
  <c r="BK584"/>
  <c r="J584"/>
  <c r="BE584"/>
  <c r="BI580"/>
  <c r="BH580"/>
  <c r="BG580"/>
  <c r="BF580"/>
  <c r="T580"/>
  <c r="R580"/>
  <c r="P580"/>
  <c r="BK580"/>
  <c r="J580"/>
  <c r="BE580"/>
  <c r="BI578"/>
  <c r="BH578"/>
  <c r="BG578"/>
  <c r="BF578"/>
  <c r="T578"/>
  <c r="R578"/>
  <c r="P578"/>
  <c r="BK578"/>
  <c r="J578"/>
  <c r="BE578"/>
  <c r="BI574"/>
  <c r="BH574"/>
  <c r="BG574"/>
  <c r="BF574"/>
  <c r="T574"/>
  <c r="T573"/>
  <c r="R574"/>
  <c r="R573"/>
  <c r="P574"/>
  <c r="P573"/>
  <c r="BK574"/>
  <c r="BK573"/>
  <c r="J573"/>
  <c r="J574"/>
  <c r="BE574"/>
  <c r="J80"/>
  <c r="BI572"/>
  <c r="BH572"/>
  <c r="BG572"/>
  <c r="BF572"/>
  <c r="T572"/>
  <c r="R572"/>
  <c r="P572"/>
  <c r="BK572"/>
  <c r="J572"/>
  <c r="BE572"/>
  <c r="BI570"/>
  <c r="BH570"/>
  <c r="BG570"/>
  <c r="BF570"/>
  <c r="T570"/>
  <c r="R570"/>
  <c r="P570"/>
  <c r="BK570"/>
  <c r="J570"/>
  <c r="BE570"/>
  <c r="BI569"/>
  <c r="BH569"/>
  <c r="BG569"/>
  <c r="BF569"/>
  <c r="T569"/>
  <c r="R569"/>
  <c r="P569"/>
  <c r="BK569"/>
  <c r="J569"/>
  <c r="BE569"/>
  <c r="BI568"/>
  <c r="BH568"/>
  <c r="BG568"/>
  <c r="BF568"/>
  <c r="T568"/>
  <c r="R568"/>
  <c r="P568"/>
  <c r="BK568"/>
  <c r="J568"/>
  <c r="BE568"/>
  <c r="BI564"/>
  <c r="BH564"/>
  <c r="BG564"/>
  <c r="BF564"/>
  <c r="T564"/>
  <c r="R564"/>
  <c r="P564"/>
  <c r="BK564"/>
  <c r="J564"/>
  <c r="BE564"/>
  <c r="BI562"/>
  <c r="BH562"/>
  <c r="BG562"/>
  <c r="BF562"/>
  <c r="T562"/>
  <c r="R562"/>
  <c r="P562"/>
  <c r="BK562"/>
  <c r="J562"/>
  <c r="BE562"/>
  <c r="BI561"/>
  <c r="BH561"/>
  <c r="BG561"/>
  <c r="BF561"/>
  <c r="T561"/>
  <c r="R561"/>
  <c r="P561"/>
  <c r="BK561"/>
  <c r="J561"/>
  <c r="BE561"/>
  <c r="BI559"/>
  <c r="BH559"/>
  <c r="BG559"/>
  <c r="BF559"/>
  <c r="T559"/>
  <c r="R559"/>
  <c r="P559"/>
  <c r="BK559"/>
  <c r="J559"/>
  <c r="BE559"/>
  <c r="BI558"/>
  <c r="BH558"/>
  <c r="BG558"/>
  <c r="BF558"/>
  <c r="T558"/>
  <c r="T557"/>
  <c r="T556"/>
  <c r="R558"/>
  <c r="R557"/>
  <c r="R556"/>
  <c r="P558"/>
  <c r="P557"/>
  <c r="P556"/>
  <c r="BK558"/>
  <c r="BK557"/>
  <c r="J557"/>
  <c r="BK556"/>
  <c r="J556"/>
  <c r="J558"/>
  <c r="BE558"/>
  <c r="J79"/>
  <c r="J78"/>
  <c r="BI551"/>
  <c r="BH551"/>
  <c r="BG551"/>
  <c r="BF551"/>
  <c r="T551"/>
  <c r="R551"/>
  <c r="P551"/>
  <c r="BK551"/>
  <c r="J551"/>
  <c r="BE551"/>
  <c r="BI550"/>
  <c r="BH550"/>
  <c r="BG550"/>
  <c r="BF550"/>
  <c r="T550"/>
  <c r="T549"/>
  <c r="R550"/>
  <c r="R549"/>
  <c r="P550"/>
  <c r="P549"/>
  <c r="BK550"/>
  <c r="BK549"/>
  <c r="J549"/>
  <c r="J550"/>
  <c r="BE550"/>
  <c r="J77"/>
  <c r="BI548"/>
  <c r="BH548"/>
  <c r="BG548"/>
  <c r="BF548"/>
  <c r="T548"/>
  <c r="R548"/>
  <c r="P548"/>
  <c r="BK548"/>
  <c r="J548"/>
  <c r="BE548"/>
  <c r="BI547"/>
  <c r="BH547"/>
  <c r="BG547"/>
  <c r="BF547"/>
  <c r="T547"/>
  <c r="R547"/>
  <c r="P547"/>
  <c r="BK547"/>
  <c r="J547"/>
  <c r="BE547"/>
  <c r="BI546"/>
  <c r="BH546"/>
  <c r="BG546"/>
  <c r="BF546"/>
  <c r="T546"/>
  <c r="R546"/>
  <c r="P546"/>
  <c r="BK546"/>
  <c r="J546"/>
  <c r="BE546"/>
  <c r="BI545"/>
  <c r="BH545"/>
  <c r="BG545"/>
  <c r="BF545"/>
  <c r="T545"/>
  <c r="R545"/>
  <c r="P545"/>
  <c r="BK545"/>
  <c r="J545"/>
  <c r="BE545"/>
  <c r="BI543"/>
  <c r="BH543"/>
  <c r="BG543"/>
  <c r="BF543"/>
  <c r="T543"/>
  <c r="R543"/>
  <c r="P543"/>
  <c r="BK543"/>
  <c r="J543"/>
  <c r="BE543"/>
  <c r="BI541"/>
  <c r="BH541"/>
  <c r="BG541"/>
  <c r="BF541"/>
  <c r="T541"/>
  <c r="R541"/>
  <c r="P541"/>
  <c r="BK541"/>
  <c r="J541"/>
  <c r="BE541"/>
  <c r="BI540"/>
  <c r="BH540"/>
  <c r="BG540"/>
  <c r="BF540"/>
  <c r="T540"/>
  <c r="R540"/>
  <c r="P540"/>
  <c r="BK540"/>
  <c r="J540"/>
  <c r="BE540"/>
  <c r="BI538"/>
  <c r="BH538"/>
  <c r="BG538"/>
  <c r="BF538"/>
  <c r="T538"/>
  <c r="T537"/>
  <c r="R538"/>
  <c r="R537"/>
  <c r="P538"/>
  <c r="P537"/>
  <c r="BK538"/>
  <c r="BK537"/>
  <c r="J537"/>
  <c r="J538"/>
  <c r="BE538"/>
  <c r="J76"/>
  <c r="BI536"/>
  <c r="BH536"/>
  <c r="BG536"/>
  <c r="BF536"/>
  <c r="T536"/>
  <c r="R536"/>
  <c r="P536"/>
  <c r="BK536"/>
  <c r="J536"/>
  <c r="BE536"/>
  <c r="BI535"/>
  <c r="BH535"/>
  <c r="BG535"/>
  <c r="BF535"/>
  <c r="T535"/>
  <c r="R535"/>
  <c r="P535"/>
  <c r="BK535"/>
  <c r="J535"/>
  <c r="BE535"/>
  <c r="BI534"/>
  <c r="BH534"/>
  <c r="BG534"/>
  <c r="BF534"/>
  <c r="T534"/>
  <c r="R534"/>
  <c r="P534"/>
  <c r="BK534"/>
  <c r="J534"/>
  <c r="BE534"/>
  <c r="BI533"/>
  <c r="BH533"/>
  <c r="BG533"/>
  <c r="BF533"/>
  <c r="T533"/>
  <c r="R533"/>
  <c r="P533"/>
  <c r="BK533"/>
  <c r="J533"/>
  <c r="BE533"/>
  <c r="BI532"/>
  <c r="BH532"/>
  <c r="BG532"/>
  <c r="BF532"/>
  <c r="T532"/>
  <c r="R532"/>
  <c r="P532"/>
  <c r="BK532"/>
  <c r="J532"/>
  <c r="BE532"/>
  <c r="BI530"/>
  <c r="BH530"/>
  <c r="BG530"/>
  <c r="BF530"/>
  <c r="T530"/>
  <c r="R530"/>
  <c r="P530"/>
  <c r="BK530"/>
  <c r="J530"/>
  <c r="BE530"/>
  <c r="BI529"/>
  <c r="BH529"/>
  <c r="BG529"/>
  <c r="BF529"/>
  <c r="T529"/>
  <c r="R529"/>
  <c r="P529"/>
  <c r="BK529"/>
  <c r="J529"/>
  <c r="BE529"/>
  <c r="BI528"/>
  <c r="BH528"/>
  <c r="BG528"/>
  <c r="BF528"/>
  <c r="T528"/>
  <c r="R528"/>
  <c r="P528"/>
  <c r="BK528"/>
  <c r="J528"/>
  <c r="BE528"/>
  <c r="BI527"/>
  <c r="BH527"/>
  <c r="BG527"/>
  <c r="BF527"/>
  <c r="T527"/>
  <c r="R527"/>
  <c r="P527"/>
  <c r="BK527"/>
  <c r="J527"/>
  <c r="BE527"/>
  <c r="BI525"/>
  <c r="BH525"/>
  <c r="BG525"/>
  <c r="BF525"/>
  <c r="T525"/>
  <c r="R525"/>
  <c r="P525"/>
  <c r="BK525"/>
  <c r="J525"/>
  <c r="BE525"/>
  <c r="BI523"/>
  <c r="BH523"/>
  <c r="BG523"/>
  <c r="BF523"/>
  <c r="T523"/>
  <c r="R523"/>
  <c r="P523"/>
  <c r="BK523"/>
  <c r="J523"/>
  <c r="BE523"/>
  <c r="BI522"/>
  <c r="BH522"/>
  <c r="BG522"/>
  <c r="BF522"/>
  <c r="T522"/>
  <c r="R522"/>
  <c r="P522"/>
  <c r="BK522"/>
  <c r="J522"/>
  <c r="BE522"/>
  <c r="BI520"/>
  <c r="BH520"/>
  <c r="BG520"/>
  <c r="BF520"/>
  <c r="T520"/>
  <c r="R520"/>
  <c r="P520"/>
  <c r="BK520"/>
  <c r="J520"/>
  <c r="BE520"/>
  <c r="BI515"/>
  <c r="BH515"/>
  <c r="BG515"/>
  <c r="BF515"/>
  <c r="T515"/>
  <c r="R515"/>
  <c r="P515"/>
  <c r="BK515"/>
  <c r="J515"/>
  <c r="BE515"/>
  <c r="BI513"/>
  <c r="BH513"/>
  <c r="BG513"/>
  <c r="BF513"/>
  <c r="T513"/>
  <c r="R513"/>
  <c r="P513"/>
  <c r="BK513"/>
  <c r="J513"/>
  <c r="BE513"/>
  <c r="BI511"/>
  <c r="BH511"/>
  <c r="BG511"/>
  <c r="BF511"/>
  <c r="T511"/>
  <c r="R511"/>
  <c r="P511"/>
  <c r="BK511"/>
  <c r="J511"/>
  <c r="BE511"/>
  <c r="BI510"/>
  <c r="BH510"/>
  <c r="BG510"/>
  <c r="BF510"/>
  <c r="T510"/>
  <c r="R510"/>
  <c r="P510"/>
  <c r="BK510"/>
  <c r="J510"/>
  <c r="BE510"/>
  <c r="BI507"/>
  <c r="BH507"/>
  <c r="BG507"/>
  <c r="BF507"/>
  <c r="T507"/>
  <c r="T506"/>
  <c r="R507"/>
  <c r="R506"/>
  <c r="P507"/>
  <c r="P506"/>
  <c r="BK507"/>
  <c r="BK506"/>
  <c r="J506"/>
  <c r="J507"/>
  <c r="BE507"/>
  <c r="J75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7"/>
  <c r="BH497"/>
  <c r="BG497"/>
  <c r="BF497"/>
  <c r="T497"/>
  <c r="R497"/>
  <c r="P497"/>
  <c r="BK497"/>
  <c r="J497"/>
  <c r="BE497"/>
  <c r="BI495"/>
  <c r="BH495"/>
  <c r="BG495"/>
  <c r="BF495"/>
  <c r="T495"/>
  <c r="R495"/>
  <c r="P495"/>
  <c r="BK495"/>
  <c r="J495"/>
  <c r="BE495"/>
  <c r="BI494"/>
  <c r="BH494"/>
  <c r="BG494"/>
  <c r="BF494"/>
  <c r="T494"/>
  <c r="R494"/>
  <c r="P494"/>
  <c r="BK494"/>
  <c r="J494"/>
  <c r="BE494"/>
  <c r="BI493"/>
  <c r="BH493"/>
  <c r="BG493"/>
  <c r="BF493"/>
  <c r="T493"/>
  <c r="R493"/>
  <c r="P493"/>
  <c r="BK493"/>
  <c r="J493"/>
  <c r="BE493"/>
  <c r="BI491"/>
  <c r="BH491"/>
  <c r="BG491"/>
  <c r="BF491"/>
  <c r="T491"/>
  <c r="R491"/>
  <c r="P491"/>
  <c r="BK491"/>
  <c r="J491"/>
  <c r="BE491"/>
  <c r="BI489"/>
  <c r="BH489"/>
  <c r="BG489"/>
  <c r="BF489"/>
  <c r="T489"/>
  <c r="R489"/>
  <c r="P489"/>
  <c r="BK489"/>
  <c r="J489"/>
  <c r="BE489"/>
  <c r="BI488"/>
  <c r="BH488"/>
  <c r="BG488"/>
  <c r="BF488"/>
  <c r="T488"/>
  <c r="R488"/>
  <c r="P488"/>
  <c r="BK488"/>
  <c r="J488"/>
  <c r="BE488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1"/>
  <c r="BH481"/>
  <c r="BG481"/>
  <c r="BF481"/>
  <c r="T481"/>
  <c r="R481"/>
  <c r="P481"/>
  <c r="BK481"/>
  <c r="J481"/>
  <c r="BE481"/>
  <c r="BI479"/>
  <c r="BH479"/>
  <c r="BG479"/>
  <c r="BF479"/>
  <c r="T479"/>
  <c r="R479"/>
  <c r="P479"/>
  <c r="BK479"/>
  <c r="J479"/>
  <c r="BE479"/>
  <c r="BI478"/>
  <c r="BH478"/>
  <c r="BG478"/>
  <c r="BF478"/>
  <c r="T478"/>
  <c r="R478"/>
  <c r="P478"/>
  <c r="BK478"/>
  <c r="J478"/>
  <c r="BE478"/>
  <c r="BI477"/>
  <c r="BH477"/>
  <c r="BG477"/>
  <c r="BF477"/>
  <c r="T477"/>
  <c r="R477"/>
  <c r="P477"/>
  <c r="BK477"/>
  <c r="J477"/>
  <c r="BE477"/>
  <c r="BI476"/>
  <c r="BH476"/>
  <c r="BG476"/>
  <c r="BF476"/>
  <c r="T476"/>
  <c r="R476"/>
  <c r="P476"/>
  <c r="BK476"/>
  <c r="J476"/>
  <c r="BE476"/>
  <c r="BI474"/>
  <c r="BH474"/>
  <c r="BG474"/>
  <c r="BF474"/>
  <c r="T474"/>
  <c r="R474"/>
  <c r="P474"/>
  <c r="BK474"/>
  <c r="J474"/>
  <c r="BE474"/>
  <c r="BI473"/>
  <c r="BH473"/>
  <c r="BG473"/>
  <c r="BF473"/>
  <c r="T473"/>
  <c r="R473"/>
  <c r="P473"/>
  <c r="BK473"/>
  <c r="J473"/>
  <c r="BE473"/>
  <c r="BI471"/>
  <c r="BH471"/>
  <c r="BG471"/>
  <c r="BF471"/>
  <c r="T471"/>
  <c r="R471"/>
  <c r="P471"/>
  <c r="BK471"/>
  <c r="J471"/>
  <c r="BE471"/>
  <c r="BI469"/>
  <c r="BH469"/>
  <c r="BG469"/>
  <c r="BF469"/>
  <c r="T469"/>
  <c r="R469"/>
  <c r="P469"/>
  <c r="BK469"/>
  <c r="J469"/>
  <c r="BE469"/>
  <c r="BI468"/>
  <c r="BH468"/>
  <c r="BG468"/>
  <c r="BF468"/>
  <c r="T468"/>
  <c r="R468"/>
  <c r="P468"/>
  <c r="BK468"/>
  <c r="J468"/>
  <c r="BE468"/>
  <c r="BI467"/>
  <c r="BH467"/>
  <c r="BG467"/>
  <c r="BF467"/>
  <c r="T467"/>
  <c r="R467"/>
  <c r="P467"/>
  <c r="BK467"/>
  <c r="J467"/>
  <c r="BE467"/>
  <c r="BI466"/>
  <c r="BH466"/>
  <c r="BG466"/>
  <c r="BF466"/>
  <c r="T466"/>
  <c r="R466"/>
  <c r="P466"/>
  <c r="BK466"/>
  <c r="J466"/>
  <c r="BE466"/>
  <c r="BI465"/>
  <c r="BH465"/>
  <c r="BG465"/>
  <c r="BF465"/>
  <c r="T465"/>
  <c r="R465"/>
  <c r="P465"/>
  <c r="BK465"/>
  <c r="J465"/>
  <c r="BE465"/>
  <c r="BI463"/>
  <c r="BH463"/>
  <c r="BG463"/>
  <c r="BF463"/>
  <c r="T463"/>
  <c r="R463"/>
  <c r="P463"/>
  <c r="BK463"/>
  <c r="J463"/>
  <c r="BE463"/>
  <c r="BI462"/>
  <c r="BH462"/>
  <c r="BG462"/>
  <c r="BF462"/>
  <c r="T462"/>
  <c r="R462"/>
  <c r="P462"/>
  <c r="BK462"/>
  <c r="J462"/>
  <c r="BE462"/>
  <c r="BI461"/>
  <c r="BH461"/>
  <c r="BG461"/>
  <c r="BF461"/>
  <c r="T461"/>
  <c r="R461"/>
  <c r="P461"/>
  <c r="BK461"/>
  <c r="J461"/>
  <c r="BE461"/>
  <c r="BI459"/>
  <c r="BH459"/>
  <c r="BG459"/>
  <c r="BF459"/>
  <c r="T459"/>
  <c r="R459"/>
  <c r="P459"/>
  <c r="BK459"/>
  <c r="J459"/>
  <c r="BE459"/>
  <c r="BI457"/>
  <c r="BH457"/>
  <c r="BG457"/>
  <c r="BF457"/>
  <c r="T457"/>
  <c r="R457"/>
  <c r="P457"/>
  <c r="BK457"/>
  <c r="J457"/>
  <c r="BE457"/>
  <c r="BI455"/>
  <c r="BH455"/>
  <c r="BG455"/>
  <c r="BF455"/>
  <c r="T455"/>
  <c r="R455"/>
  <c r="P455"/>
  <c r="BK455"/>
  <c r="J455"/>
  <c r="BE455"/>
  <c r="BI453"/>
  <c r="BH453"/>
  <c r="BG453"/>
  <c r="BF453"/>
  <c r="T453"/>
  <c r="R453"/>
  <c r="P453"/>
  <c r="BK453"/>
  <c r="J453"/>
  <c r="BE453"/>
  <c r="BI451"/>
  <c r="BH451"/>
  <c r="BG451"/>
  <c r="BF451"/>
  <c r="T451"/>
  <c r="R451"/>
  <c r="P451"/>
  <c r="BK451"/>
  <c r="J451"/>
  <c r="BE451"/>
  <c r="BI450"/>
  <c r="BH450"/>
  <c r="BG450"/>
  <c r="BF450"/>
  <c r="T450"/>
  <c r="R450"/>
  <c r="P450"/>
  <c r="BK450"/>
  <c r="J450"/>
  <c r="BE450"/>
  <c r="BI449"/>
  <c r="BH449"/>
  <c r="BG449"/>
  <c r="BF449"/>
  <c r="T449"/>
  <c r="R449"/>
  <c r="P449"/>
  <c r="BK449"/>
  <c r="J449"/>
  <c r="BE449"/>
  <c r="BI447"/>
  <c r="BH447"/>
  <c r="BG447"/>
  <c r="BF447"/>
  <c r="T447"/>
  <c r="R447"/>
  <c r="P447"/>
  <c r="BK447"/>
  <c r="J447"/>
  <c r="BE447"/>
  <c r="BI446"/>
  <c r="BH446"/>
  <c r="BG446"/>
  <c r="BF446"/>
  <c r="T446"/>
  <c r="R446"/>
  <c r="P446"/>
  <c r="BK446"/>
  <c r="J446"/>
  <c r="BE446"/>
  <c r="BI444"/>
  <c r="BH444"/>
  <c r="BG444"/>
  <c r="BF444"/>
  <c r="T444"/>
  <c r="R444"/>
  <c r="P444"/>
  <c r="BK444"/>
  <c r="J444"/>
  <c r="BE444"/>
  <c r="BI443"/>
  <c r="BH443"/>
  <c r="BG443"/>
  <c r="BF443"/>
  <c r="T443"/>
  <c r="R443"/>
  <c r="P443"/>
  <c r="BK443"/>
  <c r="J443"/>
  <c r="BE443"/>
  <c r="BI441"/>
  <c r="BH441"/>
  <c r="BG441"/>
  <c r="BF441"/>
  <c r="T441"/>
  <c r="R441"/>
  <c r="P441"/>
  <c r="BK441"/>
  <c r="J441"/>
  <c r="BE441"/>
  <c r="BI440"/>
  <c r="BH440"/>
  <c r="BG440"/>
  <c r="BF440"/>
  <c r="T440"/>
  <c r="T439"/>
  <c r="R440"/>
  <c r="R439"/>
  <c r="P440"/>
  <c r="P439"/>
  <c r="BK440"/>
  <c r="BK439"/>
  <c r="J439"/>
  <c r="J440"/>
  <c r="BE440"/>
  <c r="J74"/>
  <c r="BI437"/>
  <c r="BH437"/>
  <c r="BG437"/>
  <c r="BF437"/>
  <c r="T437"/>
  <c r="R437"/>
  <c r="P437"/>
  <c r="BK437"/>
  <c r="J437"/>
  <c r="BE437"/>
  <c r="BI435"/>
  <c r="BH435"/>
  <c r="BG435"/>
  <c r="BF435"/>
  <c r="T435"/>
  <c r="R435"/>
  <c r="P435"/>
  <c r="BK435"/>
  <c r="J435"/>
  <c r="BE435"/>
  <c r="BI434"/>
  <c r="BH434"/>
  <c r="BG434"/>
  <c r="BF434"/>
  <c r="T434"/>
  <c r="R434"/>
  <c r="P434"/>
  <c r="BK434"/>
  <c r="J434"/>
  <c r="BE434"/>
  <c r="BI432"/>
  <c r="BH432"/>
  <c r="BG432"/>
  <c r="BF432"/>
  <c r="T432"/>
  <c r="R432"/>
  <c r="P432"/>
  <c r="BK432"/>
  <c r="J432"/>
  <c r="BE432"/>
  <c r="BI431"/>
  <c r="BH431"/>
  <c r="BG431"/>
  <c r="BF431"/>
  <c r="T431"/>
  <c r="R431"/>
  <c r="P431"/>
  <c r="BK431"/>
  <c r="J431"/>
  <c r="BE431"/>
  <c r="BI428"/>
  <c r="BH428"/>
  <c r="BG428"/>
  <c r="BF428"/>
  <c r="T428"/>
  <c r="R428"/>
  <c r="P428"/>
  <c r="BK428"/>
  <c r="J428"/>
  <c r="BE428"/>
  <c r="BI425"/>
  <c r="BH425"/>
  <c r="BG425"/>
  <c r="BF425"/>
  <c r="T425"/>
  <c r="R425"/>
  <c r="P425"/>
  <c r="BK425"/>
  <c r="J425"/>
  <c r="BE425"/>
  <c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21"/>
  <c r="BH421"/>
  <c r="BG421"/>
  <c r="BF421"/>
  <c r="T421"/>
  <c r="R421"/>
  <c r="P421"/>
  <c r="BK421"/>
  <c r="J421"/>
  <c r="BE421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6"/>
  <c r="BH416"/>
  <c r="BG416"/>
  <c r="BF416"/>
  <c r="T416"/>
  <c r="R416"/>
  <c r="P416"/>
  <c r="BK416"/>
  <c r="J416"/>
  <c r="BE416"/>
  <c r="BI415"/>
  <c r="BH415"/>
  <c r="BG415"/>
  <c r="BF415"/>
  <c r="T415"/>
  <c r="R415"/>
  <c r="P415"/>
  <c r="BK415"/>
  <c r="J415"/>
  <c r="BE415"/>
  <c r="BI414"/>
  <c r="BH414"/>
  <c r="BG414"/>
  <c r="BF414"/>
  <c r="T414"/>
  <c r="R414"/>
  <c r="P414"/>
  <c r="BK414"/>
  <c r="J414"/>
  <c r="BE414"/>
  <c r="BI410"/>
  <c r="BH410"/>
  <c r="BG410"/>
  <c r="BF410"/>
  <c r="T410"/>
  <c r="T409"/>
  <c r="T408"/>
  <c r="R410"/>
  <c r="R409"/>
  <c r="R408"/>
  <c r="P410"/>
  <c r="P409"/>
  <c r="P408"/>
  <c r="BK410"/>
  <c r="BK409"/>
  <c r="J409"/>
  <c r="BK408"/>
  <c r="J408"/>
  <c r="J410"/>
  <c r="BE410"/>
  <c r="J73"/>
  <c r="J72"/>
  <c r="BI407"/>
  <c r="BH407"/>
  <c r="BG407"/>
  <c r="BF407"/>
  <c r="T407"/>
  <c r="R407"/>
  <c r="P407"/>
  <c r="BK407"/>
  <c r="J407"/>
  <c r="BE407"/>
  <c r="BI406"/>
  <c r="BH406"/>
  <c r="BG406"/>
  <c r="BF406"/>
  <c r="T406"/>
  <c r="R406"/>
  <c r="P406"/>
  <c r="BK406"/>
  <c r="J406"/>
  <c r="BE406"/>
  <c r="BI405"/>
  <c r="BH405"/>
  <c r="BG405"/>
  <c r="BF405"/>
  <c r="T405"/>
  <c r="R405"/>
  <c r="P405"/>
  <c r="BK405"/>
  <c r="J405"/>
  <c r="BE405"/>
  <c r="BI404"/>
  <c r="BH404"/>
  <c r="BG404"/>
  <c r="BF404"/>
  <c r="T404"/>
  <c r="R404"/>
  <c r="P404"/>
  <c r="BK404"/>
  <c r="J404"/>
  <c r="BE404"/>
  <c r="BI403"/>
  <c r="BH403"/>
  <c r="BG403"/>
  <c r="BF403"/>
  <c r="T403"/>
  <c r="R403"/>
  <c r="P403"/>
  <c r="BK403"/>
  <c r="J403"/>
  <c r="BE403"/>
  <c r="BI402"/>
  <c r="BH402"/>
  <c r="BG402"/>
  <c r="BF402"/>
  <c r="T402"/>
  <c r="R402"/>
  <c r="P402"/>
  <c r="BK402"/>
  <c r="J402"/>
  <c r="BE402"/>
  <c r="BI401"/>
  <c r="BH401"/>
  <c r="BG401"/>
  <c r="BF401"/>
  <c r="T401"/>
  <c r="R401"/>
  <c r="P401"/>
  <c r="BK401"/>
  <c r="J401"/>
  <c r="BE401"/>
  <c r="BI400"/>
  <c r="BH400"/>
  <c r="BG400"/>
  <c r="BF400"/>
  <c r="T400"/>
  <c r="R400"/>
  <c r="P400"/>
  <c r="BK400"/>
  <c r="J400"/>
  <c r="BE400"/>
  <c r="BI399"/>
  <c r="BH399"/>
  <c r="BG399"/>
  <c r="BF399"/>
  <c r="T399"/>
  <c r="R399"/>
  <c r="P399"/>
  <c r="BK399"/>
  <c r="J399"/>
  <c r="BE399"/>
  <c r="BI398"/>
  <c r="BH398"/>
  <c r="BG398"/>
  <c r="BF398"/>
  <c r="T398"/>
  <c r="R398"/>
  <c r="P398"/>
  <c r="BK398"/>
  <c r="J398"/>
  <c r="BE398"/>
  <c r="BI396"/>
  <c r="BH396"/>
  <c r="BG396"/>
  <c r="BF396"/>
  <c r="T396"/>
  <c r="T395"/>
  <c r="R396"/>
  <c r="R395"/>
  <c r="P396"/>
  <c r="P395"/>
  <c r="BK396"/>
  <c r="BK395"/>
  <c r="J395"/>
  <c r="J396"/>
  <c r="BE396"/>
  <c r="J71"/>
  <c r="BI393"/>
  <c r="BH393"/>
  <c r="BG393"/>
  <c r="BF393"/>
  <c r="T393"/>
  <c r="R393"/>
  <c r="P393"/>
  <c r="BK393"/>
  <c r="J393"/>
  <c r="BE393"/>
  <c r="BI392"/>
  <c r="BH392"/>
  <c r="BG392"/>
  <c r="BF392"/>
  <c r="T392"/>
  <c r="R392"/>
  <c r="P392"/>
  <c r="BK392"/>
  <c r="J392"/>
  <c r="BE392"/>
  <c r="BI390"/>
  <c r="BH390"/>
  <c r="BG390"/>
  <c r="BF390"/>
  <c r="T390"/>
  <c r="R390"/>
  <c r="P390"/>
  <c r="BK390"/>
  <c r="J390"/>
  <c r="BE390"/>
  <c r="BI389"/>
  <c r="BH389"/>
  <c r="BG389"/>
  <c r="BF389"/>
  <c r="T389"/>
  <c r="R389"/>
  <c r="P389"/>
  <c r="BK389"/>
  <c r="J389"/>
  <c r="BE389"/>
  <c r="BI388"/>
  <c r="BH388"/>
  <c r="BG388"/>
  <c r="BF388"/>
  <c r="T388"/>
  <c r="R388"/>
  <c r="P388"/>
  <c r="BK388"/>
  <c r="J388"/>
  <c r="BE388"/>
  <c r="BI387"/>
  <c r="BH387"/>
  <c r="BG387"/>
  <c r="BF387"/>
  <c r="T387"/>
  <c r="R387"/>
  <c r="P387"/>
  <c r="BK387"/>
  <c r="J387"/>
  <c r="BE387"/>
  <c r="BI386"/>
  <c r="BH386"/>
  <c r="BG386"/>
  <c r="BF386"/>
  <c r="T386"/>
  <c r="R386"/>
  <c r="P386"/>
  <c r="BK386"/>
  <c r="J386"/>
  <c r="BE386"/>
  <c r="BI384"/>
  <c r="BH384"/>
  <c r="BG384"/>
  <c r="BF384"/>
  <c r="T384"/>
  <c r="R384"/>
  <c r="P384"/>
  <c r="BK384"/>
  <c r="J384"/>
  <c r="BE384"/>
  <c r="BI382"/>
  <c r="BH382"/>
  <c r="BG382"/>
  <c r="BF382"/>
  <c r="T382"/>
  <c r="R382"/>
  <c r="P382"/>
  <c r="BK382"/>
  <c r="J382"/>
  <c r="BE382"/>
  <c r="BI380"/>
  <c r="BH380"/>
  <c r="BG380"/>
  <c r="BF380"/>
  <c r="T380"/>
  <c r="T379"/>
  <c r="R380"/>
  <c r="R379"/>
  <c r="P380"/>
  <c r="P379"/>
  <c r="BK380"/>
  <c r="BK379"/>
  <c r="J379"/>
  <c r="J380"/>
  <c r="BE380"/>
  <c r="J70"/>
  <c r="BI378"/>
  <c r="BH378"/>
  <c r="BG378"/>
  <c r="BF378"/>
  <c r="T378"/>
  <c r="R378"/>
  <c r="P378"/>
  <c r="BK378"/>
  <c r="J378"/>
  <c r="BE378"/>
  <c r="BI377"/>
  <c r="BH377"/>
  <c r="BG377"/>
  <c r="BF377"/>
  <c r="T377"/>
  <c r="R377"/>
  <c r="P377"/>
  <c r="BK377"/>
  <c r="J377"/>
  <c r="BE377"/>
  <c r="BI376"/>
  <c r="BH376"/>
  <c r="BG376"/>
  <c r="BF376"/>
  <c r="T376"/>
  <c r="R376"/>
  <c r="P376"/>
  <c r="BK376"/>
  <c r="J376"/>
  <c r="BE376"/>
  <c r="BI373"/>
  <c r="BH373"/>
  <c r="BG373"/>
  <c r="BF373"/>
  <c r="T373"/>
  <c r="R373"/>
  <c r="P373"/>
  <c r="BK373"/>
  <c r="J373"/>
  <c r="BE373"/>
  <c r="BI372"/>
  <c r="BH372"/>
  <c r="BG372"/>
  <c r="BF372"/>
  <c r="T372"/>
  <c r="R372"/>
  <c r="P372"/>
  <c r="BK372"/>
  <c r="J372"/>
  <c r="BE372"/>
  <c r="BI370"/>
  <c r="BH370"/>
  <c r="BG370"/>
  <c r="BF370"/>
  <c r="T370"/>
  <c r="T369"/>
  <c r="R370"/>
  <c r="R369"/>
  <c r="P370"/>
  <c r="P369"/>
  <c r="BK370"/>
  <c r="BK369"/>
  <c r="J369"/>
  <c r="J370"/>
  <c r="BE370"/>
  <c r="J69"/>
  <c r="BI365"/>
  <c r="BH365"/>
  <c r="BG365"/>
  <c r="BF365"/>
  <c r="T365"/>
  <c r="R365"/>
  <c r="P365"/>
  <c r="BK365"/>
  <c r="J365"/>
  <c r="BE365"/>
  <c r="BI363"/>
  <c r="BH363"/>
  <c r="BG363"/>
  <c r="BF363"/>
  <c r="T363"/>
  <c r="R363"/>
  <c r="P363"/>
  <c r="BK363"/>
  <c r="J363"/>
  <c r="BE363"/>
  <c r="BI357"/>
  <c r="BH357"/>
  <c r="BG357"/>
  <c r="BF357"/>
  <c r="T357"/>
  <c r="R357"/>
  <c r="P357"/>
  <c r="BK357"/>
  <c r="J357"/>
  <c r="BE357"/>
  <c r="BI352"/>
  <c r="BH352"/>
  <c r="BG352"/>
  <c r="BF352"/>
  <c r="T352"/>
  <c r="R352"/>
  <c r="P352"/>
  <c r="BK352"/>
  <c r="J352"/>
  <c r="BE352"/>
  <c r="BI348"/>
  <c r="BH348"/>
  <c r="BG348"/>
  <c r="BF348"/>
  <c r="T348"/>
  <c r="R348"/>
  <c r="P348"/>
  <c r="BK348"/>
  <c r="J348"/>
  <c r="BE348"/>
  <c r="BI347"/>
  <c r="BH347"/>
  <c r="BG347"/>
  <c r="BF347"/>
  <c r="T347"/>
  <c r="R347"/>
  <c r="P347"/>
  <c r="BK347"/>
  <c r="J347"/>
  <c r="BE347"/>
  <c r="BI345"/>
  <c r="BH345"/>
  <c r="BG345"/>
  <c r="BF345"/>
  <c r="T345"/>
  <c r="R345"/>
  <c r="P345"/>
  <c r="BK345"/>
  <c r="J345"/>
  <c r="BE345"/>
  <c r="BI339"/>
  <c r="BH339"/>
  <c r="BG339"/>
  <c r="BF339"/>
  <c r="T339"/>
  <c r="R339"/>
  <c r="P339"/>
  <c r="BK339"/>
  <c r="J339"/>
  <c r="BE339"/>
  <c r="BI337"/>
  <c r="BH337"/>
  <c r="BG337"/>
  <c r="BF337"/>
  <c r="T337"/>
  <c r="R337"/>
  <c r="P337"/>
  <c r="BK337"/>
  <c r="J337"/>
  <c r="BE337"/>
  <c r="BI329"/>
  <c r="BH329"/>
  <c r="BG329"/>
  <c r="BF329"/>
  <c r="T329"/>
  <c r="R329"/>
  <c r="P329"/>
  <c r="BK329"/>
  <c r="J329"/>
  <c r="BE329"/>
  <c r="BI327"/>
  <c r="BH327"/>
  <c r="BG327"/>
  <c r="BF327"/>
  <c r="T327"/>
  <c r="R327"/>
  <c r="P327"/>
  <c r="BK327"/>
  <c r="J327"/>
  <c r="BE327"/>
  <c r="BI326"/>
  <c r="BH326"/>
  <c r="BG326"/>
  <c r="BF326"/>
  <c r="T326"/>
  <c r="R326"/>
  <c r="P326"/>
  <c r="BK326"/>
  <c r="J326"/>
  <c r="BE326"/>
  <c r="BI322"/>
  <c r="BH322"/>
  <c r="BG322"/>
  <c r="BF322"/>
  <c r="T322"/>
  <c r="R322"/>
  <c r="P322"/>
  <c r="BK322"/>
  <c r="J322"/>
  <c r="BE322"/>
  <c r="BI315"/>
  <c r="BH315"/>
  <c r="BG315"/>
  <c r="BF315"/>
  <c r="T315"/>
  <c r="R315"/>
  <c r="P315"/>
  <c r="BK315"/>
  <c r="J315"/>
  <c r="BE315"/>
  <c r="BI313"/>
  <c r="BH313"/>
  <c r="BG313"/>
  <c r="BF313"/>
  <c r="T313"/>
  <c r="R313"/>
  <c r="P313"/>
  <c r="BK313"/>
  <c r="J313"/>
  <c r="BE313"/>
  <c r="BI311"/>
  <c r="BH311"/>
  <c r="BG311"/>
  <c r="BF311"/>
  <c r="T311"/>
  <c r="R311"/>
  <c r="P311"/>
  <c r="BK311"/>
  <c r="J311"/>
  <c r="BE311"/>
  <c r="BI307"/>
  <c r="BH307"/>
  <c r="BG307"/>
  <c r="BF307"/>
  <c r="T307"/>
  <c r="R307"/>
  <c r="P307"/>
  <c r="BK307"/>
  <c r="J307"/>
  <c r="BE307"/>
  <c r="BI305"/>
  <c r="BH305"/>
  <c r="BG305"/>
  <c r="BF305"/>
  <c r="T305"/>
  <c r="R305"/>
  <c r="P305"/>
  <c r="BK305"/>
  <c r="J305"/>
  <c r="BE305"/>
  <c r="BI303"/>
  <c r="BH303"/>
  <c r="BG303"/>
  <c r="BF303"/>
  <c r="T303"/>
  <c r="R303"/>
  <c r="P303"/>
  <c r="BK303"/>
  <c r="J303"/>
  <c r="BE303"/>
  <c r="BI301"/>
  <c r="BH301"/>
  <c r="BG301"/>
  <c r="BF301"/>
  <c r="T301"/>
  <c r="R301"/>
  <c r="P301"/>
  <c r="BK301"/>
  <c r="J301"/>
  <c r="BE301"/>
  <c r="BI298"/>
  <c r="BH298"/>
  <c r="BG298"/>
  <c r="BF298"/>
  <c r="T298"/>
  <c r="R298"/>
  <c r="P298"/>
  <c r="BK298"/>
  <c r="J298"/>
  <c r="BE298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4"/>
  <c r="BH284"/>
  <c r="BG284"/>
  <c r="BF284"/>
  <c r="T284"/>
  <c r="R284"/>
  <c r="P284"/>
  <c r="BK284"/>
  <c r="J284"/>
  <c r="BE284"/>
  <c r="BI282"/>
  <c r="BH282"/>
  <c r="BG282"/>
  <c r="BF282"/>
  <c r="T282"/>
  <c r="R282"/>
  <c r="P282"/>
  <c r="BK282"/>
  <c r="J282"/>
  <c r="BE282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4"/>
  <c r="BH274"/>
  <c r="BG274"/>
  <c r="BF274"/>
  <c r="T274"/>
  <c r="R274"/>
  <c r="P274"/>
  <c r="BK274"/>
  <c r="J274"/>
  <c r="BE274"/>
  <c r="BI272"/>
  <c r="BH272"/>
  <c r="BG272"/>
  <c r="BF272"/>
  <c r="T272"/>
  <c r="R272"/>
  <c r="P272"/>
  <c r="BK272"/>
  <c r="J272"/>
  <c r="BE272"/>
  <c r="BI271"/>
  <c r="BH271"/>
  <c r="BG271"/>
  <c r="BF271"/>
  <c r="T271"/>
  <c r="T270"/>
  <c r="R271"/>
  <c r="R270"/>
  <c r="P271"/>
  <c r="P270"/>
  <c r="BK271"/>
  <c r="BK270"/>
  <c r="J270"/>
  <c r="J271"/>
  <c r="BE271"/>
  <c r="J68"/>
  <c r="BI268"/>
  <c r="BH268"/>
  <c r="BG268"/>
  <c r="BF268"/>
  <c r="T268"/>
  <c r="R268"/>
  <c r="P268"/>
  <c r="BK268"/>
  <c r="J268"/>
  <c r="BE268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3"/>
  <c r="BH263"/>
  <c r="BG263"/>
  <c r="BF263"/>
  <c r="T263"/>
  <c r="T262"/>
  <c r="T261"/>
  <c r="R263"/>
  <c r="R262"/>
  <c r="R261"/>
  <c r="P263"/>
  <c r="P262"/>
  <c r="P261"/>
  <c r="BK263"/>
  <c r="BK262"/>
  <c r="J262"/>
  <c r="BK261"/>
  <c r="J261"/>
  <c r="J263"/>
  <c r="BE263"/>
  <c r="J67"/>
  <c r="J66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3"/>
  <c r="BH253"/>
  <c r="BG253"/>
  <c r="BF253"/>
  <c r="T253"/>
  <c r="R253"/>
  <c r="P253"/>
  <c r="BK253"/>
  <c r="J253"/>
  <c r="BE253"/>
  <c r="BI251"/>
  <c r="BH251"/>
  <c r="BG251"/>
  <c r="BF251"/>
  <c r="T251"/>
  <c r="R251"/>
  <c r="P251"/>
  <c r="BK251"/>
  <c r="J251"/>
  <c r="BE251"/>
  <c r="BI247"/>
  <c r="BH247"/>
  <c r="BG247"/>
  <c r="BF247"/>
  <c r="T247"/>
  <c r="R247"/>
  <c r="P247"/>
  <c r="BK247"/>
  <c r="J247"/>
  <c r="BE247"/>
  <c r="BI243"/>
  <c r="BH243"/>
  <c r="BG243"/>
  <c r="BF243"/>
  <c r="T243"/>
  <c r="R243"/>
  <c r="P243"/>
  <c r="BK243"/>
  <c r="J243"/>
  <c r="BE243"/>
  <c r="BI241"/>
  <c r="BH241"/>
  <c r="BG241"/>
  <c r="BF241"/>
  <c r="T241"/>
  <c r="R241"/>
  <c r="P241"/>
  <c r="BK241"/>
  <c r="J241"/>
  <c r="BE241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6"/>
  <c r="BH236"/>
  <c r="BG236"/>
  <c r="BF236"/>
  <c r="T236"/>
  <c r="R236"/>
  <c r="P236"/>
  <c r="BK236"/>
  <c r="J236"/>
  <c r="BE236"/>
  <c r="BI234"/>
  <c r="BH234"/>
  <c r="BG234"/>
  <c r="BF234"/>
  <c r="T234"/>
  <c r="T233"/>
  <c r="R234"/>
  <c r="R233"/>
  <c r="P234"/>
  <c r="P233"/>
  <c r="BK234"/>
  <c r="BK233"/>
  <c r="J233"/>
  <c r="J234"/>
  <c r="BE234"/>
  <c r="J65"/>
  <c r="BI232"/>
  <c r="BH232"/>
  <c r="BG232"/>
  <c r="BF232"/>
  <c r="T232"/>
  <c r="R232"/>
  <c r="P232"/>
  <c r="BK232"/>
  <c r="J232"/>
  <c r="BE232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4"/>
  <c r="BH224"/>
  <c r="BG224"/>
  <c r="BF224"/>
  <c r="T224"/>
  <c r="R224"/>
  <c r="P224"/>
  <c r="BK224"/>
  <c r="J224"/>
  <c r="BE224"/>
  <c r="BI222"/>
  <c r="BH222"/>
  <c r="BG222"/>
  <c r="BF222"/>
  <c r="T222"/>
  <c r="R222"/>
  <c r="P222"/>
  <c r="BK222"/>
  <c r="J222"/>
  <c r="BE222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2"/>
  <c r="BH212"/>
  <c r="BG212"/>
  <c r="BF212"/>
  <c r="T212"/>
  <c r="R212"/>
  <c r="P212"/>
  <c r="BK212"/>
  <c r="J212"/>
  <c r="BE212"/>
  <c r="BI210"/>
  <c r="BH210"/>
  <c r="BG210"/>
  <c r="BF210"/>
  <c r="T210"/>
  <c r="R210"/>
  <c r="P210"/>
  <c r="BK210"/>
  <c r="J210"/>
  <c r="BE210"/>
  <c r="BI208"/>
  <c r="BH208"/>
  <c r="BG208"/>
  <c r="BF208"/>
  <c r="T208"/>
  <c r="T207"/>
  <c r="R208"/>
  <c r="R207"/>
  <c r="P208"/>
  <c r="P207"/>
  <c r="BK208"/>
  <c r="BK207"/>
  <c r="J207"/>
  <c r="J208"/>
  <c r="BE208"/>
  <c r="J64"/>
  <c r="BI205"/>
  <c r="BH205"/>
  <c r="BG205"/>
  <c r="BF205"/>
  <c r="T205"/>
  <c r="R205"/>
  <c r="P205"/>
  <c r="BK205"/>
  <c r="J205"/>
  <c r="BE205"/>
  <c r="BI203"/>
  <c r="BH203"/>
  <c r="BG203"/>
  <c r="BF203"/>
  <c r="T203"/>
  <c r="R203"/>
  <c r="P203"/>
  <c r="BK203"/>
  <c r="J203"/>
  <c r="BE203"/>
  <c r="BI201"/>
  <c r="BH201"/>
  <c r="BG201"/>
  <c r="BF201"/>
  <c r="T201"/>
  <c r="R201"/>
  <c r="P201"/>
  <c r="BK201"/>
  <c r="J201"/>
  <c r="BE201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5"/>
  <c r="BH195"/>
  <c r="BG195"/>
  <c r="BF195"/>
  <c r="T195"/>
  <c r="R195"/>
  <c r="P195"/>
  <c r="BK195"/>
  <c r="J195"/>
  <c r="BE195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T183"/>
  <c r="R184"/>
  <c r="R183"/>
  <c r="P184"/>
  <c r="P183"/>
  <c r="BK184"/>
  <c r="BK183"/>
  <c r="J183"/>
  <c r="J184"/>
  <c r="BE184"/>
  <c r="J63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0"/>
  <c r="BH170"/>
  <c r="BG170"/>
  <c r="BF170"/>
  <c r="T170"/>
  <c r="T169"/>
  <c r="R170"/>
  <c r="R169"/>
  <c r="P170"/>
  <c r="P169"/>
  <c r="BK170"/>
  <c r="BK169"/>
  <c r="J169"/>
  <c r="J170"/>
  <c r="BE170"/>
  <c r="J62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7"/>
  <c r="BH157"/>
  <c r="BG157"/>
  <c r="BF157"/>
  <c r="T157"/>
  <c r="R157"/>
  <c r="P157"/>
  <c r="BK157"/>
  <c r="J157"/>
  <c r="BE157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2"/>
  <c r="F37"/>
  <c i="1" r="BD55"/>
  <c i="2" r="BH122"/>
  <c r="F36"/>
  <c i="1" r="BC55"/>
  <c i="2" r="BG122"/>
  <c r="F35"/>
  <c i="1" r="BB55"/>
  <c i="2" r="BF122"/>
  <c r="J34"/>
  <c i="1" r="AW55"/>
  <c i="2" r="F34"/>
  <c i="1" r="BA55"/>
  <c i="2" r="T122"/>
  <c r="T121"/>
  <c r="T120"/>
  <c r="T119"/>
  <c r="R122"/>
  <c r="R121"/>
  <c r="R120"/>
  <c r="R119"/>
  <c r="P122"/>
  <c r="P121"/>
  <c r="P120"/>
  <c r="P119"/>
  <c i="1" r="AU55"/>
  <c i="2" r="BK122"/>
  <c r="BK121"/>
  <c r="J121"/>
  <c r="BK120"/>
  <c r="J120"/>
  <c r="BK119"/>
  <c r="J119"/>
  <c r="J59"/>
  <c r="J30"/>
  <c i="1" r="AG55"/>
  <c i="2" r="J122"/>
  <c r="BE122"/>
  <c r="J33"/>
  <c i="1" r="AV55"/>
  <c i="2" r="F33"/>
  <c i="1" r="AZ55"/>
  <c i="2" r="J61"/>
  <c r="J60"/>
  <c r="J116"/>
  <c r="F113"/>
  <c r="E111"/>
  <c r="J55"/>
  <c r="F52"/>
  <c r="E50"/>
  <c r="J39"/>
  <c r="J21"/>
  <c r="E21"/>
  <c r="J115"/>
  <c r="J54"/>
  <c r="J20"/>
  <c r="J18"/>
  <c r="E18"/>
  <c r="F116"/>
  <c r="F55"/>
  <c r="J17"/>
  <c r="J15"/>
  <c r="E15"/>
  <c r="F115"/>
  <c r="F54"/>
  <c r="J14"/>
  <c r="J12"/>
  <c r="J113"/>
  <c r="J52"/>
  <c r="E7"/>
  <c r="E109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<sst xmlns="http://schemas.openxmlformats.org/spreadsheetml/2006/main">
  <si>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</si>
  <si>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</si>
  <si>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</si>
  <si>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</si>
  <si>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</si>
  <si>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{15c43a47-fc55-40e2-a6f5-8c0cd65d2de7}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</si>
  <si>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</si>
  <si>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</si>
  <si>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</si>
  <si>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</si>
  <si>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</si>
  <si>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</si>
  <si>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</si>
  <si>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</si>
  <si>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15/2016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</si>
  <si>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</si>
  <si>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</si>
  <si>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Revize č.2-Aktualizace projektu snížení energetické náročnosti budovy ZŠ, MŠs a PrŠ Jesenice, okr. Rakovník</t>
  </si>
  <si>
    <t>KSO:</t>
  </si>
  <si>
    <t/>
  </si>
  <si>
    <t>CC-CZ:</t>
  </si>
  <si>
    <t>Místo:</t>
  </si>
  <si>
    <t xml:space="preserve"> </t>
  </si>
  <si>
    <t>Datum:</t>
  </si>
  <si>
    <t>23. 10. 2018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</si>
  <si>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</si>
  <si>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</si>
  <si>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</si>
  <si>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</si>
  <si>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</si>
  <si>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</si>
  <si>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</si>
  <si>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</si>
  <si>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 xml:space="preserve">Ing. Petr Dědič, Ulrichova 1423,  256 01 Benešov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</si>
  <si>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</si>
  <si>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</si>
  <si>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</si>
  <si>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</si>
  <si>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</si>
  <si>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</si>
  <si>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</si>
  <si>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</si>
  <si>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</si>
  <si>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</si>
  <si>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</si>
  <si>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</si>
  <si>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</si>
  <si>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</si>
  <si>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</si>
  <si>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</si>
  <si>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</si>
  <si>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</si>
  <si>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</si>
  <si>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</si>
  <si>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</si>
  <si>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</si>
  <si>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</si>
  <si>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</si>
  <si>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</si>
  <si>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</si>
  <si>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</si>
  <si>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</si>
  <si>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</si>
  <si>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</si>
  <si>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</si>
  <si>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</si>
  <si>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</si>
  <si>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</si>
  <si>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</si>
  <si>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</si>
  <si>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</si>
  <si>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</si>
  <si>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</si>
  <si>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</si>
  <si>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</si>
  <si>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</si>
  <si>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Stavební část</t>
  </si>
  <si>
    <t>STA</t>
  </si>
  <si>
    <t>1</t>
  </si>
  <si>
    <t>{06606827-1a7f-42b8-8c94-4f0bfa2d5641}</t>
  </si>
  <si>
    <t>2</t>
  </si>
  <si>
    <t>SO 01</t>
  </si>
  <si>
    <t>Elektroinstalace</t>
  </si>
  <si>
    <t>{98ab58d2-8c97-4e2a-917c-27510f879487}</t>
  </si>
  <si>
    <t>SO 02</t>
  </si>
  <si>
    <t>Bleskosvod</t>
  </si>
  <si>
    <t>{23f74e7f-45b0-48cf-8e03-e29fdb8ba6ea}</t>
  </si>
  <si>
    <t>SO 03</t>
  </si>
  <si>
    <t>Vzduchotechnika</t>
  </si>
  <si>
    <t>{d41e2401-5ef0-4e89-9d81-ece69e56a43d}</t>
  </si>
  <si>
    <t>SO 04</t>
  </si>
  <si>
    <t>Záchytný systém</t>
  </si>
  <si>
    <t>{f4ed3c9f-c1a2-4526-9f16-83602b3b9f5a}</t>
  </si>
  <si>
    <t>SO 05</t>
  </si>
  <si>
    <t>Neuznatelné náklady</t>
  </si>
  <si>
    <t>{210935df-8056-4c27-9cbb-0c43b95cd3ac}</t>
  </si>
  <si>
    <t>KRYCÍ LIST SOUPISU PRACÍ</t>
  </si>
  <si>
    <t>Objekt:</t>
  </si>
  <si>
    <t>SO 00 -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</si>
  <si>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</si>
  <si>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</si>
  <si>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</si>
  <si>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</si>
  <si>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</si>
  <si>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</si>
  <si>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</si>
  <si>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</si>
  <si>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</si>
  <si>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</si>
  <si>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</si>
  <si>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</si>
  <si>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</si>
  <si>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</si>
  <si>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  64 - Osazování výplní otvorů</t>
  </si>
  <si>
    <t xml:space="preserve">    8 - Trubní vedení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</si>
  <si>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</si>
  <si>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</si>
  <si>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</si>
  <si>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 xml:space="preserve">      97 - Prorážení otvorů a ostatní bourací práce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</si>
  <si>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</si>
  <si>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</si>
  <si>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</si>
  <si>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</si>
  <si>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</si>
  <si>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</si>
  <si>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</si>
  <si>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</si>
  <si>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</si>
  <si>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</si>
  <si>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</si>
  <si>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</si>
  <si>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</si>
  <si>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</si>
  <si>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</si>
  <si>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</si>
  <si>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</si>
  <si>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</si>
  <si>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</si>
  <si>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</si>
  <si>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</si>
  <si>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</si>
  <si>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</si>
  <si>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</si>
  <si>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</si>
  <si>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</si>
  <si>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</si>
  <si>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</si>
  <si>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</si>
  <si>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</si>
  <si>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</si>
  <si>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</si>
  <si>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</si>
  <si>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</si>
  <si>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</si>
  <si>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</si>
  <si>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</si>
  <si>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</si>
  <si>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</si>
  <si>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</si>
  <si>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</si>
  <si>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</si>
  <si>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</si>
  <si>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</si>
  <si>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</si>
  <si>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CS ÚRS 2017 02</t>
  </si>
  <si>
    <t>4</t>
  </si>
  <si>
    <t>-589058610</t>
  </si>
  <si>
    <t>VV</t>
  </si>
  <si>
    <t>(27+43)*0,2</t>
  </si>
  <si>
    <t>113107141</t>
  </si>
  <si>
    <t>Odstranění podkladů nebo krytů s přemístěním hmot na skládku na vzdálenost do 3 m nebo s naložením na dopravní prostředek v ploše jednotlivě do 50 m2 živičných, o tl. vrstvy do 50 mm</t>
  </si>
  <si>
    <t>m2</t>
  </si>
  <si>
    <t>300327120</t>
  </si>
  <si>
    <t>14*0,6" podél západní stěny tělocvičny</t>
  </si>
  <si>
    <t>3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</si>
  <si>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</si>
  <si>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</si>
  <si>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-126678821</t>
  </si>
  <si>
    <t>113107111</t>
  </si>
  <si>
    <t>Odstranění podkladů nebo krytů s přemístěním hmot na skládku na vzdálenost do 3 m nebo s naložením na dopravní prostředek v ploše jednotlivě do 50 m2 z kameniva těženého, o tl. vrstvy do 100 mm</t>
  </si>
  <si>
    <t>-1196574782</t>
  </si>
  <si>
    <t>5</t>
  </si>
  <si>
    <t>113107124</t>
  </si>
  <si>
    <t>Odstranění podkladů nebo krytů s přemístěním hmot na skládku na vzdálenost do 3 m nebo s naložením na dopravní prostředek v ploše jednotlivě do 50 m2 z kameniva hrubého drceného, o tl. vrstvy přes 300 do 400 mm</t>
  </si>
  <si>
    <t>2045089870</t>
  </si>
  <si>
    <t>6</t>
  </si>
  <si>
    <t>113106123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</si>
  <si>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</si>
  <si>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-974897306</t>
  </si>
  <si>
    <t>35+28"na předním dvoře a podél jižní stěny tělocvičny</t>
  </si>
  <si>
    <t>7</t>
  </si>
  <si>
    <t>113107151</t>
  </si>
  <si>
    <t>Odstranění podkladů nebo krytů s přemístěním hmot na skládku na vzdálenost do 20 m nebo s naložením na dopravní prostředek v ploše jednotlivě přes 50 m2 do 200 m2 z kameniva těženého, o tl. vrstvy do 100 mm</t>
  </si>
  <si>
    <t>-724224329</t>
  </si>
  <si>
    <t>8</t>
  </si>
  <si>
    <t>113107162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</si>
  <si>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</si>
  <si>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-900720998</t>
  </si>
  <si>
    <t>9</t>
  </si>
  <si>
    <t>113106122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</si>
  <si>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kamenných dlaždic nebo desek</t>
  </si>
  <si>
    <t>-517127257</t>
  </si>
  <si>
    <t>21+19" podél objektu na zadním dvoře</t>
  </si>
  <si>
    <t>10</t>
  </si>
  <si>
    <t>113107130</t>
  </si>
  <si>
    <t>Odstranění podkladů nebo krytů s přemístěním hmot na skládku na vzdálenost do 3 m nebo s naložením na dopravní prostředek v ploše jednotlivě do 50 m2 z betonu prostého, o tl. vrstvy do 100 mm</t>
  </si>
  <si>
    <t>1659574163</t>
  </si>
  <si>
    <t>13</t>
  </si>
  <si>
    <t>122201102</t>
  </si>
  <si>
    <t>Odkopávky a prokopávky nezapažené s přehozením výkopku na vzdálenost do 3 m nebo s naložením na dopravní prostředek v hornině tř. 3 přes 100 do 1 000 m3</t>
  </si>
  <si>
    <t>1546708182</t>
  </si>
  <si>
    <t>(67+32)*1*0,5</t>
  </si>
  <si>
    <t>14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</si>
  <si>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</si>
  <si>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</si>
  <si>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-327361928</t>
  </si>
  <si>
    <t>131203102</t>
  </si>
  <si>
    <t>Hloubení zapažených i nezapažených jam ručním nebo pneumatickým nářadím s urovnáním dna do předepsaného profilu a spádu v horninách tř. 3 nesoudržných</t>
  </si>
  <si>
    <t>1709100202</t>
  </si>
  <si>
    <t>(27+23)*0,5*1</t>
  </si>
  <si>
    <t>18</t>
  </si>
  <si>
    <t>162201211</t>
  </si>
  <si>
    <t>Vodorovné přemístění výkopku nebo sypaniny stavebním kolečkem s naložením a vyprázdněním kolečka na hromady nebo do dopravního prostředku na vzdálenost do 10 m z horniny tř. 1 až 4</t>
  </si>
  <si>
    <t>-817884391</t>
  </si>
  <si>
    <t>19</t>
  </si>
  <si>
    <t>162201219</t>
  </si>
  <si>
    <t>Vodorovné přemístění výkopku nebo sypaniny stavebním kolečkem s naložením a vyprázdněním kolečka na hromady nebo do dopravního prostředku na vzdálenost do 10 m z horniny Příplatek k ceně za každých dalších 10 m</t>
  </si>
  <si>
    <t>1048644819</t>
  </si>
  <si>
    <t>16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</si>
  <si>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</si>
  <si>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</si>
  <si>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1887672007</t>
  </si>
  <si>
    <t>49,5+25</t>
  </si>
  <si>
    <t>17</t>
  </si>
  <si>
    <t>120001101</t>
  </si>
  <si>
    <t>Příplatek k cenám vykopávek za ztížení vykopávky v blízkosti podzemního vedení nebo výbušnin v horninách jakékoliv třídy</t>
  </si>
  <si>
    <t>-790990496</t>
  </si>
  <si>
    <t>20</t>
  </si>
  <si>
    <t>113204111</t>
  </si>
  <si>
    <t>Vytrhání obrub s vybouráním lože, s přemístěním hmot na skládku na vzdálenost do 3 m nebo s naložením na dopravní prostředek záhonových</t>
  </si>
  <si>
    <t>m</t>
  </si>
  <si>
    <t>1501048854</t>
  </si>
  <si>
    <t>18+7+15+3+23+11</t>
  </si>
  <si>
    <t>151101201</t>
  </si>
  <si>
    <t>Zřízení pažení stěn výkopu bez rozepření nebo vzepření příložné, hloubky do 4 m</t>
  </si>
  <si>
    <t>733163933</t>
  </si>
  <si>
    <t>2*9" v místě opěrné zídky</t>
  </si>
  <si>
    <t>22</t>
  </si>
  <si>
    <t>151101211</t>
  </si>
  <si>
    <t>Odstranění pažení stěn výkopu s uložením pažin na vzdálenost do 3 m od okraje výkopu příložné, hloubky do 4 m</t>
  </si>
  <si>
    <t>-680901146</t>
  </si>
  <si>
    <t>23</t>
  </si>
  <si>
    <t>181301103</t>
  </si>
  <si>
    <t>Rozprostření a urovnání ornice v rovině nebo ve svahu sklonu do 1:5 při souvislé ploše do 500 m2, tl. vrstvy přes 150 do 200 mm</t>
  </si>
  <si>
    <t>-863291739</t>
  </si>
  <si>
    <t>14/0,15</t>
  </si>
  <si>
    <t>26</t>
  </si>
  <si>
    <t>181411131</t>
  </si>
  <si>
    <t>Založení trávníku na půdě předem připravené plochy do 1000 m2 výsevem včetně utažení parkového v rovině nebo na svahu do 1:5</t>
  </si>
  <si>
    <t>216122365</t>
  </si>
  <si>
    <t>27</t>
  </si>
  <si>
    <t>M</t>
  </si>
  <si>
    <t>005724100</t>
  </si>
  <si>
    <t>osivo směs travní parková</t>
  </si>
  <si>
    <t>kg</t>
  </si>
  <si>
    <t>1042913724</t>
  </si>
  <si>
    <t>24</t>
  </si>
  <si>
    <t>185804312</t>
  </si>
  <si>
    <t>Zalití rostlin vodou plochy záhonů jednotlivě přes 20 m2</t>
  </si>
  <si>
    <t>-990650880</t>
  </si>
  <si>
    <t>93,33*0,05*3</t>
  </si>
  <si>
    <t>33</t>
  </si>
  <si>
    <t>R001</t>
  </si>
  <si>
    <t>Prosátí místní zeminy z výkopů pro hutněné zásypy, a obsypy, strojní</t>
  </si>
  <si>
    <t>-1835480847</t>
  </si>
  <si>
    <t>74,5*0,6</t>
  </si>
  <si>
    <t>32</t>
  </si>
  <si>
    <t>174101102</t>
  </si>
  <si>
    <t>Zásyp sypaninou z jakékoliv horniny s uložením výkopku ve vrstvách se zhutněním v uzavřených prostorách s urovnáním povrchu zásypu</t>
  </si>
  <si>
    <t>272217465</t>
  </si>
  <si>
    <t>28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</si>
  <si>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</si>
  <si>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</si>
  <si>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115815805</t>
  </si>
  <si>
    <t>(0,6-0,16)*0,16*43,3"dopojení dešťových svodů</t>
  </si>
  <si>
    <t>29</t>
  </si>
  <si>
    <t>583373320</t>
  </si>
  <si>
    <t>štěrkopísek frakce 0-22 třída MN</t>
  </si>
  <si>
    <t>t</t>
  </si>
  <si>
    <t>650337811</t>
  </si>
  <si>
    <t>31</t>
  </si>
  <si>
    <t>174101101</t>
  </si>
  <si>
    <t>Zásyp sypaninou z jakékoliv horniny s uložením výkopku ve vrstvách se zhutněním jam, šachet, rýh nebo kolem objektů v těchto vykopávkách</t>
  </si>
  <si>
    <t>2031284309</t>
  </si>
  <si>
    <t>30</t>
  </si>
  <si>
    <t>174201101</t>
  </si>
  <si>
    <t>Zásyp sypaninou z jakékoliv horniny s uložením výkopku ve vrstvách bez zhutnění jam, šachet, rýh nebo kolem objektů v těchto vykopávkách</t>
  </si>
  <si>
    <t>-525230420</t>
  </si>
  <si>
    <t>0,6*43,3*0,3" dopojení dešťových svodů</t>
  </si>
  <si>
    <t>34</t>
  </si>
  <si>
    <t>184806114</t>
  </si>
  <si>
    <t>Řez stromů, keřů nebo růží průklestem stromů netrnitých, o průměru koruny přes 6 do 8 m</t>
  </si>
  <si>
    <t>kus</t>
  </si>
  <si>
    <t>-1572836281</t>
  </si>
  <si>
    <t>35</t>
  </si>
  <si>
    <t>R002</t>
  </si>
  <si>
    <t>Poplatek za skládku horniny 1- 4, odvoz viz kapitola Uložení na skládku</t>
  </si>
  <si>
    <t>-2056952661</t>
  </si>
  <si>
    <t>74,5-44,7</t>
  </si>
  <si>
    <t>Zakládání</t>
  </si>
  <si>
    <t>37</t>
  </si>
  <si>
    <t>274351121</t>
  </si>
  <si>
    <t>Bednění základů pasů rovné zřízení</t>
  </si>
  <si>
    <t>1420167577</t>
  </si>
  <si>
    <t>(14+0,4*3)*0,25</t>
  </si>
  <si>
    <t>38</t>
  </si>
  <si>
    <t>274351122</t>
  </si>
  <si>
    <t>Bednění základů pasů rovné odstranění</t>
  </si>
  <si>
    <t>260804185</t>
  </si>
  <si>
    <t>39</t>
  </si>
  <si>
    <t>274321311</t>
  </si>
  <si>
    <t>Základy z betonu železového (bez výztuže) pasy z betonu bez zvýšených nároků na prostředí tř. C 16/20</t>
  </si>
  <si>
    <t>-1703969140</t>
  </si>
  <si>
    <t>14*0,8*0,4" pod opěrnou zídkou</t>
  </si>
  <si>
    <t>40</t>
  </si>
  <si>
    <t>274361116</t>
  </si>
  <si>
    <t>Výztuž základových konstrukcí pasů, prahů, věnců a ostruh z betonářské oceli 10 505 (R) nebo BSt 500</t>
  </si>
  <si>
    <t>145693465</t>
  </si>
  <si>
    <t>(14/0,2*1,2)*0,00121" do pasu opěr. zídky</t>
  </si>
  <si>
    <t>43</t>
  </si>
  <si>
    <t>275313611</t>
  </si>
  <si>
    <t>Základy z betonu prostého patky a bloky z betonu kamenem neprokládaného tř. C 16/20</t>
  </si>
  <si>
    <t>1351105021</t>
  </si>
  <si>
    <t>0,4*0,4*0,7" základová patka křídla brány</t>
  </si>
  <si>
    <t>41</t>
  </si>
  <si>
    <t>R003</t>
  </si>
  <si>
    <t>Výztuž základových pasů, prahů, věnců a ostruh z betonářské oceli 10 505 do ztraceného bednění (ZB) svislá, 4pr.14/m</t>
  </si>
  <si>
    <t>-704881421</t>
  </si>
  <si>
    <t>14/0,25*1*1,15*0,00121" do tvárnic typu ZD v opěrné zídce</t>
  </si>
  <si>
    <t>42</t>
  </si>
  <si>
    <t>R004</t>
  </si>
  <si>
    <t>Výztuž základových pasů, prahů, věnců a ostruh z betonářské oceli 10 505 do ztraceného bednění (ZB) svislá 2pr.14+15% délky na přesahy</t>
  </si>
  <si>
    <t>1465042410</t>
  </si>
  <si>
    <t>((14+10+8+6)*2)*0,00121*1,15" do tvárnic typu ZD v opěr. z.</t>
  </si>
  <si>
    <t>Svislé a kompletní konstrukce</t>
  </si>
  <si>
    <t>44</t>
  </si>
  <si>
    <t>311113135</t>
  </si>
  <si>
    <t>Nadzákladové zdi z tvárnic ztraceného bednění hladkých, včetně výplně z betonu třídy C 16/20, tloušťky zdiva přes 300 do 400 mm</t>
  </si>
  <si>
    <t>-901924212</t>
  </si>
  <si>
    <t>45</t>
  </si>
  <si>
    <t>R005</t>
  </si>
  <si>
    <t>Příplatek za tvárnice s pohledovým betonem, a reliéfem</t>
  </si>
  <si>
    <t>1419618342</t>
  </si>
  <si>
    <t>46</t>
  </si>
  <si>
    <t>346272115</t>
  </si>
  <si>
    <t>Přizdívky izolační a ochranné z pórobetonových tvárnic o objemové hmotnosti 500 kg/m3, na tenké maltové lože tloušťky přizdívky 150 mm</t>
  </si>
  <si>
    <t>-1348140439</t>
  </si>
  <si>
    <t>0,15*8</t>
  </si>
  <si>
    <t>47</t>
  </si>
  <si>
    <t>R006</t>
  </si>
  <si>
    <t>Příplatek za členitost zdiva z tvárnic</t>
  </si>
  <si>
    <t>1818452246</t>
  </si>
  <si>
    <t>48</t>
  </si>
  <si>
    <t>346244381</t>
  </si>
  <si>
    <t>Plentování ocelových válcovaných nosníků jednostranné cihlami na maltu, výška stojiny do 200 mm</t>
  </si>
  <si>
    <t>-938646780</t>
  </si>
  <si>
    <t>(0,16*2+0,08)*0,5</t>
  </si>
  <si>
    <t>49</t>
  </si>
  <si>
    <t>346244382</t>
  </si>
  <si>
    <t>Plentování ocelových válcovaných nosníků jednostranné cihlami na maltu, výška stojiny přes 200 do 300 mm</t>
  </si>
  <si>
    <t>-71517227</t>
  </si>
  <si>
    <t>(0,22*2+0,11*2)*6,4</t>
  </si>
  <si>
    <t>50</t>
  </si>
  <si>
    <t>319202331</t>
  </si>
  <si>
    <t>Vyrovnání nerovného povrchu vnitřního i vnějšího zdiva přizděním, tl. přes 80 do 150 mm</t>
  </si>
  <si>
    <t>486408737</t>
  </si>
  <si>
    <t>0,4*5+2,5+0,1*3</t>
  </si>
  <si>
    <t>51</t>
  </si>
  <si>
    <t>R007</t>
  </si>
  <si>
    <t>Montáž geotextilie svisle na stěny volným, přiložením s kotvením 0,25m nad terénem</t>
  </si>
  <si>
    <t>1162113790</t>
  </si>
  <si>
    <t>152*(0,6+0,25)*1,1" 10 % na přesahy</t>
  </si>
  <si>
    <t>52</t>
  </si>
  <si>
    <t>562416470</t>
  </si>
  <si>
    <t>geotextilie 300 g/m2</t>
  </si>
  <si>
    <t>1735838888</t>
  </si>
  <si>
    <t>P</t>
  </si>
  <si>
    <t>Poznámka k položce:_x000d_
sokl pod terénem+min. 0,25 m nad terén, umístění před polystyren xps a před nopovou folii</t>
  </si>
  <si>
    <t>53</t>
  </si>
  <si>
    <t>R008</t>
  </si>
  <si>
    <t>Osazení betonové palisády, š. do 11 cm, dl. 60 cm, stupně u vchodů na zadním dvoře a podél rampy</t>
  </si>
  <si>
    <t>435610776</t>
  </si>
  <si>
    <t>6+2+3*2+4</t>
  </si>
  <si>
    <t>54</t>
  </si>
  <si>
    <t>R009</t>
  </si>
  <si>
    <t>Palisáda přírodní beton. 11x11x40 cm</t>
  </si>
  <si>
    <t>ks</t>
  </si>
  <si>
    <t>-1844512415</t>
  </si>
  <si>
    <t>(6+2+3)/0,11</t>
  </si>
  <si>
    <t>55</t>
  </si>
  <si>
    <t>R010</t>
  </si>
  <si>
    <t>Palisáda přírodní beton. 11x11x60 cm</t>
  </si>
  <si>
    <t>987905958</t>
  </si>
  <si>
    <t>(4+3)/0,11</t>
  </si>
  <si>
    <t>56</t>
  </si>
  <si>
    <t>R011</t>
  </si>
  <si>
    <t>Obklad trámů sádrokartonem čtyřstranný do 0,5/0,5m, desky protipožární impreg. tl. 2x12,5 mm</t>
  </si>
  <si>
    <t>-249480965</t>
  </si>
  <si>
    <t>0,8*2,3*19</t>
  </si>
  <si>
    <t>Vodorovné konstrukce</t>
  </si>
  <si>
    <t>57</t>
  </si>
  <si>
    <t>451572111</t>
  </si>
  <si>
    <t>Lože pod potrubí, stoky a drobné objekty v otevřeném výkopu z kameniva drobného těženého 0 až 4 mm</t>
  </si>
  <si>
    <t>-1521952081</t>
  </si>
  <si>
    <t>0,6*43,3*0,15</t>
  </si>
  <si>
    <t>58</t>
  </si>
  <si>
    <t>417321414</t>
  </si>
  <si>
    <t>Ztužující pásy a věnce z betonu železového (bez výztuže) tř. C 20/25</t>
  </si>
  <si>
    <t>1070153015</t>
  </si>
  <si>
    <t>0,3*0,15*8</t>
  </si>
  <si>
    <t>59</t>
  </si>
  <si>
    <t>417361821</t>
  </si>
  <si>
    <t>Výztuž ztužujících pásů a věnců z betonářské oceli 10 505 (R) nebo BSt 500</t>
  </si>
  <si>
    <t>-1701649734</t>
  </si>
  <si>
    <t>4*8*0,00121*1,15" 15% na stykování přesahů</t>
  </si>
  <si>
    <t>4*8*0,00022*1,15" 15% na stykování přesahů</t>
  </si>
  <si>
    <t>Součet</t>
  </si>
  <si>
    <t>60</t>
  </si>
  <si>
    <t>R012</t>
  </si>
  <si>
    <t>Bednění ztužujících věnců, obě strany - zřízení</t>
  </si>
  <si>
    <t>-487773717</t>
  </si>
  <si>
    <t>8*2</t>
  </si>
  <si>
    <t>61</t>
  </si>
  <si>
    <t>R013</t>
  </si>
  <si>
    <t>Bednění ztužujících věnců, obě strany - odstranění</t>
  </si>
  <si>
    <t>-1838906809</t>
  </si>
  <si>
    <t>62</t>
  </si>
  <si>
    <t>451579777</t>
  </si>
  <si>
    <t>Podklad nebo lože pod dlažbu (přídlažbu) Příplatek k cenám za každých dalších i započatých 10 mm tloušťky podkladu nebo lože přes 100 mm z kameniva těženého</t>
  </si>
  <si>
    <t>1960033786</t>
  </si>
  <si>
    <t>Poznámka k položce:_x000d_
+2 cm=cena násobena 2x</t>
  </si>
  <si>
    <t>66+35</t>
  </si>
  <si>
    <t>63</t>
  </si>
  <si>
    <t>R014</t>
  </si>
  <si>
    <t>Obklad ocelových nosníků cementotřískovými, deskami 2x12,5 mm, čtyřstranné, překlad P1</t>
  </si>
  <si>
    <t>-447082654</t>
  </si>
  <si>
    <t>6,4*4*0,22*1,1</t>
  </si>
  <si>
    <t>64</t>
  </si>
  <si>
    <t>R015</t>
  </si>
  <si>
    <t>Podkroví SDK,OK CD,záv.krokv.izolace, desky (13), tl. 2x12,5 mm, bez dodávky a montáže izolace</t>
  </si>
  <si>
    <t>-1798659156</t>
  </si>
  <si>
    <t>9*17+11*5</t>
  </si>
  <si>
    <t>65</t>
  </si>
  <si>
    <t>R016</t>
  </si>
  <si>
    <t xml:space="preserve">Příplatek za použití desek tl. 2x15 mm </t>
  </si>
  <si>
    <t>556676974</t>
  </si>
  <si>
    <t>66</t>
  </si>
  <si>
    <t>R017</t>
  </si>
  <si>
    <t>Opláštění VZT potrubí-SDK truhlíky na OK z CD, desky tl. 12,5 mm</t>
  </si>
  <si>
    <t>-1361842274</t>
  </si>
  <si>
    <t>0,9*2*0,35*3+2,7*0,35*3+11*(0,35+2*0,8)"potrubí vzt 2</t>
  </si>
  <si>
    <t>4,7*0,3*3+8,5*(0,6+2*0,3)" potrubí vzt 1</t>
  </si>
  <si>
    <t xml:space="preserve">0,9*0,5+(0,9+0,5)*0,3" </t>
  </si>
  <si>
    <t>67</t>
  </si>
  <si>
    <t>R018</t>
  </si>
  <si>
    <t>Příplatek za opláštění střešního okna, sádrokartonem</t>
  </si>
  <si>
    <t>-264970491</t>
  </si>
  <si>
    <t>Komunikace pozemní</t>
  </si>
  <si>
    <t>68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</si>
  <si>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</si>
  <si>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</si>
  <si>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-1035660684</t>
  </si>
  <si>
    <t>27+6+33</t>
  </si>
  <si>
    <t>69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</si>
  <si>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</si>
  <si>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</si>
  <si>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-1211891976</t>
  </si>
  <si>
    <t>17+7+7+4</t>
  </si>
  <si>
    <t>70</t>
  </si>
  <si>
    <t>592456010</t>
  </si>
  <si>
    <t>dlažba desková betonová 50x50x5 cm šedá</t>
  </si>
  <si>
    <t>322231241</t>
  </si>
  <si>
    <t>71</t>
  </si>
  <si>
    <t>R019</t>
  </si>
  <si>
    <t xml:space="preserve">Dlažba zámková 20x16,5x6 cm přírodní, doplnění dlažby pro rampu a ztratné při demontáži </t>
  </si>
  <si>
    <t>308038383</t>
  </si>
  <si>
    <t>7+66/10</t>
  </si>
  <si>
    <t>72</t>
  </si>
  <si>
    <t>919726122</t>
  </si>
  <si>
    <t>Geotextilie netkaná pro ochranu, separaci nebo filtraci měrná hmotnost přes 200 do 300 g/m2</t>
  </si>
  <si>
    <t>-2049769744</t>
  </si>
  <si>
    <t>(101+14*0,6)/2</t>
  </si>
  <si>
    <t>73</t>
  </si>
  <si>
    <t>564851111</t>
  </si>
  <si>
    <t>Podklad ze štěrkodrti ŠD s rozprostřením a zhutněním, po zhutnění tl. 150 mm</t>
  </si>
  <si>
    <t>1230124933</t>
  </si>
  <si>
    <t>66+35" podkl. vrstva pod zámkovou a velkoform. dlažbu</t>
  </si>
  <si>
    <t>14*0,6" podkl. vrstva pod doplnění komunikace u tělocvičny</t>
  </si>
  <si>
    <t>74</t>
  </si>
  <si>
    <t>564831111</t>
  </si>
  <si>
    <t>Podklad ze štěrkodrti ŠD s rozprostřením a zhutněním, po zhutnění tl. 100 mm</t>
  </si>
  <si>
    <t>-2001446625</t>
  </si>
  <si>
    <t>109,4</t>
  </si>
  <si>
    <t>0,4*14" pod pasem opěr. zídky</t>
  </si>
  <si>
    <t>75</t>
  </si>
  <si>
    <t>564571111</t>
  </si>
  <si>
    <t>Zřízení podsypu nebo podkladu ze sypaniny s rozprostřením, vlhčením, a zhutněním, po zhutnění tl. 250 mm</t>
  </si>
  <si>
    <t>1673065654</t>
  </si>
  <si>
    <t>(26+60+35+24)*0,8</t>
  </si>
  <si>
    <t>76</t>
  </si>
  <si>
    <t>565131111</t>
  </si>
  <si>
    <t>Vyrovnání povrchu dosavadních podkladů s rozprostřením hmot a zhutněním obalovaným kamenivem ACP (OK) tl. 50 mm</t>
  </si>
  <si>
    <t>2055428458</t>
  </si>
  <si>
    <t>14*0,6</t>
  </si>
  <si>
    <t>77</t>
  </si>
  <si>
    <t>577165112</t>
  </si>
  <si>
    <t>Asfaltový beton vrstva ložní ACL 16 (ABH) s rozprostřením a zhutněním z nemodifikovaného asfaltu v pruhu šířky do 3 m, po zhutnění tl. 70 mm</t>
  </si>
  <si>
    <t>1730521005</t>
  </si>
  <si>
    <t>152</t>
  </si>
  <si>
    <t>R094</t>
  </si>
  <si>
    <t>Osazení záhon.obrubníků do lože z C 12/15 s opěrou, včetně obrubníku 100/5/20 cm</t>
  </si>
  <si>
    <t>1411709119</t>
  </si>
  <si>
    <t>19+2+7+14+18+21+5+9</t>
  </si>
  <si>
    <t>153</t>
  </si>
  <si>
    <t>R095</t>
  </si>
  <si>
    <t>Řezání stávajícího živičného krytu tl. 10 - 15 cm</t>
  </si>
  <si>
    <t>871418896</t>
  </si>
  <si>
    <t>154</t>
  </si>
  <si>
    <t>R096</t>
  </si>
  <si>
    <t>Dopravně inženýrská opatření dle výkresu C.5</t>
  </si>
  <si>
    <t>soubor</t>
  </si>
  <si>
    <t>-499458270</t>
  </si>
  <si>
    <t>Poznámka k položce:_x000d_
dle TP 66 (rok 2015), schéma B 5.2, montáž, pronájem 5 měsíců, demontáž, servis</t>
  </si>
  <si>
    <t>Úpravy povrchů, podlahy a osazování výplní</t>
  </si>
  <si>
    <t>Úprava povrchů vnitřních</t>
  </si>
  <si>
    <t>78</t>
  </si>
  <si>
    <t>R020</t>
  </si>
  <si>
    <t>Postřik izolací nebo konstrukcí stěn MC, malta cementová pro postřik</t>
  </si>
  <si>
    <t>2027253781</t>
  </si>
  <si>
    <t>(50+34+50+44+9+13)*0,2" oprava omítek po injektáži zdiva</t>
  </si>
  <si>
    <t>79</t>
  </si>
  <si>
    <t>R021</t>
  </si>
  <si>
    <t>Omítka vnitřní zdiva, MVC, štuková</t>
  </si>
  <si>
    <t>-1036424380</t>
  </si>
  <si>
    <t>80</t>
  </si>
  <si>
    <t>R022</t>
  </si>
  <si>
    <t>Začišťovací okenní lišta pro omítku tl. 9 mm</t>
  </si>
  <si>
    <t>-906361754</t>
  </si>
  <si>
    <t>5,3+5,8*4+5*7+6+5,5+4,1+4,9+3,4*2+4,5*6+2,3*3+2,7+2,1</t>
  </si>
  <si>
    <t>81</t>
  </si>
  <si>
    <t>R023</t>
  </si>
  <si>
    <t>Hrubá výplň rýh ve stěnách do 7x7 cm maltou ze SMS</t>
  </si>
  <si>
    <t>1197136167</t>
  </si>
  <si>
    <t>3,3*2+2*2+3*5+2*5" po uložení kan. potrubí od kondenzátu VZT</t>
  </si>
  <si>
    <t>Úprava povrchů vnějších</t>
  </si>
  <si>
    <t>82</t>
  </si>
  <si>
    <t>R024</t>
  </si>
  <si>
    <t>Zajištění vzorků odstínů od každé použité, barvy na fasádě</t>
  </si>
  <si>
    <t>-140469867</t>
  </si>
  <si>
    <t>83</t>
  </si>
  <si>
    <t>R025</t>
  </si>
  <si>
    <t>Zakládání nad 180 mm: profil zakládací+sokl. lišta, s okapnicí, pro izolaci tl. 200 mm</t>
  </si>
  <si>
    <t>1126381689</t>
  </si>
  <si>
    <t>29+19+8+31+23+15+17-0,8-0,9*4-1,6*2-1*5</t>
  </si>
  <si>
    <t>84</t>
  </si>
  <si>
    <t>R026</t>
  </si>
  <si>
    <t>Postřik vnější omítky cementovou maltou - lžící</t>
  </si>
  <si>
    <t>853272296</t>
  </si>
  <si>
    <t>76,5+700,9892</t>
  </si>
  <si>
    <t>85</t>
  </si>
  <si>
    <t>R027</t>
  </si>
  <si>
    <t>Omítka vnější stěn, MC, ocelí hlazená, složitost 3, sokl</t>
  </si>
  <si>
    <t>-1026213855</t>
  </si>
  <si>
    <t>86</t>
  </si>
  <si>
    <t>R028</t>
  </si>
  <si>
    <t>Oprava vnějších omítek vápen. hladk. II, do 40 %, plocha fasády</t>
  </si>
  <si>
    <t>-76296308</t>
  </si>
  <si>
    <t>87</t>
  </si>
  <si>
    <t>R029</t>
  </si>
  <si>
    <t>Očištění fasád tlakovou vodou složitost 3 - 5</t>
  </si>
  <si>
    <t>2066950530</t>
  </si>
  <si>
    <t>142+7+3+77+9+171+4+7+153+205+78+80</t>
  </si>
  <si>
    <t>-175,11+7*0,78*1,6+8*0,78*1,18+0,5</t>
  </si>
  <si>
    <t>88</t>
  </si>
  <si>
    <t>R030</t>
  </si>
  <si>
    <t>Očištění základových konstrukcí tlakovou vodou</t>
  </si>
  <si>
    <t>1163965286</t>
  </si>
  <si>
    <t>129,4*0,6</t>
  </si>
  <si>
    <t>89</t>
  </si>
  <si>
    <t>R031</t>
  </si>
  <si>
    <t>Zakrývání výplní vnějších otvorů z lešení</t>
  </si>
  <si>
    <t>-777950121</t>
  </si>
  <si>
    <t>175,11-19,5-6,8</t>
  </si>
  <si>
    <t>90</t>
  </si>
  <si>
    <t>R032</t>
  </si>
  <si>
    <t>Zakrývání výplní vnějších otvorů z interiéru</t>
  </si>
  <si>
    <t>-1893229164</t>
  </si>
  <si>
    <t>91</t>
  </si>
  <si>
    <t>R033</t>
  </si>
  <si>
    <t>Montáž vyrovnávací vrstvy izolantem, materiál ve specifikaci</t>
  </si>
  <si>
    <t>-2098810663</t>
  </si>
  <si>
    <t>92</t>
  </si>
  <si>
    <t>R034</t>
  </si>
  <si>
    <t>Deska fasádní polystyrenová EPS 70 F tl. 60 mm</t>
  </si>
  <si>
    <t>46170713</t>
  </si>
  <si>
    <t>93</t>
  </si>
  <si>
    <t>R035</t>
  </si>
  <si>
    <t>Montáž výztužné sítě (perlinky) do stěrky-stěny, včetně výztužné sítě a stěrkového tmelu</t>
  </si>
  <si>
    <t>506562443</t>
  </si>
  <si>
    <t>94</t>
  </si>
  <si>
    <t>R036</t>
  </si>
  <si>
    <t>Montáž izolace suterénu polystyren, bez PÚ</t>
  </si>
  <si>
    <t>-1042759316</t>
  </si>
  <si>
    <t>Poznámka k položce:_x000d_
materiál ve specifikaci. 6ks hmoždinek/m2, kotevní hloubky do stávajícího obvodové konstrukce min 25 mm (v případě cihel plných nebo kamene)</t>
  </si>
  <si>
    <t>95</t>
  </si>
  <si>
    <t>R037</t>
  </si>
  <si>
    <t xml:space="preserve">Příplatek za montáž s pomocí dvousložkov. lepidla </t>
  </si>
  <si>
    <t>-514513944</t>
  </si>
  <si>
    <t>Poznámka k položce:_x000d_
Dvousložkové živičné bezrozpouštědlové lepidlo k lepení desek z XPS v oblasti základů a soklu. Vysoká lepicí schopnost, stabilní spoj, dobrá zpracovatelnost</t>
  </si>
  <si>
    <t>17,1+74,4" sokl pod terénem bez PÚ</t>
  </si>
  <si>
    <t>96</t>
  </si>
  <si>
    <t>R038</t>
  </si>
  <si>
    <t>Deska polystyrenová XPS, tl. 100mm</t>
  </si>
  <si>
    <t>1864312782</t>
  </si>
  <si>
    <t>Poznámka k položce:_x000d_
Extrudovaný polystyren XPS, součinitel tepelné vodivosti=0,035 W/mK, objemové hmotnosti cca30 kg/m3, pevnost v tlaku při 10% stlačení 300 kPa</t>
  </si>
  <si>
    <t>(1,5+23+3+1)*0,6</t>
  </si>
  <si>
    <t>97</t>
  </si>
  <si>
    <t>R039</t>
  </si>
  <si>
    <t>Deska polystyrenová XPS, tl. 160mm</t>
  </si>
  <si>
    <t>-713859761</t>
  </si>
  <si>
    <t>(29+17+2+8+30+23+15)*0,6</t>
  </si>
  <si>
    <t>98</t>
  </si>
  <si>
    <t>R040</t>
  </si>
  <si>
    <t>Zateplovací systém, sokl, XPS tl. 100 mm, s mozaikovou omítkou 5,5 kg/m2</t>
  </si>
  <si>
    <t>-307693825</t>
  </si>
  <si>
    <t>0,8+9+0,9+0,5</t>
  </si>
  <si>
    <t>99</t>
  </si>
  <si>
    <t>R041</t>
  </si>
  <si>
    <t>Zateplovací systém, sokl, XPS tl. 160 mm, s mozaikovou omítkou 5,5 kg/m2</t>
  </si>
  <si>
    <t>226404470</t>
  </si>
  <si>
    <t>9+0,5+3,1+0,7+0,3+1,1+2,5+19,5+0,7+8+4,5</t>
  </si>
  <si>
    <t>100</t>
  </si>
  <si>
    <t>R042</t>
  </si>
  <si>
    <t>Zateplovací systém, sokl, XPS tl. 200 mm, s mozaikovou omítkou 5,5 kg/m2</t>
  </si>
  <si>
    <t>1388770787</t>
  </si>
  <si>
    <t>3,5+0,7+4,3</t>
  </si>
  <si>
    <t>101</t>
  </si>
  <si>
    <t>R043</t>
  </si>
  <si>
    <t xml:space="preserve">Zatepl.systém, fasáda, miner.desky PV 200 mm, s omítkou na bázi silikonu, 3,2 kg/m2, lepidlo </t>
  </si>
  <si>
    <t>1452894081</t>
  </si>
  <si>
    <t>(9,5+28,5-2,5+3+12,5+11+28,5-0,6+7,5+1+2,5+33+5,5+17+5,5)*1,05</t>
  </si>
  <si>
    <t>(131,5-(2,4*6+2,2*6))*1,05</t>
  </si>
  <si>
    <t>102</t>
  </si>
  <si>
    <t>R044</t>
  </si>
  <si>
    <t>Zatepl.systém, fasáda, miner.desky PV 100 mm, s omítkou na bázi silikonu 3,2 kg/m2, lepidlo</t>
  </si>
  <si>
    <t>-539871480</t>
  </si>
  <si>
    <t>(17+1,5+(1,8*3,5)+(1,2*3)+(1,4*3))*1,05</t>
  </si>
  <si>
    <t>103</t>
  </si>
  <si>
    <t>R045</t>
  </si>
  <si>
    <t>Zatepl. systém, fasáda s fenol. deskami tl.100 mm, s omítkou (1e) 3,2 kg/m2, lepidlo</t>
  </si>
  <si>
    <t>460435708</t>
  </si>
  <si>
    <t>36-0,6+3,5-1,4+1,6*2,6</t>
  </si>
  <si>
    <t>104</t>
  </si>
  <si>
    <t>R046</t>
  </si>
  <si>
    <t>Zatepl. systém, ostění a nadpraží s fenol. deskami, tl. 30 mm, s omítkou (1e) 3,2 kg/m2, lepidlo</t>
  </si>
  <si>
    <t>160358370</t>
  </si>
  <si>
    <t>(0,38*2*1,8*6+0,33*2*1,5*3+0,33*2*0,9*2+0,35*2*1,2+0,33*2*1,75*3)*1,08</t>
  </si>
  <si>
    <t>(0,33*2*2,05*3+0,33*2*1,9*6+0,35*2*1,8*2+0,3*2*1,5*3)*1,08</t>
  </si>
  <si>
    <t>(0,38*2*1,2*2+0,35*2*0,6*2+0,35*2*1,5*2+0,35*2*0,9*5)*1,08</t>
  </si>
  <si>
    <t>(0,3*2*1,8*4)*1,08</t>
  </si>
  <si>
    <t>18,7704</t>
  </si>
  <si>
    <t>105</t>
  </si>
  <si>
    <t>R047</t>
  </si>
  <si>
    <t>Zatepl. systém, parapet s fenol deskami tl. 30 mm, zakončený stěrkou s výztužnou tkaninou</t>
  </si>
  <si>
    <t>-415435123</t>
  </si>
  <si>
    <t>(0,43*6+0,36*7+0,51*5+0,28+0,75*2+0,37*6+0,38*2+0,41*2+0,18*7)*1,08</t>
  </si>
  <si>
    <t>(0,81+0,39+0,33*3+0,7)*1,08</t>
  </si>
  <si>
    <t>106</t>
  </si>
  <si>
    <t>R048</t>
  </si>
  <si>
    <t>Příplatek za desky tl. 80 mm, ostění-v místech s pův. výplněmi</t>
  </si>
  <si>
    <t>1103910686</t>
  </si>
  <si>
    <t>107</t>
  </si>
  <si>
    <t>R049</t>
  </si>
  <si>
    <t>Příplatek za desky tl. 50 mm, nadpraží a parapet-v místech s pův. výplněmi</t>
  </si>
  <si>
    <t>-1406793683</t>
  </si>
  <si>
    <t>18,7704*2</t>
  </si>
  <si>
    <t>108</t>
  </si>
  <si>
    <t>R050</t>
  </si>
  <si>
    <t>Zateplovací systém, fasáda, EPS(3a), 200 mm, se silikonovou omítkou 3,2 kg/m2</t>
  </si>
  <si>
    <t>1718882050</t>
  </si>
  <si>
    <t>(82+4,1-3*2,2-1,6-3,6-2*0,36)*1,05</t>
  </si>
  <si>
    <t>(71-1,5*2-1,4-2,4-12,6)*1,05</t>
  </si>
  <si>
    <t>(4,7+74+7,1-2,7*3-2,2*2)*1,05</t>
  </si>
  <si>
    <t>6,1*1,05</t>
  </si>
  <si>
    <t>(77,2+34,3+4-1,2-1,8-0,54*5-2,3*3)*1,05</t>
  </si>
  <si>
    <t>(64-2*0,4)*1,05</t>
  </si>
  <si>
    <t>109</t>
  </si>
  <si>
    <t>R051</t>
  </si>
  <si>
    <t>Zateplovací systém, fasáda, EPS F tl.200 mm, zakončený stěrkou s výztužnou tkaninou</t>
  </si>
  <si>
    <t>-591965017</t>
  </si>
  <si>
    <t>(4,4+7,5)*1,2</t>
  </si>
  <si>
    <t>110</t>
  </si>
  <si>
    <t>R052</t>
  </si>
  <si>
    <t>Omítka stěn vnější z MS silikonová slož. III.ručně, ostění a nadpraží u nových výplní otvorů+komín</t>
  </si>
  <si>
    <t>-248017865</t>
  </si>
  <si>
    <t>(5,8*0,1*4+2,4*0,1+2,1*0,2*2+4,5*0,2*2+4,2*0,2+4,5*0,2*4+2,4*0,2)*1,05</t>
  </si>
  <si>
    <t>(5*0,2+7,3*0,2+4,4*0,2+3,8*0,2+3,7*0,2+(3*2+2+5)+4,1*0,2)*1,05</t>
  </si>
  <si>
    <t>(5,5*0,2+(3,5)+3,4*0,1+4,1*0,2+1,7*0,2+2,7*0,2*3+5,8*0,2+5,1*0,2)*1,05</t>
  </si>
  <si>
    <t>(3,5*0,2+4,6*0,2*2)*1,05</t>
  </si>
  <si>
    <t>111</t>
  </si>
  <si>
    <t>R053</t>
  </si>
  <si>
    <t>Omítka stěn marmolit střednězrnná, ostění a u nových výplní otvorů</t>
  </si>
  <si>
    <t>361867672</t>
  </si>
  <si>
    <t>0,32*2*0,2+0,26*2*0,2+0,6*8*0,2+0,3*2*0,2+0,15*0,2+0,44*2*0,2</t>
  </si>
  <si>
    <t>112</t>
  </si>
  <si>
    <t>R054</t>
  </si>
  <si>
    <t>Zatepl.syst. přesahy střech, miner.desky PV 30 mm,, s omítkou na bázi silikonu 3,2 kg/m2, lepidlo</t>
  </si>
  <si>
    <t>1374668261</t>
  </si>
  <si>
    <t>113</t>
  </si>
  <si>
    <t>R055</t>
  </si>
  <si>
    <t>Vyrovnávací tmel tl. do 5 mm</t>
  </si>
  <si>
    <t>439583703</t>
  </si>
  <si>
    <t>11,2+49,9+8,5+279,09+34,23+41,66+68,135+18,7704+49,3646+37,5408</t>
  </si>
  <si>
    <t>14,28+91,5+1,52+43,28+81,55</t>
  </si>
  <si>
    <t>114</t>
  </si>
  <si>
    <t>R056</t>
  </si>
  <si>
    <t>Začišťovací okenní lišta s tkaninou</t>
  </si>
  <si>
    <t>329109949</t>
  </si>
  <si>
    <t>(7,8+5,3*2+5+5,1+3,3+6+4,8*3+5,4+1,8*2+3,4+3,5*2+3,6*2+4,1)*2*1,05</t>
  </si>
  <si>
    <t>(2,7*3+2,1+5,5+4,8*5+4,2*3+5,8*2+5,3+4,9*7+5,1*6+5+7,4+5,9*2)*2*1,05</t>
  </si>
  <si>
    <t>(4,7+3,8+4,2+2,4*5+5+2,4*2+4,5*6+5+2,1*2+5,8*4)*2*1,05</t>
  </si>
  <si>
    <t>115</t>
  </si>
  <si>
    <t>R057</t>
  </si>
  <si>
    <t>Příplatek za provedení styku 2 odstínů omítek</t>
  </si>
  <si>
    <t>1661343799</t>
  </si>
  <si>
    <t>7,3+5,9*2+3,8+3,6+6,7+5,5*4+6,1+2,5*2+4,2*2+1,7+4,3*3+4,7+1,2*4</t>
  </si>
  <si>
    <t>4*5+10,5+8+3,3+0,5+5,8+5,5*3+7,5+15,6+4,9*3+5,1*2+4,4+23,5+6,2</t>
  </si>
  <si>
    <t>4,2+5,9*6+5,6*6+4,7+7+6,6*2+5,4+4,4+4,9+3,1*5+5,1*3+3+5,2*4+4,6+2</t>
  </si>
  <si>
    <t>19+14+2,8+2,1*2+3,1+6,5*4</t>
  </si>
  <si>
    <t>116</t>
  </si>
  <si>
    <t>R058</t>
  </si>
  <si>
    <t>Vytvoření emblému školy na fasádu-slunce, rozměr cca 4,4/2,2 m vč. paprsků</t>
  </si>
  <si>
    <t>-2012393109</t>
  </si>
  <si>
    <t>Poznámka k položce:_x000d_
viz. barevné řešení - znak školy na fasádě severozápadní, nastříkaný na fasádu fasádní barvou do předem připravených šablon</t>
  </si>
  <si>
    <t>117</t>
  </si>
  <si>
    <t>R059</t>
  </si>
  <si>
    <t>Nátěr (18) fasádních prvků-římsy, voluty</t>
  </si>
  <si>
    <t>-1424947911</t>
  </si>
  <si>
    <t>0,5*(12,5+20*2+21,6)</t>
  </si>
  <si>
    <t>5*0,8</t>
  </si>
  <si>
    <t>Podlahy a podlahové konstrukce</t>
  </si>
  <si>
    <t>118</t>
  </si>
  <si>
    <t>R060</t>
  </si>
  <si>
    <t>Okapový chodník podél budovy z kačírku tl. 100 mm, D+M</t>
  </si>
  <si>
    <t>2070245514</t>
  </si>
  <si>
    <t>14+5+2+15+7</t>
  </si>
  <si>
    <t>119</t>
  </si>
  <si>
    <t>R061</t>
  </si>
  <si>
    <t>Okapový chodník - textilie proti prorůstání 45g/m2, D+M</t>
  </si>
  <si>
    <t>-850902696</t>
  </si>
  <si>
    <t>120</t>
  </si>
  <si>
    <t>R062</t>
  </si>
  <si>
    <t>Spojovací můstek - nástřik, pod nový věnec, a nadezdívku viz řezy E a F</t>
  </si>
  <si>
    <t>2049648308</t>
  </si>
  <si>
    <t>Poznámka k položce:_x000d_
Suchá směs k přípravě suspenze, tloušťky vrstvy do 1 mm, zrnitosti kameniva do 0,7 mm, cementu a redispergovatelného polymeru</t>
  </si>
  <si>
    <t>14*0,3</t>
  </si>
  <si>
    <t>121</t>
  </si>
  <si>
    <t>R063</t>
  </si>
  <si>
    <t>Reprofil. polymercement.maltou,tl.do5mm+penetrace, v rámci systému terasy u tělocvičny</t>
  </si>
  <si>
    <t>1441587987</t>
  </si>
  <si>
    <t>122</t>
  </si>
  <si>
    <t>R064</t>
  </si>
  <si>
    <t>Kladení dlaždic 30 x 30 cm na podložky pryžové, v rámci systému terasy u tělocvičny</t>
  </si>
  <si>
    <t>309164364</t>
  </si>
  <si>
    <t>123</t>
  </si>
  <si>
    <t>R065</t>
  </si>
  <si>
    <t>Kladení dlaždic na terče, čelní - zádržná lišta, v rámci systému terasy u tělocvičny</t>
  </si>
  <si>
    <t>-798170140</t>
  </si>
  <si>
    <t>Osazování výplní otvorů</t>
  </si>
  <si>
    <t>124</t>
  </si>
  <si>
    <t>R066</t>
  </si>
  <si>
    <t>Vstupní dveře z plastových profilů, D+M, specifikace viz výkaz výplní otvorů</t>
  </si>
  <si>
    <t>-516295838</t>
  </si>
  <si>
    <t>2,1*3+1,9*4+2,3+1,8+1,5</t>
  </si>
  <si>
    <t>125</t>
  </si>
  <si>
    <t>R067</t>
  </si>
  <si>
    <t>Vstupní dveře z hliníkových profilů, D+M, specifikace viz výkaz výplní otvorů</t>
  </si>
  <si>
    <t>-455466953</t>
  </si>
  <si>
    <t>3,4*2</t>
  </si>
  <si>
    <t>126</t>
  </si>
  <si>
    <t>R068</t>
  </si>
  <si>
    <t>Okna z plastových profilů, D+M, specifikace viz výkaz výplní otvorů</t>
  </si>
  <si>
    <t>-995509611</t>
  </si>
  <si>
    <t>1,5+3,8*4+2,4*2+2,3*4+2,7+0,6*3+1,1+1,6+0,7*3+0,3+0,4*2</t>
  </si>
  <si>
    <t>127</t>
  </si>
  <si>
    <t>R069</t>
  </si>
  <si>
    <t>Střešní výlez, D+M, specifikace viz výkaz výplní otvorů</t>
  </si>
  <si>
    <t>-1588026620</t>
  </si>
  <si>
    <t>128</t>
  </si>
  <si>
    <t>R070</t>
  </si>
  <si>
    <t>Střešní okna 0,78x1,6 m, D+M, specifikace viz výkaz výplní otvorů</t>
  </si>
  <si>
    <t>-1134491462</t>
  </si>
  <si>
    <t>129</t>
  </si>
  <si>
    <t>R071</t>
  </si>
  <si>
    <t>Střešní okna 0,78x1,18 m, D+M, specifikace viz výpis výplní otvorů</t>
  </si>
  <si>
    <t>1462205120</t>
  </si>
  <si>
    <t>130</t>
  </si>
  <si>
    <t>R072</t>
  </si>
  <si>
    <t>Osazení parapet.desek plast. a lamin. š. do 20cm, včetně dodávky plastové parapetní desky š. 150 mm</t>
  </si>
  <si>
    <t>-300264486</t>
  </si>
  <si>
    <t>131</t>
  </si>
  <si>
    <t>R073</t>
  </si>
  <si>
    <t>Osazení parapet.desek plast. a lamin. š.nad 20cm, včetně dodávky plastové parapetní desky š. 250 mm</t>
  </si>
  <si>
    <t>-465187023</t>
  </si>
  <si>
    <t>1,63+0,73</t>
  </si>
  <si>
    <t>132</t>
  </si>
  <si>
    <t>R074</t>
  </si>
  <si>
    <t>Osazení parapet.desek plast. a lamin. š.nad 20cm, včetně dodávky plastové parapetní desky š. 350 mm</t>
  </si>
  <si>
    <t>-873400472</t>
  </si>
  <si>
    <t>133</t>
  </si>
  <si>
    <t>R075</t>
  </si>
  <si>
    <t>Osazení paraperních desek dřevěných č. nad 50 cm, , včetně dodávky parapetní desky š. 67 cm</t>
  </si>
  <si>
    <t>-1420596211</t>
  </si>
  <si>
    <t>2,05*4+1,35*2+1,5*4</t>
  </si>
  <si>
    <t>Trubní vedení</t>
  </si>
  <si>
    <t>134</t>
  </si>
  <si>
    <t>R076</t>
  </si>
  <si>
    <t>Montáž trub z plastu, gumový kroužek, DN 150, včetně dodávky trub PVC hrdlových 160x4,0x5000</t>
  </si>
  <si>
    <t>2083270854</t>
  </si>
  <si>
    <t>3,8+22+5+1,5+2+1+4+4</t>
  </si>
  <si>
    <t>135</t>
  </si>
  <si>
    <t>R077</t>
  </si>
  <si>
    <t>Montáž tvarovek odboč. plast. gum. kroužek DN 200, včetně dodávky odbočky PVC 160/160 mm</t>
  </si>
  <si>
    <t>624797050</t>
  </si>
  <si>
    <t>136</t>
  </si>
  <si>
    <t>R078</t>
  </si>
  <si>
    <t>Montáž tvarovek jednoos. plast. gum.kroužek DN 160</t>
  </si>
  <si>
    <t>-545242210</t>
  </si>
  <si>
    <t>137</t>
  </si>
  <si>
    <t>R079</t>
  </si>
  <si>
    <t>Koleno kanalizační PVC-U D 160/45°</t>
  </si>
  <si>
    <t>-649207575</t>
  </si>
  <si>
    <t>138</t>
  </si>
  <si>
    <t>R080</t>
  </si>
  <si>
    <t>Montáž nalepovací tvar. z plastu na potrubí DN 200, včetně dodávky odbočky nalepovací PVC 200/160 mm</t>
  </si>
  <si>
    <t>1758504921</t>
  </si>
  <si>
    <t>139</t>
  </si>
  <si>
    <t>R081</t>
  </si>
  <si>
    <t>Fólie výstražná z PVC, šířka 30 cm</t>
  </si>
  <si>
    <t>-1293902325</t>
  </si>
  <si>
    <t>140</t>
  </si>
  <si>
    <t>R082</t>
  </si>
  <si>
    <t>Čištění kanalizační stoky do DN 200, do 15 m</t>
  </si>
  <si>
    <t>úsek</t>
  </si>
  <si>
    <t>-1378468316</t>
  </si>
  <si>
    <t>141</t>
  </si>
  <si>
    <t>R083</t>
  </si>
  <si>
    <t>Zkouška těsnosti kanalizace DN do 200, vodou</t>
  </si>
  <si>
    <t>347772168</t>
  </si>
  <si>
    <t>142</t>
  </si>
  <si>
    <t>R084</t>
  </si>
  <si>
    <t>Utěsnění přípojek do DN 200 při zkoušce kanal.</t>
  </si>
  <si>
    <t>sada</t>
  </si>
  <si>
    <t>-1359874249</t>
  </si>
  <si>
    <t>143</t>
  </si>
  <si>
    <t>R085</t>
  </si>
  <si>
    <t>Zabezpečení konců kanal. potrubí DN do 200, vodou</t>
  </si>
  <si>
    <t>210796841</t>
  </si>
  <si>
    <t>598</t>
  </si>
  <si>
    <t>998276101</t>
  </si>
  <si>
    <t>Přesun hmot pro trubní vedení hloubené z trub z plastických hmot nebo sklolaminátových pro vodovody nebo kanalizace v otevřeném výkopu dopravní vzdálenost do 15 m</t>
  </si>
  <si>
    <t>223397682</t>
  </si>
  <si>
    <t>Ostatní konstrukce a práce, bourání</t>
  </si>
  <si>
    <t>Lešení a stavební výtahy</t>
  </si>
  <si>
    <t>155</t>
  </si>
  <si>
    <t>R097</t>
  </si>
  <si>
    <t>Montáž lešení těž.,řad.s pod.š.2,5, H 10 m,300 kg</t>
  </si>
  <si>
    <t>1022745577</t>
  </si>
  <si>
    <t>20*7,5+8,7*10+26,5*7+2*3,5+23,5*7,5+17,5*7,5+18,5*5</t>
  </si>
  <si>
    <t>12*9+25,5*4</t>
  </si>
  <si>
    <t>156</t>
  </si>
  <si>
    <t>R098</t>
  </si>
  <si>
    <t>Příplatek za každý měsíc použití lešení k pol.1021, celkem 5 měsíců, cena násobena 5x</t>
  </si>
  <si>
    <t>301526385</t>
  </si>
  <si>
    <t>157</t>
  </si>
  <si>
    <t>R099</t>
  </si>
  <si>
    <t>Demontáž lešení těž.řad.s pod.š.2,5, H 10 m,300 kg</t>
  </si>
  <si>
    <t>1437196176</t>
  </si>
  <si>
    <t>158</t>
  </si>
  <si>
    <t>R100</t>
  </si>
  <si>
    <t>Ochranné zábradlí na leš.konstrukcích, dvoutyčové</t>
  </si>
  <si>
    <t>1843817649</t>
  </si>
  <si>
    <t>20*2+8,7*3+26,5*2+2+23,5*2+17,5*2+18,5+12*2+25,5</t>
  </si>
  <si>
    <t>159</t>
  </si>
  <si>
    <t>R101</t>
  </si>
  <si>
    <t>Montáž ochranné sítě z umělých vláken</t>
  </si>
  <si>
    <t>-703968875</t>
  </si>
  <si>
    <t>160</t>
  </si>
  <si>
    <t>R102</t>
  </si>
  <si>
    <t>Příplatek za každý měsíc použití sítí k pol. 4011, celkem 5 měsíců, cena násobena 5x</t>
  </si>
  <si>
    <t>-1825640156</t>
  </si>
  <si>
    <t>161</t>
  </si>
  <si>
    <t>R103</t>
  </si>
  <si>
    <t>Demontáž ochranné sítě z umělých vláken</t>
  </si>
  <si>
    <t>-107196074</t>
  </si>
  <si>
    <t>162</t>
  </si>
  <si>
    <t>R104</t>
  </si>
  <si>
    <t>Montáž záchytné stříšky H 4,5 m, šířky do 2 m, nad vstupy</t>
  </si>
  <si>
    <t>159714252</t>
  </si>
  <si>
    <t>1,5*3+7+4+3,5+4,5+3</t>
  </si>
  <si>
    <t>163</t>
  </si>
  <si>
    <t>R105</t>
  </si>
  <si>
    <t>Příplatek za každý měsíc použ.stříšky, k pol. 5012, celkem 5 měsíců, cena násobena 5x</t>
  </si>
  <si>
    <t>860605862</t>
  </si>
  <si>
    <t>164</t>
  </si>
  <si>
    <t>R106</t>
  </si>
  <si>
    <t>Demontáž záchytné stříšky H 4,5 m, šířky do 2 m</t>
  </si>
  <si>
    <t>-834182318</t>
  </si>
  <si>
    <t>165</t>
  </si>
  <si>
    <t>R107</t>
  </si>
  <si>
    <t>Lešení lehké pomocné, výška podlahy do 1,9 m</t>
  </si>
  <si>
    <t>1148121309</t>
  </si>
  <si>
    <t>Poznámka k položce:_x000d_
pro zednické zapravení výplní otvorů z interiéru, ve třídách pro montáže VZT, elektroinstalace, pro montáže ochranných sítí oken v tělocvičně</t>
  </si>
  <si>
    <t>10*1+7*1+25+23+5*7+8</t>
  </si>
  <si>
    <t>166</t>
  </si>
  <si>
    <t>R108</t>
  </si>
  <si>
    <t>Lešení lehké pomocné, výška podlahy do 1,2 m</t>
  </si>
  <si>
    <t>471172697</t>
  </si>
  <si>
    <t>Poznámka k položce:_x000d_
pro montáž střešních oken a výlezu na střechu, montáž jímače bleskosvodu</t>
  </si>
  <si>
    <t>15*1,5*2+5+5</t>
  </si>
  <si>
    <t>167</t>
  </si>
  <si>
    <t>R109</t>
  </si>
  <si>
    <t>Pronájem lešení lehkého pomocného na den, celkem 60 dní, cena násobena 60x</t>
  </si>
  <si>
    <t>-470322411</t>
  </si>
  <si>
    <t>168</t>
  </si>
  <si>
    <t>R110</t>
  </si>
  <si>
    <t>Demontáž lešení lehkého pomocného</t>
  </si>
  <si>
    <t>-297291016</t>
  </si>
  <si>
    <t>108+55</t>
  </si>
  <si>
    <t>169</t>
  </si>
  <si>
    <t>R111</t>
  </si>
  <si>
    <t>Doprava lešení (dovoz a odvoz)</t>
  </si>
  <si>
    <t>-1637738113</t>
  </si>
  <si>
    <t>170</t>
  </si>
  <si>
    <t>R112</t>
  </si>
  <si>
    <t>Jeřáb kolový, nosnost do 10 t, montáž překladu P1 a montáže krovu</t>
  </si>
  <si>
    <t>hod</t>
  </si>
  <si>
    <t>136558280</t>
  </si>
  <si>
    <t>6+3*8</t>
  </si>
  <si>
    <t>171</t>
  </si>
  <si>
    <t>R113</t>
  </si>
  <si>
    <t>Doprava jeřábu</t>
  </si>
  <si>
    <t>642944489</t>
  </si>
  <si>
    <t>1+3</t>
  </si>
  <si>
    <t>Bourání konstrukcí</t>
  </si>
  <si>
    <t>581</t>
  </si>
  <si>
    <t>965045113</t>
  </si>
  <si>
    <t>Bourání potěrů tl. do 50 mm cementových nebo pískocementových, plochy přes 4 m2</t>
  </si>
  <si>
    <t>-1557608687</t>
  </si>
  <si>
    <t>182</t>
  </si>
  <si>
    <t>R124</t>
  </si>
  <si>
    <t>Bourání příček ze skleněných tvárnic tl. 10 cm</t>
  </si>
  <si>
    <t>-1321870350</t>
  </si>
  <si>
    <t>0,6+2,8*2+4,8*2</t>
  </si>
  <si>
    <t>183</t>
  </si>
  <si>
    <t>R125</t>
  </si>
  <si>
    <t>Vyvěšení dřevěných dveřních křídel pl. do 2 m2</t>
  </si>
  <si>
    <t>-44019754</t>
  </si>
  <si>
    <t>184</t>
  </si>
  <si>
    <t>R126</t>
  </si>
  <si>
    <t>Vyvěšení, zavěšení kovových křídel dveří pl. 2 m2</t>
  </si>
  <si>
    <t>-527112342</t>
  </si>
  <si>
    <t>Poznámka k položce:_x000d_
Vyvěšení, zavěšení kovových křídel dveří pl. 2 m2</t>
  </si>
  <si>
    <t>185</t>
  </si>
  <si>
    <t>R127</t>
  </si>
  <si>
    <t>Vyvěšení dřevěných okenních křídel pl. do 1,5 m2</t>
  </si>
  <si>
    <t>1946083725</t>
  </si>
  <si>
    <t>186</t>
  </si>
  <si>
    <t>R128</t>
  </si>
  <si>
    <t>Vybourání plastových oken do 2 m2</t>
  </si>
  <si>
    <t>-818402211</t>
  </si>
  <si>
    <t>1,9+1,6+1,4</t>
  </si>
  <si>
    <t>187</t>
  </si>
  <si>
    <t>R129</t>
  </si>
  <si>
    <t>Vybourání plastových oken do 4 m2</t>
  </si>
  <si>
    <t>1981351942</t>
  </si>
  <si>
    <t>188</t>
  </si>
  <si>
    <t>R130</t>
  </si>
  <si>
    <t>Vybourání plastových dveří prosklených pl. do 2 m2</t>
  </si>
  <si>
    <t>-501142394</t>
  </si>
  <si>
    <t>189</t>
  </si>
  <si>
    <t>R131</t>
  </si>
  <si>
    <t>Vybourání plastových prosklených dveří pl.nad 2 m2</t>
  </si>
  <si>
    <t>1509952133</t>
  </si>
  <si>
    <t>2,2+3,4*2+2,3</t>
  </si>
  <si>
    <t>190</t>
  </si>
  <si>
    <t>R132</t>
  </si>
  <si>
    <t>Vybourání dřevěných dveřních zárubní pl. do 2 m2</t>
  </si>
  <si>
    <t>-1312220270</t>
  </si>
  <si>
    <t>1,9+1,8+1,8</t>
  </si>
  <si>
    <t>191</t>
  </si>
  <si>
    <t>R133</t>
  </si>
  <si>
    <t>Vybourání dřevěných dveřních zárubní pl. nad 2 m2</t>
  </si>
  <si>
    <t>1285874408</t>
  </si>
  <si>
    <t>2,1+2,1</t>
  </si>
  <si>
    <t>192</t>
  </si>
  <si>
    <t>R134</t>
  </si>
  <si>
    <t>Vybourání dřevěných rámů oken dvojitých pl. 1 m2</t>
  </si>
  <si>
    <t>1807976554</t>
  </si>
  <si>
    <t>0,3+0,6*5+0,4*2</t>
  </si>
  <si>
    <t>193</t>
  </si>
  <si>
    <t>R135</t>
  </si>
  <si>
    <t>Vybourání dřevěných rámů oken dvojitých pl. 2 m2</t>
  </si>
  <si>
    <t>1435828275</t>
  </si>
  <si>
    <t>2,3*4</t>
  </si>
  <si>
    <t>194</t>
  </si>
  <si>
    <t>R136</t>
  </si>
  <si>
    <t>Vybourání kovových dveřních zárubní pl. do 2 m2</t>
  </si>
  <si>
    <t>-184947925</t>
  </si>
  <si>
    <t>195</t>
  </si>
  <si>
    <t>R137</t>
  </si>
  <si>
    <t>Vybourání kovových dveřních zárubní pl. nad 2 m2</t>
  </si>
  <si>
    <t>-1467990033</t>
  </si>
  <si>
    <t>196</t>
  </si>
  <si>
    <t>R138</t>
  </si>
  <si>
    <t xml:space="preserve">Bourání parapetů plastových š. do 20 cm </t>
  </si>
  <si>
    <t>-902040610</t>
  </si>
  <si>
    <t>1,7+0,9*2</t>
  </si>
  <si>
    <t>197</t>
  </si>
  <si>
    <t>R139</t>
  </si>
  <si>
    <t>Demontáž střešních oken 0,78/1,2 m</t>
  </si>
  <si>
    <t>-1297997539</t>
  </si>
  <si>
    <t>198</t>
  </si>
  <si>
    <t>R140</t>
  </si>
  <si>
    <t>Demontáž střešních oken 0,78/1,6 m</t>
  </si>
  <si>
    <t>-751484896</t>
  </si>
  <si>
    <t>199</t>
  </si>
  <si>
    <t>R141</t>
  </si>
  <si>
    <t>Demontáž střešního výlezu 0,6/0,6 m</t>
  </si>
  <si>
    <t>1592263644</t>
  </si>
  <si>
    <t>200</t>
  </si>
  <si>
    <t>R142</t>
  </si>
  <si>
    <t xml:space="preserve">Bourání parapetů plastových š. do 50 cm </t>
  </si>
  <si>
    <t>-1411718811</t>
  </si>
  <si>
    <t>201</t>
  </si>
  <si>
    <t>R143</t>
  </si>
  <si>
    <t>Bourání parapetů dřevěných š. do 25 cm</t>
  </si>
  <si>
    <t>-22266266</t>
  </si>
  <si>
    <t>0,5*2+0,65*4</t>
  </si>
  <si>
    <t>202</t>
  </si>
  <si>
    <t>R144</t>
  </si>
  <si>
    <t>Bourání parapetů dřevěných š. do 50 cm</t>
  </si>
  <si>
    <t>1345467847</t>
  </si>
  <si>
    <t>2,05*4+1,75*2+1,5*4+0,75*2</t>
  </si>
  <si>
    <t>203</t>
  </si>
  <si>
    <t>R145</t>
  </si>
  <si>
    <t>Demontáž desek OSB provizorního zakrývání, podlah</t>
  </si>
  <si>
    <t>976956966</t>
  </si>
  <si>
    <t>204</t>
  </si>
  <si>
    <t>R146</t>
  </si>
  <si>
    <t>Demontáž geotextilie provizorního zakrývání podlah</t>
  </si>
  <si>
    <t>732787856</t>
  </si>
  <si>
    <t>2*917,000</t>
  </si>
  <si>
    <t>205</t>
  </si>
  <si>
    <t>R147</t>
  </si>
  <si>
    <t>Demontáž vlajkového držáku z fasády</t>
  </si>
  <si>
    <t>-2129548659</t>
  </si>
  <si>
    <t>206</t>
  </si>
  <si>
    <t>R148</t>
  </si>
  <si>
    <t>Demontáž ostatních prvků z fasády: cedule, nástěnky, značka čp, značka stát. niv</t>
  </si>
  <si>
    <t>-1252755371</t>
  </si>
  <si>
    <t>207</t>
  </si>
  <si>
    <t>R149</t>
  </si>
  <si>
    <t>Demontáž protidešťových žaluzií VZT, a mřížek z fasády</t>
  </si>
  <si>
    <t>-666514085</t>
  </si>
  <si>
    <t>208</t>
  </si>
  <si>
    <t>R150</t>
  </si>
  <si>
    <t>Bourání základů ze zdiva smíšeného</t>
  </si>
  <si>
    <t>-219856133</t>
  </si>
  <si>
    <t>17*0,5</t>
  </si>
  <si>
    <t>209</t>
  </si>
  <si>
    <t>R151</t>
  </si>
  <si>
    <t>Bourání základů z betonu prostého</t>
  </si>
  <si>
    <t>1610525599</t>
  </si>
  <si>
    <t>1,2*1</t>
  </si>
  <si>
    <t>0,6*1,5</t>
  </si>
  <si>
    <t>210</t>
  </si>
  <si>
    <t>R152</t>
  </si>
  <si>
    <t>Bourání dlaždic keramických tl.1 cm, pl. do 1 m2, ručně, dlaždice keramické</t>
  </si>
  <si>
    <t>-562107253</t>
  </si>
  <si>
    <t>211</t>
  </si>
  <si>
    <t>R153</t>
  </si>
  <si>
    <t>Přisekání kamenných nebo jiných ploch nad 2 m2</t>
  </si>
  <si>
    <t>-374373682</t>
  </si>
  <si>
    <t>1,9+0,3*2</t>
  </si>
  <si>
    <t>212</t>
  </si>
  <si>
    <t>R154</t>
  </si>
  <si>
    <t>Demontáž stříšky nad vstupem a tělocvičny, ocelová konstrukce a vlnitý polykarbonát</t>
  </si>
  <si>
    <t>374163806</t>
  </si>
  <si>
    <t>213</t>
  </si>
  <si>
    <t>R155</t>
  </si>
  <si>
    <t>Odsekání plošných fasádních prvků předsaz. do 8 cm</t>
  </si>
  <si>
    <t>-1687355786</t>
  </si>
  <si>
    <t>5,7+0,4*10+0,3*4+0,2*3+0,5*3+2,5+0,8*2+0,7+0,6*12</t>
  </si>
  <si>
    <t>214</t>
  </si>
  <si>
    <t>R156</t>
  </si>
  <si>
    <t>Bourání říms cihelných tl. 30 cm, vyložení 25 cm</t>
  </si>
  <si>
    <t>-241530556</t>
  </si>
  <si>
    <t xml:space="preserve"> 22+19+7,3+19,8</t>
  </si>
  <si>
    <t>215</t>
  </si>
  <si>
    <t>R157</t>
  </si>
  <si>
    <t>Bourání říms železobetonových vyložení 50 cm</t>
  </si>
  <si>
    <t>-248432552</t>
  </si>
  <si>
    <t>216</t>
  </si>
  <si>
    <t>R158</t>
  </si>
  <si>
    <t>Bourání říms železobetonových vyložení 25 cm</t>
  </si>
  <si>
    <t>-1839192756</t>
  </si>
  <si>
    <t>217</t>
  </si>
  <si>
    <t>R159</t>
  </si>
  <si>
    <t>Odsekání říms okenních předsazených nad 8 cm</t>
  </si>
  <si>
    <t>-877892635</t>
  </si>
  <si>
    <t>1,5+2,15*2</t>
  </si>
  <si>
    <t>218</t>
  </si>
  <si>
    <t>R160</t>
  </si>
  <si>
    <t>Odsekání říms okenních předsazených 8 cm</t>
  </si>
  <si>
    <t>-1328889335</t>
  </si>
  <si>
    <t>2,05*4</t>
  </si>
  <si>
    <t>219</t>
  </si>
  <si>
    <t>R161</t>
  </si>
  <si>
    <t>Bourání říms z betonu tl. 15 cm, vyložení 25 cm</t>
  </si>
  <si>
    <t>-1301418749</t>
  </si>
  <si>
    <t>220</t>
  </si>
  <si>
    <t>R162</t>
  </si>
  <si>
    <t>Bourání mazanin betonových tl. 10 cm, nad 4 m2, sbíječka tl. mazaniny 5 - 8 cm</t>
  </si>
  <si>
    <t>602454464</t>
  </si>
  <si>
    <t>27,3*0,6</t>
  </si>
  <si>
    <t>221</t>
  </si>
  <si>
    <t>R163</t>
  </si>
  <si>
    <t>Odstranění dlažby betonové, terasové, na terčích, vč. podkladních terčů</t>
  </si>
  <si>
    <t>-88122498</t>
  </si>
  <si>
    <t>222</t>
  </si>
  <si>
    <t>R164</t>
  </si>
  <si>
    <t>Přisekání rovných ostění cihelných na MVC, vnější ostění u ponechaných oken</t>
  </si>
  <si>
    <t>1703577134</t>
  </si>
  <si>
    <t>223</t>
  </si>
  <si>
    <t>R165</t>
  </si>
  <si>
    <t>Odstranění ocelového kontejneru ze zadního dvora, rozměry vnější 6096/2438/2591mm dl/š/v</t>
  </si>
  <si>
    <t>-381477139</t>
  </si>
  <si>
    <t>Poznámka k položce:_x000d_
V ceně zahrnut příjezd jeřábu, manipulace do 2 hod, naložení na dopravní prostředek vč. jeho čekání a odvoz na sběrný dvůr. Od celkové ceny odečtena výkupní cena za materiál.</t>
  </si>
  <si>
    <t>Prorážení otvorů a ostatní bourací práce</t>
  </si>
  <si>
    <t>224</t>
  </si>
  <si>
    <t>R166</t>
  </si>
  <si>
    <t>Vysekání rýh pro vodiče omítka stěn MVC šířka 5 cm, hloubka 30 mm</t>
  </si>
  <si>
    <t>-1225668681</t>
  </si>
  <si>
    <t>Poznámka k položce:_x000d_
Pro stávající vodiče různého typu vedené po fasádě. Uložením do rýh ulehčí provádění KZS.</t>
  </si>
  <si>
    <t>6,2+1,9+1,4+4,2+10+18+2+2,5+3+3+3,3</t>
  </si>
  <si>
    <t>225</t>
  </si>
  <si>
    <t>R167</t>
  </si>
  <si>
    <t>Odsekání vnějších obkladů stěn nad 2 m2</t>
  </si>
  <si>
    <t>571331707</t>
  </si>
  <si>
    <t>226</t>
  </si>
  <si>
    <t>R168</t>
  </si>
  <si>
    <t>Otlučení omítek vnějších MVC v složit.1-4 do 40 %</t>
  </si>
  <si>
    <t>934831658</t>
  </si>
  <si>
    <t>777,4892-76,5</t>
  </si>
  <si>
    <t>227</t>
  </si>
  <si>
    <t>R169</t>
  </si>
  <si>
    <t>Otlučení omítek vnějších MVC v složit.1-4 do 100 %, soklová část objektů</t>
  </si>
  <si>
    <t>344194285</t>
  </si>
  <si>
    <t>153*0,5</t>
  </si>
  <si>
    <t>228</t>
  </si>
  <si>
    <t>R170</t>
  </si>
  <si>
    <t>Otlučení omítek vnějších MVC v složit.5-7 do 100 %, vnější ostění u ponechaných oken</t>
  </si>
  <si>
    <t>-573820363</t>
  </si>
  <si>
    <t>8,4*0,1+6*0,1*3+6,1*0,1+7,8*0,15+2,4*0,15*2+6,5*3*0,15+4,2*0,15</t>
  </si>
  <si>
    <t>4,8*0,2*2+5,1*0,15*2+5,4*0,15*3+6,6*0,1*3+6*0,15*2+6,1*0,2*6</t>
  </si>
  <si>
    <t>6,3*0,15*6+8,3*0,15*2+5,9*0,15+5,4*0,15+3*0,15*5</t>
  </si>
  <si>
    <t>229</t>
  </si>
  <si>
    <t>R171</t>
  </si>
  <si>
    <t>Vysekání a úprava spár zdiva cihelného mimo komín.</t>
  </si>
  <si>
    <t>-1741661095</t>
  </si>
  <si>
    <t>777,4892*0,2</t>
  </si>
  <si>
    <t>230</t>
  </si>
  <si>
    <t>R172</t>
  </si>
  <si>
    <t>Oškrábání-osekání vnějšího nátěru fasády</t>
  </si>
  <si>
    <t>446924930</t>
  </si>
  <si>
    <t>231</t>
  </si>
  <si>
    <t>R173</t>
  </si>
  <si>
    <t>Řezání železobetonu hl. řezu 200 mm</t>
  </si>
  <si>
    <t>-1895701826</t>
  </si>
  <si>
    <t>1,5+2,15*2+1,1</t>
  </si>
  <si>
    <t>232</t>
  </si>
  <si>
    <t>R174</t>
  </si>
  <si>
    <t>Vysekání rýh ve zdi cihelné 7 x 7 cm, pro kan potrubí kondenzátu od VZT, DN 32</t>
  </si>
  <si>
    <t>-1037186340</t>
  </si>
  <si>
    <t>7*2,5</t>
  </si>
  <si>
    <t>233</t>
  </si>
  <si>
    <t>R175</t>
  </si>
  <si>
    <t>Vybourání otv. zeď cihel. 0,0225 m2, tl. 15cm, MVC, pro vedení potrubí od kondenzátu VZT</t>
  </si>
  <si>
    <t>56862581</t>
  </si>
  <si>
    <t>234</t>
  </si>
  <si>
    <t>R176</t>
  </si>
  <si>
    <t>Vybourání otvorů zeď cihel. d=6 cm, tl. 60 cm, MVC, pro vedení potrubí od kondenzátu VZT</t>
  </si>
  <si>
    <t>-928514508</t>
  </si>
  <si>
    <t>235</t>
  </si>
  <si>
    <t>R177</t>
  </si>
  <si>
    <t>Vybourání otv. zeď cihel. pl.0,09 m2, tl.75cm, MVC</t>
  </si>
  <si>
    <t>-1751376680</t>
  </si>
  <si>
    <t>236</t>
  </si>
  <si>
    <t>R178</t>
  </si>
  <si>
    <t>Vybourání otv. zeď cihel. pl.0,09 m2, tl.60cm, MVC</t>
  </si>
  <si>
    <t>1588704134</t>
  </si>
  <si>
    <t>1+2</t>
  </si>
  <si>
    <t>237</t>
  </si>
  <si>
    <t>R179</t>
  </si>
  <si>
    <t>Vybourání otv. zeď cihel. pl.0,09 m2, tl.45 cm, MC</t>
  </si>
  <si>
    <t>-1515191093</t>
  </si>
  <si>
    <t>238</t>
  </si>
  <si>
    <t>R180</t>
  </si>
  <si>
    <t>Vybourání otv. zeď cihel. pl.0,09 m2, tl.30cm, MVC</t>
  </si>
  <si>
    <t>-1694986956</t>
  </si>
  <si>
    <t>239</t>
  </si>
  <si>
    <t>R181</t>
  </si>
  <si>
    <t>Vybourání otv. zeď cihel. pl.0,09 m2, tl.15cm, MVC</t>
  </si>
  <si>
    <t>-1938864283</t>
  </si>
  <si>
    <t>240</t>
  </si>
  <si>
    <t>R182</t>
  </si>
  <si>
    <t>Vybourání otv. strop duté tvár. 0,09 m2, tl. 10 cm</t>
  </si>
  <si>
    <t>-1783693612</t>
  </si>
  <si>
    <t>241</t>
  </si>
  <si>
    <t>R183</t>
  </si>
  <si>
    <t>Vybourání otvoru podhledu rabic. pl. 0,09 m2</t>
  </si>
  <si>
    <t>1283977791</t>
  </si>
  <si>
    <t>997</t>
  </si>
  <si>
    <t>Přesun sutě</t>
  </si>
  <si>
    <t>242</t>
  </si>
  <si>
    <t>R184</t>
  </si>
  <si>
    <t>Vnitrostaveništní doprava suti do 10 m</t>
  </si>
  <si>
    <t>299900189</t>
  </si>
  <si>
    <t>120,9+0,3+91,3+34,2+1,6+0,5*2+1+0,1*3+15,4+9,5+1,1+3,2+0,9+1,2</t>
  </si>
  <si>
    <t>243</t>
  </si>
  <si>
    <t>R185</t>
  </si>
  <si>
    <t>Příplatek k vnitrost. dopravě suti za dalších 5 m</t>
  </si>
  <si>
    <t>2101276316</t>
  </si>
  <si>
    <t>244</t>
  </si>
  <si>
    <t>R186</t>
  </si>
  <si>
    <t>Svislá doprava suti a vybour. hmot za 2.NP nošením</t>
  </si>
  <si>
    <t>1029214808</t>
  </si>
  <si>
    <t>281,9*0,66</t>
  </si>
  <si>
    <t>245</t>
  </si>
  <si>
    <t>R187</t>
  </si>
  <si>
    <t>Přípl.k svislé dopr.suti za každé další NP nošením</t>
  </si>
  <si>
    <t>-1626972328</t>
  </si>
  <si>
    <t>281,9*0,33</t>
  </si>
  <si>
    <t>246</t>
  </si>
  <si>
    <t>R188</t>
  </si>
  <si>
    <t>Odvoz suti a vybour. hmot na skládku do 1 km</t>
  </si>
  <si>
    <t>-1345943398</t>
  </si>
  <si>
    <t>247</t>
  </si>
  <si>
    <t>R189</t>
  </si>
  <si>
    <t>Příplatek za odvoz suti na skládku, vzdálenost přes 1 km</t>
  </si>
  <si>
    <t>1221203132</t>
  </si>
  <si>
    <t>248</t>
  </si>
  <si>
    <t>R190</t>
  </si>
  <si>
    <t>Poplatek za skládku suti - Ostatní (asf. pásy, plast,...)</t>
  </si>
  <si>
    <t>-720395260</t>
  </si>
  <si>
    <t>249</t>
  </si>
  <si>
    <t>R191</t>
  </si>
  <si>
    <t>Poplatek za skládku suti - odpad nepoužitelný</t>
  </si>
  <si>
    <t>1425475315</t>
  </si>
  <si>
    <t>998</t>
  </si>
  <si>
    <t>Přesun hmot</t>
  </si>
  <si>
    <t>250</t>
  </si>
  <si>
    <t>R192</t>
  </si>
  <si>
    <t>Přesun hmot lešení samostatně budovaného</t>
  </si>
  <si>
    <t>1016616971</t>
  </si>
  <si>
    <t>597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</si>
  <si>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</si>
  <si>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</si>
  <si>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-589716302</t>
  </si>
  <si>
    <t>5,2+12,03+19,43+15,3+75,97+2,75</t>
  </si>
  <si>
    <t>80,1+7,32+2,17+0,12+0,05+11,11+0,05</t>
  </si>
  <si>
    <t>0,06+0,06+8,35+0,1+0,05+0,32+0,16</t>
  </si>
  <si>
    <t>PSV</t>
  </si>
  <si>
    <t>Práce a dodávky PSV</t>
  </si>
  <si>
    <t>711</t>
  </si>
  <si>
    <t>Izolace proti vodě, vlhkosti a plynům</t>
  </si>
  <si>
    <t>580</t>
  </si>
  <si>
    <t>711131811</t>
  </si>
  <si>
    <t>Odstranění izolace proti zemní vlhkosti na ploše vodorovné V</t>
  </si>
  <si>
    <t>-1214349098</t>
  </si>
  <si>
    <t>252</t>
  </si>
  <si>
    <t>R194</t>
  </si>
  <si>
    <t>Injektáž zdiva proti vzlínající zemní vlhkosti, dle popisu technické zprávy, D+M</t>
  </si>
  <si>
    <t>1517345778</t>
  </si>
  <si>
    <t>51+20+6+5+24</t>
  </si>
  <si>
    <t>253</t>
  </si>
  <si>
    <t>R195</t>
  </si>
  <si>
    <t>Vedlejší rozpočtové náklady pro injektáž, zdiva+dopravné</t>
  </si>
  <si>
    <t>-1207660870</t>
  </si>
  <si>
    <t>254</t>
  </si>
  <si>
    <t>R196</t>
  </si>
  <si>
    <t>Izolace proti vlhkosti svis. nátěr ALP, za studena, 1x nátěr - včetně dodávky asfaltového laku</t>
  </si>
  <si>
    <t>47108074</t>
  </si>
  <si>
    <t>14*0,4</t>
  </si>
  <si>
    <t>255</t>
  </si>
  <si>
    <t>R197</t>
  </si>
  <si>
    <t>Prov. izolace nopovou fólií svisle, vč.uchyc.prvků</t>
  </si>
  <si>
    <t>-1772783167</t>
  </si>
  <si>
    <t>14*1,2</t>
  </si>
  <si>
    <t>155*0,8</t>
  </si>
  <si>
    <t>256</t>
  </si>
  <si>
    <t>R198</t>
  </si>
  <si>
    <t>HDPE ukončovací lišta nopové folie, s větracími štěrbinami vč. kotvení, D+M</t>
  </si>
  <si>
    <t>-1226654094</t>
  </si>
  <si>
    <t>257</t>
  </si>
  <si>
    <t>R199</t>
  </si>
  <si>
    <t>Odstr.izolace proti vlhkosti vodorovná fólie,volně</t>
  </si>
  <si>
    <t>791255478</t>
  </si>
  <si>
    <t>258</t>
  </si>
  <si>
    <t>R200</t>
  </si>
  <si>
    <t>Odstr.izolace proti vlhkosti svislá fólie,volně</t>
  </si>
  <si>
    <t>-1856307799</t>
  </si>
  <si>
    <t>27,5*0,2</t>
  </si>
  <si>
    <t>596</t>
  </si>
  <si>
    <t>998711202</t>
  </si>
  <si>
    <t>Přesun hmot pro izolace proti vodě, vlhkosti a plynům stanovený procentní sazbou (%) z ceny vodorovná dopravní vzdálenost do 50 m v objektech výšky přes 6 do 12 m</t>
  </si>
  <si>
    <t>%</t>
  </si>
  <si>
    <t>424126175</t>
  </si>
  <si>
    <t>712</t>
  </si>
  <si>
    <t>Povlakové krytiny</t>
  </si>
  <si>
    <t>260</t>
  </si>
  <si>
    <t>R202</t>
  </si>
  <si>
    <t>Povlaková krytina střech do 10°, AIP na sucho, 1 vrstva - asfaltový pás ve specifikaci</t>
  </si>
  <si>
    <t>-772326893</t>
  </si>
  <si>
    <t xml:space="preserve"> 371*1,01*1,1</t>
  </si>
  <si>
    <t>-25,886</t>
  </si>
  <si>
    <t>261</t>
  </si>
  <si>
    <t>R203</t>
  </si>
  <si>
    <t>Pás asfaltový speciál. spodní</t>
  </si>
  <si>
    <t>-2023269099</t>
  </si>
  <si>
    <t>Poznámka k položce:_x000d_
1) Samolepící SBS modifikovaný asfaltový pás s vložkou ze skelné tkaniny a s povrchovou úpravou minerálním jemnozrnným posypem (horní vrstva – minerální jemnozrnný posyp, asfaltová hmota – modifikovaný asfalt SBS, nosná vložka – skleněná tkanina G - 200 g/m2, asfaltová hmota – modifikovaný asfalt SBS, spodní úprava – silikonová fólie snímatelná, tloušťka 3 mm)</t>
  </si>
  <si>
    <t>262</t>
  </si>
  <si>
    <t>R204</t>
  </si>
  <si>
    <t>Povlaková krytina střech do 10°, NAIP přitavením, 1 vrstva - materiál ve specifikaci</t>
  </si>
  <si>
    <t>893829299</t>
  </si>
  <si>
    <t>263</t>
  </si>
  <si>
    <t>R205</t>
  </si>
  <si>
    <t>Pás asfaltový speci. vrchní s požární, odolností</t>
  </si>
  <si>
    <t>-1800590689</t>
  </si>
  <si>
    <t>Poznámka k položce:_x000d_
2a) Vrchní hydroizolační s požadavkem na klasifikaci střešního pláště při vnějším působení požáru třídy Broof (t3), pás z modifikovaného asfaltu s vložkou ze skelné tkaniny a s povrchovou úpravou hrubozrnným posypem (horní vrstva – hrubozrnný posyp šedý, asfaltová hmota – modifikovaný SBS, nosná vložka – skleněná tkanina G – 200 g/m2, asfaltová hmota – modifikovaný SBS, spodní úprava – PE fólie, tloušťka 5,2 mm), chování při vnějším požáru Broof (t3)</t>
  </si>
  <si>
    <t>264</t>
  </si>
  <si>
    <t>R206</t>
  </si>
  <si>
    <t>Povlaková krytina střech do 10°, fólií PVC 1 vrstv, včetně fólie, v rámci systému terasy u tělocvičny</t>
  </si>
  <si>
    <t>1897125608</t>
  </si>
  <si>
    <t>Poznámka k položce:_x000d_
folie na bázi PVC-P, s podkladní vrstvou z netkané PES textilie, vzájemné spojování pásů svařováním horkým vzduchem, účinná tl. PVC vrstvy 1,5 mm, nejvyšší tahová síla P;N = ?700 N/50 mm, voděodolnost (při 400 kPa) vyhovuje, reakce na oheň třída E, plošná hmotnost 2,12 kg/m2</t>
  </si>
  <si>
    <t>30,87+17*0,3</t>
  </si>
  <si>
    <t>265</t>
  </si>
  <si>
    <t>R207</t>
  </si>
  <si>
    <t>Povlaková krytina střech do 10°,fólií PVC,1 vrstva, včetně fólie, v rámci systému terasy u tělocvičny</t>
  </si>
  <si>
    <t>-1735626363</t>
  </si>
  <si>
    <t>Poznámka k položce:_x000d_
folie na bázi PVC-P, nevyztužená, vzájemné spojování pásů svařováním horkým vzduchem, pevnost v tahu ? 13 MPa, voděodolnost (při 400 kPa) vyhovuje, reakce na oheň třída E</t>
  </si>
  <si>
    <t>71,94*0,1</t>
  </si>
  <si>
    <t>266</t>
  </si>
  <si>
    <t>R208</t>
  </si>
  <si>
    <t>Příplatek za uložení PVC folie přilepením, v rámci systému terasy u tělocvičny</t>
  </si>
  <si>
    <t>-422176057</t>
  </si>
  <si>
    <t>71,94+7,194</t>
  </si>
  <si>
    <t>267</t>
  </si>
  <si>
    <t>R209</t>
  </si>
  <si>
    <t>Závětrná lišta RŠ 250 mm, v rámci systému terasy u tělocvičny</t>
  </si>
  <si>
    <t>1430747859</t>
  </si>
  <si>
    <t>268</t>
  </si>
  <si>
    <t>R210</t>
  </si>
  <si>
    <t>Stěnová lišta vyhnutá RŠ 70 mm, v rámci systému terasy u tělocvičny</t>
  </si>
  <si>
    <t>927535815</t>
  </si>
  <si>
    <t>17*2</t>
  </si>
  <si>
    <t>269</t>
  </si>
  <si>
    <t>R211</t>
  </si>
  <si>
    <t>Rohová lišta vnitřní RŠ 100 mm, v rámci systému terasy u tělocvičny</t>
  </si>
  <si>
    <t>-1480582894</t>
  </si>
  <si>
    <t>595</t>
  </si>
  <si>
    <t>998712202</t>
  </si>
  <si>
    <t>Přesun hmot pro povlakové krytiny stanovený procentní sazbou (%) z ceny vodorovná dopravní vzdálenost do 50 m v objektech výšky přes 6 do 12 m</t>
  </si>
  <si>
    <t>1079751557</t>
  </si>
  <si>
    <t>713</t>
  </si>
  <si>
    <t>Izolace tepelné</t>
  </si>
  <si>
    <t>567</t>
  </si>
  <si>
    <t>713111111</t>
  </si>
  <si>
    <t>Montáž tepelné izolace stropů rohožemi, pásy, dílci, deskami, bloky (izolační materiál ve specifikaci) vrchem bez překrytí lepenkou kladenými volně</t>
  </si>
  <si>
    <t>179043459</t>
  </si>
  <si>
    <t>161,875+1,8+3,125</t>
  </si>
  <si>
    <t>571</t>
  </si>
  <si>
    <t>RM001</t>
  </si>
  <si>
    <t>Příplatek za kladení druhé vrstvy tepelné izolace</t>
  </si>
  <si>
    <t>958379044</t>
  </si>
  <si>
    <t>161,875+3,125</t>
  </si>
  <si>
    <t>569</t>
  </si>
  <si>
    <t>631507990</t>
  </si>
  <si>
    <t>plsť skelná pro izolaci mezi krokve la = 0,036 W/mK 5000 x 1200 tl.200 mm</t>
  </si>
  <si>
    <t>1007168231</t>
  </si>
  <si>
    <t>63-1,25*(1,5+1)</t>
  </si>
  <si>
    <t>161,875*1,05 'Přepočtené koeficientem množství</t>
  </si>
  <si>
    <t>570</t>
  </si>
  <si>
    <t>631507940</t>
  </si>
  <si>
    <t>plsť skelná pro izolaci mezi krokve la = 0,036 W/mK 5000 x 1200 tl.100 mm</t>
  </si>
  <si>
    <t>-1870828598</t>
  </si>
  <si>
    <t>573</t>
  </si>
  <si>
    <t>631514700</t>
  </si>
  <si>
    <t>deska izolační minerální plochých střech nepochozích λ-0.038 tl.100 mm</t>
  </si>
  <si>
    <t>2077902390</t>
  </si>
  <si>
    <t>1,25*(1,5+1)</t>
  </si>
  <si>
    <t>3,125*1,1 'Přepočtené koeficientem množství</t>
  </si>
  <si>
    <t>572</t>
  </si>
  <si>
    <t>631481000</t>
  </si>
  <si>
    <t>deska izolační minerální střešní λ-0.038 600x1200 mm tl. 40 mm</t>
  </si>
  <si>
    <t>1222391981</t>
  </si>
  <si>
    <t>0,6*3</t>
  </si>
  <si>
    <t>1,8*1,1 'Přepočtené koeficientem množství</t>
  </si>
  <si>
    <t>271</t>
  </si>
  <si>
    <t>R213</t>
  </si>
  <si>
    <t>Montáž nadkrokevní tepelné izolace na rošt z latí, vč. kotvení 10ks/m2, materiál ve specifikaci</t>
  </si>
  <si>
    <t>325387903</t>
  </si>
  <si>
    <t>18*21,5+9,5*17+32*1,35</t>
  </si>
  <si>
    <t>412,181</t>
  </si>
  <si>
    <t>-28,262</t>
  </si>
  <si>
    <t>272</t>
  </si>
  <si>
    <t>R214</t>
  </si>
  <si>
    <t>Příplatek za montáž nadkrokevní izolace střech, se sklonem nad 10°, do sklonu 45°</t>
  </si>
  <si>
    <t>612081425</t>
  </si>
  <si>
    <t>273</t>
  </si>
  <si>
    <t>R215</t>
  </si>
  <si>
    <t>Deska izolační PIR 2400x1020x180mm</t>
  </si>
  <si>
    <t>-999886838</t>
  </si>
  <si>
    <t>Poznámka k položce:_x000d_
polyuretanová střešní deska PIR, spoj P+D, součinitel tepelné vodivosti=0,022(0,023) W/mK, objemová hmotnost &gt; 30 kg/m3, pevnost v tlaku při 10 % stlačení ?120 kPa, spodní i vrchní líc desky opatřen hliník. folií, na vnější straně integrovaná pojistná hydroizolace</t>
  </si>
  <si>
    <t>18*21,5</t>
  </si>
  <si>
    <t>274</t>
  </si>
  <si>
    <t>R216</t>
  </si>
  <si>
    <t>Deska izolační PIR 2400x1020x200mm</t>
  </si>
  <si>
    <t>351247690</t>
  </si>
  <si>
    <t>1003,881-18*21,5-30</t>
  </si>
  <si>
    <t>275</t>
  </si>
  <si>
    <t>R217</t>
  </si>
  <si>
    <t>Deska polystyrenová XPS 160mm</t>
  </si>
  <si>
    <t>1359318969</t>
  </si>
  <si>
    <t>(12+27+11)*0,6</t>
  </si>
  <si>
    <t>562</t>
  </si>
  <si>
    <t>713151131</t>
  </si>
  <si>
    <t>Montáž tepelné izolace střech šikmých rohožemi, pásy, deskami (izolační materiál ve specifikaci) kladenými volně nad krokve, sklonu střechy do 30 st.</t>
  </si>
  <si>
    <t>-1782798673</t>
  </si>
  <si>
    <t>563</t>
  </si>
  <si>
    <t>713151132</t>
  </si>
  <si>
    <t>Montáž tepelné izolace střech šikmých rohožemi, pásy, deskami (izolační materiál ve specifikaci) kladenými volně nad krokve, sklonu střechy přes 30 st. do 45 st.</t>
  </si>
  <si>
    <t>2087882470</t>
  </si>
  <si>
    <t>564</t>
  </si>
  <si>
    <t>283765220</t>
  </si>
  <si>
    <t>deska izolační s oboustranným rounem s rastrem 1250 x 625 x 20 mm</t>
  </si>
  <si>
    <t>1811182480</t>
  </si>
  <si>
    <t>387*1,02 'Přepočtené koeficientem množství</t>
  </si>
  <si>
    <t>565</t>
  </si>
  <si>
    <t>283765240</t>
  </si>
  <si>
    <t>deska izolační s oboustranným rounem s rastrem 1250 x 625 x 40 mm</t>
  </si>
  <si>
    <t>94343393</t>
  </si>
  <si>
    <t>591,7*1,02 'Přepočtené koeficientem množství</t>
  </si>
  <si>
    <t>276</t>
  </si>
  <si>
    <t>R218</t>
  </si>
  <si>
    <t>Položení separační fólie, v rámci systému terasy u tělocvičny</t>
  </si>
  <si>
    <t>-1758658497</t>
  </si>
  <si>
    <t>29,4*1,05</t>
  </si>
  <si>
    <t>277</t>
  </si>
  <si>
    <t>R219</t>
  </si>
  <si>
    <t>Deska pryž š. 1400 tl. 3,0 mm, v rámci systému terasy u tělocvičny</t>
  </si>
  <si>
    <t>640222030</t>
  </si>
  <si>
    <t>Poznámka k položce:_x000d_
odolná vůči povětrnostním vlivům a UV záření, elastomer: EPDM (zesíťovaný sírou), hustota 1,32 g/cm3, pevnost 7 N/mm</t>
  </si>
  <si>
    <t>278</t>
  </si>
  <si>
    <t>R220</t>
  </si>
  <si>
    <t>Izolace tepelná podlah na sucho, dvouvrstvá, materiál ve specif., Vrámci syst. terasy u tělocvi</t>
  </si>
  <si>
    <t>-2076898743</t>
  </si>
  <si>
    <t>279</t>
  </si>
  <si>
    <t>R221</t>
  </si>
  <si>
    <t>Příplatek za lepení izolace k podkladu</t>
  </si>
  <si>
    <t>1361745565</t>
  </si>
  <si>
    <t>30,87*2</t>
  </si>
  <si>
    <t>280</t>
  </si>
  <si>
    <t>R222</t>
  </si>
  <si>
    <t>Vakuově izol. panel, v rámci systému terasy u tělocvičny</t>
  </si>
  <si>
    <t>-981463785</t>
  </si>
  <si>
    <t>Poznámka k položce:_x000d_
objemová hmotnost 180-210 kg/m3, pevnost v tlaku při 10 % stlačení &gt;160 kPa, pevnost v tahu &gt;60 kPa, součinitel tepelné vodivosti=0,007 W/mK, složení: mikroporézní jádro s odčerpaným vzduchem v hermeticky uzavřeném tenkém obalu, deklarovaná tepelná vodivost za předpokladu, že deska nebude poškozena a penetrována</t>
  </si>
  <si>
    <t>281</t>
  </si>
  <si>
    <t>R223</t>
  </si>
  <si>
    <t>Deska PIR s povrch. úpravou, v rámci systému terasy u tělocvičny</t>
  </si>
  <si>
    <t>624823213</t>
  </si>
  <si>
    <t>Poznámka k položce:_x000d_
objemová hmotnost 32 kg/m3, pevnost v tlaku při 10 % stlačení 150 kPa, součinitel tepelné vodivosti=0,026 W/mK, složení: PIR jádro, spodní a vrchní líc desky opatřen skleněnou rohoží, povrch desky z výroby dodatečně perforován</t>
  </si>
  <si>
    <t>282</t>
  </si>
  <si>
    <t>R224</t>
  </si>
  <si>
    <t>Doplňkové prvky plochých střech: atikové klíny, z EPS na lepidlo PUK, materiál ve specifikaci</t>
  </si>
  <si>
    <t>-1163855715</t>
  </si>
  <si>
    <t>283</t>
  </si>
  <si>
    <t>R225</t>
  </si>
  <si>
    <t>Klín pro hrany EPS 150 x 150 x 1000 mm, náběhy u atik</t>
  </si>
  <si>
    <t>2094904274</t>
  </si>
  <si>
    <t>9+9</t>
  </si>
  <si>
    <t>284</t>
  </si>
  <si>
    <t>R226</t>
  </si>
  <si>
    <t>Odstr. tepelné izolace, kombidesky 1str. tl. 5 cm, desky Lignopor (PPS + heraklit)</t>
  </si>
  <si>
    <t>1040889618</t>
  </si>
  <si>
    <t>16*3,7-1,8*1,5*3</t>
  </si>
  <si>
    <t>285</t>
  </si>
  <si>
    <t>R227</t>
  </si>
  <si>
    <t>Izolace tepelná stěn vložením do konstrukce, ve 3.np (SCH9), materiál ve specifikaci</t>
  </si>
  <si>
    <t>1733401138</t>
  </si>
  <si>
    <t>41*1,2</t>
  </si>
  <si>
    <t>286</t>
  </si>
  <si>
    <t>R228</t>
  </si>
  <si>
    <t>Pás izolační 5000x1200 tl.120mm</t>
  </si>
  <si>
    <t>-927733570</t>
  </si>
  <si>
    <t>Poznámka k položce:_x000d_
Role z minerálních skelných vláken, součinitel tepelné vodivosti=0,036 W/mK, faktor difuzního odporu 1, reakce na oheň A1</t>
  </si>
  <si>
    <t>287</t>
  </si>
  <si>
    <t>R229</t>
  </si>
  <si>
    <t>Izolace tepelné stropů, vložené mezi krokve, 1 vrstva - materiál ve specifikaci, ve 3.np (SCH2)</t>
  </si>
  <si>
    <t>1093673152</t>
  </si>
  <si>
    <t>9*17</t>
  </si>
  <si>
    <t>288</t>
  </si>
  <si>
    <t>R230</t>
  </si>
  <si>
    <t>Pás izolační 3800x1200 tl.160mm</t>
  </si>
  <si>
    <t>1213513731</t>
  </si>
  <si>
    <t>289</t>
  </si>
  <si>
    <t>R231</t>
  </si>
  <si>
    <t>Izolace tepelné stropů vrchem kladené volně, 1 vrstva - materiál ve specifikaci</t>
  </si>
  <si>
    <t>222634440</t>
  </si>
  <si>
    <t>290</t>
  </si>
  <si>
    <t>R232</t>
  </si>
  <si>
    <t>Pás izolační 6000x1200 tl.200mm</t>
  </si>
  <si>
    <t>-250652294</t>
  </si>
  <si>
    <t>291</t>
  </si>
  <si>
    <t>R233</t>
  </si>
  <si>
    <t>Pás izolační 6000x1200 tl.100mm</t>
  </si>
  <si>
    <t>1909440150</t>
  </si>
  <si>
    <t>292</t>
  </si>
  <si>
    <t>R234</t>
  </si>
  <si>
    <t>Montáž parozábrany krovů spodem s přelepením spojů, D+M</t>
  </si>
  <si>
    <t>-1189587938</t>
  </si>
  <si>
    <t>Poznámka k položce:_x000d_
plošná hmotnost 140 g/m2, reakce na oheň E, ekvivalentní dif. tl. Sd=50 m (+/-10 m), folie se skládá z oboustranně laminované tkaniny a absorpční netkané textilie na spodní straně</t>
  </si>
  <si>
    <t>49,2+153+32</t>
  </si>
  <si>
    <t>293</t>
  </si>
  <si>
    <t>R235</t>
  </si>
  <si>
    <t>Izolace tepelná stěn lepením, ozdobné plastické fasád. prvky, mimo zadního dvora</t>
  </si>
  <si>
    <t>-294224018</t>
  </si>
  <si>
    <t>0,76*5+0,12*4+0,65+0,38+0,56+0,59+0,4*2+0,45+0,39*2+0,27+0,47*4</t>
  </si>
  <si>
    <t>0,53*3+1,42+0,51*2+0,28+0,56*6+0,71*6+0,41+0,5*2+0,25*2+0,63*4</t>
  </si>
  <si>
    <t>0,27+0,43*(12,5+20*2+21,6)</t>
  </si>
  <si>
    <t>294</t>
  </si>
  <si>
    <t>R236</t>
  </si>
  <si>
    <t>Deska polystyren XPS, tl. 20 mm</t>
  </si>
  <si>
    <t>-456624474</t>
  </si>
  <si>
    <t>59,133-0,76*5-0,43*(12,5+20*2+21,6)</t>
  </si>
  <si>
    <t>295</t>
  </si>
  <si>
    <t>R237</t>
  </si>
  <si>
    <t>Příplatek za praconost výroby a montážePlastických, fas. prvků z pol. XPS na stavbě</t>
  </si>
  <si>
    <t>777388627</t>
  </si>
  <si>
    <t>296</t>
  </si>
  <si>
    <t>R238</t>
  </si>
  <si>
    <t>Profil dekorační fasád. podstřeš. 200x212 mm, polystyren EPS + akrylátová stěrka, dl. 2m</t>
  </si>
  <si>
    <t>-2061727535</t>
  </si>
  <si>
    <t>(12,5+20*2+21,6)*1,05</t>
  </si>
  <si>
    <t>297</t>
  </si>
  <si>
    <t>R239</t>
  </si>
  <si>
    <t>Atypický prvek-voluta, průměr 1 m</t>
  </si>
  <si>
    <t>-1974181011</t>
  </si>
  <si>
    <t>Poznámka k položce:_x000d_
Z výroby opatřeny kašírovanou povrchovou fasádní minerální úpravou-konečná úprava fasádní nátěr</t>
  </si>
  <si>
    <t>298</t>
  </si>
  <si>
    <t>R240</t>
  </si>
  <si>
    <t>Izolace tepelná střech, desky, na lepidlo PUK, vrcholy atik</t>
  </si>
  <si>
    <t>-643157016</t>
  </si>
  <si>
    <t>299</t>
  </si>
  <si>
    <t>R241</t>
  </si>
  <si>
    <t xml:space="preserve">Deska izolační stabilizov. EPS 150S  1000 x 500 mm</t>
  </si>
  <si>
    <t>403353585</t>
  </si>
  <si>
    <t>37,3*0,2</t>
  </si>
  <si>
    <t>300</t>
  </si>
  <si>
    <t>R242</t>
  </si>
  <si>
    <t>Profil dekorační fasádní - číslice 200x20 mm-č.pop, polystyren EPS + akrylátová stěrka, 4 typy písma</t>
  </si>
  <si>
    <t>-516317730</t>
  </si>
  <si>
    <t>566</t>
  </si>
  <si>
    <t>998713202</t>
  </si>
  <si>
    <t>Přesun hmot pro izolace tepelné stanovený procentní sazbou (%) z ceny vodorovná dopravní vzdálenost do 50 m v objektech výšky přes 6 do 12 m</t>
  </si>
  <si>
    <t>-1955933601</t>
  </si>
  <si>
    <t>721</t>
  </si>
  <si>
    <t>Zdravotechnika - vnitřní kanalizace</t>
  </si>
  <si>
    <t>301</t>
  </si>
  <si>
    <t>R243</t>
  </si>
  <si>
    <t>Montáž střešní ventilační hlavic, prostupu do DN 125</t>
  </si>
  <si>
    <t>74916640</t>
  </si>
  <si>
    <t>302</t>
  </si>
  <si>
    <t>R244</t>
  </si>
  <si>
    <t>Střešní ventilační hlavice DN 125</t>
  </si>
  <si>
    <t>-34847927</t>
  </si>
  <si>
    <t>Poznámka k položce:_x000d_
16) materiál komínku: polyamid, integrovaná bitumenová manžeta (modifikovaný asfaltový pás), pro napojení na potrubí odvětrání kanalizace, výška nad izolaci 30 cm, hloubka pod izolaci 18 cm+10 cm prodloužení, vč. dešťové krytky</t>
  </si>
  <si>
    <t>303</t>
  </si>
  <si>
    <t>R245</t>
  </si>
  <si>
    <t>Potrubí HT připojovací D 32 x 1,8 mm, pro odvod kondenzátu VZT</t>
  </si>
  <si>
    <t>2065656152</t>
  </si>
  <si>
    <t>17,5+7+2+2+3+4+1+7+7+3+4+2</t>
  </si>
  <si>
    <t>304</t>
  </si>
  <si>
    <t>R246</t>
  </si>
  <si>
    <t>Vyvedení odpadních výpustek D 32 x 1,8, pro odvod kondenzátu VZT</t>
  </si>
  <si>
    <t>-1386124331</t>
  </si>
  <si>
    <t>305</t>
  </si>
  <si>
    <t>R247</t>
  </si>
  <si>
    <t>Oprava potrubí PVC odpadní, vsazení odbočky D 50, pro odvod kondenzátu VZT</t>
  </si>
  <si>
    <t>-1546803970</t>
  </si>
  <si>
    <t>306</t>
  </si>
  <si>
    <t>R248</t>
  </si>
  <si>
    <t>Montáž hmoždinek a objímek</t>
  </si>
  <si>
    <t>-1332665159</t>
  </si>
  <si>
    <t>2*42</t>
  </si>
  <si>
    <t>307</t>
  </si>
  <si>
    <t>R249</t>
  </si>
  <si>
    <t>Objímka jednošroubová 31-38 mm 1"</t>
  </si>
  <si>
    <t>-1768870725</t>
  </si>
  <si>
    <t>7+2+2+3+4+1+7+7+3+4+2</t>
  </si>
  <si>
    <t>308</t>
  </si>
  <si>
    <t>R250</t>
  </si>
  <si>
    <t>Hmoždinka zatloukací s metrickým závitem NHM, M 8x60</t>
  </si>
  <si>
    <t>-299542044</t>
  </si>
  <si>
    <t>309</t>
  </si>
  <si>
    <t>R251</t>
  </si>
  <si>
    <t>Lišta vkládací z PVC* 70/110mm+víčko, D+M</t>
  </si>
  <si>
    <t>1250607542</t>
  </si>
  <si>
    <t>Poznámka k položce:_x000d_
*tvrdý samozhášivý polyvinylchlorid (PVC)</t>
  </si>
  <si>
    <t>310</t>
  </si>
  <si>
    <t>R252</t>
  </si>
  <si>
    <t>Pročištění svislých odpadů, jedno podl., do DN 200</t>
  </si>
  <si>
    <t>1302246383</t>
  </si>
  <si>
    <t>311</t>
  </si>
  <si>
    <t>R253</t>
  </si>
  <si>
    <t>Pročištění připojovacího potrubí šikmého do DN 110</t>
  </si>
  <si>
    <t>-1288414087</t>
  </si>
  <si>
    <t>312</t>
  </si>
  <si>
    <t>R254</t>
  </si>
  <si>
    <t>Zkouška těsnosti kanalizace vodou DN 125</t>
  </si>
  <si>
    <t>1522172069</t>
  </si>
  <si>
    <t>30+59,5</t>
  </si>
  <si>
    <t>313</t>
  </si>
  <si>
    <t>R255</t>
  </si>
  <si>
    <t>Pročistění lapačů střešních splavenin</t>
  </si>
  <si>
    <t>-111962196</t>
  </si>
  <si>
    <t>314</t>
  </si>
  <si>
    <t>R256</t>
  </si>
  <si>
    <t>Pročištění dvorních vpustí DN 300</t>
  </si>
  <si>
    <t>-130157259</t>
  </si>
  <si>
    <t>315</t>
  </si>
  <si>
    <t>R257</t>
  </si>
  <si>
    <t>Demontáž lapače střešních splavenin DN 100</t>
  </si>
  <si>
    <t>670070298</t>
  </si>
  <si>
    <t>316</t>
  </si>
  <si>
    <t>R258</t>
  </si>
  <si>
    <t>Lapač střešních splavenin litinový DN 100</t>
  </si>
  <si>
    <t>1280051760</t>
  </si>
  <si>
    <t>594</t>
  </si>
  <si>
    <t>998721202</t>
  </si>
  <si>
    <t>Přesun hmot pro vnitřní kanalizace stanovený procentní sazbou (%) z ceny vodorovná dopravní vzdálenost do 50 m v objektech výšky přes 6 do 12 m</t>
  </si>
  <si>
    <t>-102331946</t>
  </si>
  <si>
    <t>733</t>
  </si>
  <si>
    <t>Ústřední vytápění - rozvodné potrubí</t>
  </si>
  <si>
    <t>324</t>
  </si>
  <si>
    <t>R266</t>
  </si>
  <si>
    <t>Demontáž potrubí ocelového závitového do DN 15-32</t>
  </si>
  <si>
    <t>1984144698</t>
  </si>
  <si>
    <t>80*0,3</t>
  </si>
  <si>
    <t>325</t>
  </si>
  <si>
    <t>R267</t>
  </si>
  <si>
    <t>Odřezání potrubních objímek dvojitých do DN 50</t>
  </si>
  <si>
    <t>251059884</t>
  </si>
  <si>
    <t>326</t>
  </si>
  <si>
    <t>R268</t>
  </si>
  <si>
    <t>Tlaková zkouška potrubí DN 65</t>
  </si>
  <si>
    <t>1998423337</t>
  </si>
  <si>
    <t>327</t>
  </si>
  <si>
    <t>R269</t>
  </si>
  <si>
    <t>Přemístění vybouraných hmot - potrubí, H 6 - 24 m</t>
  </si>
  <si>
    <t>-1344321168</t>
  </si>
  <si>
    <t>734</t>
  </si>
  <si>
    <t>Ústřední vytápění - armatury</t>
  </si>
  <si>
    <t>328</t>
  </si>
  <si>
    <t>R270</t>
  </si>
  <si>
    <t>Demontáž armatur horkovod.,ventily do DN 40</t>
  </si>
  <si>
    <t>580833625</t>
  </si>
  <si>
    <t>329</t>
  </si>
  <si>
    <t>R271</t>
  </si>
  <si>
    <t>Demontáž armatur se 2 závity do G 6/4</t>
  </si>
  <si>
    <t>-491775838</t>
  </si>
  <si>
    <t>330</t>
  </si>
  <si>
    <t>R272</t>
  </si>
  <si>
    <t>Montáž armatur závitových,se 2závity, G 1, (montáž ventilu)</t>
  </si>
  <si>
    <t>1359807670</t>
  </si>
  <si>
    <t>331</t>
  </si>
  <si>
    <t>R273</t>
  </si>
  <si>
    <t>Ventil termostatický, přímý, DN 20, bez termostatické hlavice</t>
  </si>
  <si>
    <t>1085594258</t>
  </si>
  <si>
    <t>332</t>
  </si>
  <si>
    <t>R274</t>
  </si>
  <si>
    <t>Montáž armatur závitových,s 1závitem, G 1/2, (montáž termostatické hlavice)</t>
  </si>
  <si>
    <t>-756536356</t>
  </si>
  <si>
    <t>333</t>
  </si>
  <si>
    <t>R275</t>
  </si>
  <si>
    <t>Hlavice termostatická, s pojistkou proti neoprávně, né manipulaci</t>
  </si>
  <si>
    <t>-1356607573</t>
  </si>
  <si>
    <t>334</t>
  </si>
  <si>
    <t>R276</t>
  </si>
  <si>
    <t>Montáž armatur závitových se 2 závity, G 3/4, přechodový kus do stáv. radiátoru</t>
  </si>
  <si>
    <t>-2028262609</t>
  </si>
  <si>
    <t>335</t>
  </si>
  <si>
    <t>R277</t>
  </si>
  <si>
    <t>Přechodový kus do stávajících radiátorů, do DN 40</t>
  </si>
  <si>
    <t>-769997403</t>
  </si>
  <si>
    <t>336</t>
  </si>
  <si>
    <t>R278</t>
  </si>
  <si>
    <t>Přemístění demontovaných hmot - armatur, H 6- 24 m</t>
  </si>
  <si>
    <t>-1331343770</t>
  </si>
  <si>
    <t>593</t>
  </si>
  <si>
    <t>998734202</t>
  </si>
  <si>
    <t>Přesun hmot pro armatury stanovený procentní sazbou (%) z ceny vodorovná dopravní vzdálenost do 50 m v objektech výšky přes 6 do 12 m</t>
  </si>
  <si>
    <t>598046702</t>
  </si>
  <si>
    <t>735</t>
  </si>
  <si>
    <t>Ústřední vytápění - otopná tělesa</t>
  </si>
  <si>
    <t>338</t>
  </si>
  <si>
    <t>R280</t>
  </si>
  <si>
    <t>Vypuštění vody z otopných těles</t>
  </si>
  <si>
    <t>-1526931594</t>
  </si>
  <si>
    <t>339</t>
  </si>
  <si>
    <t>R281</t>
  </si>
  <si>
    <t>Napuštění vody do otopného systému - bez kotle</t>
  </si>
  <si>
    <t>-1394818295</t>
  </si>
  <si>
    <t>340</t>
  </si>
  <si>
    <t>R282</t>
  </si>
  <si>
    <t>Tlakové zkoušky těles článkových</t>
  </si>
  <si>
    <t>626105716</t>
  </si>
  <si>
    <t>341</t>
  </si>
  <si>
    <t>R283</t>
  </si>
  <si>
    <t>Oprava-vyregulování ventilů s termost.ovládáním</t>
  </si>
  <si>
    <t>-892133524</t>
  </si>
  <si>
    <t>342</t>
  </si>
  <si>
    <t>R284</t>
  </si>
  <si>
    <t>Propláchnutí otopných těles litinových</t>
  </si>
  <si>
    <t>1707969367</t>
  </si>
  <si>
    <t>592</t>
  </si>
  <si>
    <t>998735202</t>
  </si>
  <si>
    <t>Přesun hmot pro otopná tělesa stanovený procentní sazbou (%) z ceny vodorovná dopravní vzdálenost do 50 m v objektech výšky přes 6 do 12 m</t>
  </si>
  <si>
    <t>1766936772</t>
  </si>
  <si>
    <t>741</t>
  </si>
  <si>
    <t>Elektroinstalace - silnoproud</t>
  </si>
  <si>
    <t>536</t>
  </si>
  <si>
    <t>R472</t>
  </si>
  <si>
    <t>Demontáž svodů bleskosvodu vč. držáků, spojek, ochranných úhel., pomocných jímačů či podpěr apod.</t>
  </si>
  <si>
    <t>178208466</t>
  </si>
  <si>
    <t>27+14+34+4+9+70</t>
  </si>
  <si>
    <t>537</t>
  </si>
  <si>
    <t>R473</t>
  </si>
  <si>
    <t>Vedení uzemňovací v zemi FeZn do 120 mm2, včetně pásku FeZn 30 x 4 mm</t>
  </si>
  <si>
    <t>1596423536</t>
  </si>
  <si>
    <t>751</t>
  </si>
  <si>
    <t>319</t>
  </si>
  <si>
    <t>R261</t>
  </si>
  <si>
    <t>Kompletní montáž Vzt jednotek a potrubí vč. , veškerého příslušenství</t>
  </si>
  <si>
    <t>-697055219</t>
  </si>
  <si>
    <t>Poznámka k položce:_x000d_
Vybalení zařízení a prvků VZT soustavy z přepravních obalů. Vyměření míst pro instalaci jednotek a závěsů potrubíi a míst pro provedení prostupů. Kotvení jednotek a potrubí vč. úpravy délky potrubí na požadovaný rozměr. Napojení jednotek na potrubí odvodu kondenzátu. Instalace nadstřešních hlavic a fasádních žaluziíí a připojení k potrubí. Montáž požárních klapek a pož. izolace.</t>
  </si>
  <si>
    <t>320</t>
  </si>
  <si>
    <t>R262</t>
  </si>
  <si>
    <t>Požární klapka pro kruhové potrubí DN 200, VZT jednotky ve 2.np viz zpráva PBŘ</t>
  </si>
  <si>
    <t>-137369703</t>
  </si>
  <si>
    <t>321</t>
  </si>
  <si>
    <t>R263</t>
  </si>
  <si>
    <t>Požární klapka pro kruhové potrubí DN 250, VZT jednotky ve 2.np viz zpráva PBŘ</t>
  </si>
  <si>
    <t>528479907</t>
  </si>
  <si>
    <t>322</t>
  </si>
  <si>
    <t>R264</t>
  </si>
  <si>
    <t>Uvedení zařízení do provozu vč. vyregulování</t>
  </si>
  <si>
    <t>-1375536511</t>
  </si>
  <si>
    <t>591</t>
  </si>
  <si>
    <t>998751202</t>
  </si>
  <si>
    <t>Přesun hmot pro vzduchotechniku stanovený procentní sazbou (%) z ceny vodorovná dopravní vzdálenost do 50 m v objektech výšky přes 12 do 60 m</t>
  </si>
  <si>
    <t>-246290124</t>
  </si>
  <si>
    <t>762</t>
  </si>
  <si>
    <t>Konstrukce tesařské</t>
  </si>
  <si>
    <t>578</t>
  </si>
  <si>
    <t>762429001</t>
  </si>
  <si>
    <t>Obložení stropů nebo střešních podhledů montáž roštu podkladového</t>
  </si>
  <si>
    <t>-1495180356</t>
  </si>
  <si>
    <t>5,5*20</t>
  </si>
  <si>
    <t>579</t>
  </si>
  <si>
    <t>605110450</t>
  </si>
  <si>
    <t>řezivo jehličnaté středové SM/BO dl 4 m tl. 24 mm, šířka 120, 150 jakost II-III</t>
  </si>
  <si>
    <t>-1926035819</t>
  </si>
  <si>
    <t>110*0,16*0,08</t>
  </si>
  <si>
    <t>1,408*1,04 'Přepočtené koeficientem množství</t>
  </si>
  <si>
    <t>576</t>
  </si>
  <si>
    <t>762511286</t>
  </si>
  <si>
    <t>Podlahové konstrukce podkladové z dřevoštěpkových desek dvouvrstvých lepených na pero a drážku 2x18 mm</t>
  </si>
  <si>
    <t>-1387721640</t>
  </si>
  <si>
    <t>102*1,05 'Přepočtené koeficientem množství</t>
  </si>
  <si>
    <t>577</t>
  </si>
  <si>
    <t>762595001</t>
  </si>
  <si>
    <t>Spojovací prostředky podlah a podkladových konstrukcí hřebíky, vruty</t>
  </si>
  <si>
    <t>-1084098110</t>
  </si>
  <si>
    <t>343</t>
  </si>
  <si>
    <t>R285</t>
  </si>
  <si>
    <t>Položení desek OSB, P+D pro zakrytí, podlah</t>
  </si>
  <si>
    <t>-1557240014</t>
  </si>
  <si>
    <t>640</t>
  </si>
  <si>
    <t>31+34+26+40+25+36</t>
  </si>
  <si>
    <t>344</t>
  </si>
  <si>
    <t>R286</t>
  </si>
  <si>
    <t>Deska dřevoštěpková OSB 3 N tl. 15 mm</t>
  </si>
  <si>
    <t>617863264</t>
  </si>
  <si>
    <t>920,125*1,05 'Přepočtené koeficientem množství</t>
  </si>
  <si>
    <t>345</t>
  </si>
  <si>
    <t>R287</t>
  </si>
  <si>
    <t>Uložení geotextilie provizorního zakrytí</t>
  </si>
  <si>
    <t>-1296736958</t>
  </si>
  <si>
    <t>346</t>
  </si>
  <si>
    <t>R288</t>
  </si>
  <si>
    <t>Přelepení spojů geotextilie kobercovou páskou</t>
  </si>
  <si>
    <t>1914823089</t>
  </si>
  <si>
    <t>347</t>
  </si>
  <si>
    <t>R289</t>
  </si>
  <si>
    <t>Geotextilie netkaná šíře 200 cm/300g/m2, zakrývání podlah, pod a nad deskou OSB</t>
  </si>
  <si>
    <t>1943305632</t>
  </si>
  <si>
    <t>348</t>
  </si>
  <si>
    <t>R290</t>
  </si>
  <si>
    <t>Demontáž bednění střech rovných z prken hrubých</t>
  </si>
  <si>
    <t>-434520980</t>
  </si>
  <si>
    <t>367,4+400+182,25</t>
  </si>
  <si>
    <t>349</t>
  </si>
  <si>
    <t>R291</t>
  </si>
  <si>
    <t>Demontáž bednění okapů z prken hrubých do 32 mm</t>
  </si>
  <si>
    <t>-564698286</t>
  </si>
  <si>
    <t>13+4,5+2+(13,5+38+16,5)*0,2</t>
  </si>
  <si>
    <t>350</t>
  </si>
  <si>
    <t>R292</t>
  </si>
  <si>
    <t>Zakrývání provizorní plachtou 15x20m,vč.odstranění</t>
  </si>
  <si>
    <t>-62403970</t>
  </si>
  <si>
    <t>351</t>
  </si>
  <si>
    <t>R293</t>
  </si>
  <si>
    <t>Montáž vázaných krovů pravidelných do 120 cm2, krov dle výkresu č. 39</t>
  </si>
  <si>
    <t>-214347654</t>
  </si>
  <si>
    <t>12,5+12</t>
  </si>
  <si>
    <t>352</t>
  </si>
  <si>
    <t>R294</t>
  </si>
  <si>
    <t>Hranol SM/JD 1 10x12 délka 300-600 cm</t>
  </si>
  <si>
    <t>-1719849057</t>
  </si>
  <si>
    <t>353</t>
  </si>
  <si>
    <t>R295</t>
  </si>
  <si>
    <t>Montáž vázaných krovů pravidelných do 224 cm2, krov dle výkresu č. 39</t>
  </si>
  <si>
    <t>-1671227825</t>
  </si>
  <si>
    <t>3,7*18+3,4+2,8+1,3</t>
  </si>
  <si>
    <t>354</t>
  </si>
  <si>
    <t>R296</t>
  </si>
  <si>
    <t>Hranol SM/JD 1 12x14 délka 300-600 cm</t>
  </si>
  <si>
    <t>1859632031</t>
  </si>
  <si>
    <t>355</t>
  </si>
  <si>
    <t>R297</t>
  </si>
  <si>
    <t>Montáž vázaných krovů pravidelných do 120 cm2, krov doplnění a výměna poškozených prvků</t>
  </si>
  <si>
    <t>-413878667</t>
  </si>
  <si>
    <t>356</t>
  </si>
  <si>
    <t>R298</t>
  </si>
  <si>
    <t>Montáž vázaných krovů nepravidelných do 224 cm2, krov doplnění a výměna poškozených prvků</t>
  </si>
  <si>
    <t>1080604115</t>
  </si>
  <si>
    <t>326,3+180,59+527,8</t>
  </si>
  <si>
    <t>357</t>
  </si>
  <si>
    <t>R299</t>
  </si>
  <si>
    <t>Montáž vázaných krovů nepravidelných do 288 cm2, krov doplnění a výměna poškozených prvků</t>
  </si>
  <si>
    <t>-1282866038</t>
  </si>
  <si>
    <t>173,3+45</t>
  </si>
  <si>
    <t>358</t>
  </si>
  <si>
    <t>R300</t>
  </si>
  <si>
    <t>Hranolek SM/JD 1 25-75 cm2 dl. 200-350 cm</t>
  </si>
  <si>
    <t>185097740</t>
  </si>
  <si>
    <t>359</t>
  </si>
  <si>
    <t>R301</t>
  </si>
  <si>
    <t>Hranol SM/JD 1 10x14 délka 300-600 cm</t>
  </si>
  <si>
    <t>1312158276</t>
  </si>
  <si>
    <t>360</t>
  </si>
  <si>
    <t>R302</t>
  </si>
  <si>
    <t>37225591</t>
  </si>
  <si>
    <t>361</t>
  </si>
  <si>
    <t>R303</t>
  </si>
  <si>
    <t>Hranol SM/JD 1 12x14 délka nad 600 cm</t>
  </si>
  <si>
    <t>-637257268</t>
  </si>
  <si>
    <t>362</t>
  </si>
  <si>
    <t>R304</t>
  </si>
  <si>
    <t>Hranol SM/JD 1 14x16 délka nad 600 cm</t>
  </si>
  <si>
    <t>324783624</t>
  </si>
  <si>
    <t>363</t>
  </si>
  <si>
    <t>R305</t>
  </si>
  <si>
    <t>Hranol SM/JD 1 16x18 délka 300-600 cm</t>
  </si>
  <si>
    <t>-836698013</t>
  </si>
  <si>
    <t>4,99+1,3</t>
  </si>
  <si>
    <t>364</t>
  </si>
  <si>
    <t>R306</t>
  </si>
  <si>
    <t>Spojovací a ochranné prostředky pro střechy</t>
  </si>
  <si>
    <t>546143880</t>
  </si>
  <si>
    <t>1,54+0,74+1,27+3,42+4,99+4,06+9,92</t>
  </si>
  <si>
    <t>365</t>
  </si>
  <si>
    <t>R307</t>
  </si>
  <si>
    <t>Montáž laťování střech, vzdálenost latí 22 - 36 cm, včetně dodávky řeziva, latě 4/6 cm</t>
  </si>
  <si>
    <t>-255468107</t>
  </si>
  <si>
    <t>45*1,03</t>
  </si>
  <si>
    <t>147*1,35+168*1,01</t>
  </si>
  <si>
    <t>202*1,01</t>
  </si>
  <si>
    <t>260*1,42</t>
  </si>
  <si>
    <t>366</t>
  </si>
  <si>
    <t>R308</t>
  </si>
  <si>
    <t>Montáž laťování střech, vzdálenost latí 22 - 36 cm, včetně dodávky řeziva, latě 3/5 cm</t>
  </si>
  <si>
    <t>-612594158</t>
  </si>
  <si>
    <t>147*1,35</t>
  </si>
  <si>
    <t>-4,729</t>
  </si>
  <si>
    <t>367</t>
  </si>
  <si>
    <t>R309</t>
  </si>
  <si>
    <t>Montáž laťování střech, svislé, vzdálenost 100 cm, včetně dodávky řeziva, latě 4/6 cm</t>
  </si>
  <si>
    <t>1545043295</t>
  </si>
  <si>
    <t>46,35</t>
  </si>
  <si>
    <t>368</t>
  </si>
  <si>
    <t>R310</t>
  </si>
  <si>
    <t>Impregnace řeziva máčením</t>
  </si>
  <si>
    <t>1609658975</t>
  </si>
  <si>
    <t>96,5*1,1</t>
  </si>
  <si>
    <t>316,6*1,1</t>
  </si>
  <si>
    <t>137,6*1,1</t>
  </si>
  <si>
    <t>261,6*1,1</t>
  </si>
  <si>
    <t>900</t>
  </si>
  <si>
    <t>-31,088</t>
  </si>
  <si>
    <t>369</t>
  </si>
  <si>
    <t>R311</t>
  </si>
  <si>
    <t>Montáž obložení přesahů střech dřevocem.deskami , tl.do 50mm, materiál ve specifikaci</t>
  </si>
  <si>
    <t>-221245989</t>
  </si>
  <si>
    <t>1,5*12+0,4*3,5+0,7*(17+27)+0,25*(22+19)+0,6*(11+3)+2,5+0,3*34</t>
  </si>
  <si>
    <t>370</t>
  </si>
  <si>
    <t>R312</t>
  </si>
  <si>
    <t>Deska cementotřísková tl. 14 mm</t>
  </si>
  <si>
    <t>1437675010</t>
  </si>
  <si>
    <t>Poznámka k položce:_x000d_
objemová hmotnost 1350 kg/m3, součinitel tepelné vodivosti=0,251 W/mK</t>
  </si>
  <si>
    <t>371</t>
  </si>
  <si>
    <t>R313</t>
  </si>
  <si>
    <t>M. bedn.střech rovn. z aglomer.desek šroubováním, desky OSB pod oplechAtiky, materiál ve specifikaci</t>
  </si>
  <si>
    <t>-204648652</t>
  </si>
  <si>
    <t>3+2,5+4,5+0,5*2+1+19*0,3+8,5*0,8+8*2*0,8</t>
  </si>
  <si>
    <t>372</t>
  </si>
  <si>
    <t>R314</t>
  </si>
  <si>
    <t>Deska dřevoštěpková OSB 3 B - 4PD tl. 22 mm</t>
  </si>
  <si>
    <t>-1909631009</t>
  </si>
  <si>
    <t>373</t>
  </si>
  <si>
    <t>R315</t>
  </si>
  <si>
    <t>Příplatek za členitost ploch, malé plochy, plochy zakřivené</t>
  </si>
  <si>
    <t>1684241554</t>
  </si>
  <si>
    <t>374</t>
  </si>
  <si>
    <t>R316</t>
  </si>
  <si>
    <t>Spojovací a ochranné prostředky pro střechy, -pro bednění atik</t>
  </si>
  <si>
    <t>703651875</t>
  </si>
  <si>
    <t>37,3*0,022</t>
  </si>
  <si>
    <t>375</t>
  </si>
  <si>
    <t>R317</t>
  </si>
  <si>
    <t>1157844204</t>
  </si>
  <si>
    <t>(12+9+18+11)*0,6</t>
  </si>
  <si>
    <t>376</t>
  </si>
  <si>
    <t>R318</t>
  </si>
  <si>
    <t>993106182</t>
  </si>
  <si>
    <t>377</t>
  </si>
  <si>
    <t>R319</t>
  </si>
  <si>
    <t>67803280</t>
  </si>
  <si>
    <t>30*0,022</t>
  </si>
  <si>
    <t>378</t>
  </si>
  <si>
    <t>R320</t>
  </si>
  <si>
    <t>Příplatek pro bednění a laťování ve výšce 4 - 12 m</t>
  </si>
  <si>
    <t>2039107172</t>
  </si>
  <si>
    <t>379</t>
  </si>
  <si>
    <t>R321</t>
  </si>
  <si>
    <t>Demontáž vrat včetně kování do 8 m2, vjezdová na přední dvůr</t>
  </si>
  <si>
    <t>-778474769</t>
  </si>
  <si>
    <t>1,8*1,7</t>
  </si>
  <si>
    <t>380</t>
  </si>
  <si>
    <t>R322</t>
  </si>
  <si>
    <t>Demontáž záklopů z hrubých prken tl. do 3,2 cm</t>
  </si>
  <si>
    <t>-2006268754</t>
  </si>
  <si>
    <t>1*2</t>
  </si>
  <si>
    <t>381</t>
  </si>
  <si>
    <t>R323</t>
  </si>
  <si>
    <t>Demontáž.oplocení z prken + příčníky + dř. sloupky, u terasy tělocvičny v úrovni 1. a 2. np</t>
  </si>
  <si>
    <t>-796053429</t>
  </si>
  <si>
    <t>2+2+2+2,6+3,7</t>
  </si>
  <si>
    <t>382</t>
  </si>
  <si>
    <t>R324</t>
  </si>
  <si>
    <t>Úprava a zpětná montáž oplocení, u tělocvičny</t>
  </si>
  <si>
    <t>905703900</t>
  </si>
  <si>
    <t>383</t>
  </si>
  <si>
    <t>R325</t>
  </si>
  <si>
    <t>Provizorní fixování krovů prkny po odstranění, bednění</t>
  </si>
  <si>
    <t>929053332</t>
  </si>
  <si>
    <t>574</t>
  </si>
  <si>
    <t>998762202</t>
  </si>
  <si>
    <t>Přesun hmot pro konstrukce tesařské stanovený procentní sazbou (%) z ceny vodorovná dopravní vzdálenost do 50 m v objektech výšky přes 6 do 12 m</t>
  </si>
  <si>
    <t>-2145533776</t>
  </si>
  <si>
    <t>764</t>
  </si>
  <si>
    <t>Konstrukce klempířské</t>
  </si>
  <si>
    <t>385</t>
  </si>
  <si>
    <t>R327</t>
  </si>
  <si>
    <t>Demontáž žlabů půlkruh. rovných, rš 330 mm, do 30°</t>
  </si>
  <si>
    <t>-1594961122</t>
  </si>
  <si>
    <t>9,1+17,6+11,9+11,4+23,5+5+2</t>
  </si>
  <si>
    <t>386</t>
  </si>
  <si>
    <t>R328</t>
  </si>
  <si>
    <t>Demontáž žlabů půlkruh. rovných, rš 330 mm, do 45°</t>
  </si>
  <si>
    <t>1060783066</t>
  </si>
  <si>
    <t>22,6+19+13,3+9+11,2</t>
  </si>
  <si>
    <t>387</t>
  </si>
  <si>
    <t>R329</t>
  </si>
  <si>
    <t>Demontáž háků, sklon do 30°</t>
  </si>
  <si>
    <t>-1446638834</t>
  </si>
  <si>
    <t>80,5/0,9</t>
  </si>
  <si>
    <t>388</t>
  </si>
  <si>
    <t>R330</t>
  </si>
  <si>
    <t>Demontáž háků, sklon do 45°</t>
  </si>
  <si>
    <t>-217042187</t>
  </si>
  <si>
    <t>75,1/0,9</t>
  </si>
  <si>
    <t>389</t>
  </si>
  <si>
    <t>R331</t>
  </si>
  <si>
    <t>Demontáž kotlíku oválného, sklon do 30°</t>
  </si>
  <si>
    <t>1289745809</t>
  </si>
  <si>
    <t>390</t>
  </si>
  <si>
    <t>R332</t>
  </si>
  <si>
    <t>Demontáž kotlíku oválného, sklon do 45°</t>
  </si>
  <si>
    <t>-1096431968</t>
  </si>
  <si>
    <t>391</t>
  </si>
  <si>
    <t>R333</t>
  </si>
  <si>
    <t>Demontáž odpadních trub kruhových,D 75 a 100 mm</t>
  </si>
  <si>
    <t>-83984487</t>
  </si>
  <si>
    <t>3,5+4+2,5+0,5+3,5+3,5*2+3,5*2+7+8*2+7,5+7,5*2</t>
  </si>
  <si>
    <t>392</t>
  </si>
  <si>
    <t>R334</t>
  </si>
  <si>
    <t>Demontáž kolen výtokových.kruhových,D 100 mm</t>
  </si>
  <si>
    <t>1299349786</t>
  </si>
  <si>
    <t>393</t>
  </si>
  <si>
    <t>R335</t>
  </si>
  <si>
    <t>Demontáž oplech. střešního okna, hladká krytina, do 45°</t>
  </si>
  <si>
    <t>-1346852599</t>
  </si>
  <si>
    <t>394</t>
  </si>
  <si>
    <t>R336</t>
  </si>
  <si>
    <t>Demontáž sněhového zachytače, sklon do 45°</t>
  </si>
  <si>
    <t>-1100973642</t>
  </si>
  <si>
    <t>2*18+40</t>
  </si>
  <si>
    <t>395</t>
  </si>
  <si>
    <t>R337</t>
  </si>
  <si>
    <t>Demontáž oplechování parapetů,rš od 100 do 330 mm</t>
  </si>
  <si>
    <t>-1971610516</t>
  </si>
  <si>
    <t>1,25*12+1,2*15+1,8*4+1,65*21,75*2+1,5*5+0,9*3+2,4*4+0,95+0,75*2</t>
  </si>
  <si>
    <t>0,6*7+0,65*4+0,5*2</t>
  </si>
  <si>
    <t>396</t>
  </si>
  <si>
    <t>R338</t>
  </si>
  <si>
    <t>Demontáž lemování zdí, rš 250 a 330 mm, do 30°</t>
  </si>
  <si>
    <t>1801667518</t>
  </si>
  <si>
    <t>7+13+1,5+7,1*4+28+16,5+3,5+2,6</t>
  </si>
  <si>
    <t>397</t>
  </si>
  <si>
    <t>R339</t>
  </si>
  <si>
    <t>Demontáž oplechování zdí, rš do 250 mm</t>
  </si>
  <si>
    <t>945804406</t>
  </si>
  <si>
    <t>398</t>
  </si>
  <si>
    <t>R340</t>
  </si>
  <si>
    <t>Demontáž oplechování zdí,rš 600 mm</t>
  </si>
  <si>
    <t>527941777</t>
  </si>
  <si>
    <t>399</t>
  </si>
  <si>
    <t>R341</t>
  </si>
  <si>
    <t>Demontáž ventilačních nástavců D do 150 mm, do 30°</t>
  </si>
  <si>
    <t>-1741462819</t>
  </si>
  <si>
    <t>400</t>
  </si>
  <si>
    <t>R342</t>
  </si>
  <si>
    <t>Demontáž ventilačních nástavců D do 150 mm, do 45°</t>
  </si>
  <si>
    <t>-1924229248</t>
  </si>
  <si>
    <t>401</t>
  </si>
  <si>
    <t>R343</t>
  </si>
  <si>
    <t>Demontáž ventilační stříšky, D do 200 mm, do 30°</t>
  </si>
  <si>
    <t>-1808822336</t>
  </si>
  <si>
    <t>402</t>
  </si>
  <si>
    <t>R344</t>
  </si>
  <si>
    <t>Demontáž ventilační stříšky, D do 200 mm, do 45°</t>
  </si>
  <si>
    <t>-2131981204</t>
  </si>
  <si>
    <t>403</t>
  </si>
  <si>
    <t>R345</t>
  </si>
  <si>
    <t>Demontáž oplechování říms,rš od 100 do 200 mm</t>
  </si>
  <si>
    <t>-1862869603</t>
  </si>
  <si>
    <t>2*2,2</t>
  </si>
  <si>
    <t>404</t>
  </si>
  <si>
    <t>R346</t>
  </si>
  <si>
    <t>Demontáž oplechování říms,rš od 400 do 500 mm</t>
  </si>
  <si>
    <t>1318753466</t>
  </si>
  <si>
    <t>1,5+11</t>
  </si>
  <si>
    <t>405</t>
  </si>
  <si>
    <t>R347</t>
  </si>
  <si>
    <t>Demontáž hřebene střechy, rš do 400 mm, do 30°</t>
  </si>
  <si>
    <t>1501092361</t>
  </si>
  <si>
    <t>10+14,5</t>
  </si>
  <si>
    <t>406</t>
  </si>
  <si>
    <t>R348</t>
  </si>
  <si>
    <t>Demontáž hřebene střechy, rš do 400 mm, do 45°</t>
  </si>
  <si>
    <t>-915232275</t>
  </si>
  <si>
    <t>22+16+16,5</t>
  </si>
  <si>
    <t>407</t>
  </si>
  <si>
    <t>R349</t>
  </si>
  <si>
    <t>Demontáž úžlabí, rš 500 mm, sklon do 30°</t>
  </si>
  <si>
    <t>1329032773</t>
  </si>
  <si>
    <t>10+4,5</t>
  </si>
  <si>
    <t>408</t>
  </si>
  <si>
    <t>R350</t>
  </si>
  <si>
    <t>Demontáž úžlabí, rš 500 mm, sklon do 45°</t>
  </si>
  <si>
    <t>451288936</t>
  </si>
  <si>
    <t>409</t>
  </si>
  <si>
    <t>R351</t>
  </si>
  <si>
    <t>Demontáž úžlabí, rš 500 mm, sklon nad 45°</t>
  </si>
  <si>
    <t>-1501851689</t>
  </si>
  <si>
    <t>410</t>
  </si>
  <si>
    <t>R352</t>
  </si>
  <si>
    <t>Demont. krytiny, tabule 2 x 1 m, nad 25 m2, do 45°, z Pz plechu</t>
  </si>
  <si>
    <t>312566638</t>
  </si>
  <si>
    <t>16,7*22</t>
  </si>
  <si>
    <t>411</t>
  </si>
  <si>
    <t>R353</t>
  </si>
  <si>
    <t>Demont. krytiny, tab.2 x 0,67 m, nad 25 m2, do 30°</t>
  </si>
  <si>
    <t>-1460183310</t>
  </si>
  <si>
    <t>209+191</t>
  </si>
  <si>
    <t>412</t>
  </si>
  <si>
    <t>R354</t>
  </si>
  <si>
    <t>Demont. krytiny, tab.2 x 0,67 m, nad 25 m2, do 45°</t>
  </si>
  <si>
    <t>-1823812141</t>
  </si>
  <si>
    <t>135*1,35</t>
  </si>
  <si>
    <t>413</t>
  </si>
  <si>
    <t>R355</t>
  </si>
  <si>
    <t>Provizorní okapové svody ohebnými hadicemi, D+M+demontáž-hadice dn 100</t>
  </si>
  <si>
    <t>-463308280</t>
  </si>
  <si>
    <t>73,5*1,1</t>
  </si>
  <si>
    <t>414</t>
  </si>
  <si>
    <t>R356</t>
  </si>
  <si>
    <t>Žlaby lakovaný pozink plech, podokapní půlkruhové, rš 330 mm</t>
  </si>
  <si>
    <t>295434733</t>
  </si>
  <si>
    <t>6+2+13+22+19+10+18+11+12+9+5+8+12</t>
  </si>
  <si>
    <t>415</t>
  </si>
  <si>
    <t>R357</t>
  </si>
  <si>
    <t>Odpadní trouby z lakovaného pozink. plechu, kruhové, D 100 mm</t>
  </si>
  <si>
    <t>1573270489</t>
  </si>
  <si>
    <t>7,5+7+3,5+3+7,5+3,5*2+4+4,5+7,5*4</t>
  </si>
  <si>
    <t>416</t>
  </si>
  <si>
    <t>R358</t>
  </si>
  <si>
    <t>Kotlík kónický z lakovaného pozink.pl., pro trouby D do 150 mm</t>
  </si>
  <si>
    <t>133873414</t>
  </si>
  <si>
    <t>417</t>
  </si>
  <si>
    <t>R359</t>
  </si>
  <si>
    <t>Lemování z lakovaného pozink plechu zdí, plochých střech, rš 250 mm</t>
  </si>
  <si>
    <t>1096672434</t>
  </si>
  <si>
    <t>8,5+9*2+17+3+3</t>
  </si>
  <si>
    <t>418</t>
  </si>
  <si>
    <t>R360</t>
  </si>
  <si>
    <t>Lemování z lakovaného pozink. plechu zdí, krycí pl.2 díly, TK, rš 500 mm</t>
  </si>
  <si>
    <t>-1253222240</t>
  </si>
  <si>
    <t>9,5*2+4,5+17,5*2+17</t>
  </si>
  <si>
    <t>419</t>
  </si>
  <si>
    <t>R361</t>
  </si>
  <si>
    <t>Lemování z lakovaného pozink. plechu komínů, vlnitá krytina v ploše</t>
  </si>
  <si>
    <t>-434855118</t>
  </si>
  <si>
    <t>420</t>
  </si>
  <si>
    <t>R362</t>
  </si>
  <si>
    <t>Okapová lišta z pozink. lakovaného plechu, rš 250 mm-u plochých střech</t>
  </si>
  <si>
    <t>-1407844867</t>
  </si>
  <si>
    <t>6+2+10+18+11+12</t>
  </si>
  <si>
    <t>421</t>
  </si>
  <si>
    <t>R363</t>
  </si>
  <si>
    <t>Úžlabí z pozink. lakovaného plechu, rš 660 mm, , klínové těsnění</t>
  </si>
  <si>
    <t>-383554184</t>
  </si>
  <si>
    <t>19+12+5</t>
  </si>
  <si>
    <t>422</t>
  </si>
  <si>
    <t>R364</t>
  </si>
  <si>
    <t>Oplechování zdí z lakovaného pozink. plechu, rš 500 mm-el. pilířek na předním dvoře</t>
  </si>
  <si>
    <t>-750873952</t>
  </si>
  <si>
    <t>423</t>
  </si>
  <si>
    <t>R365</t>
  </si>
  <si>
    <t>Oplechování zdí z lakovaného pozink. plechu, rš 900 mm</t>
  </si>
  <si>
    <t>504268578</t>
  </si>
  <si>
    <t>1,5*5+9+20+7+10+9</t>
  </si>
  <si>
    <t>424</t>
  </si>
  <si>
    <t>R366</t>
  </si>
  <si>
    <t>Tabule z profil. plechu v imitaci tašek, na dřevo, do 30°</t>
  </si>
  <si>
    <t>-910213047</t>
  </si>
  <si>
    <t>Poznámka k položce:_x000d_
základ ocelový plech tl. 0,5 mm, oboustraně žárově zinkovaný, výška odskoku 15 mm, konečná povrchová úprava spodní strany: ochranný lak, vrchní strany: lak tl. min 35 µm</t>
  </si>
  <si>
    <t>42*1,03</t>
  </si>
  <si>
    <t>425</t>
  </si>
  <si>
    <t>R367</t>
  </si>
  <si>
    <t>Příplatek ke krytině z profil. plechu nad 30°</t>
  </si>
  <si>
    <t>-682025891</t>
  </si>
  <si>
    <t>591,7-4,729</t>
  </si>
  <si>
    <t>426</t>
  </si>
  <si>
    <t>R368</t>
  </si>
  <si>
    <t>Sněhový rozražeč-systémový prvek, do dřeva, 1,4 ks/m2</t>
  </si>
  <si>
    <t>778022558</t>
  </si>
  <si>
    <t>591,7*1,4</t>
  </si>
  <si>
    <t>43,26*1,4</t>
  </si>
  <si>
    <t>-6,621</t>
  </si>
  <si>
    <t>427</t>
  </si>
  <si>
    <t>R369</t>
  </si>
  <si>
    <t>Komínek odvětrávací-systémový prvek, DN 110 mm, izolovaný</t>
  </si>
  <si>
    <t>1817945849</t>
  </si>
  <si>
    <t>428</t>
  </si>
  <si>
    <t>R370</t>
  </si>
  <si>
    <t>Okapový plech-systém prvek, tl. 0,5 mm, RŠ 205 mm</t>
  </si>
  <si>
    <t>-104453126</t>
  </si>
  <si>
    <t>22+19+9+5+8+12+13</t>
  </si>
  <si>
    <t>429</t>
  </si>
  <si>
    <t>R371</t>
  </si>
  <si>
    <t>Hřebenáč-systémový prvek, střecha jednoduchá, do 30°</t>
  </si>
  <si>
    <t>-351323853</t>
  </si>
  <si>
    <t>22+(17*1,35)+18</t>
  </si>
  <si>
    <t>430</t>
  </si>
  <si>
    <t>R372</t>
  </si>
  <si>
    <t>Jednoduch.zastř.hřebenáči-systém. prvek, příplatek nad 30°</t>
  </si>
  <si>
    <t>1570262414</t>
  </si>
  <si>
    <t>431</t>
  </si>
  <si>
    <t>R373</t>
  </si>
  <si>
    <t>Pás větrací hřebene 75x1000 mm-systém. prvek</t>
  </si>
  <si>
    <t>-1685029019</t>
  </si>
  <si>
    <t>432</t>
  </si>
  <si>
    <t>R374</t>
  </si>
  <si>
    <t>Mřížka ochranná větrací 60x1000 mm-systém. prvek</t>
  </si>
  <si>
    <t>-496909578</t>
  </si>
  <si>
    <t>88+19</t>
  </si>
  <si>
    <t>433</t>
  </si>
  <si>
    <t>R375</t>
  </si>
  <si>
    <t>Dvířka a rám v barvě fasády, pro el. rozvaděč, 1,25x0,95 m, pozink. plech+prášk. b, z ul Plzeňská</t>
  </si>
  <si>
    <t>-1588505760</t>
  </si>
  <si>
    <t>Poznámka k položce:_x000d_
vč. zámku</t>
  </si>
  <si>
    <t>434</t>
  </si>
  <si>
    <t>R376</t>
  </si>
  <si>
    <t>Větrací taška-systémový prvek, vč. příslušenství , D+M</t>
  </si>
  <si>
    <t>1176924458</t>
  </si>
  <si>
    <t>22*1,5+(17*1,35)*1,5+18*1,5</t>
  </si>
  <si>
    <t>435</t>
  </si>
  <si>
    <t>R377</t>
  </si>
  <si>
    <t>Střešní lávka-systémový prvek, vč. příslušenství, v barvě krytiny</t>
  </si>
  <si>
    <t>-31144588</t>
  </si>
  <si>
    <t>436</t>
  </si>
  <si>
    <t>R378</t>
  </si>
  <si>
    <t>Dvířka a rám v barvě fasády, pro el. rozvaděč, v pilířku na předním dvoře 0,9x1,4 m</t>
  </si>
  <si>
    <t>-2081624783</t>
  </si>
  <si>
    <t>Poznámka k položce:_x000d_
 pozink. plech+prášková barva, vč. zámku</t>
  </si>
  <si>
    <t>437</t>
  </si>
  <si>
    <t>R379</t>
  </si>
  <si>
    <t>Dvířka a rám v barvě fasády, pro el. rozvaděč, v pilířku na předním dvoře 0,55x0,6 m</t>
  </si>
  <si>
    <t>1458695071</t>
  </si>
  <si>
    <t>590</t>
  </si>
  <si>
    <t>998764202</t>
  </si>
  <si>
    <t>Přesun hmot pro konstrukce klempířské stanovený procentní sazbou (%) z ceny vodorovná dopravní vzdálenost do 50 m v objektech výšky přes 6 do 12 m</t>
  </si>
  <si>
    <t>463045448</t>
  </si>
  <si>
    <t>765</t>
  </si>
  <si>
    <t>Krytina skládaná</t>
  </si>
  <si>
    <t>439</t>
  </si>
  <si>
    <t>R381</t>
  </si>
  <si>
    <t>Demontáž krytiny bobrovky, tvrdá malta, do suti</t>
  </si>
  <si>
    <t>337417792</t>
  </si>
  <si>
    <t>0,5*0,5*2+0,5*0,45+0,3*7,5*2+0,1*5+0,5*1,1*5+0,5*7,7</t>
  </si>
  <si>
    <t>440</t>
  </si>
  <si>
    <t>R382</t>
  </si>
  <si>
    <t xml:space="preserve">Demontáž podstřešní fólie </t>
  </si>
  <si>
    <t>1034324797</t>
  </si>
  <si>
    <t>441</t>
  </si>
  <si>
    <t>R383</t>
  </si>
  <si>
    <t>Montáž fólie na krokve přibitím, materiál ve specifikaci</t>
  </si>
  <si>
    <t>-459762991</t>
  </si>
  <si>
    <t>634,96-4,729</t>
  </si>
  <si>
    <t>442</t>
  </si>
  <si>
    <t>R384</t>
  </si>
  <si>
    <t>Příplatek za sklon od 30° do 45°</t>
  </si>
  <si>
    <t>-381299357</t>
  </si>
  <si>
    <t>443</t>
  </si>
  <si>
    <t>R385</t>
  </si>
  <si>
    <t>Fólie podstřešní, paropropustná</t>
  </si>
  <si>
    <t>726338269</t>
  </si>
  <si>
    <t>Poznámka k položce:_x000d_
plošná hmotnost 170 g/m2 (±10 %), odolnost vůči roztržení podélné/příčné= 240/ 180 N/5cm, hodnota Sd cca 0,02 m, struktura 3 vrstvy</t>
  </si>
  <si>
    <t>444</t>
  </si>
  <si>
    <t>998765202</t>
  </si>
  <si>
    <t>Přesun hmot pro krytiny skládané stanovený procentní sazbou (%) z ceny vodorovná dopravní vzdálenost do 50 m v objektech výšky přes 6 do 12 m</t>
  </si>
  <si>
    <t>-1212507828</t>
  </si>
  <si>
    <t>766</t>
  </si>
  <si>
    <t>Konstrukce truhlářské</t>
  </si>
  <si>
    <t>445</t>
  </si>
  <si>
    <t>R386</t>
  </si>
  <si>
    <t>Montáž prefabrikovaného přístřešku přes zateplenou, fasádu</t>
  </si>
  <si>
    <t>995960513</t>
  </si>
  <si>
    <t>446</t>
  </si>
  <si>
    <t>R387</t>
  </si>
  <si>
    <t>Přístřešek, upevňovací set pro zateplené fasády , tl. 15-25 cm, okapnička</t>
  </si>
  <si>
    <t>-347555812</t>
  </si>
  <si>
    <t>Poznámka k položce:_x000d_
VCHODOVÁ STŘÍŠKA ZÁVĚSNÁ s 2 táhly 0,9*1,4 m-atypická, materiál: nerez 1,4301 tvzené bezpečnostní sklo ESG, tlouštka 10mm po obvodu leštěné, přístřešek kotven k fasádě 4 kotvícími body, dvě sady stavitelných táhel, upozornění: přístřešky nejsou pochozí a nesnesou náraz velkého množství sněhu</t>
  </si>
  <si>
    <t>447</t>
  </si>
  <si>
    <t>R388</t>
  </si>
  <si>
    <t>-2052048255</t>
  </si>
  <si>
    <t>Poznámka k položce:_x000d_
VCHODOVÁ STŘÍŠKA ZÁVĚSNÁ s 3 táhly 1,0*1,8 m, materiál: nerez 1,4301 tvzené bezpečnostní sklo ESG, tlouštka 10mm po obvodu leštěné, přístřešek kotven k fasádě 6 kotvícími body, tři sady stavitelných táhel, upozornění: přístřešky nejsou pochozí a nesnesou náraz velkého množství sněhu</t>
  </si>
  <si>
    <t>448</t>
  </si>
  <si>
    <t>R389</t>
  </si>
  <si>
    <t>Přístřešek, upevňovací set pro zateplené fasády , atypický, tl. 5-15 cm, okapnička</t>
  </si>
  <si>
    <t>-802055845</t>
  </si>
  <si>
    <t>Poznámka k položce:_x000d_
VCHODOVÁ STŘÍŠKA ZÁVĚSNÁ s 2 táhly 1,5*1,2 m, materiál: nerez 1,4301 tvzené bezpečnostní sklo ESG, tlouštka 10mm po obvodu leštěné, přístřešek kotven k fasádě 4 kotvícími body, dvě sady stavitelných táhel, upozornění: přístřešky nejsou pochozí a nesnesou náraz velkého množství sněhu</t>
  </si>
  <si>
    <t>449</t>
  </si>
  <si>
    <t>R390</t>
  </si>
  <si>
    <t>Demontáž obložení stěn panely velikosti do 1,5 m2, zakrytí otopných těles v tělocvičně</t>
  </si>
  <si>
    <t>1287318661</t>
  </si>
  <si>
    <t>10*1,5*1</t>
  </si>
  <si>
    <t>450</t>
  </si>
  <si>
    <t>R391</t>
  </si>
  <si>
    <t>Demontáž podkladových roštů obložení stěn, zakrytí otopných těles v tělocvičně</t>
  </si>
  <si>
    <t>1921646340</t>
  </si>
  <si>
    <t>451</t>
  </si>
  <si>
    <t>R392</t>
  </si>
  <si>
    <t>Podkladový rošt pod obložení stěn, zpětná montáž zakrytí otopných těles v tělocvičně</t>
  </si>
  <si>
    <t>-327884196</t>
  </si>
  <si>
    <t>(0,2*4+1,5*2+1*2)*10</t>
  </si>
  <si>
    <t>452</t>
  </si>
  <si>
    <t>R393</t>
  </si>
  <si>
    <t>Obložení stěn pl. do 5 m2, panely MD do 1,5 m2, zpětná montáž zakrytí otopných těles v tělocvičně</t>
  </si>
  <si>
    <t>652809471</t>
  </si>
  <si>
    <t>453</t>
  </si>
  <si>
    <t>R394</t>
  </si>
  <si>
    <t>Demontáž obložení stěn panely velikosti do 1,5 m2, zakrytí otopných těles objektu mimo tělocvičnu</t>
  </si>
  <si>
    <t>1153258456</t>
  </si>
  <si>
    <t>70*1*0,6</t>
  </si>
  <si>
    <t>454</t>
  </si>
  <si>
    <t>R395</t>
  </si>
  <si>
    <t>Demontáž podkladových roštů obložení stěn, zakrytí otopných těles v objektu mimo tělocvičnu</t>
  </si>
  <si>
    <t>-1545795692</t>
  </si>
  <si>
    <t>455</t>
  </si>
  <si>
    <t>R396</t>
  </si>
  <si>
    <t>Podkladový rošt pod obložení stěn, zpětná montáž zakrytí otop. těles mimo tělocvičnu</t>
  </si>
  <si>
    <t>774160074</t>
  </si>
  <si>
    <t>(0,2*4+1*2+0,6*2)*70</t>
  </si>
  <si>
    <t>456</t>
  </si>
  <si>
    <t>R397</t>
  </si>
  <si>
    <t>Obložení stěn pl. do 5 m2, panely MD do 1,5 m2, zpětná montáž zakrytí otop. těles mimo tělocvičnu</t>
  </si>
  <si>
    <t>-1707589944</t>
  </si>
  <si>
    <t>457</t>
  </si>
  <si>
    <t>R398</t>
  </si>
  <si>
    <t>Demontáž obložení stěn panely velikosti do 1,5 m2, pro provedení injektáže zdiva</t>
  </si>
  <si>
    <t>733213387</t>
  </si>
  <si>
    <t>458</t>
  </si>
  <si>
    <t>R399</t>
  </si>
  <si>
    <t>Demontáž podkladových roštů obložení stěn, pro provedení injektáže zdiva</t>
  </si>
  <si>
    <t>-481362352</t>
  </si>
  <si>
    <t>459</t>
  </si>
  <si>
    <t>R400</t>
  </si>
  <si>
    <t>Demontáž obložení stěn palubkami, pro provedení injektáže zdiva</t>
  </si>
  <si>
    <t>-1222722455</t>
  </si>
  <si>
    <t>460</t>
  </si>
  <si>
    <t>R401</t>
  </si>
  <si>
    <t>Podkladový rošt pod obložení stěn, pro provedení injektáže zdiva</t>
  </si>
  <si>
    <t>-2031136675</t>
  </si>
  <si>
    <t>461</t>
  </si>
  <si>
    <t>R402</t>
  </si>
  <si>
    <t>Obložení stěn nad 5 m2 panely MD, pl. do 1,5 m2, pro provedení injektáže zdiva</t>
  </si>
  <si>
    <t>-1800258798</t>
  </si>
  <si>
    <t>462</t>
  </si>
  <si>
    <t>R403</t>
  </si>
  <si>
    <t>Obložení stěn nad 1 m2 palubkami SM, š. do 10 cm, pro provedení injektáže zdiva</t>
  </si>
  <si>
    <t>-1562774770</t>
  </si>
  <si>
    <t>463</t>
  </si>
  <si>
    <t>R404</t>
  </si>
  <si>
    <t>Ochranné sítě interiérové před okna, tělocvičny</t>
  </si>
  <si>
    <t>-366821953</t>
  </si>
  <si>
    <t>Poznámka k položce:_x000d_
materiál Polyamid, vel. oka 40/40mm, průměr 2 mm, barva bílá, vč obvodového lanka, doplňků a kotvící techniky, rozměr sítě 2,05/1,9 m</t>
  </si>
  <si>
    <t>464</t>
  </si>
  <si>
    <t>R405</t>
  </si>
  <si>
    <t>1722981562</t>
  </si>
  <si>
    <t>Poznámka k položce:_x000d_
materiál Polyamid, vel. oka 40/40mm, průměr 2 mm, barva bílá, vč obvodového lanka, doplňků a kotvící techniky, rozměr sítě 1,75/1,35 m</t>
  </si>
  <si>
    <t>465</t>
  </si>
  <si>
    <t>R406</t>
  </si>
  <si>
    <t>-347447399</t>
  </si>
  <si>
    <t>Poznámka k položce:_x000d_
materiál Polyamid, vel. oka 40/40mm, průměr 2 mm, barva bílá, vč obvodového lanka, doplňků a kotvící techniky, rozměr sítě 1,5/1,5 m</t>
  </si>
  <si>
    <t>466</t>
  </si>
  <si>
    <t>R407</t>
  </si>
  <si>
    <t>Oprava obložení stěn v přízemí po injektáži</t>
  </si>
  <si>
    <t>-1542354717</t>
  </si>
  <si>
    <t>467</t>
  </si>
  <si>
    <t>998766202</t>
  </si>
  <si>
    <t>Přesun hmot pro konstrukce truhlářské stanovený procentní sazbou (%) z ceny vodorovná dopravní vzdálenost do 50 m v objektech výšky přes 6 do 12 m</t>
  </si>
  <si>
    <t>371498019</t>
  </si>
  <si>
    <t>767</t>
  </si>
  <si>
    <t>Konstrukce zámečnické</t>
  </si>
  <si>
    <t>468</t>
  </si>
  <si>
    <t>R408</t>
  </si>
  <si>
    <t>Výroba a montáž kov. atypických konstr. do 50 kg, mříže, materiál ve specifikaci</t>
  </si>
  <si>
    <t>2035765695</t>
  </si>
  <si>
    <t>300+207+40+55</t>
  </si>
  <si>
    <t>469</t>
  </si>
  <si>
    <t>R409</t>
  </si>
  <si>
    <t>Příplatek ke kovářskému zpracování mříží na přední, dvoře-středně kované</t>
  </si>
  <si>
    <t>723511664</t>
  </si>
  <si>
    <t>470</t>
  </si>
  <si>
    <t>R410</t>
  </si>
  <si>
    <t>Profil čtvercový uzavř.svařovaný S235 40 x 4 mm</t>
  </si>
  <si>
    <t>-1565845289</t>
  </si>
  <si>
    <t>(1,4+2,25)*2*0,00451*3</t>
  </si>
  <si>
    <t>(1,1+1,4)*2*0,00451</t>
  </si>
  <si>
    <t>(2,6+1,95)*2*0,00451</t>
  </si>
  <si>
    <t>(1,4+1,95)*2*0,00451</t>
  </si>
  <si>
    <t>(0,93+2,35)*2*0,00451</t>
  </si>
  <si>
    <t>(1,85+1,1)*2*0,00451*2</t>
  </si>
  <si>
    <t>(1,65+1,1)*2*0,00451</t>
  </si>
  <si>
    <t>471</t>
  </si>
  <si>
    <t>R411</t>
  </si>
  <si>
    <t>Profil čtvercový uzavř.svařovaný S235 20 x 2 mm</t>
  </si>
  <si>
    <t>1718328973</t>
  </si>
  <si>
    <t>(2,17*9+1,32)*0,00121*3</t>
  </si>
  <si>
    <t>(2,27*6+0,85)*0,00121</t>
  </si>
  <si>
    <t>1,32*6*0,00121</t>
  </si>
  <si>
    <t>(1,87*17+2,52)*0,00121</t>
  </si>
  <si>
    <t>(1,87*8+1,32)*0,00121</t>
  </si>
  <si>
    <t>1,02*12*2*0,00121</t>
  </si>
  <si>
    <t>1,02*11*0,00121</t>
  </si>
  <si>
    <t>472</t>
  </si>
  <si>
    <t>R412</t>
  </si>
  <si>
    <t>Tyč závitová M16, DIN 975, poz.</t>
  </si>
  <si>
    <t>1575272978</t>
  </si>
  <si>
    <t>0,5*6*3</t>
  </si>
  <si>
    <t>0,5*6</t>
  </si>
  <si>
    <t>0,5*4</t>
  </si>
  <si>
    <t>8*0,5</t>
  </si>
  <si>
    <t>6*0,5</t>
  </si>
  <si>
    <t>6*0,5*2</t>
  </si>
  <si>
    <t>473</t>
  </si>
  <si>
    <t>R413</t>
  </si>
  <si>
    <t>Drobný spojovací a konstrukční materiál, D+M pro mříže</t>
  </si>
  <si>
    <t>-586259246</t>
  </si>
  <si>
    <t>(300+207+40)*0,1</t>
  </si>
  <si>
    <t>474</t>
  </si>
  <si>
    <t>R414</t>
  </si>
  <si>
    <t>Výroba a montáž kov. atypických konstr. do 250 kg, zábradlí, materiál ve specifikaci</t>
  </si>
  <si>
    <t>1972645878</t>
  </si>
  <si>
    <t>261+201+46</t>
  </si>
  <si>
    <t>475</t>
  </si>
  <si>
    <t>R415</t>
  </si>
  <si>
    <t>Příplatek ke kovářskému zpracování zábradlí, na předním dvoře-středně kované</t>
  </si>
  <si>
    <t>375089668</t>
  </si>
  <si>
    <t>476</t>
  </si>
  <si>
    <t>R416</t>
  </si>
  <si>
    <t>-547205199</t>
  </si>
  <si>
    <t>9,5*2*0,00451</t>
  </si>
  <si>
    <t>1,6*7*0,00451</t>
  </si>
  <si>
    <t>(1,2+2,6+2,1+2,5)*2*0,0045</t>
  </si>
  <si>
    <t>1,2*9*0,00451</t>
  </si>
  <si>
    <t>477</t>
  </si>
  <si>
    <t>R417</t>
  </si>
  <si>
    <t>536842563</t>
  </si>
  <si>
    <t>0,85*(18*6)*0,00121</t>
  </si>
  <si>
    <t>0,85*(13+28+20+26)*0,00121</t>
  </si>
  <si>
    <t>478</t>
  </si>
  <si>
    <t>R418</t>
  </si>
  <si>
    <t>Drobný spojovací a konstrukční materiál, D+M pro zábradlí</t>
  </si>
  <si>
    <t>-1288727372</t>
  </si>
  <si>
    <t>(261+201)*0,1</t>
  </si>
  <si>
    <t>479</t>
  </si>
  <si>
    <t>R419</t>
  </si>
  <si>
    <t>Výroba a montáž kov. atypických konstr. do 50 kg, rámy pro vzduchotechniku</t>
  </si>
  <si>
    <t>59995114</t>
  </si>
  <si>
    <t>480</t>
  </si>
  <si>
    <t>R420</t>
  </si>
  <si>
    <t>Profil čtvercový uzavř.svařovaný S235 100 x 4 mm</t>
  </si>
  <si>
    <t>1242563209</t>
  </si>
  <si>
    <t>(0,5*2+0,8*2)*2*0,01214</t>
  </si>
  <si>
    <t>(0,6*4)*4*0,01214</t>
  </si>
  <si>
    <t>(0,6*2+0,9*2)*5*0,01214</t>
  </si>
  <si>
    <t>0,45*4*2*0,01214</t>
  </si>
  <si>
    <t>(0,45*2+0,65*2)*2*0,01214</t>
  </si>
  <si>
    <t>481</t>
  </si>
  <si>
    <t>R421</t>
  </si>
  <si>
    <t>Výroba a montáž kov. atypických konstr. do 250 kg, překlad a konzole, materiál ve specifikaci</t>
  </si>
  <si>
    <t>-803934222</t>
  </si>
  <si>
    <t>56+376</t>
  </si>
  <si>
    <t>482</t>
  </si>
  <si>
    <t>R422</t>
  </si>
  <si>
    <t>Tyč průřezu U 160, střední, jakost oceli 11373</t>
  </si>
  <si>
    <t>-237915199</t>
  </si>
  <si>
    <t>1,5*2*0,0188</t>
  </si>
  <si>
    <t>483</t>
  </si>
  <si>
    <t>R423</t>
  </si>
  <si>
    <t>Tyč průřezu U 220, hrubé, jakost oceli 11375</t>
  </si>
  <si>
    <t>1604875894</t>
  </si>
  <si>
    <t>6,4*2*0,0294</t>
  </si>
  <si>
    <t>484</t>
  </si>
  <si>
    <t>R424</t>
  </si>
  <si>
    <t>Úprava vjezdových vrat na přední dvůr D+M</t>
  </si>
  <si>
    <t>-918647842</t>
  </si>
  <si>
    <t>485</t>
  </si>
  <si>
    <t>R425</t>
  </si>
  <si>
    <t>Trubka podélně svařovaná hladká 11373 102x3,0 mm, nový sloupek k vjezd. vratům na přední dvůr</t>
  </si>
  <si>
    <t>-1294722416</t>
  </si>
  <si>
    <t>1,7+1</t>
  </si>
  <si>
    <t>486</t>
  </si>
  <si>
    <t>R426</t>
  </si>
  <si>
    <t>Drobný spojovací a konstrukční materiál, D+M pro vjezdovou bránu na před. dvůr</t>
  </si>
  <si>
    <t>-1002167865</t>
  </si>
  <si>
    <t>487</t>
  </si>
  <si>
    <t>R427</t>
  </si>
  <si>
    <t>Výroba a montáž kov. atypických konstr. do 5 kg, kotvení VZT jednotek a potrubí</t>
  </si>
  <si>
    <t>-2021911920</t>
  </si>
  <si>
    <t>488</t>
  </si>
  <si>
    <t>R428</t>
  </si>
  <si>
    <t>Tyč závitová M8, DIN 975, poz., ke kotvení VZT jednotek a potrubí</t>
  </si>
  <si>
    <t>-1787707799</t>
  </si>
  <si>
    <t>(56+35)*0,25</t>
  </si>
  <si>
    <t>489</t>
  </si>
  <si>
    <t>R429</t>
  </si>
  <si>
    <t>Drobný spojovací a konstrukční materiál, D+M pro zavěšení VZT jednotek a potrubí</t>
  </si>
  <si>
    <t>1879256376</t>
  </si>
  <si>
    <t>490</t>
  </si>
  <si>
    <t>R430</t>
  </si>
  <si>
    <t>Demontáž mříží řezáním</t>
  </si>
  <si>
    <t>8738228</t>
  </si>
  <si>
    <t>3*3+2,2+1,6+2,1*2+1,8+5+2,6</t>
  </si>
  <si>
    <t>491</t>
  </si>
  <si>
    <t>R431</t>
  </si>
  <si>
    <t>Montáž oplocení rámového H do 2,0 m, mobilního pro oplocení staveniště</t>
  </si>
  <si>
    <t>-1204136826</t>
  </si>
  <si>
    <t>18,5+31+1,5+4+17+7</t>
  </si>
  <si>
    <t>492</t>
  </si>
  <si>
    <t>R432</t>
  </si>
  <si>
    <t>Montáž vrat na ocelové sloupky, plochy do 4 m2, mobilního</t>
  </si>
  <si>
    <t>-19333140</t>
  </si>
  <si>
    <t>493</t>
  </si>
  <si>
    <t>R433</t>
  </si>
  <si>
    <t>Demontáž oplocení rámového H do 2 m, mobilního pro oplocení staveniště</t>
  </si>
  <si>
    <t>327728316</t>
  </si>
  <si>
    <t>494</t>
  </si>
  <si>
    <t>R434</t>
  </si>
  <si>
    <t>Demontáž vrat k oplocení plochy do 6 m2</t>
  </si>
  <si>
    <t>-1103630719</t>
  </si>
  <si>
    <t>495</t>
  </si>
  <si>
    <t>R435</t>
  </si>
  <si>
    <t>Pronájem mobilního oplocení délky přes 100, do 250 m, vč branek do 5 ks + 5 ks brány</t>
  </si>
  <si>
    <t>den</t>
  </si>
  <si>
    <t>-68081506</t>
  </si>
  <si>
    <t>5*30</t>
  </si>
  <si>
    <t>496</t>
  </si>
  <si>
    <t>R436</t>
  </si>
  <si>
    <t>Demontáž anténního vysílače</t>
  </si>
  <si>
    <t>51996824</t>
  </si>
  <si>
    <t>497</t>
  </si>
  <si>
    <t>R437</t>
  </si>
  <si>
    <t>Demontáž wi-fi přijímače</t>
  </si>
  <si>
    <t>2038862064</t>
  </si>
  <si>
    <t>498</t>
  </si>
  <si>
    <t>R438</t>
  </si>
  <si>
    <t>Demontáž kamery</t>
  </si>
  <si>
    <t>199556270</t>
  </si>
  <si>
    <t>499</t>
  </si>
  <si>
    <t>R439</t>
  </si>
  <si>
    <t>Zpětná montáž TV antény vč. odladění signálu, a delšího kotevního materiálu a odladění signálu</t>
  </si>
  <si>
    <t>-1616667994</t>
  </si>
  <si>
    <t>500</t>
  </si>
  <si>
    <t>R440</t>
  </si>
  <si>
    <t>Zpětná montáž wi-fi přijímače, a delšího kotevního materiálu a odladění signálu</t>
  </si>
  <si>
    <t>-555813510</t>
  </si>
  <si>
    <t>501</t>
  </si>
  <si>
    <t>R441</t>
  </si>
  <si>
    <t>Zpětná montáž kamery, a delšího kotevního materiálu</t>
  </si>
  <si>
    <t>199400779</t>
  </si>
  <si>
    <t>503</t>
  </si>
  <si>
    <t>R443</t>
  </si>
  <si>
    <t>Plechové přípravky pro zakrytí ponechaných, oken pro odstran. vněj. omítek a přisekání ostění</t>
  </si>
  <si>
    <t>-1159827172</t>
  </si>
  <si>
    <t>Poznámka k položce:_x000d_
přípravek z plechu tl. 2-3mm pro zakrytí ponechávaných oken během odsekávání/odřezávání venkovní omítky a ostění tak, aby nedošlo k poškození rámu ani výplně. Možnost posunu s aretací pro nastavení šířky a výšky pomocí šroubů s křídlovými maticemi v "oválných" dírách. Konstrukce doplněna madly</t>
  </si>
  <si>
    <t>589</t>
  </si>
  <si>
    <t>998767202</t>
  </si>
  <si>
    <t>Přesun hmot pro zámečnické konstrukce stanovený procentní sazbou (%) z ceny vodorovná dopravní vzdálenost do 50 m v objektech výšky přes 6 do 12 m</t>
  </si>
  <si>
    <t>-16404118</t>
  </si>
  <si>
    <t>771</t>
  </si>
  <si>
    <t>Podlahy z dlaždic</t>
  </si>
  <si>
    <t>505</t>
  </si>
  <si>
    <t>R444</t>
  </si>
  <si>
    <t>Penetrace podkladu pod dlažby, pro sjednocení nasákavosti</t>
  </si>
  <si>
    <t>-616340032</t>
  </si>
  <si>
    <t>Poznámka k položce:_x000d_
Penetrace podkladu pod dlažby, pro sjednocení nasákavosti</t>
  </si>
  <si>
    <t>(1,7+0,3+0,2+3,45*0,1)*1,15</t>
  </si>
  <si>
    <t>506</t>
  </si>
  <si>
    <t>R445</t>
  </si>
  <si>
    <t>Montáž podlah keram.vnější, protiskluzná 30x30 cm, flexibilní lepidlo, spár.hmota pro venk. použití</t>
  </si>
  <si>
    <t>1303665109</t>
  </si>
  <si>
    <t>Poznámka k položce:_x000d_
dlažba ve specifikaci</t>
  </si>
  <si>
    <t>507</t>
  </si>
  <si>
    <t>R446</t>
  </si>
  <si>
    <t>Dlažba reliéfní (protiskluzná) 300x300x9 mm, celoslinutá, mrazuvzdorná</t>
  </si>
  <si>
    <t>1183804773</t>
  </si>
  <si>
    <t>Poznámka k položce:_x000d_
Protiskluznost min. R11, PEI min. IV.</t>
  </si>
  <si>
    <t>508</t>
  </si>
  <si>
    <t>R447</t>
  </si>
  <si>
    <t>Montáž lišt schodišťových, stupňů i soklíků</t>
  </si>
  <si>
    <t>-2124172735</t>
  </si>
  <si>
    <t>2,42+1,2</t>
  </si>
  <si>
    <t>509</t>
  </si>
  <si>
    <t>R448</t>
  </si>
  <si>
    <t>Obklad soklíků keram.rovných, tmel,výška 10 cm</t>
  </si>
  <si>
    <t>-1334744720</t>
  </si>
  <si>
    <t>3*1,15</t>
  </si>
  <si>
    <t>510</t>
  </si>
  <si>
    <t>R449</t>
  </si>
  <si>
    <t>Řezání dlaždic keramických pro soklíky</t>
  </si>
  <si>
    <t>119698752</t>
  </si>
  <si>
    <t>511</t>
  </si>
  <si>
    <t>R450</t>
  </si>
  <si>
    <t>Nášlapná protiskluzná hrana stupně profil, výšky 8 mm</t>
  </si>
  <si>
    <t>-91361113</t>
  </si>
  <si>
    <t>1,1*2*1,1</t>
  </si>
  <si>
    <t>512</t>
  </si>
  <si>
    <t>998771201</t>
  </si>
  <si>
    <t>Přesun hmot pro podlahy z dlaždic stanovený procentní sazbou (%) z ceny vodorovná dopravní vzdálenost do 50 m v objektech výšky do 6 m</t>
  </si>
  <si>
    <t>711070650</t>
  </si>
  <si>
    <t>776</t>
  </si>
  <si>
    <t>Podlahy povlakové</t>
  </si>
  <si>
    <t>582</t>
  </si>
  <si>
    <t>776201812</t>
  </si>
  <si>
    <t>Demontáž povlakových podlahovin lepených ručně s podložkou</t>
  </si>
  <si>
    <t>1418815960</t>
  </si>
  <si>
    <t>583</t>
  </si>
  <si>
    <t>776111311</t>
  </si>
  <si>
    <t>Příprava podkladu vysátí podlah</t>
  </si>
  <si>
    <t>-457428054</t>
  </si>
  <si>
    <t>584</t>
  </si>
  <si>
    <t>776221111</t>
  </si>
  <si>
    <t>Montáž podlahovin z PVC lepením standardním lepidlem z pásů standardních</t>
  </si>
  <si>
    <t>-95048719</t>
  </si>
  <si>
    <t>585</t>
  </si>
  <si>
    <t>284110000</t>
  </si>
  <si>
    <t>PVC heterogenní zátěžové antibakteriální, nášlapná vrstva 0,90 mm, R 10, zátěž 34/43, otlak do 0,03 mm, hořlavost Bfl S1</t>
  </si>
  <si>
    <t>-1782121733</t>
  </si>
  <si>
    <t>84,7*1,1 'Přepočtené koeficientem množství</t>
  </si>
  <si>
    <t>586</t>
  </si>
  <si>
    <t>776421111</t>
  </si>
  <si>
    <t>Montáž lišt obvodových lepených</t>
  </si>
  <si>
    <t>-923221009</t>
  </si>
  <si>
    <t>587</t>
  </si>
  <si>
    <t>RM002</t>
  </si>
  <si>
    <t>lišta soklová k lepení</t>
  </si>
  <si>
    <t>1188630052</t>
  </si>
  <si>
    <t>19,5+4+9,6+13,4+0,7+8,5</t>
  </si>
  <si>
    <t>55,7*1,05 'Přepočtené koeficientem množství</t>
  </si>
  <si>
    <t>513</t>
  </si>
  <si>
    <t>R451</t>
  </si>
  <si>
    <t>Odstranění koberce ze stěn, lepeného, v tělocvičně, se zaříznutím v požad. výšce pro injektáž stěn</t>
  </si>
  <si>
    <t>-2007945314</t>
  </si>
  <si>
    <t>46*1</t>
  </si>
  <si>
    <t>514</t>
  </si>
  <si>
    <t>R452</t>
  </si>
  <si>
    <t>Obklad stěn kobercem-lepení, D+M</t>
  </si>
  <si>
    <t>110788851</t>
  </si>
  <si>
    <t>515</t>
  </si>
  <si>
    <t>998776202</t>
  </si>
  <si>
    <t>Přesun hmot pro podlahy povlakové stanovený procentní sazbou (%) z ceny vodorovná dopravní vzdálenost do 50 m v objektech výšky přes 6 do 12 m</t>
  </si>
  <si>
    <t>-1396771322</t>
  </si>
  <si>
    <t>781</t>
  </si>
  <si>
    <t>Dokončovací práce - obklady</t>
  </si>
  <si>
    <t>516</t>
  </si>
  <si>
    <t>R453</t>
  </si>
  <si>
    <t>Odsekání obkladů vnitřních, pro vedení odpad potrubí od kondenzátů VZT</t>
  </si>
  <si>
    <t>-1165340910</t>
  </si>
  <si>
    <t>2,2*2</t>
  </si>
  <si>
    <t>517</t>
  </si>
  <si>
    <t>R454</t>
  </si>
  <si>
    <t>Penetrace podkladu pod obklady</t>
  </si>
  <si>
    <t>703363274</t>
  </si>
  <si>
    <t>518</t>
  </si>
  <si>
    <t>R455</t>
  </si>
  <si>
    <t>Obklad vnitřní stěn keramický, do tmele, 10x10 cm, D+M</t>
  </si>
  <si>
    <t>579653284</t>
  </si>
  <si>
    <t>519</t>
  </si>
  <si>
    <t>R456</t>
  </si>
  <si>
    <t xml:space="preserve">Lišta nerezová rohová k obkladům </t>
  </si>
  <si>
    <t>-330632584</t>
  </si>
  <si>
    <t>(0,75+0,8)*2*2*1,1</t>
  </si>
  <si>
    <t>520</t>
  </si>
  <si>
    <t>R457</t>
  </si>
  <si>
    <t>Oprava obkladů z obkladaček opakních 150x150</t>
  </si>
  <si>
    <t>-1835160800</t>
  </si>
  <si>
    <t>(5,6+6,3+7,5)/0,15</t>
  </si>
  <si>
    <t>521</t>
  </si>
  <si>
    <t>R458</t>
  </si>
  <si>
    <t>Odsekání obkladů vnitřních, pro provedení injektáže zdiva</t>
  </si>
  <si>
    <t>-1103410869</t>
  </si>
  <si>
    <t>522</t>
  </si>
  <si>
    <t>R459</t>
  </si>
  <si>
    <t>993720827</t>
  </si>
  <si>
    <t>523</t>
  </si>
  <si>
    <t>R460</t>
  </si>
  <si>
    <t>-1608140085</t>
  </si>
  <si>
    <t>588</t>
  </si>
  <si>
    <t>998781202</t>
  </si>
  <si>
    <t>Přesun hmot pro obklady keramické stanovený procentní sazbou (%) z ceny vodorovná dopravní vzdálenost do 50 m v objektech výšky přes 6 do 12 m</t>
  </si>
  <si>
    <t>-567837554</t>
  </si>
  <si>
    <t>783</t>
  </si>
  <si>
    <t>Dokončovací práce - nátěry</t>
  </si>
  <si>
    <t>525</t>
  </si>
  <si>
    <t>R461</t>
  </si>
  <si>
    <t>Odstranění nátěrů z kovových konstrukcí opálením</t>
  </si>
  <si>
    <t>-715200909</t>
  </si>
  <si>
    <t>2*(0,06+0,08)*3</t>
  </si>
  <si>
    <t>2*(0,06+0,08)*(1,7+1+1)</t>
  </si>
  <si>
    <t>526</t>
  </si>
  <si>
    <t>R462</t>
  </si>
  <si>
    <t>Odmaštění saponáty</t>
  </si>
  <si>
    <t>-1886970610</t>
  </si>
  <si>
    <t>1,876+28,301+0,35*2,7+0,3/0,00451*4*0,04</t>
  </si>
  <si>
    <t>0,207/0,00121*4*0,02+0,261/0,00451*4*0,04</t>
  </si>
  <si>
    <t>0,201/0,00121*4*0,02</t>
  </si>
  <si>
    <t>527</t>
  </si>
  <si>
    <t>R463</t>
  </si>
  <si>
    <t>Nátěr syntetický OK "A" základní</t>
  </si>
  <si>
    <t>847737285</t>
  </si>
  <si>
    <t>0,4588/0,01214*4*0,1</t>
  </si>
  <si>
    <t>3*(0,16*2+0,08*4)</t>
  </si>
  <si>
    <t>12,8*(0,22*2+0,11*4)</t>
  </si>
  <si>
    <t>528</t>
  </si>
  <si>
    <t>R464</t>
  </si>
  <si>
    <t>Nátěr syntetický OK "C" nebo "CC" 1x + 2x email</t>
  </si>
  <si>
    <t>1236798520</t>
  </si>
  <si>
    <t>1,876+0,945</t>
  </si>
  <si>
    <t>529</t>
  </si>
  <si>
    <t>R465</t>
  </si>
  <si>
    <t>Přirážka za pozinkování ocelových výrobků</t>
  </si>
  <si>
    <t>228712489</t>
  </si>
  <si>
    <t>10,7+13,7+9,3+13,3</t>
  </si>
  <si>
    <t>530</t>
  </si>
  <si>
    <t>R466</t>
  </si>
  <si>
    <t>Úprava pozinkovaných konstrukcí práškovou, barvou</t>
  </si>
  <si>
    <t>-1557330777</t>
  </si>
  <si>
    <t>531</t>
  </si>
  <si>
    <t>R467</t>
  </si>
  <si>
    <t>Doprava ocelových konstrukcí na pozinkování, a další povrchové úpravy</t>
  </si>
  <si>
    <t>-2124153372</t>
  </si>
  <si>
    <t>784</t>
  </si>
  <si>
    <t>Dokončovací práce - malby a tapety</t>
  </si>
  <si>
    <t>532</t>
  </si>
  <si>
    <t>R468</t>
  </si>
  <si>
    <t>Penetrace podkladu nátěrem, Akril Emulze, 1 x</t>
  </si>
  <si>
    <t>-1830822322</t>
  </si>
  <si>
    <t>Poznámka k položce:_x000d_
v plochách okolo radiátorů, po úpravách vnitřní kanalizace, elektroinstalace, plochy vnitřních ostění měněných výplní otvorů, podkroví 3.np, okolo nových VZT jednotek a rozvodů</t>
  </si>
  <si>
    <t>30+15+50+25+15+50+15</t>
  </si>
  <si>
    <t>34,96*4*0,5</t>
  </si>
  <si>
    <t>41,475</t>
  </si>
  <si>
    <t>(2+8+3+12*2+6+2+1+2+4+2+3)*3,5</t>
  </si>
  <si>
    <t>(2+5*1)*2,7</t>
  </si>
  <si>
    <t>-(19,5+6,8+41,1)</t>
  </si>
  <si>
    <t>67,4*0,5*3</t>
  </si>
  <si>
    <t>533</t>
  </si>
  <si>
    <t>R469</t>
  </si>
  <si>
    <t>Malba tekutá, bílá, bez penetr.2x</t>
  </si>
  <si>
    <t>1468315117</t>
  </si>
  <si>
    <t>OST</t>
  </si>
  <si>
    <t>Ostatní</t>
  </si>
  <si>
    <t>144</t>
  </si>
  <si>
    <t>R086</t>
  </si>
  <si>
    <t>Hzs-revize provoz.souboru a st.obj., Uprava stavajiciho rozvadece</t>
  </si>
  <si>
    <t>h</t>
  </si>
  <si>
    <t>1446155907</t>
  </si>
  <si>
    <t>145</t>
  </si>
  <si>
    <t>R087</t>
  </si>
  <si>
    <t>Sondy, Místa napojení kondenzátu od VZT do kanalizace</t>
  </si>
  <si>
    <t>641330246</t>
  </si>
  <si>
    <t>10*0,5</t>
  </si>
  <si>
    <t>146</t>
  </si>
  <si>
    <t>R088</t>
  </si>
  <si>
    <t>Hzs-zkousky v ramci montaz.praci, Topná zkouška</t>
  </si>
  <si>
    <t>828190805</t>
  </si>
  <si>
    <t>2*8</t>
  </si>
  <si>
    <t>147</t>
  </si>
  <si>
    <t>R089</t>
  </si>
  <si>
    <t>HZS, stavební dělník v tarifní třídě 6</t>
  </si>
  <si>
    <t>694101730</t>
  </si>
  <si>
    <t>Poznámka k položce:_x000d_
Úprava prostoru kolem bodu Podrobné nivelační sítě. Postup dle přílohy PD (stručně: vyříznutí zateplení a fasády v místě vyčnívající kulové části a osazení krytky, přeosazení značky* z pův. fasády na zateplenou *"Státní nivelace, poškození se trestá".)</t>
  </si>
  <si>
    <t>148</t>
  </si>
  <si>
    <t>R090</t>
  </si>
  <si>
    <t>Dvířka revizní plná SI 2030 rozměr 200x300 mm</t>
  </si>
  <si>
    <t>1164378077</t>
  </si>
  <si>
    <t>149</t>
  </si>
  <si>
    <t>R091</t>
  </si>
  <si>
    <t>HZS-těsnění pěnou a spárování tmelem s požární , odolností kolem prostupů VZT</t>
  </si>
  <si>
    <t>127844767</t>
  </si>
  <si>
    <t>150</t>
  </si>
  <si>
    <t>R092</t>
  </si>
  <si>
    <t>Protipožární pěna, ocelová tlaková nádoba 700 ml, provedení pro pistole profi</t>
  </si>
  <si>
    <t>-63092396</t>
  </si>
  <si>
    <t>Poznámka k položce:_x000d_
Modifikovaná jednosložková polyuretanová pěna. Nesmí obsahovat FCKW. Ostatní informace dle PBŘ. 1 nádoba pro cca 1 prostup stěnou/stropem.</t>
  </si>
  <si>
    <t>151</t>
  </si>
  <si>
    <t>R093</t>
  </si>
  <si>
    <t>Protipožárníl tmel spárovací vinylový bílý , třída reakce na oheň: A1</t>
  </si>
  <si>
    <t>1847612449</t>
  </si>
  <si>
    <t>Poznámka k položce:_x000d_
Bílá suchá směs, která po rozmíchání s vodou vytváří plasticky tvárnou hmotu, a ta po zatvrdnutí drží na stěnových a stropních plochách. Pevnost v tlaku/tahu při ohybu po 28 dnech: cca 9 N/mm2 resp. cca 4,8 N/mm2</t>
  </si>
  <si>
    <t>172</t>
  </si>
  <si>
    <t>R114</t>
  </si>
  <si>
    <t>Čištění mytím vnějších ploch oken a dveří</t>
  </si>
  <si>
    <t>382501132</t>
  </si>
  <si>
    <t>19,5+6,8+41,1+0,5+7*1,25+8*0,92</t>
  </si>
  <si>
    <t>4,3+2,2*3+3,6+0,4*2+2,5*3+1,1+1,5*2+1,4*2+1,8*3</t>
  </si>
  <si>
    <t>2,7*3+2,2*2+2,3*6+2,4*6+4,2*2+2,1+1,8+0,6*5</t>
  </si>
  <si>
    <t>173</t>
  </si>
  <si>
    <t>R115</t>
  </si>
  <si>
    <t>Čištění mytím vnitřních ploch oken a dveří</t>
  </si>
  <si>
    <t>1874362156</t>
  </si>
  <si>
    <t>174</t>
  </si>
  <si>
    <t>R116</t>
  </si>
  <si>
    <t>Čištění zametáním v místnostech a chodbách</t>
  </si>
  <si>
    <t>1926679673</t>
  </si>
  <si>
    <t>175</t>
  </si>
  <si>
    <t>R117</t>
  </si>
  <si>
    <t>Vyčištění budov o výšce podlaží do 4 m</t>
  </si>
  <si>
    <t>12016293</t>
  </si>
  <si>
    <t>1169,1-162,5</t>
  </si>
  <si>
    <t>176</t>
  </si>
  <si>
    <t>R118</t>
  </si>
  <si>
    <t>Vyčištění budov o výšce podlaží nad 4 m</t>
  </si>
  <si>
    <t>102898167</t>
  </si>
  <si>
    <t>177</t>
  </si>
  <si>
    <t>R119</t>
  </si>
  <si>
    <t>Stěhování , zpětné nastěhování, zakrývání plachtou,...</t>
  </si>
  <si>
    <t>-825549243</t>
  </si>
  <si>
    <t>178</t>
  </si>
  <si>
    <t>R120</t>
  </si>
  <si>
    <t>Plachta na zakrývání nábytku PE, 6x4 m, vč. odstranění, D+M</t>
  </si>
  <si>
    <t>-1058192018</t>
  </si>
  <si>
    <t>179</t>
  </si>
  <si>
    <t>R121</t>
  </si>
  <si>
    <t>Chemické kotvy do betonu, hl. 80 mm, M 8, ampule</t>
  </si>
  <si>
    <t>1913197819</t>
  </si>
  <si>
    <t>7*8+18+13+4</t>
  </si>
  <si>
    <t>180</t>
  </si>
  <si>
    <t>R122</t>
  </si>
  <si>
    <t>Chemické kotvy, cihly duté, hl. 85 mm, M16, síťka</t>
  </si>
  <si>
    <t>1610990132</t>
  </si>
  <si>
    <t>6*4+4+6*3+8+6</t>
  </si>
  <si>
    <t>181</t>
  </si>
  <si>
    <t>R123</t>
  </si>
  <si>
    <t>Chemické kotvy do betonu, hl. 110 mm, M 12, ampule</t>
  </si>
  <si>
    <t>1123577584</t>
  </si>
  <si>
    <t>7*4+10*4</t>
  </si>
  <si>
    <t>VRN</t>
  </si>
  <si>
    <t>Vedlejší rozpočtové náklady</t>
  </si>
  <si>
    <t>538</t>
  </si>
  <si>
    <t>R474</t>
  </si>
  <si>
    <t>Staveništní zábor veřejných ploch, předpoklad 5 měsíců</t>
  </si>
  <si>
    <t>1989168544</t>
  </si>
  <si>
    <t>Poznámka k položce:_x000d_
Zábor veřejných pozemků: pro lešení do 3 měsíců je zdarma, nad 3 měsíce a ostatní typy záboru 10Kč/m2/den</t>
  </si>
  <si>
    <t>2*31*121*10"zábor nad 3 měsíce</t>
  </si>
  <si>
    <t>5*31*(121-(23+14)*1,5)*10"zábor ostatní, po dobu 5 měsíců</t>
  </si>
  <si>
    <t>539</t>
  </si>
  <si>
    <t>R475</t>
  </si>
  <si>
    <t>Kontrolní odběr vzorku ověření únosnosti, zeminy v místě opěrné zídky a trasy dešť potrubí</t>
  </si>
  <si>
    <t>-976421551</t>
  </si>
  <si>
    <t>540</t>
  </si>
  <si>
    <t>R476</t>
  </si>
  <si>
    <t>Geologie-stanovení objemové hmotnosti v laboratoři</t>
  </si>
  <si>
    <t>-452128232</t>
  </si>
  <si>
    <t>541</t>
  </si>
  <si>
    <t>R477</t>
  </si>
  <si>
    <t>Geologie-klasifikační rozbor</t>
  </si>
  <si>
    <t>2110986148</t>
  </si>
  <si>
    <t>542</t>
  </si>
  <si>
    <t>R478</t>
  </si>
  <si>
    <t>Geologie-zkouška Proctor Standard</t>
  </si>
  <si>
    <t>1419344378</t>
  </si>
  <si>
    <t>543</t>
  </si>
  <si>
    <t>R479</t>
  </si>
  <si>
    <t>Geologie-membránový objemoměr - zkouška</t>
  </si>
  <si>
    <t>776912080</t>
  </si>
  <si>
    <t>544</t>
  </si>
  <si>
    <t>R480</t>
  </si>
  <si>
    <t>Geologie-vyhodnocení zkoušek a doporučení pro , hutnění</t>
  </si>
  <si>
    <t>1098858972</t>
  </si>
  <si>
    <t>545</t>
  </si>
  <si>
    <t>R481</t>
  </si>
  <si>
    <t>Geologie-kontrola na staveništi</t>
  </si>
  <si>
    <t>1251766816</t>
  </si>
  <si>
    <t>546</t>
  </si>
  <si>
    <t>R482</t>
  </si>
  <si>
    <t>Geologie-cestovní náklady</t>
  </si>
  <si>
    <t>-608278618</t>
  </si>
  <si>
    <t>547</t>
  </si>
  <si>
    <t>R483</t>
  </si>
  <si>
    <t>Geologie-vyhodnocení kontrolních zkoušek a, závěrečná zpráva</t>
  </si>
  <si>
    <t>-89394835</t>
  </si>
  <si>
    <t>548</t>
  </si>
  <si>
    <t>R484</t>
  </si>
  <si>
    <t>Vybudování zařízení staveniště</t>
  </si>
  <si>
    <t>-1416116422</t>
  </si>
  <si>
    <t>549</t>
  </si>
  <si>
    <t>R485</t>
  </si>
  <si>
    <t>Koordinační činnost</t>
  </si>
  <si>
    <t>250205613</t>
  </si>
  <si>
    <t>550</t>
  </si>
  <si>
    <t>R486</t>
  </si>
  <si>
    <t>Vytyčení inženýrských sítí</t>
  </si>
  <si>
    <t>2086014233</t>
  </si>
  <si>
    <t>551</t>
  </si>
  <si>
    <t>R487</t>
  </si>
  <si>
    <t>Odstranění zařízení staveniště</t>
  </si>
  <si>
    <t>1416739084</t>
  </si>
  <si>
    <t>552</t>
  </si>
  <si>
    <t>R488</t>
  </si>
  <si>
    <t>Bezpečnostní a hygienická opatření na staveništi , koordinátor bezpečnosti</t>
  </si>
  <si>
    <t>1244231430</t>
  </si>
  <si>
    <t>553</t>
  </si>
  <si>
    <t>R489</t>
  </si>
  <si>
    <t xml:space="preserve">Průzkumné práce </t>
  </si>
  <si>
    <t>-252942428</t>
  </si>
  <si>
    <t>Poznámka k položce:_x000d_
nasondování inženýrských sítí-výkop 1x1m x1,5m hloubky: ruční</t>
  </si>
  <si>
    <t>554</t>
  </si>
  <si>
    <t>R490</t>
  </si>
  <si>
    <t>Ochrana stávajících inženýrských sítí na staveništ</t>
  </si>
  <si>
    <t>2141157219</t>
  </si>
  <si>
    <t>555</t>
  </si>
  <si>
    <t>R491</t>
  </si>
  <si>
    <t xml:space="preserve">Dokumentace skutečného provedení </t>
  </si>
  <si>
    <t>335174694</t>
  </si>
  <si>
    <t>556</t>
  </si>
  <si>
    <t>R492</t>
  </si>
  <si>
    <t>Měření intenzity umělého osvětlení v učebně</t>
  </si>
  <si>
    <t>-1963706462</t>
  </si>
  <si>
    <t>Poznámka k položce:_x000d_
Doklad, že intenzita umělého osvětlení v jedné učebně (vzorová učebna) s osazenou rekuperační jednotkou odpovídá normovým požadavkům.</t>
  </si>
  <si>
    <t>557</t>
  </si>
  <si>
    <t>R493</t>
  </si>
  <si>
    <t>Měření hluku</t>
  </si>
  <si>
    <t>1054966665</t>
  </si>
  <si>
    <t>Poznámka k položce:_x000d_
Doklad o splnění hygienických limitů hluku (protokol o měření hluku) v chráněném vnitřním prostoru stavby -1) učebna s rekuperační jednotkou (dále jen RJ), v denní době a za provozu RJ v chráněném venkovním prostoru</t>
  </si>
  <si>
    <t>558</t>
  </si>
  <si>
    <t>R494</t>
  </si>
  <si>
    <t>Pojištění dodavatele a pojištění díla</t>
  </si>
  <si>
    <t>-1283079467</t>
  </si>
  <si>
    <t>559</t>
  </si>
  <si>
    <t>R495</t>
  </si>
  <si>
    <t>Propagace-cedule s potiskemVč. podpůrné konstrukce, D+M</t>
  </si>
  <si>
    <t>-1824848792</t>
  </si>
  <si>
    <t xml:space="preserve">Poznámka k položce:_x000d_
Velká cedule na okraji stavby na viditelném místě, se základními informacemi o projektu (stavbě). Minimílní rozměr 2x2m. Informace musí zabírat nejméně 25 %  cedule.</t>
  </si>
  <si>
    <t>560</t>
  </si>
  <si>
    <t>R496</t>
  </si>
  <si>
    <t>Demontáž cedule a podpůrné konstrukce</t>
  </si>
  <si>
    <t>1445097995</t>
  </si>
  <si>
    <t>561</t>
  </si>
  <si>
    <t>R497</t>
  </si>
  <si>
    <t>Propagace-malá cedulka vč. kotevního materiálu, D+M</t>
  </si>
  <si>
    <t>485103496</t>
  </si>
  <si>
    <t xml:space="preserve">Poznámka k položce:_x000d_
Umístí se na viditelném místě u vstupu do objektu (fasáda, vestibul) po ukončení realizace. Rozměr 300x400 mm. Tabulka musí být vyhotovena z materiálu trvalé hodnoty (např. kov). Informace musí zabírat nejméně 25 %  cedule.</t>
  </si>
  <si>
    <t>SO 01 - Elektroinstalace</t>
  </si>
  <si>
    <t xml:space="preserve">    741 - Elektroinstalace - silnoproud - rozvaděč Rvzt</t>
  </si>
  <si>
    <t xml:space="preserve">      741-1 - Rozvaděč Rvzt</t>
  </si>
  <si>
    <t xml:space="preserve">      741-2 - Materiál elektromontážní</t>
  </si>
  <si>
    <t xml:space="preserve">      21-M - Elektromontáže</t>
  </si>
  <si>
    <t xml:space="preserve">      OST - Ostatní</t>
  </si>
  <si>
    <t>Elektroinstalace - silnoproud - rozvaděč Rvzt</t>
  </si>
  <si>
    <t>741-1</t>
  </si>
  <si>
    <t>Rozvaděč Rvzt</t>
  </si>
  <si>
    <t>rozv. nástěnná 12 mod., požární odolnost EI30-DP1 CO S</t>
  </si>
  <si>
    <t>1559954324</t>
  </si>
  <si>
    <t>proudový chránič kombin. s jističem 20A</t>
  </si>
  <si>
    <t>1348410984</t>
  </si>
  <si>
    <t>pojistkový odpojovač PV10, 3x 20A</t>
  </si>
  <si>
    <t>-1854384829</t>
  </si>
  <si>
    <t>jistič 6A/3/B</t>
  </si>
  <si>
    <t>-839911927</t>
  </si>
  <si>
    <t>vypínač Z-S/3S-20A</t>
  </si>
  <si>
    <t>1625756737</t>
  </si>
  <si>
    <t>stykač 10A/2/230V</t>
  </si>
  <si>
    <t>-1198711876</t>
  </si>
  <si>
    <t>pojistka válcová, velikost 10x38, 20A gG, 230V AC</t>
  </si>
  <si>
    <t>1641991704</t>
  </si>
  <si>
    <t>materiál podružný</t>
  </si>
  <si>
    <t>kpl</t>
  </si>
  <si>
    <t>-1786153769</t>
  </si>
  <si>
    <t>Výroba rozvaděče</t>
  </si>
  <si>
    <t>1738037203</t>
  </si>
  <si>
    <t>741-2</t>
  </si>
  <si>
    <t>Materiál elektromontážní</t>
  </si>
  <si>
    <t>R010a</t>
  </si>
  <si>
    <t>kabel CYKY 3Jx1,5 (k VZT jednotkám)</t>
  </si>
  <si>
    <t>2042775192</t>
  </si>
  <si>
    <t>(22+17+28+22+11+15+33+26+29+23)*1,06</t>
  </si>
  <si>
    <t>11</t>
  </si>
  <si>
    <t>R010b</t>
  </si>
  <si>
    <t>kabel CYKY 3Jx1,5 (k dopojení nových svítidel nastavením na fasádě a stávajících ve třídách)</t>
  </si>
  <si>
    <t>-699738681</t>
  </si>
  <si>
    <t>(10*2+10*2+5*2+11*4)*1,06</t>
  </si>
  <si>
    <t>12</t>
  </si>
  <si>
    <t>kabel zvonkový 4x0,5</t>
  </si>
  <si>
    <t>103677156</t>
  </si>
  <si>
    <t>kabel CYKY 3Jx2,5 (k propojoní stáv. Rozvaděče R a nového Rvzt)</t>
  </si>
  <si>
    <t>-1050744272</t>
  </si>
  <si>
    <t>svorka zemnící ZSA16</t>
  </si>
  <si>
    <t>-627994178</t>
  </si>
  <si>
    <t>pásek Cu ke svorce</t>
  </si>
  <si>
    <t>-876947834</t>
  </si>
  <si>
    <t>elektroinstalační kanál* plastový 120x40 mm vč kotvícího materiálu a systémových doplňků *PVC: stupeň hořlavosti “B” (nesnadno hořlavý)</t>
  </si>
  <si>
    <t>2101392132</t>
  </si>
  <si>
    <t>elektroinstalační montážní lišta* plastová 60x40 mm vč kotvícího materiálu a systémových doplňků *PVC: stupeň hořlavosti “B” (nesnadno hořlavý)</t>
  </si>
  <si>
    <t>1196692100</t>
  </si>
  <si>
    <t>elektroinstalační montážní lišta* plastová 40x15 mm vč kotvícího materiálu a systémových doplňků *PVC: stupeň hořlavosti “B” (nesnadno hořlavý)</t>
  </si>
  <si>
    <t>1844872570</t>
  </si>
  <si>
    <t>elektroinstalační montážní lišta* plastová 24x22 mm vč kotvícího materiálu a systémových doplňků *PVC: stupeň hořlavosti “B” (nesnadno hořlavý)</t>
  </si>
  <si>
    <t>1956173368</t>
  </si>
  <si>
    <t>elektroinstalační montážní lišta* plastová 10x11 mm vč kotvícího materiálu a systémových doplňků *PVC: stupeň hořlavosti “B” (nesnadno hořlavý)</t>
  </si>
  <si>
    <t>1158742891</t>
  </si>
  <si>
    <t>el. přípojka na krabici KP, 16A, 230V,</t>
  </si>
  <si>
    <t>-1930525955</t>
  </si>
  <si>
    <t>svítidlo venkovní nástěnné s pohybovým čidlem a světelným zdrojem LED, příkon 1x9W, krytí min. IP 44_x000d_
1(A)+3(B)+1(C)+2(D)+3(E)</t>
  </si>
  <si>
    <t>-182074442</t>
  </si>
  <si>
    <t>lisovací Cu spojka pocínovaná pro propojení nových a stávajících vodičů vč. Izolační pásky</t>
  </si>
  <si>
    <t>1702288740</t>
  </si>
  <si>
    <t>10*3+2*3+10*3+1*4+10+5+11</t>
  </si>
  <si>
    <t>Zvonkové tablo do ZS</t>
  </si>
  <si>
    <t>802241727</t>
  </si>
  <si>
    <t>21-M</t>
  </si>
  <si>
    <t>Elektromontáže</t>
  </si>
  <si>
    <t>25</t>
  </si>
  <si>
    <t>kabel(-CYKY) uložený volně nebo pod omítkou do 3x2,5</t>
  </si>
  <si>
    <t>370627796</t>
  </si>
  <si>
    <t>kabel zvonkový uložený volně nebo pod omítkou do 4x1</t>
  </si>
  <si>
    <t>1691582550</t>
  </si>
  <si>
    <t>montáž zvonkového tabla</t>
  </si>
  <si>
    <t>1551434302</t>
  </si>
  <si>
    <t>ukončení kabelu smršťovací trubicí do 5x10</t>
  </si>
  <si>
    <t>1171056241</t>
  </si>
  <si>
    <t>ukončení v rozvaděči vč.zapojení vodiče do 2,5mm2</t>
  </si>
  <si>
    <t>-1357828678</t>
  </si>
  <si>
    <t>označovací štítek na kabel</t>
  </si>
  <si>
    <t>-1961102122</t>
  </si>
  <si>
    <t>montáž lisovací svorky vč. pásku</t>
  </si>
  <si>
    <t>-1192557005</t>
  </si>
  <si>
    <t>ekvipotenciátni svorkovnice</t>
  </si>
  <si>
    <t>-880640998</t>
  </si>
  <si>
    <t>montáž elektroinstalačního kanálu plastového do průřezu 5000 mm2</t>
  </si>
  <si>
    <t>1834100700</t>
  </si>
  <si>
    <t>montáž elektroinstalační lišty plastové do průřezu 1000 mm2</t>
  </si>
  <si>
    <t>1452774908</t>
  </si>
  <si>
    <t>rozvodnice do hmotnosti 30kg</t>
  </si>
  <si>
    <t>1689191926</t>
  </si>
  <si>
    <t>36</t>
  </si>
  <si>
    <t>demontáž zářivkových svítidel v místě nové VZT</t>
  </si>
  <si>
    <t>-307618314</t>
  </si>
  <si>
    <t>10+5+11</t>
  </si>
  <si>
    <t>zpětná montáž zářivkových svítidel</t>
  </si>
  <si>
    <t>-1338578737</t>
  </si>
  <si>
    <t>demontáž svítidel v exteriéru budovy, na fasádě nebo podhledu</t>
  </si>
  <si>
    <t>386253236</t>
  </si>
  <si>
    <t>montáž svítidla venkovního s LED zdrojem a pohyb. čidlem</t>
  </si>
  <si>
    <t>1506023885</t>
  </si>
  <si>
    <t>úklidové práce po instalaci a ekologická likvidace vzniklého odpadu</t>
  </si>
  <si>
    <t>415785070</t>
  </si>
  <si>
    <t>vybour.otvoru ve zdi/cihla/ do pr.60mm/tl.do 0,30m</t>
  </si>
  <si>
    <t>-1682381796</t>
  </si>
  <si>
    <t>zazdívka otvoru ve zdivu / cihla do 0,09m2 / tl.0,15m</t>
  </si>
  <si>
    <t>1744591662</t>
  </si>
  <si>
    <t>poplatek za recyklaci svítidla</t>
  </si>
  <si>
    <t>-487169590</t>
  </si>
  <si>
    <t>poplatek za recyklaci světelného zdroje</t>
  </si>
  <si>
    <t>-1425696112</t>
  </si>
  <si>
    <t>revize elektroinstalace</t>
  </si>
  <si>
    <t>598037802</t>
  </si>
  <si>
    <t>Materiál podružný pro elektroinstalaci mimo Rvzt</t>
  </si>
  <si>
    <t>826598486</t>
  </si>
  <si>
    <t>doprava dodávek</t>
  </si>
  <si>
    <t>-1165212531</t>
  </si>
  <si>
    <t>přesun dodávek</t>
  </si>
  <si>
    <t>1411642179</t>
  </si>
  <si>
    <t>PPV pro elektromontáže</t>
  </si>
  <si>
    <t>1512159057</t>
  </si>
  <si>
    <t>zařízení staveniště</t>
  </si>
  <si>
    <t>-845903433</t>
  </si>
  <si>
    <t>kompletační činnost</t>
  </si>
  <si>
    <t>1434895712</t>
  </si>
  <si>
    <t>mimostaveništní doprava</t>
  </si>
  <si>
    <t>-1740087530</t>
  </si>
  <si>
    <t>SO 02 - Bleskosvod</t>
  </si>
  <si>
    <t xml:space="preserve">    749 - Elektromontáže - ostatní práce a konstrukce</t>
  </si>
  <si>
    <t>749</t>
  </si>
  <si>
    <t>Elektromontáže - ostatní práce a konstrukce</t>
  </si>
  <si>
    <t>Jímač aktivního bleskosvodu</t>
  </si>
  <si>
    <t>-1974892171</t>
  </si>
  <si>
    <t>Teleskopický stožár nerez - 5 m</t>
  </si>
  <si>
    <t>1524286419</t>
  </si>
  <si>
    <t>Upevňovací sada ke krovu FeZn</t>
  </si>
  <si>
    <t>-1053775791</t>
  </si>
  <si>
    <t>Zavětrovací sada - nerez</t>
  </si>
  <si>
    <t>1931121563</t>
  </si>
  <si>
    <t>PV 15C - na hřebenáče</t>
  </si>
  <si>
    <t>1618767950</t>
  </si>
  <si>
    <t>PV 23 FeZn</t>
  </si>
  <si>
    <t>29663181</t>
  </si>
  <si>
    <t>SO - nerez</t>
  </si>
  <si>
    <t>479317536</t>
  </si>
  <si>
    <t>SS - nerez</t>
  </si>
  <si>
    <t>-1266778535</t>
  </si>
  <si>
    <t>SZ - trubková nerez</t>
  </si>
  <si>
    <t>182522348</t>
  </si>
  <si>
    <t>Hmožděnka do zateplení</t>
  </si>
  <si>
    <t>-2111779454</t>
  </si>
  <si>
    <t>Označení svodu - číslo</t>
  </si>
  <si>
    <t>-1492523104</t>
  </si>
  <si>
    <t>Označení svodu - výstražná tabulka</t>
  </si>
  <si>
    <t>-820029067</t>
  </si>
  <si>
    <t>Podložka guma - bílá</t>
  </si>
  <si>
    <t>996593300</t>
  </si>
  <si>
    <t>Ochranná trubka FeZn - 1,7 m</t>
  </si>
  <si>
    <t>408838256</t>
  </si>
  <si>
    <t>Zemnící tyč - 2m</t>
  </si>
  <si>
    <t>230008866</t>
  </si>
  <si>
    <t>Svorka P/D</t>
  </si>
  <si>
    <t>-1092998379</t>
  </si>
  <si>
    <t>Antikorozní nátěr</t>
  </si>
  <si>
    <t>1065341959</t>
  </si>
  <si>
    <t>FeZn pr. 8 mm</t>
  </si>
  <si>
    <t>229211484</t>
  </si>
  <si>
    <t>FeZn pr. 10 mm</t>
  </si>
  <si>
    <t>1511000941</t>
  </si>
  <si>
    <t>Montáž vodičů a souvisejících prvků systému, dl. 40-100 m</t>
  </si>
  <si>
    <t>-1003292573</t>
  </si>
  <si>
    <t>Montáž - sestrojení stožáru</t>
  </si>
  <si>
    <t>953209085</t>
  </si>
  <si>
    <t>Výkop+zásyp - nezpevněné plochy</t>
  </si>
  <si>
    <t>902510626</t>
  </si>
  <si>
    <t>Dopravné</t>
  </si>
  <si>
    <t>-1885614904</t>
  </si>
  <si>
    <t>Závazné stanovisko TIČR</t>
  </si>
  <si>
    <t>237614560</t>
  </si>
  <si>
    <t>Revize, měření, Vyhotovení RZ</t>
  </si>
  <si>
    <t>-1266929038</t>
  </si>
  <si>
    <t>SO 03 - Vzduchotechnika</t>
  </si>
  <si>
    <t>HSV - HSV</t>
  </si>
  <si>
    <t xml:space="preserve">      R001 - Zařízení č.1</t>
  </si>
  <si>
    <t xml:space="preserve">      R002 - Zařízení č.2</t>
  </si>
  <si>
    <t xml:space="preserve">      R003 - Zařízení č.3</t>
  </si>
  <si>
    <t xml:space="preserve">      R004 - Zařízení č.4</t>
  </si>
  <si>
    <t xml:space="preserve">      R005 - Zařízení č.5</t>
  </si>
  <si>
    <t xml:space="preserve">      R006 - Zařízení č.6</t>
  </si>
  <si>
    <t xml:space="preserve">      R007 - Zařízení č.7</t>
  </si>
  <si>
    <t xml:space="preserve">      R008 - Zařízení č.8</t>
  </si>
  <si>
    <t xml:space="preserve">      R009 - Zařízení č.9</t>
  </si>
  <si>
    <t>Zařízení č.1</t>
  </si>
  <si>
    <t>1.01</t>
  </si>
  <si>
    <t>Kompaktní vzduchotechnická jednotka, vč. příslušenství. _x000d_
Průtok 620 (m3/h) při Dpext = 100 (Pa)._x000d_
Rozměry: 1910x916x474 (mm)._x000d_
Hmotnost: max. 160 (kg)._x000d_
Další údaje viz technická dokumentace, která je nedílnou součástí výkazu výměr._x000d_
Údaje se mohou lišit podle typu VZT jednotky _x000d_
Regulace (součástí dodávky kompaktní VZT jednotky)</t>
  </si>
  <si>
    <t>-1618791072</t>
  </si>
  <si>
    <t>1.02a</t>
  </si>
  <si>
    <t>Protidešťová žaluzie se síťkou proti hmyzu, čistá průtočná plocha min. 0,043 (m2)</t>
  </si>
  <si>
    <t>-1853623442</t>
  </si>
  <si>
    <t>1.02b</t>
  </si>
  <si>
    <t>Přechod fasádní, Ø 250 x rozměr, odpovídající protidešťové žaluzii</t>
  </si>
  <si>
    <t>2134257361</t>
  </si>
  <si>
    <t>1.03a</t>
  </si>
  <si>
    <t>Nástavec na usměrnění proudu odváděného vzduchu se síťkou proti hmyzu</t>
  </si>
  <si>
    <t>1929061827</t>
  </si>
  <si>
    <t>1.03b</t>
  </si>
  <si>
    <t>Přechod fasádní, Ø 250 x rozměr, odpovídající čisté průtočné ploše</t>
  </si>
  <si>
    <t>920114700</t>
  </si>
  <si>
    <t>1.10a</t>
  </si>
  <si>
    <t>Kruhové potrubí pozink Ø 250 (mm)</t>
  </si>
  <si>
    <t>1804940376</t>
  </si>
  <si>
    <t>1.10b</t>
  </si>
  <si>
    <t>Oblouk 90°, Ø 250 (mm)</t>
  </si>
  <si>
    <t>1995328556</t>
  </si>
  <si>
    <t>1.10c</t>
  </si>
  <si>
    <t xml:space="preserve">Protipožární izolace, tl. min. 100 (mm) </t>
  </si>
  <si>
    <t>-1210451633</t>
  </si>
  <si>
    <t>1.11</t>
  </si>
  <si>
    <t xml:space="preserve">Potrubí plastové pro odvod kondenzátu </t>
  </si>
  <si>
    <t>137454550</t>
  </si>
  <si>
    <t>Zařízení č.2</t>
  </si>
  <si>
    <t>2.01</t>
  </si>
  <si>
    <t xml:space="preserve">Kompaktní vzduchotechnická jednotka, vč. příslušenství. _x000d_
Průtok 315 (m3/h) při Dpext = 100 (Pa)._x000d_
Rozměry: 1600x779x439 (mm)._x000d_
Hmotnost: max. 110 (kg)._x000d_
Další údaje viz technická dokumentace, která je nedílnou součástí výkazu výměr._x000d_
Údaje se mohou lišit podle typu VZT jednotky_x000d_
Regulace (součástí dodávky kompaktní VZT jednotky) </t>
  </si>
  <si>
    <t>-87567033</t>
  </si>
  <si>
    <t>2.02a</t>
  </si>
  <si>
    <t>Protidešťová žaluzie se síťkou proti hmyzu, čistá průtočná plocha min. 0,082 (m2)</t>
  </si>
  <si>
    <t>893502475</t>
  </si>
  <si>
    <t>2.02b</t>
  </si>
  <si>
    <t>Přechod fasádní, Ø 315 x rozměr, odpovídající protidešťové žaluzii</t>
  </si>
  <si>
    <t>-778352081</t>
  </si>
  <si>
    <t>2.03a</t>
  </si>
  <si>
    <t>-1345572962</t>
  </si>
  <si>
    <t>2.03b</t>
  </si>
  <si>
    <t>Přechod fasádní, Ø 315 x rozměr, odpovídající čisté průtočné ploše</t>
  </si>
  <si>
    <t>-996082056</t>
  </si>
  <si>
    <t>2.10a</t>
  </si>
  <si>
    <t>Kruhové potrubí pozink Ø 315 (mm)</t>
  </si>
  <si>
    <t>-291324410</t>
  </si>
  <si>
    <t>2.10b</t>
  </si>
  <si>
    <t>Oblouk 90°, Ø 315 (mm)</t>
  </si>
  <si>
    <t>1747193951</t>
  </si>
  <si>
    <t>2.10c</t>
  </si>
  <si>
    <t>Oblouk 30°, Ø 315 (mm)</t>
  </si>
  <si>
    <t>1054079913</t>
  </si>
  <si>
    <t>2.10d</t>
  </si>
  <si>
    <t>-1247973969</t>
  </si>
  <si>
    <t>2.11</t>
  </si>
  <si>
    <t>-2053589724</t>
  </si>
  <si>
    <t>Zařízení č.3</t>
  </si>
  <si>
    <t>3.01</t>
  </si>
  <si>
    <t>Kompaktní vzduchotechnická jednotka, vč. příslušenství. _x000d_
Průtok 315 (m3/h) při Dpext = 50 (Pa)._x000d_
Rozměry: 1600x779x439 (mm)._x000d_
Hmotnost: max. 110 (kg)._x000d_
Další údaje viz technická dokumentace, která je nedílnou součástí výkazu výměr._x000d_
Údaje se mohou lišit podle typu VZT jednotky _x000d_
Regulace (součástí dodávky kompaktní VZT jednotky)</t>
  </si>
  <si>
    <t>1519917355</t>
  </si>
  <si>
    <t>3.02</t>
  </si>
  <si>
    <t>Protidešťová stříška se síťkou proti hmyzu Ø 250 (mm)</t>
  </si>
  <si>
    <t>1009295140</t>
  </si>
  <si>
    <t>3.03</t>
  </si>
  <si>
    <t>Nástavec na usměrnění proudu odváděného vzduchu se síťkou proti hmyzu Ø 250 (mm)</t>
  </si>
  <si>
    <t>-308453231</t>
  </si>
  <si>
    <t>3.04a</t>
  </si>
  <si>
    <t>-687301202</t>
  </si>
  <si>
    <t>3.04b</t>
  </si>
  <si>
    <t>-1385689921</t>
  </si>
  <si>
    <t>3.04c</t>
  </si>
  <si>
    <t>958385647</t>
  </si>
  <si>
    <t>3.05</t>
  </si>
  <si>
    <t>1725904402</t>
  </si>
  <si>
    <t>Zařízení č.4</t>
  </si>
  <si>
    <t>4.01</t>
  </si>
  <si>
    <t>Kompaktní vzduchotechnická jednotka, vč. příslušenství. _x000d_
Průtok 198 (m3/h) při Dpext = 80 (Pa)._x000d_
Rozměry: 1274x578x333 (mm)._x000d_
Hmotnost: max. 50 (kg)._x000d_
Další údaje viz technická dokumentace, která je nedílnou součástí výkazu výměr._x000d_
Údaje se mohou lišit podle typu VZT jednotky _x000d_
Regulace (součástí dodávky kompaktní VZT jednotky)</t>
  </si>
  <si>
    <t>1575718656</t>
  </si>
  <si>
    <t>4.02</t>
  </si>
  <si>
    <t>Protidešťová stříška se síťkou proti hmyzu Ø 200 (mm)</t>
  </si>
  <si>
    <t>2026787870</t>
  </si>
  <si>
    <t>4.03</t>
  </si>
  <si>
    <t>Nástavec na usměrnění proudu odváděného vzduchu se síťkou proti hmyzu Ø 200 (mm)</t>
  </si>
  <si>
    <t>-1249533720</t>
  </si>
  <si>
    <t>4.10a</t>
  </si>
  <si>
    <t>Kruhové potrubí pozink Ø 200 (mm)</t>
  </si>
  <si>
    <t>-1325448318</t>
  </si>
  <si>
    <t>4.10b</t>
  </si>
  <si>
    <t>Oblouk 90°, Ø 200 (mm)</t>
  </si>
  <si>
    <t>-143811921</t>
  </si>
  <si>
    <t>4.10c</t>
  </si>
  <si>
    <t>Oblouk 30°, Ø 200 (mm)</t>
  </si>
  <si>
    <t>-2083050720</t>
  </si>
  <si>
    <t>4.10d</t>
  </si>
  <si>
    <t>-1031803765</t>
  </si>
  <si>
    <t>4.11</t>
  </si>
  <si>
    <t>Potrubí plastové pro odvod kondenzátu</t>
  </si>
  <si>
    <t>905754294</t>
  </si>
  <si>
    <t>Zařízení č.5</t>
  </si>
  <si>
    <t>5.01</t>
  </si>
  <si>
    <t>Kompaktní vzduchotechnická jednotka, vč. příslušenství. _x000d_
Průtok 198 (m3/h) při Dpext = 50 (Pa)._x000d_
Rozměry: 1274x578x333 (mm)._x000d_
Hmotnost: max. 50 (kg)._x000d_
Další údaje viz technická dokumentace, která je nedílnou součástí výkazu výměr._x000d_
Údaje se mohou lišit podle typu VZT jednotky _x000d_
Regulace (součástí dodávky kompaktní VZT jednotky)</t>
  </si>
  <si>
    <t>-1715879620</t>
  </si>
  <si>
    <t>5.02</t>
  </si>
  <si>
    <t>-1433306426</t>
  </si>
  <si>
    <t>5.03</t>
  </si>
  <si>
    <t>-1408418617</t>
  </si>
  <si>
    <t>5.04a</t>
  </si>
  <si>
    <t>664137642</t>
  </si>
  <si>
    <t>5.04b</t>
  </si>
  <si>
    <t>1247934490</t>
  </si>
  <si>
    <t>5.04c</t>
  </si>
  <si>
    <t>-1658819883</t>
  </si>
  <si>
    <t>5.05</t>
  </si>
  <si>
    <t>-1340829834</t>
  </si>
  <si>
    <t>Zařízení č.6</t>
  </si>
  <si>
    <t>6.01</t>
  </si>
  <si>
    <t>-832769808</t>
  </si>
  <si>
    <t>6.02</t>
  </si>
  <si>
    <t>-1282956945</t>
  </si>
  <si>
    <t>6.03</t>
  </si>
  <si>
    <t>510981631</t>
  </si>
  <si>
    <t>6.04a</t>
  </si>
  <si>
    <t>1250540141</t>
  </si>
  <si>
    <t>6.04b</t>
  </si>
  <si>
    <t>-2049900518</t>
  </si>
  <si>
    <t>6.04c</t>
  </si>
  <si>
    <t>-1259733387</t>
  </si>
  <si>
    <t>6.05</t>
  </si>
  <si>
    <t>-1235377521</t>
  </si>
  <si>
    <t>Zařízení č.7</t>
  </si>
  <si>
    <t>7.01</t>
  </si>
  <si>
    <t>-1055155864</t>
  </si>
  <si>
    <t>7.02</t>
  </si>
  <si>
    <t>276326326</t>
  </si>
  <si>
    <t>7.03</t>
  </si>
  <si>
    <t>1399666565</t>
  </si>
  <si>
    <t>7.04a</t>
  </si>
  <si>
    <t>258445929</t>
  </si>
  <si>
    <t>7.04b</t>
  </si>
  <si>
    <t>1387411667</t>
  </si>
  <si>
    <t>7.04c</t>
  </si>
  <si>
    <t>-367678826</t>
  </si>
  <si>
    <t>7.05</t>
  </si>
  <si>
    <t>Potrubí plastové pro odvod kondenzátu (vedeno svisle do 1.NP)</t>
  </si>
  <si>
    <t>-215451670</t>
  </si>
  <si>
    <t>Zařízení č.8</t>
  </si>
  <si>
    <t>8.01a;b</t>
  </si>
  <si>
    <t>Kompaktní vzduchotechnická jednotka, vč. příslušenství. _x000d_
Průtok 158 (m3/h) při Dpext = 50 (Pa)._x000d_
Rozměry: 1274x578x333 (mm)._x000d_
Hmotnost: max. 50 (kg)._x000d_
Další údaje viz technická dokumentace, která je nedílnou součástí výkazu výměr._x000d_
Údaje se mohou lišit podle typu VZT jednotky _x000d_
Regulace (součástí dodávky kompaktní VZT jednotky)</t>
  </si>
  <si>
    <t>2046885933</t>
  </si>
  <si>
    <t>8.02</t>
  </si>
  <si>
    <t>-1794357792</t>
  </si>
  <si>
    <t>8.03a</t>
  </si>
  <si>
    <t>1819464526</t>
  </si>
  <si>
    <t>8.03b</t>
  </si>
  <si>
    <t>-614176612</t>
  </si>
  <si>
    <t>8.03c</t>
  </si>
  <si>
    <t>-1057111059</t>
  </si>
  <si>
    <t>8.4</t>
  </si>
  <si>
    <t>94793948</t>
  </si>
  <si>
    <t>Zařízení č.9</t>
  </si>
  <si>
    <t>9.01</t>
  </si>
  <si>
    <t>1032074572</t>
  </si>
  <si>
    <t>9.02</t>
  </si>
  <si>
    <t>756938255</t>
  </si>
  <si>
    <t>9.03a</t>
  </si>
  <si>
    <t>2000170286</t>
  </si>
  <si>
    <t>9.03b</t>
  </si>
  <si>
    <t>1717286344</t>
  </si>
  <si>
    <t>9.03c</t>
  </si>
  <si>
    <t>1251217962</t>
  </si>
  <si>
    <t>9.04</t>
  </si>
  <si>
    <t>591413704</t>
  </si>
  <si>
    <t>0.01</t>
  </si>
  <si>
    <t>Zaškolení budoucího provozovatele</t>
  </si>
  <si>
    <t>270799995</t>
  </si>
  <si>
    <t>SO 04 - Záchytný systém</t>
  </si>
  <si>
    <t>N00 - Záchytný systém</t>
  </si>
  <si>
    <t xml:space="preserve">    N01 - Nepojmenovaný díl</t>
  </si>
  <si>
    <t>N00</t>
  </si>
  <si>
    <t>N01</t>
  </si>
  <si>
    <t>Nepojmenovaný díl</t>
  </si>
  <si>
    <t>U1-nerezový kotvící bod pro dřevěné nosníky, délka 600 mm. Bod se skládá z úhelníku a sloupku průměru 16 mm. Instalace pomocí dvou nerezových závitových tyčí uložených do předvrtaných otvorů a zakontrovaných matkami. Pro dřevěné nosníky min. 100x120 mm.</t>
  </si>
  <si>
    <t>668108665</t>
  </si>
  <si>
    <t>U2-nerezový kotvící bod pro dřevěné nosníky, délka 500 mm. Bod se skládá z úhelníku a sloupku průměru 16 mm. Instalace pomocí dvou nerezových závitových tyčí uložených do předvrtaných otvorů a zakontrovaných matkami. Pro dřevěné nosníky min. 100x120 mm.</t>
  </si>
  <si>
    <t>185845701</t>
  </si>
  <si>
    <t>U3-nerezový kotvící bod pro dřevěné nosníky, délka 400 mm. Bod se skládá z úhelníku a sloupku průměru 16 mm. Instalace pomocí dvou nerezových závitových tyčí uložených do předvrtaných otvorů a zakontrovaných matkami. Pro dřevěné nosníky min. 100x120 mm.</t>
  </si>
  <si>
    <t>-89674990</t>
  </si>
  <si>
    <t>Montáž záchytného systému firmou realizující střešní pláště</t>
  </si>
  <si>
    <t>1495290592</t>
  </si>
  <si>
    <t>Revize a předání do užívání</t>
  </si>
  <si>
    <t>-960131778</t>
  </si>
  <si>
    <t>SO 05 - Neuznatelné náklady</t>
  </si>
  <si>
    <t>NEU - Neuznatelné náklady</t>
  </si>
  <si>
    <t>NEU</t>
  </si>
  <si>
    <t>R071n</t>
  </si>
  <si>
    <t>-1574581596</t>
  </si>
  <si>
    <t>R202n</t>
  </si>
  <si>
    <t>-1335692845</t>
  </si>
  <si>
    <t>23,533*1,1</t>
  </si>
  <si>
    <t>R203n</t>
  </si>
  <si>
    <t>1900046561</t>
  </si>
  <si>
    <t>R204n</t>
  </si>
  <si>
    <t>215848981</t>
  </si>
  <si>
    <t>R205n</t>
  </si>
  <si>
    <t>1030965561</t>
  </si>
  <si>
    <t>R213n</t>
  </si>
  <si>
    <t>1568296643</t>
  </si>
  <si>
    <t>4,729</t>
  </si>
  <si>
    <t>23,533</t>
  </si>
  <si>
    <t>R214n</t>
  </si>
  <si>
    <t>297295628</t>
  </si>
  <si>
    <t>R216n</t>
  </si>
  <si>
    <t>-756936063</t>
  </si>
  <si>
    <t>R243n</t>
  </si>
  <si>
    <t>1453006030</t>
  </si>
  <si>
    <t>R244n</t>
  </si>
  <si>
    <t>-1016757801</t>
  </si>
  <si>
    <t>R307n</t>
  </si>
  <si>
    <t>329384496</t>
  </si>
  <si>
    <t>4,2*1,345-0,78*1,18</t>
  </si>
  <si>
    <t>23,3*1,01</t>
  </si>
  <si>
    <t>R308n</t>
  </si>
  <si>
    <t>-1320836479</t>
  </si>
  <si>
    <t>R309n</t>
  </si>
  <si>
    <t>-609302551</t>
  </si>
  <si>
    <t>R310n</t>
  </si>
  <si>
    <t>-1131102328</t>
  </si>
  <si>
    <t>4,729*1,1</t>
  </si>
  <si>
    <t>R366n</t>
  </si>
  <si>
    <t>-2114378560</t>
  </si>
  <si>
    <t>R367n</t>
  </si>
  <si>
    <t>1335710781</t>
  </si>
  <si>
    <t>R368n</t>
  </si>
  <si>
    <t>-1630011479</t>
  </si>
  <si>
    <t>4,729*1,4</t>
  </si>
  <si>
    <t>R383n</t>
  </si>
  <si>
    <t>-2106987295</t>
  </si>
  <si>
    <t>R384n</t>
  </si>
  <si>
    <t>1998893368</t>
  </si>
  <si>
    <t>R385n</t>
  </si>
  <si>
    <t>-1874792038</t>
  </si>
  <si>
    <t>R609</t>
  </si>
  <si>
    <t>Přesun hmot pro položky dílu Neuznatelné náklady</t>
  </si>
  <si>
    <t>2077709791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</si>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</sst>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4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6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6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5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19" fillId="4" borderId="8" xfId="0" applyFont="1" applyFill="1" applyBorder="1" applyAlignment="1" applyProtection="1">
      <alignment horizontal="center" vertical="center"/>
    </xf>
    <xf numFmtId="0" fontId="19" fillId="4" borderId="8" xfId="0" applyFont="1" applyFill="1" applyBorder="1" applyAlignment="1" applyProtection="1">
      <alignment horizontal="right" vertical="center"/>
    </xf>
    <xf numFmtId="0" fontId="19" fillId="4" borderId="9" xfId="0" applyFont="1" applyFill="1" applyBorder="1" applyAlignment="1" applyProtection="1">
      <alignment horizontal="center" vertical="center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18" fillId="0" borderId="15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6" fillId="0" borderId="15" xfId="0" applyNumberFormat="1" applyFont="1" applyBorder="1" applyAlignment="1" applyProtection="1">
      <alignment vertical="center"/>
    </xf>
    <xf numFmtId="4" fontId="26" fillId="0" borderId="0" xfId="0" applyNumberFormat="1" applyFont="1" applyBorder="1" applyAlignment="1" applyProtection="1">
      <alignment vertical="center"/>
    </xf>
    <xf numFmtId="166" fontId="26" fillId="0" borderId="0" xfId="0" applyNumberFormat="1" applyFont="1" applyBorder="1" applyAlignment="1" applyProtection="1">
      <alignment vertical="center"/>
    </xf>
    <xf numFmtId="4" fontId="26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166" fontId="26" fillId="0" borderId="21" xfId="0" applyNumberFormat="1" applyFont="1" applyBorder="1" applyAlignment="1" applyProtection="1">
      <alignment vertical="center"/>
    </xf>
    <xf numFmtId="4" fontId="26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21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/>
    <xf numFmtId="166" fontId="28" fillId="0" borderId="13" xfId="0" applyNumberFormat="1" applyFont="1" applyBorder="1" applyAlignment="1" applyProtection="1"/>
    <xf numFmtId="166" fontId="28" fillId="0" borderId="14" xfId="0" applyNumberFormat="1" applyFont="1" applyBorder="1" applyAlignment="1" applyProtection="1"/>
    <xf numFmtId="4" fontId="17" fillId="0" borderId="0" xfId="0" applyNumberFormat="1" applyFont="1" applyAlignment="1">
      <alignment vertical="center"/>
    </xf>
    <xf numFmtId="0" fontId="7" fillId="0" borderId="4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4" xfId="0" applyFont="1" applyBorder="1" applyAlignment="1"/>
    <xf numFmtId="0" fontId="7" fillId="0" borderId="15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6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29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30" fillId="0" borderId="23" xfId="0" applyFont="1" applyBorder="1" applyAlignment="1" applyProtection="1">
      <alignment horizontal="center" vertical="center"/>
    </xf>
    <xf numFmtId="49" fontId="30" fillId="0" borderId="23" xfId="0" applyNumberFormat="1" applyFont="1" applyBorder="1" applyAlignment="1" applyProtection="1">
      <alignment horizontal="left" vertical="center" wrapText="1"/>
    </xf>
    <xf numFmtId="0" fontId="30" fillId="0" borderId="23" xfId="0" applyFont="1" applyBorder="1" applyAlignment="1" applyProtection="1">
      <alignment horizontal="left" vertical="center" wrapText="1"/>
    </xf>
    <xf numFmtId="0" fontId="30" fillId="0" borderId="23" xfId="0" applyFont="1" applyBorder="1" applyAlignment="1" applyProtection="1">
      <alignment horizontal="center" vertical="center" wrapText="1"/>
    </xf>
    <xf numFmtId="167" fontId="30" fillId="0" borderId="23" xfId="0" applyNumberFormat="1" applyFont="1" applyBorder="1" applyAlignment="1" applyProtection="1">
      <alignment vertical="center"/>
    </xf>
    <xf numFmtId="4" fontId="30" fillId="2" borderId="23" xfId="0" applyNumberFormat="1" applyFont="1" applyFill="1" applyBorder="1" applyAlignment="1" applyProtection="1">
      <alignment vertical="center"/>
      <protection locked="0"/>
    </xf>
    <xf numFmtId="4" fontId="30" fillId="0" borderId="23" xfId="0" applyNumberFormat="1" applyFont="1" applyBorder="1" applyAlignment="1" applyProtection="1">
      <alignment vertical="center"/>
    </xf>
    <xf numFmtId="0" fontId="30" fillId="0" borderId="4" xfId="0" applyFont="1" applyBorder="1" applyAlignment="1">
      <alignment vertical="center"/>
    </xf>
    <xf numFmtId="0" fontId="30" fillId="2" borderId="15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31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167" fontId="0" fillId="2" borderId="23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center" vertical="center"/>
    </xf>
    <xf numFmtId="166" fontId="1" fillId="0" borderId="21" xfId="0" applyNumberFormat="1" applyFont="1" applyBorder="1" applyAlignment="1" applyProtection="1">
      <alignment vertical="center"/>
    </xf>
    <xf numFmtId="166" fontId="1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27" xfId="0" applyFont="1" applyBorder="1" applyAlignment="1">
      <alignment vertical="center" wrapText="1"/>
    </xf>
    <xf numFmtId="0" fontId="34" fillId="0" borderId="29" xfId="0" applyFont="1" applyBorder="1" applyAlignment="1">
      <alignment horizontal="left" wrapText="1"/>
    </xf>
    <xf numFmtId="0" fontId="32" fillId="0" borderId="28" xfId="0" applyFont="1" applyBorder="1" applyAlignment="1">
      <alignment vertical="center" wrapText="1"/>
    </xf>
    <xf numFmtId="0" fontId="34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27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35" fillId="0" borderId="1" xfId="0" applyFont="1" applyBorder="1" applyAlignment="1">
      <alignment horizontal="left" vertical="center"/>
    </xf>
    <xf numFmtId="0" fontId="35" fillId="0" borderId="1" xfId="0" applyFont="1" applyBorder="1" applyAlignment="1">
      <alignment vertical="center"/>
    </xf>
    <xf numFmtId="49" fontId="35" fillId="0" borderId="1" xfId="0" applyNumberFormat="1" applyFont="1" applyBorder="1" applyAlignment="1">
      <alignment horizontal="left" vertical="center" wrapText="1"/>
    </xf>
    <xf numFmtId="49" fontId="35" fillId="0" borderId="1" xfId="0" applyNumberFormat="1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2" fillId="0" borderId="31" xfId="0" applyFont="1" applyBorder="1" applyAlignment="1">
      <alignment vertical="center" wrapText="1"/>
    </xf>
    <xf numFmtId="0" fontId="32" fillId="0" borderId="1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1" xfId="0" applyFont="1" applyBorder="1" applyAlignment="1">
      <alignment horizontal="center" vertical="center"/>
    </xf>
    <xf numFmtId="0" fontId="35" fillId="0" borderId="27" xfId="0" applyFont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center" vertical="center"/>
    </xf>
    <xf numFmtId="0" fontId="32" fillId="0" borderId="30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31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2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2" fillId="0" borderId="28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7" fillId="0" borderId="28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 wrapText="1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center" vertical="top"/>
    </xf>
    <xf numFmtId="0" fontId="35" fillId="0" borderId="30" xfId="0" applyFont="1" applyBorder="1" applyAlignment="1">
      <alignment horizontal="left" vertical="center"/>
    </xf>
    <xf numFmtId="0" fontId="35" fillId="0" borderId="31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34" fillId="0" borderId="1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35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7" fillId="0" borderId="29" xfId="0" applyFont="1" applyBorder="1" applyAlignment="1"/>
    <xf numFmtId="0" fontId="32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left" vertical="top"/>
    </xf>
    <xf numFmtId="0" fontId="32" fillId="0" borderId="30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theme" Target="theme/theme1.xml" /><Relationship Id="rId11" Type="http://schemas.openxmlformats.org/officeDocument/2006/relationships/calcChain" Target="calcChain.xml" /><Relationship Id="rId12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ht="36.96" customHeight="1">
      <c r="AR2"/>
      <c r="BS2" s="15" t="s">
        <v>6</v>
      </c>
      <c r="BT2" s="15" t="s">
        <v>7</v>
      </c>
    </row>
    <row r="3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ht="24.96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ht="36.96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19</v>
      </c>
      <c r="AO7" s="20"/>
      <c r="AP7" s="20"/>
      <c r="AQ7" s="20"/>
      <c r="AR7" s="18"/>
      <c r="BE7" s="29"/>
      <c r="BS7" s="15" t="s">
        <v>6</v>
      </c>
    </row>
    <row r="8" ht="12" customHeight="1">
      <c r="B8" s="19"/>
      <c r="C8" s="20"/>
      <c r="D8" s="30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23</v>
      </c>
      <c r="AL8" s="20"/>
      <c r="AM8" s="20"/>
      <c r="AN8" s="31" t="s">
        <v>24</v>
      </c>
      <c r="AO8" s="20"/>
      <c r="AP8" s="20"/>
      <c r="AQ8" s="20"/>
      <c r="AR8" s="18"/>
      <c r="BE8" s="29"/>
      <c r="BS8" s="15" t="s">
        <v>6</v>
      </c>
    </row>
    <row r="9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ht="12" customHeight="1">
      <c r="B10" s="19"/>
      <c r="C10" s="20"/>
      <c r="D10" s="30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26</v>
      </c>
      <c r="AL10" s="20"/>
      <c r="AM10" s="20"/>
      <c r="AN10" s="25" t="s">
        <v>19</v>
      </c>
      <c r="AO10" s="20"/>
      <c r="AP10" s="20"/>
      <c r="AQ10" s="20"/>
      <c r="AR10" s="18"/>
      <c r="BE10" s="29"/>
      <c r="BS10" s="15" t="s">
        <v>6</v>
      </c>
    </row>
    <row r="11" ht="18.48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19</v>
      </c>
      <c r="AO11" s="20"/>
      <c r="AP11" s="20"/>
      <c r="AQ11" s="20"/>
      <c r="AR11" s="18"/>
      <c r="BE11" s="29"/>
      <c r="BS11" s="15" t="s">
        <v>6</v>
      </c>
    </row>
    <row r="12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26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26</v>
      </c>
      <c r="AL16" s="20"/>
      <c r="AM16" s="20"/>
      <c r="AN16" s="25" t="s">
        <v>19</v>
      </c>
      <c r="AO16" s="20"/>
      <c r="AP16" s="20"/>
      <c r="AQ16" s="20"/>
      <c r="AR16" s="18"/>
      <c r="BE16" s="29"/>
      <c r="BS16" s="15" t="s">
        <v>4</v>
      </c>
    </row>
    <row r="17" ht="18.48" customHeight="1">
      <c r="B17" s="19"/>
      <c r="C17" s="20"/>
      <c r="D17" s="20"/>
      <c r="E17" s="25" t="s">
        <v>22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19</v>
      </c>
      <c r="AO17" s="20"/>
      <c r="AP17" s="20"/>
      <c r="AQ17" s="20"/>
      <c r="AR17" s="18"/>
      <c r="BE17" s="29"/>
      <c r="BS17" s="15" t="s">
        <v>31</v>
      </c>
    </row>
    <row r="18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26</v>
      </c>
      <c r="AL19" s="20"/>
      <c r="AM19" s="20"/>
      <c r="AN19" s="25" t="s">
        <v>19</v>
      </c>
      <c r="AO19" s="20"/>
      <c r="AP19" s="20"/>
      <c r="AQ19" s="20"/>
      <c r="AR19" s="18"/>
      <c r="BE19" s="29"/>
      <c r="BS19" s="15" t="s">
        <v>6</v>
      </c>
    </row>
    <row r="20" ht="18.48" customHeight="1">
      <c r="B20" s="19"/>
      <c r="C20" s="20"/>
      <c r="D20" s="20"/>
      <c r="E20" s="25" t="s">
        <v>33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19</v>
      </c>
      <c r="AO20" s="20"/>
      <c r="AP20" s="20"/>
      <c r="AQ20" s="20"/>
      <c r="AR20" s="18"/>
      <c r="BE20" s="29"/>
      <c r="BS20" s="15" t="s">
        <v>4</v>
      </c>
    </row>
    <row r="2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ht="12" customHeight="1">
      <c r="B22" s="19"/>
      <c r="C22" s="20"/>
      <c r="D22" s="30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ht="45" customHeight="1">
      <c r="B23" s="19"/>
      <c r="C23" s="20"/>
      <c r="D23" s="20"/>
      <c r="E23" s="34" t="s">
        <v>35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1" customFormat="1" ht="25.92" customHeight="1"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ROUND(AG54,2)</f>
        <v>0</v>
      </c>
      <c r="AL26" s="39"/>
      <c r="AM26" s="39"/>
      <c r="AN26" s="39"/>
      <c r="AO26" s="39"/>
      <c r="AP26" s="37"/>
      <c r="AQ26" s="37"/>
      <c r="AR26" s="41"/>
      <c r="BE26" s="29"/>
    </row>
    <row r="27" s="1" customFormat="1" ht="6.96" customHeight="1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9"/>
    </row>
    <row r="28" s="1" customForma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9"/>
    </row>
    <row r="29" s="2" customFormat="1" ht="14.4" customHeight="1">
      <c r="B29" s="43"/>
      <c r="C29" s="44"/>
      <c r="D29" s="30" t="s">
        <v>40</v>
      </c>
      <c r="E29" s="44"/>
      <c r="F29" s="30" t="s">
        <v>41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ROUND(AZ54,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ROUND(AV54, 2)</f>
        <v>0</v>
      </c>
      <c r="AL29" s="44"/>
      <c r="AM29" s="44"/>
      <c r="AN29" s="44"/>
      <c r="AO29" s="44"/>
      <c r="AP29" s="44"/>
      <c r="AQ29" s="44"/>
      <c r="AR29" s="47"/>
      <c r="BE29" s="29"/>
    </row>
    <row r="30" s="2" customFormat="1" ht="14.4" customHeight="1">
      <c r="B30" s="43"/>
      <c r="C30" s="44"/>
      <c r="D30" s="44"/>
      <c r="E30" s="44"/>
      <c r="F30" s="30" t="s">
        <v>42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ROUND(BA54,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ROUND(AW54, 2)</f>
        <v>0</v>
      </c>
      <c r="AL30" s="44"/>
      <c r="AM30" s="44"/>
      <c r="AN30" s="44"/>
      <c r="AO30" s="44"/>
      <c r="AP30" s="44"/>
      <c r="AQ30" s="44"/>
      <c r="AR30" s="47"/>
      <c r="BE30" s="29"/>
    </row>
    <row r="31" hidden="1" s="2" customFormat="1" ht="14.4" customHeight="1">
      <c r="B31" s="43"/>
      <c r="C31" s="44"/>
      <c r="D31" s="44"/>
      <c r="E31" s="44"/>
      <c r="F31" s="30" t="s">
        <v>43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ROUND(BB54,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29"/>
    </row>
    <row r="32" hidden="1" s="2" customFormat="1" ht="14.4" customHeight="1">
      <c r="B32" s="43"/>
      <c r="C32" s="44"/>
      <c r="D32" s="44"/>
      <c r="E32" s="44"/>
      <c r="F32" s="30" t="s">
        <v>44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ROUND(BC54,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29"/>
    </row>
    <row r="33" hidden="1" s="2" customFormat="1" ht="14.4" customHeight="1">
      <c r="B33" s="43"/>
      <c r="C33" s="44"/>
      <c r="D33" s="44"/>
      <c r="E33" s="44"/>
      <c r="F33" s="30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ROUND(BD54,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</row>
    <row r="34" s="1" customFormat="1" ht="6.96" customHeight="1"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="1" customFormat="1" ht="25.92" customHeight="1">
      <c r="B35" s="36"/>
      <c r="C35" s="48"/>
      <c r="D35" s="49" t="s">
        <v>46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47</v>
      </c>
      <c r="U35" s="50"/>
      <c r="V35" s="50"/>
      <c r="W35" s="50"/>
      <c r="X35" s="52" t="s">
        <v>48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41"/>
    </row>
    <row r="36" s="1" customFormat="1" ht="6.96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="1" customFormat="1" ht="6.96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41"/>
    </row>
    <row r="41" s="1" customFormat="1" ht="6.96" customHeight="1"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41"/>
    </row>
    <row r="42" s="1" customFormat="1" ht="24.96" customHeight="1">
      <c r="B42" s="36"/>
      <c r="C42" s="21" t="s">
        <v>49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="1" customFormat="1" ht="6.96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="1" customFormat="1" ht="12" customHeight="1">
      <c r="B44" s="36"/>
      <c r="C44" s="30" t="s">
        <v>13</v>
      </c>
      <c r="D44" s="37"/>
      <c r="E44" s="37"/>
      <c r="F44" s="37"/>
      <c r="G44" s="37"/>
      <c r="H44" s="37"/>
      <c r="I44" s="37"/>
      <c r="J44" s="37"/>
      <c r="K44" s="37"/>
      <c r="L44" s="37" t="str">
        <f>K5</f>
        <v>15/2016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="3" customFormat="1" ht="36.96" customHeight="1">
      <c r="B45" s="59"/>
      <c r="C45" s="60" t="s">
        <v>16</v>
      </c>
      <c r="D45" s="61"/>
      <c r="E45" s="61"/>
      <c r="F45" s="61"/>
      <c r="G45" s="61"/>
      <c r="H45" s="61"/>
      <c r="I45" s="61"/>
      <c r="J45" s="61"/>
      <c r="K45" s="61"/>
      <c r="L45" s="62" t="str">
        <f>K6</f>
        <v>Revize č.2-Aktualizace projektu snížení energetické náročnosti budovy ZŠ, MŠs a PrŠ Jesenice, okr. Rakovník</v>
      </c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3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="1" customFormat="1" ht="12" customHeight="1"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64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65" t="str">
        <f>IF(AN8= "","",AN8)</f>
        <v>23. 10. 2018</v>
      </c>
      <c r="AN47" s="65"/>
      <c r="AO47" s="37"/>
      <c r="AP47" s="37"/>
      <c r="AQ47" s="37"/>
      <c r="AR47" s="41"/>
    </row>
    <row r="48" s="1" customFormat="1" ht="6.96" customHeight="1"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="1" customFormat="1" ht="13.65" customHeight="1"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37" t="str">
        <f>IF(E11= 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66" t="str">
        <f>IF(E17="","",E17)</f>
        <v xml:space="preserve"> </v>
      </c>
      <c r="AN49" s="37"/>
      <c r="AO49" s="37"/>
      <c r="AP49" s="37"/>
      <c r="AQ49" s="37"/>
      <c r="AR49" s="41"/>
      <c r="AS49" s="67" t="s">
        <v>50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</row>
    <row r="50" s="1" customFormat="1" ht="24.9" customHeight="1"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37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66" t="str">
        <f>IF(E20="","",E20)</f>
        <v xml:space="preserve">Ing. Petr Dědič, Ulrichova 1423,  256 01 Benešov</v>
      </c>
      <c r="AN50" s="37"/>
      <c r="AO50" s="37"/>
      <c r="AP50" s="37"/>
      <c r="AQ50" s="37"/>
      <c r="AR50" s="41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</row>
    <row r="51" s="1" customFormat="1" ht="10.8" customHeight="1"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1"/>
      <c r="AS51" s="75"/>
      <c r="AT51" s="76"/>
      <c r="AU51" s="77"/>
      <c r="AV51" s="77"/>
      <c r="AW51" s="77"/>
      <c r="AX51" s="77"/>
      <c r="AY51" s="77"/>
      <c r="AZ51" s="77"/>
      <c r="BA51" s="77"/>
      <c r="BB51" s="77"/>
      <c r="BC51" s="77"/>
      <c r="BD51" s="78"/>
    </row>
    <row r="52" s="1" customFormat="1" ht="29.28" customHeight="1">
      <c r="B52" s="36"/>
      <c r="C52" s="79" t="s">
        <v>51</v>
      </c>
      <c r="D52" s="80"/>
      <c r="E52" s="80"/>
      <c r="F52" s="80"/>
      <c r="G52" s="80"/>
      <c r="H52" s="81"/>
      <c r="I52" s="82" t="s">
        <v>52</v>
      </c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3" t="s">
        <v>53</v>
      </c>
      <c r="AH52" s="80"/>
      <c r="AI52" s="80"/>
      <c r="AJ52" s="80"/>
      <c r="AK52" s="80"/>
      <c r="AL52" s="80"/>
      <c r="AM52" s="80"/>
      <c r="AN52" s="82" t="s">
        <v>54</v>
      </c>
      <c r="AO52" s="80"/>
      <c r="AP52" s="80"/>
      <c r="AQ52" s="84" t="s">
        <v>55</v>
      </c>
      <c r="AR52" s="41"/>
      <c r="AS52" s="85" t="s">
        <v>56</v>
      </c>
      <c r="AT52" s="86" t="s">
        <v>57</v>
      </c>
      <c r="AU52" s="86" t="s">
        <v>58</v>
      </c>
      <c r="AV52" s="86" t="s">
        <v>59</v>
      </c>
      <c r="AW52" s="86" t="s">
        <v>60</v>
      </c>
      <c r="AX52" s="86" t="s">
        <v>61</v>
      </c>
      <c r="AY52" s="86" t="s">
        <v>62</v>
      </c>
      <c r="AZ52" s="86" t="s">
        <v>63</v>
      </c>
      <c r="BA52" s="86" t="s">
        <v>64</v>
      </c>
      <c r="BB52" s="86" t="s">
        <v>65</v>
      </c>
      <c r="BC52" s="86" t="s">
        <v>66</v>
      </c>
      <c r="BD52" s="87" t="s">
        <v>67</v>
      </c>
    </row>
    <row r="53" s="1" customFormat="1" ht="10.8" customHeight="1"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1"/>
      <c r="AS53" s="88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90"/>
    </row>
    <row r="54" s="4" customFormat="1" ht="32.4" customHeight="1">
      <c r="B54" s="91"/>
      <c r="C54" s="92" t="s">
        <v>68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4">
        <f>ROUND(SUM(AG55:AG60),2)</f>
        <v>0</v>
      </c>
      <c r="AH54" s="94"/>
      <c r="AI54" s="94"/>
      <c r="AJ54" s="94"/>
      <c r="AK54" s="94"/>
      <c r="AL54" s="94"/>
      <c r="AM54" s="94"/>
      <c r="AN54" s="95">
        <f>SUM(AG54,AT54)</f>
        <v>0</v>
      </c>
      <c r="AO54" s="95"/>
      <c r="AP54" s="95"/>
      <c r="AQ54" s="96" t="s">
        <v>19</v>
      </c>
      <c r="AR54" s="97"/>
      <c r="AS54" s="98">
        <f>ROUND(SUM(AS55:AS60),2)</f>
        <v>0</v>
      </c>
      <c r="AT54" s="99">
        <f>ROUND(SUM(AV54:AW54),2)</f>
        <v>0</v>
      </c>
      <c r="AU54" s="100">
        <f>ROUND(SUM(AU55:AU60),5)</f>
        <v>0</v>
      </c>
      <c r="AV54" s="99">
        <f>ROUND(AZ54*L29,2)</f>
        <v>0</v>
      </c>
      <c r="AW54" s="99">
        <f>ROUND(BA54*L30,2)</f>
        <v>0</v>
      </c>
      <c r="AX54" s="99">
        <f>ROUND(BB54*L29,2)</f>
        <v>0</v>
      </c>
      <c r="AY54" s="99">
        <f>ROUND(BC54*L30,2)</f>
        <v>0</v>
      </c>
      <c r="AZ54" s="99">
        <f>ROUND(SUM(AZ55:AZ60),2)</f>
        <v>0</v>
      </c>
      <c r="BA54" s="99">
        <f>ROUND(SUM(BA55:BA60),2)</f>
        <v>0</v>
      </c>
      <c r="BB54" s="99">
        <f>ROUND(SUM(BB55:BB60),2)</f>
        <v>0</v>
      </c>
      <c r="BC54" s="99">
        <f>ROUND(SUM(BC55:BC60),2)</f>
        <v>0</v>
      </c>
      <c r="BD54" s="101">
        <f>ROUND(SUM(BD55:BD60),2)</f>
        <v>0</v>
      </c>
      <c r="BS54" s="102" t="s">
        <v>69</v>
      </c>
      <c r="BT54" s="102" t="s">
        <v>70</v>
      </c>
      <c r="BU54" s="103" t="s">
        <v>71</v>
      </c>
      <c r="BV54" s="102" t="s">
        <v>72</v>
      </c>
      <c r="BW54" s="102" t="s">
        <v>5</v>
      </c>
      <c r="BX54" s="102" t="s">
        <v>73</v>
      </c>
      <c r="CL54" s="102" t="s">
        <v>19</v>
      </c>
    </row>
    <row r="55" s="5" customFormat="1" ht="16.5" customHeight="1">
      <c r="A55" s="104" t="s">
        <v>74</v>
      </c>
      <c r="B55" s="105"/>
      <c r="C55" s="106"/>
      <c r="D55" s="107" t="s">
        <v>75</v>
      </c>
      <c r="E55" s="107"/>
      <c r="F55" s="107"/>
      <c r="G55" s="107"/>
      <c r="H55" s="107"/>
      <c r="I55" s="108"/>
      <c r="J55" s="107" t="s">
        <v>76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9">
        <f>'SO 00 - Stavební část'!J30</f>
        <v>0</v>
      </c>
      <c r="AH55" s="108"/>
      <c r="AI55" s="108"/>
      <c r="AJ55" s="108"/>
      <c r="AK55" s="108"/>
      <c r="AL55" s="108"/>
      <c r="AM55" s="108"/>
      <c r="AN55" s="109">
        <f>SUM(AG55,AT55)</f>
        <v>0</v>
      </c>
      <c r="AO55" s="108"/>
      <c r="AP55" s="108"/>
      <c r="AQ55" s="110" t="s">
        <v>77</v>
      </c>
      <c r="AR55" s="111"/>
      <c r="AS55" s="112">
        <v>0</v>
      </c>
      <c r="AT55" s="113">
        <f>ROUND(SUM(AV55:AW55),2)</f>
        <v>0</v>
      </c>
      <c r="AU55" s="114">
        <f>'SO 00 - Stavební část'!P119</f>
        <v>0</v>
      </c>
      <c r="AV55" s="113">
        <f>'SO 00 - Stavební část'!J33</f>
        <v>0</v>
      </c>
      <c r="AW55" s="113">
        <f>'SO 00 - Stavební část'!J34</f>
        <v>0</v>
      </c>
      <c r="AX55" s="113">
        <f>'SO 00 - Stavební část'!J35</f>
        <v>0</v>
      </c>
      <c r="AY55" s="113">
        <f>'SO 00 - Stavební část'!J36</f>
        <v>0</v>
      </c>
      <c r="AZ55" s="113">
        <f>'SO 00 - Stavební část'!F33</f>
        <v>0</v>
      </c>
      <c r="BA55" s="113">
        <f>'SO 00 - Stavební část'!F34</f>
        <v>0</v>
      </c>
      <c r="BB55" s="113">
        <f>'SO 00 - Stavební část'!F35</f>
        <v>0</v>
      </c>
      <c r="BC55" s="113">
        <f>'SO 00 - Stavební část'!F36</f>
        <v>0</v>
      </c>
      <c r="BD55" s="115">
        <f>'SO 00 - Stavební část'!F37</f>
        <v>0</v>
      </c>
      <c r="BT55" s="116" t="s">
        <v>78</v>
      </c>
      <c r="BV55" s="116" t="s">
        <v>72</v>
      </c>
      <c r="BW55" s="116" t="s">
        <v>79</v>
      </c>
      <c r="BX55" s="116" t="s">
        <v>5</v>
      </c>
      <c r="CL55" s="116" t="s">
        <v>19</v>
      </c>
      <c r="CM55" s="116" t="s">
        <v>80</v>
      </c>
    </row>
    <row r="56" s="5" customFormat="1" ht="16.5" customHeight="1">
      <c r="A56" s="104" t="s">
        <v>74</v>
      </c>
      <c r="B56" s="105"/>
      <c r="C56" s="106"/>
      <c r="D56" s="107" t="s">
        <v>81</v>
      </c>
      <c r="E56" s="107"/>
      <c r="F56" s="107"/>
      <c r="G56" s="107"/>
      <c r="H56" s="107"/>
      <c r="I56" s="108"/>
      <c r="J56" s="107" t="s">
        <v>82</v>
      </c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9">
        <f>'SO 01 - Elektroinstalace'!J30</f>
        <v>0</v>
      </c>
      <c r="AH56" s="108"/>
      <c r="AI56" s="108"/>
      <c r="AJ56" s="108"/>
      <c r="AK56" s="108"/>
      <c r="AL56" s="108"/>
      <c r="AM56" s="108"/>
      <c r="AN56" s="109">
        <f>SUM(AG56,AT56)</f>
        <v>0</v>
      </c>
      <c r="AO56" s="108"/>
      <c r="AP56" s="108"/>
      <c r="AQ56" s="110" t="s">
        <v>77</v>
      </c>
      <c r="AR56" s="111"/>
      <c r="AS56" s="112">
        <v>0</v>
      </c>
      <c r="AT56" s="113">
        <f>ROUND(SUM(AV56:AW56),2)</f>
        <v>0</v>
      </c>
      <c r="AU56" s="114">
        <f>'SO 01 - Elektroinstalace'!P85</f>
        <v>0</v>
      </c>
      <c r="AV56" s="113">
        <f>'SO 01 - Elektroinstalace'!J33</f>
        <v>0</v>
      </c>
      <c r="AW56" s="113">
        <f>'SO 01 - Elektroinstalace'!J34</f>
        <v>0</v>
      </c>
      <c r="AX56" s="113">
        <f>'SO 01 - Elektroinstalace'!J35</f>
        <v>0</v>
      </c>
      <c r="AY56" s="113">
        <f>'SO 01 - Elektroinstalace'!J36</f>
        <v>0</v>
      </c>
      <c r="AZ56" s="113">
        <f>'SO 01 - Elektroinstalace'!F33</f>
        <v>0</v>
      </c>
      <c r="BA56" s="113">
        <f>'SO 01 - Elektroinstalace'!F34</f>
        <v>0</v>
      </c>
      <c r="BB56" s="113">
        <f>'SO 01 - Elektroinstalace'!F35</f>
        <v>0</v>
      </c>
      <c r="BC56" s="113">
        <f>'SO 01 - Elektroinstalace'!F36</f>
        <v>0</v>
      </c>
      <c r="BD56" s="115">
        <f>'SO 01 - Elektroinstalace'!F37</f>
        <v>0</v>
      </c>
      <c r="BT56" s="116" t="s">
        <v>78</v>
      </c>
      <c r="BV56" s="116" t="s">
        <v>72</v>
      </c>
      <c r="BW56" s="116" t="s">
        <v>83</v>
      </c>
      <c r="BX56" s="116" t="s">
        <v>5</v>
      </c>
      <c r="CL56" s="116" t="s">
        <v>19</v>
      </c>
      <c r="CM56" s="116" t="s">
        <v>80</v>
      </c>
    </row>
    <row r="57" s="5" customFormat="1" ht="16.5" customHeight="1">
      <c r="A57" s="104" t="s">
        <v>74</v>
      </c>
      <c r="B57" s="105"/>
      <c r="C57" s="106"/>
      <c r="D57" s="107" t="s">
        <v>84</v>
      </c>
      <c r="E57" s="107"/>
      <c r="F57" s="107"/>
      <c r="G57" s="107"/>
      <c r="H57" s="107"/>
      <c r="I57" s="108"/>
      <c r="J57" s="107" t="s">
        <v>85</v>
      </c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9">
        <f>'SO 02 - Bleskosvod'!J30</f>
        <v>0</v>
      </c>
      <c r="AH57" s="108"/>
      <c r="AI57" s="108"/>
      <c r="AJ57" s="108"/>
      <c r="AK57" s="108"/>
      <c r="AL57" s="108"/>
      <c r="AM57" s="108"/>
      <c r="AN57" s="109">
        <f>SUM(AG57,AT57)</f>
        <v>0</v>
      </c>
      <c r="AO57" s="108"/>
      <c r="AP57" s="108"/>
      <c r="AQ57" s="110" t="s">
        <v>77</v>
      </c>
      <c r="AR57" s="111"/>
      <c r="AS57" s="112">
        <v>0</v>
      </c>
      <c r="AT57" s="113">
        <f>ROUND(SUM(AV57:AW57),2)</f>
        <v>0</v>
      </c>
      <c r="AU57" s="114">
        <f>'SO 02 - Bleskosvod'!P81</f>
        <v>0</v>
      </c>
      <c r="AV57" s="113">
        <f>'SO 02 - Bleskosvod'!J33</f>
        <v>0</v>
      </c>
      <c r="AW57" s="113">
        <f>'SO 02 - Bleskosvod'!J34</f>
        <v>0</v>
      </c>
      <c r="AX57" s="113">
        <f>'SO 02 - Bleskosvod'!J35</f>
        <v>0</v>
      </c>
      <c r="AY57" s="113">
        <f>'SO 02 - Bleskosvod'!J36</f>
        <v>0</v>
      </c>
      <c r="AZ57" s="113">
        <f>'SO 02 - Bleskosvod'!F33</f>
        <v>0</v>
      </c>
      <c r="BA57" s="113">
        <f>'SO 02 - Bleskosvod'!F34</f>
        <v>0</v>
      </c>
      <c r="BB57" s="113">
        <f>'SO 02 - Bleskosvod'!F35</f>
        <v>0</v>
      </c>
      <c r="BC57" s="113">
        <f>'SO 02 - Bleskosvod'!F36</f>
        <v>0</v>
      </c>
      <c r="BD57" s="115">
        <f>'SO 02 - Bleskosvod'!F37</f>
        <v>0</v>
      </c>
      <c r="BT57" s="116" t="s">
        <v>78</v>
      </c>
      <c r="BV57" s="116" t="s">
        <v>72</v>
      </c>
      <c r="BW57" s="116" t="s">
        <v>86</v>
      </c>
      <c r="BX57" s="116" t="s">
        <v>5</v>
      </c>
      <c r="CL57" s="116" t="s">
        <v>19</v>
      </c>
      <c r="CM57" s="116" t="s">
        <v>80</v>
      </c>
    </row>
    <row r="58" s="5" customFormat="1" ht="16.5" customHeight="1">
      <c r="A58" s="104" t="s">
        <v>74</v>
      </c>
      <c r="B58" s="105"/>
      <c r="C58" s="106"/>
      <c r="D58" s="107" t="s">
        <v>87</v>
      </c>
      <c r="E58" s="107"/>
      <c r="F58" s="107"/>
      <c r="G58" s="107"/>
      <c r="H58" s="107"/>
      <c r="I58" s="108"/>
      <c r="J58" s="107" t="s">
        <v>88</v>
      </c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9">
        <f>'SO 03 - Vzduchotechnika'!J30</f>
        <v>0</v>
      </c>
      <c r="AH58" s="108"/>
      <c r="AI58" s="108"/>
      <c r="AJ58" s="108"/>
      <c r="AK58" s="108"/>
      <c r="AL58" s="108"/>
      <c r="AM58" s="108"/>
      <c r="AN58" s="109">
        <f>SUM(AG58,AT58)</f>
        <v>0</v>
      </c>
      <c r="AO58" s="108"/>
      <c r="AP58" s="108"/>
      <c r="AQ58" s="110" t="s">
        <v>77</v>
      </c>
      <c r="AR58" s="111"/>
      <c r="AS58" s="112">
        <v>0</v>
      </c>
      <c r="AT58" s="113">
        <f>ROUND(SUM(AV58:AW58),2)</f>
        <v>0</v>
      </c>
      <c r="AU58" s="114">
        <f>'SO 03 - Vzduchotechnika'!P92</f>
        <v>0</v>
      </c>
      <c r="AV58" s="113">
        <f>'SO 03 - Vzduchotechnika'!J33</f>
        <v>0</v>
      </c>
      <c r="AW58" s="113">
        <f>'SO 03 - Vzduchotechnika'!J34</f>
        <v>0</v>
      </c>
      <c r="AX58" s="113">
        <f>'SO 03 - Vzduchotechnika'!J35</f>
        <v>0</v>
      </c>
      <c r="AY58" s="113">
        <f>'SO 03 - Vzduchotechnika'!J36</f>
        <v>0</v>
      </c>
      <c r="AZ58" s="113">
        <f>'SO 03 - Vzduchotechnika'!F33</f>
        <v>0</v>
      </c>
      <c r="BA58" s="113">
        <f>'SO 03 - Vzduchotechnika'!F34</f>
        <v>0</v>
      </c>
      <c r="BB58" s="113">
        <f>'SO 03 - Vzduchotechnika'!F35</f>
        <v>0</v>
      </c>
      <c r="BC58" s="113">
        <f>'SO 03 - Vzduchotechnika'!F36</f>
        <v>0</v>
      </c>
      <c r="BD58" s="115">
        <f>'SO 03 - Vzduchotechnika'!F37</f>
        <v>0</v>
      </c>
      <c r="BT58" s="116" t="s">
        <v>78</v>
      </c>
      <c r="BV58" s="116" t="s">
        <v>72</v>
      </c>
      <c r="BW58" s="116" t="s">
        <v>89</v>
      </c>
      <c r="BX58" s="116" t="s">
        <v>5</v>
      </c>
      <c r="CL58" s="116" t="s">
        <v>19</v>
      </c>
      <c r="CM58" s="116" t="s">
        <v>80</v>
      </c>
    </row>
    <row r="59" s="5" customFormat="1" ht="16.5" customHeight="1">
      <c r="A59" s="104" t="s">
        <v>74</v>
      </c>
      <c r="B59" s="105"/>
      <c r="C59" s="106"/>
      <c r="D59" s="107" t="s">
        <v>90</v>
      </c>
      <c r="E59" s="107"/>
      <c r="F59" s="107"/>
      <c r="G59" s="107"/>
      <c r="H59" s="107"/>
      <c r="I59" s="108"/>
      <c r="J59" s="107" t="s">
        <v>91</v>
      </c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9">
        <f>'SO 04 - Záchytný systém'!J30</f>
        <v>0</v>
      </c>
      <c r="AH59" s="108"/>
      <c r="AI59" s="108"/>
      <c r="AJ59" s="108"/>
      <c r="AK59" s="108"/>
      <c r="AL59" s="108"/>
      <c r="AM59" s="108"/>
      <c r="AN59" s="109">
        <f>SUM(AG59,AT59)</f>
        <v>0</v>
      </c>
      <c r="AO59" s="108"/>
      <c r="AP59" s="108"/>
      <c r="AQ59" s="110" t="s">
        <v>77</v>
      </c>
      <c r="AR59" s="111"/>
      <c r="AS59" s="112">
        <v>0</v>
      </c>
      <c r="AT59" s="113">
        <f>ROUND(SUM(AV59:AW59),2)</f>
        <v>0</v>
      </c>
      <c r="AU59" s="114">
        <f>'SO 04 - Záchytný systém'!P81</f>
        <v>0</v>
      </c>
      <c r="AV59" s="113">
        <f>'SO 04 - Záchytný systém'!J33</f>
        <v>0</v>
      </c>
      <c r="AW59" s="113">
        <f>'SO 04 - Záchytný systém'!J34</f>
        <v>0</v>
      </c>
      <c r="AX59" s="113">
        <f>'SO 04 - Záchytný systém'!J35</f>
        <v>0</v>
      </c>
      <c r="AY59" s="113">
        <f>'SO 04 - Záchytný systém'!J36</f>
        <v>0</v>
      </c>
      <c r="AZ59" s="113">
        <f>'SO 04 - Záchytný systém'!F33</f>
        <v>0</v>
      </c>
      <c r="BA59" s="113">
        <f>'SO 04 - Záchytný systém'!F34</f>
        <v>0</v>
      </c>
      <c r="BB59" s="113">
        <f>'SO 04 - Záchytný systém'!F35</f>
        <v>0</v>
      </c>
      <c r="BC59" s="113">
        <f>'SO 04 - Záchytný systém'!F36</f>
        <v>0</v>
      </c>
      <c r="BD59" s="115">
        <f>'SO 04 - Záchytný systém'!F37</f>
        <v>0</v>
      </c>
      <c r="BT59" s="116" t="s">
        <v>78</v>
      </c>
      <c r="BV59" s="116" t="s">
        <v>72</v>
      </c>
      <c r="BW59" s="116" t="s">
        <v>92</v>
      </c>
      <c r="BX59" s="116" t="s">
        <v>5</v>
      </c>
      <c r="CL59" s="116" t="s">
        <v>19</v>
      </c>
      <c r="CM59" s="116" t="s">
        <v>80</v>
      </c>
    </row>
    <row r="60" s="5" customFormat="1" ht="16.5" customHeight="1">
      <c r="A60" s="104" t="s">
        <v>74</v>
      </c>
      <c r="B60" s="105"/>
      <c r="C60" s="106"/>
      <c r="D60" s="107" t="s">
        <v>93</v>
      </c>
      <c r="E60" s="107"/>
      <c r="F60" s="107"/>
      <c r="G60" s="107"/>
      <c r="H60" s="107"/>
      <c r="I60" s="108"/>
      <c r="J60" s="107" t="s">
        <v>94</v>
      </c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9">
        <f>'SO 05 - Neuznatelné náklady'!J30</f>
        <v>0</v>
      </c>
      <c r="AH60" s="108"/>
      <c r="AI60" s="108"/>
      <c r="AJ60" s="108"/>
      <c r="AK60" s="108"/>
      <c r="AL60" s="108"/>
      <c r="AM60" s="108"/>
      <c r="AN60" s="109">
        <f>SUM(AG60,AT60)</f>
        <v>0</v>
      </c>
      <c r="AO60" s="108"/>
      <c r="AP60" s="108"/>
      <c r="AQ60" s="110" t="s">
        <v>77</v>
      </c>
      <c r="AR60" s="111"/>
      <c r="AS60" s="117">
        <v>0</v>
      </c>
      <c r="AT60" s="118">
        <f>ROUND(SUM(AV60:AW60),2)</f>
        <v>0</v>
      </c>
      <c r="AU60" s="119">
        <f>'SO 05 - Neuznatelné náklady'!P80</f>
        <v>0</v>
      </c>
      <c r="AV60" s="118">
        <f>'SO 05 - Neuznatelné náklady'!J33</f>
        <v>0</v>
      </c>
      <c r="AW60" s="118">
        <f>'SO 05 - Neuznatelné náklady'!J34</f>
        <v>0</v>
      </c>
      <c r="AX60" s="118">
        <f>'SO 05 - Neuznatelné náklady'!J35</f>
        <v>0</v>
      </c>
      <c r="AY60" s="118">
        <f>'SO 05 - Neuznatelné náklady'!J36</f>
        <v>0</v>
      </c>
      <c r="AZ60" s="118">
        <f>'SO 05 - Neuznatelné náklady'!F33</f>
        <v>0</v>
      </c>
      <c r="BA60" s="118">
        <f>'SO 05 - Neuznatelné náklady'!F34</f>
        <v>0</v>
      </c>
      <c r="BB60" s="118">
        <f>'SO 05 - Neuznatelné náklady'!F35</f>
        <v>0</v>
      </c>
      <c r="BC60" s="118">
        <f>'SO 05 - Neuznatelné náklady'!F36</f>
        <v>0</v>
      </c>
      <c r="BD60" s="120">
        <f>'SO 05 - Neuznatelné náklady'!F37</f>
        <v>0</v>
      </c>
      <c r="BT60" s="116" t="s">
        <v>78</v>
      </c>
      <c r="BV60" s="116" t="s">
        <v>72</v>
      </c>
      <c r="BW60" s="116" t="s">
        <v>95</v>
      </c>
      <c r="BX60" s="116" t="s">
        <v>5</v>
      </c>
      <c r="CL60" s="116" t="s">
        <v>19</v>
      </c>
      <c r="CM60" s="116" t="s">
        <v>80</v>
      </c>
    </row>
    <row r="61" s="1" customFormat="1" ht="30" customHeight="1">
      <c r="B61" s="36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41"/>
    </row>
    <row r="62" s="1" customFormat="1" ht="6.96" customHeight="1"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41"/>
    </row>
  </sheetData>
  <sheetProtection sheet="1" formatColumns="0" formatRows="0" objects="1" scenarios="1" spinCount="100000" saltValue="WW6JTz9i0pvXAn2rNN15jG6veelBoHnzrVd8Jm17YSupuWDZVYFjDv7HUcvUZc4PM7eZMp3H4PBlGL4NjXjf/A==" hashValue="9sqg6XewJ8U/pq8M2ykZVmzP3uskE94DF3vJfjWt8kZ51KRY9urkbKWxlJpJEmkY1YwlQ0lIsSIgLGLE/+LGVg==" algorithmName="SHA-512" password="CC35"/>
  <mergeCells count="62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  <mergeCell ref="D58:H58"/>
    <mergeCell ref="J58:AF58"/>
    <mergeCell ref="D59:H59"/>
    <mergeCell ref="J59:AF59"/>
    <mergeCell ref="D60:H60"/>
    <mergeCell ref="J60:AF60"/>
  </mergeCells>
  <hyperlinks>
    <hyperlink ref="A55" location="'SO 00 - Stavební část'!C2" display="/"/>
    <hyperlink ref="A56" location="'SO 01 - Elektroinstalace'!C2" display="/"/>
    <hyperlink ref="A57" location="'SO 02 - Bleskosvod'!C2" display="/"/>
    <hyperlink ref="A58" location="'SO 03 - Vzduchotechnika'!C2" display="/"/>
    <hyperlink ref="A59" location="'SO 04 - Záchytný systém'!C2" display="/"/>
    <hyperlink ref="A60" location="'SO 05 - Neuznatelné náklady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79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80</v>
      </c>
    </row>
    <row r="4" ht="24.96" customHeight="1">
      <c r="B4" s="18"/>
      <c r="D4" s="125" t="s">
        <v>96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6" t="s">
        <v>16</v>
      </c>
      <c r="L6" s="18"/>
    </row>
    <row r="7" ht="16.5" customHeight="1">
      <c r="B7" s="18"/>
      <c r="E7" s="127" t="str">
        <f>'Rekapitulace stavby'!K6</f>
        <v>Revize č.2-Aktualizace projektu snížení energetické náročnosti budovy ZŠ, MŠs a PrŠ Jesenice, okr. Rakovník</v>
      </c>
      <c r="F7" s="126"/>
      <c r="G7" s="126"/>
      <c r="H7" s="126"/>
      <c r="L7" s="18"/>
    </row>
    <row r="8" s="1" customFormat="1" ht="12" customHeight="1">
      <c r="B8" s="41"/>
      <c r="D8" s="126" t="s">
        <v>97</v>
      </c>
      <c r="I8" s="128"/>
      <c r="L8" s="41"/>
    </row>
    <row r="9" s="1" customFormat="1" ht="36.96" customHeight="1">
      <c r="B9" s="41"/>
      <c r="E9" s="129" t="s">
        <v>98</v>
      </c>
      <c r="F9" s="1"/>
      <c r="G9" s="1"/>
      <c r="H9" s="1"/>
      <c r="I9" s="128"/>
      <c r="L9" s="41"/>
    </row>
    <row r="10" s="1" customFormat="1">
      <c r="B10" s="41"/>
      <c r="I10" s="128"/>
      <c r="L10" s="41"/>
    </row>
    <row r="11" s="1" customFormat="1" ht="12" customHeight="1">
      <c r="B11" s="41"/>
      <c r="D11" s="126" t="s">
        <v>18</v>
      </c>
      <c r="F11" s="15" t="s">
        <v>19</v>
      </c>
      <c r="I11" s="130" t="s">
        <v>20</v>
      </c>
      <c r="J11" s="15" t="s">
        <v>19</v>
      </c>
      <c r="L11" s="41"/>
    </row>
    <row r="12" s="1" customFormat="1" ht="12" customHeight="1">
      <c r="B12" s="41"/>
      <c r="D12" s="126" t="s">
        <v>21</v>
      </c>
      <c r="F12" s="15" t="s">
        <v>22</v>
      </c>
      <c r="I12" s="130" t="s">
        <v>23</v>
      </c>
      <c r="J12" s="131" t="str">
        <f>'Rekapitulace stavby'!AN8</f>
        <v>23. 10. 2018</v>
      </c>
      <c r="L12" s="41"/>
    </row>
    <row r="13" s="1" customFormat="1" ht="10.8" customHeight="1">
      <c r="B13" s="41"/>
      <c r="I13" s="128"/>
      <c r="L13" s="41"/>
    </row>
    <row r="14" s="1" customFormat="1" ht="12" customHeight="1">
      <c r="B14" s="41"/>
      <c r="D14" s="126" t="s">
        <v>25</v>
      </c>
      <c r="I14" s="130" t="s">
        <v>26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0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8"/>
      <c r="L16" s="41"/>
    </row>
    <row r="17" s="1" customFormat="1" ht="12" customHeight="1">
      <c r="B17" s="41"/>
      <c r="D17" s="126" t="s">
        <v>28</v>
      </c>
      <c r="I17" s="130" t="s">
        <v>26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0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8"/>
      <c r="L19" s="41"/>
    </row>
    <row r="20" s="1" customFormat="1" ht="12" customHeight="1">
      <c r="B20" s="41"/>
      <c r="D20" s="126" t="s">
        <v>30</v>
      </c>
      <c r="I20" s="130" t="s">
        <v>26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0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8"/>
      <c r="L22" s="41"/>
    </row>
    <row r="23" s="1" customFormat="1" ht="12" customHeight="1">
      <c r="B23" s="41"/>
      <c r="D23" s="126" t="s">
        <v>32</v>
      </c>
      <c r="I23" s="130" t="s">
        <v>26</v>
      </c>
      <c r="J23" s="15" t="s">
        <v>19</v>
      </c>
      <c r="L23" s="41"/>
    </row>
    <row r="24" s="1" customFormat="1" ht="18" customHeight="1">
      <c r="B24" s="41"/>
      <c r="E24" s="15" t="s">
        <v>33</v>
      </c>
      <c r="I24" s="130" t="s">
        <v>27</v>
      </c>
      <c r="J24" s="15" t="s">
        <v>19</v>
      </c>
      <c r="L24" s="41"/>
    </row>
    <row r="25" s="1" customFormat="1" ht="6.96" customHeight="1">
      <c r="B25" s="41"/>
      <c r="I25" s="128"/>
      <c r="L25" s="41"/>
    </row>
    <row r="26" s="1" customFormat="1" ht="12" customHeight="1">
      <c r="B26" s="41"/>
      <c r="D26" s="126" t="s">
        <v>34</v>
      </c>
      <c r="I26" s="128"/>
      <c r="L26" s="41"/>
    </row>
    <row r="27" s="6" customFormat="1" ht="16.5" customHeight="1">
      <c r="B27" s="132"/>
      <c r="E27" s="133" t="s">
        <v>19</v>
      </c>
      <c r="F27" s="133"/>
      <c r="G27" s="133"/>
      <c r="H27" s="133"/>
      <c r="I27" s="134"/>
      <c r="L27" s="132"/>
    </row>
    <row r="28" s="1" customFormat="1" ht="6.96" customHeight="1">
      <c r="B28" s="41"/>
      <c r="I28" s="128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="1" customFormat="1" ht="25.44" customHeight="1">
      <c r="B30" s="41"/>
      <c r="D30" s="136" t="s">
        <v>36</v>
      </c>
      <c r="I30" s="128"/>
      <c r="J30" s="137">
        <f>ROUND(J119,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="1" customFormat="1" ht="14.4" customHeight="1">
      <c r="B32" s="41"/>
      <c r="F32" s="138" t="s">
        <v>38</v>
      </c>
      <c r="I32" s="139" t="s">
        <v>37</v>
      </c>
      <c r="J32" s="138" t="s">
        <v>39</v>
      </c>
      <c r="L32" s="41"/>
    </row>
    <row r="33" s="1" customFormat="1" ht="14.4" customHeight="1">
      <c r="B33" s="41"/>
      <c r="D33" s="126" t="s">
        <v>40</v>
      </c>
      <c r="E33" s="126" t="s">
        <v>41</v>
      </c>
      <c r="F33" s="140">
        <f>ROUND((SUM(BE119:BE1228)),  2)</f>
        <v>0</v>
      </c>
      <c r="I33" s="141">
        <v>0.20999999999999999</v>
      </c>
      <c r="J33" s="140">
        <f>ROUND(((SUM(BE119:BE1228))*I33),  2)</f>
        <v>0</v>
      </c>
      <c r="L33" s="41"/>
    </row>
    <row r="34" s="1" customFormat="1" ht="14.4" customHeight="1">
      <c r="B34" s="41"/>
      <c r="E34" s="126" t="s">
        <v>42</v>
      </c>
      <c r="F34" s="140">
        <f>ROUND((SUM(BF119:BF1228)),  2)</f>
        <v>0</v>
      </c>
      <c r="I34" s="141">
        <v>0.14999999999999999</v>
      </c>
      <c r="J34" s="140">
        <f>ROUND(((SUM(BF119:BF1228))*I34),  2)</f>
        <v>0</v>
      </c>
      <c r="L34" s="41"/>
    </row>
    <row r="35" hidden="1" s="1" customFormat="1" ht="14.4" customHeight="1">
      <c r="B35" s="41"/>
      <c r="E35" s="126" t="s">
        <v>43</v>
      </c>
      <c r="F35" s="140">
        <f>ROUND((SUM(BG119:BG1228)),  2)</f>
        <v>0</v>
      </c>
      <c r="I35" s="141">
        <v>0.20999999999999999</v>
      </c>
      <c r="J35" s="140">
        <f>0</f>
        <v>0</v>
      </c>
      <c r="L35" s="41"/>
    </row>
    <row r="36" hidden="1" s="1" customFormat="1" ht="14.4" customHeight="1">
      <c r="B36" s="41"/>
      <c r="E36" s="126" t="s">
        <v>44</v>
      </c>
      <c r="F36" s="140">
        <f>ROUND((SUM(BH119:BH1228)),  2)</f>
        <v>0</v>
      </c>
      <c r="I36" s="141">
        <v>0.14999999999999999</v>
      </c>
      <c r="J36" s="140">
        <f>0</f>
        <v>0</v>
      </c>
      <c r="L36" s="41"/>
    </row>
    <row r="37" hidden="1" s="1" customFormat="1" ht="14.4" customHeight="1">
      <c r="B37" s="41"/>
      <c r="E37" s="126" t="s">
        <v>45</v>
      </c>
      <c r="F37" s="140">
        <f>ROUND((SUM(BI119:BI1228)),  2)</f>
        <v>0</v>
      </c>
      <c r="I37" s="141">
        <v>0</v>
      </c>
      <c r="J37" s="140">
        <f>0</f>
        <v>0</v>
      </c>
      <c r="L37" s="41"/>
    </row>
    <row r="38" s="1" customFormat="1" ht="6.96" customHeight="1">
      <c r="B38" s="41"/>
      <c r="I38" s="128"/>
      <c r="L38" s="41"/>
    </row>
    <row r="39" s="1" customFormat="1" ht="25.44" customHeight="1">
      <c r="B39" s="41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7"/>
      <c r="J39" s="148">
        <f>SUM(J30:J37)</f>
        <v>0</v>
      </c>
      <c r="K39" s="149"/>
      <c r="L39" s="41"/>
    </row>
    <row r="40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4" s="1" customFormat="1" ht="6.96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="1" customFormat="1" ht="24.96" customHeight="1">
      <c r="B45" s="36"/>
      <c r="C45" s="21" t="s">
        <v>99</v>
      </c>
      <c r="D45" s="37"/>
      <c r="E45" s="37"/>
      <c r="F45" s="37"/>
      <c r="G45" s="37"/>
      <c r="H45" s="37"/>
      <c r="I45" s="128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="1" customFormat="1" ht="16.5" customHeight="1">
      <c r="B48" s="36"/>
      <c r="C48" s="37"/>
      <c r="D48" s="37"/>
      <c r="E48" s="156" t="str">
        <f>E7</f>
        <v>Revize č.2-Aktualizace projektu snížení energetické náročnosti budovy ZŠ, MŠs a PrŠ Jesenice, okr. Rakovník</v>
      </c>
      <c r="F48" s="30"/>
      <c r="G48" s="30"/>
      <c r="H48" s="30"/>
      <c r="I48" s="128"/>
      <c r="J48" s="37"/>
      <c r="K48" s="37"/>
      <c r="L48" s="41"/>
    </row>
    <row r="49" s="1" customFormat="1" ht="12" customHeight="1">
      <c r="B49" s="36"/>
      <c r="C49" s="30" t="s">
        <v>97</v>
      </c>
      <c r="D49" s="37"/>
      <c r="E49" s="37"/>
      <c r="F49" s="37"/>
      <c r="G49" s="37"/>
      <c r="H49" s="37"/>
      <c r="I49" s="128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SO 00 - Stavební část</v>
      </c>
      <c r="F50" s="37"/>
      <c r="G50" s="37"/>
      <c r="H50" s="37"/>
      <c r="I50" s="128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="1" customFormat="1" ht="12" customHeight="1">
      <c r="B52" s="36"/>
      <c r="C52" s="30" t="s">
        <v>21</v>
      </c>
      <c r="D52" s="37"/>
      <c r="E52" s="37"/>
      <c r="F52" s="25" t="str">
        <f>F12</f>
        <v xml:space="preserve"> </v>
      </c>
      <c r="G52" s="37"/>
      <c r="H52" s="37"/>
      <c r="I52" s="130" t="s">
        <v>23</v>
      </c>
      <c r="J52" s="65" t="str">
        <f>IF(J12="","",J12)</f>
        <v>23. 10. 2018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="1" customFormat="1" ht="13.65" customHeight="1">
      <c r="B54" s="36"/>
      <c r="C54" s="30" t="s">
        <v>25</v>
      </c>
      <c r="D54" s="37"/>
      <c r="E54" s="37"/>
      <c r="F54" s="25" t="str">
        <f>E15</f>
        <v xml:space="preserve"> </v>
      </c>
      <c r="G54" s="37"/>
      <c r="H54" s="37"/>
      <c r="I54" s="130" t="s">
        <v>30</v>
      </c>
      <c r="J54" s="34" t="str">
        <f>E21</f>
        <v xml:space="preserve"> </v>
      </c>
      <c r="K54" s="37"/>
      <c r="L54" s="41"/>
    </row>
    <row r="55" s="1" customFormat="1" ht="24.9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0" t="s">
        <v>32</v>
      </c>
      <c r="J55" s="34" t="str">
        <f>E24</f>
        <v xml:space="preserve">Ing. Petr Dědič, Ulrichova 1423,  256 01 Benešov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="1" customFormat="1" ht="29.28" customHeight="1">
      <c r="B57" s="36"/>
      <c r="C57" s="157" t="s">
        <v>100</v>
      </c>
      <c r="D57" s="158"/>
      <c r="E57" s="158"/>
      <c r="F57" s="158"/>
      <c r="G57" s="158"/>
      <c r="H57" s="158"/>
      <c r="I57" s="159"/>
      <c r="J57" s="160" t="s">
        <v>101</v>
      </c>
      <c r="K57" s="158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="1" customFormat="1" ht="22.8" customHeight="1">
      <c r="B59" s="36"/>
      <c r="C59" s="161" t="s">
        <v>68</v>
      </c>
      <c r="D59" s="37"/>
      <c r="E59" s="37"/>
      <c r="F59" s="37"/>
      <c r="G59" s="37"/>
      <c r="H59" s="37"/>
      <c r="I59" s="128"/>
      <c r="J59" s="95">
        <f>J119</f>
        <v>0</v>
      </c>
      <c r="K59" s="37"/>
      <c r="L59" s="41"/>
      <c r="AU59" s="15" t="s">
        <v>102</v>
      </c>
    </row>
    <row r="60" s="7" customFormat="1" ht="24.96" customHeight="1">
      <c r="B60" s="162"/>
      <c r="C60" s="163"/>
      <c r="D60" s="164" t="s">
        <v>103</v>
      </c>
      <c r="E60" s="165"/>
      <c r="F60" s="165"/>
      <c r="G60" s="165"/>
      <c r="H60" s="165"/>
      <c r="I60" s="166"/>
      <c r="J60" s="167">
        <f>J120</f>
        <v>0</v>
      </c>
      <c r="K60" s="163"/>
      <c r="L60" s="168"/>
    </row>
    <row r="61" s="8" customFormat="1" ht="19.92" customHeight="1">
      <c r="B61" s="169"/>
      <c r="C61" s="170"/>
      <c r="D61" s="171" t="s">
        <v>104</v>
      </c>
      <c r="E61" s="172"/>
      <c r="F61" s="172"/>
      <c r="G61" s="172"/>
      <c r="H61" s="172"/>
      <c r="I61" s="173"/>
      <c r="J61" s="174">
        <f>J121</f>
        <v>0</v>
      </c>
      <c r="K61" s="170"/>
      <c r="L61" s="175"/>
    </row>
    <row r="62" s="8" customFormat="1" ht="19.92" customHeight="1">
      <c r="B62" s="169"/>
      <c r="C62" s="170"/>
      <c r="D62" s="171" t="s">
        <v>105</v>
      </c>
      <c r="E62" s="172"/>
      <c r="F62" s="172"/>
      <c r="G62" s="172"/>
      <c r="H62" s="172"/>
      <c r="I62" s="173"/>
      <c r="J62" s="174">
        <f>J169</f>
        <v>0</v>
      </c>
      <c r="K62" s="170"/>
      <c r="L62" s="175"/>
    </row>
    <row r="63" s="8" customFormat="1" ht="19.92" customHeight="1">
      <c r="B63" s="169"/>
      <c r="C63" s="170"/>
      <c r="D63" s="171" t="s">
        <v>106</v>
      </c>
      <c r="E63" s="172"/>
      <c r="F63" s="172"/>
      <c r="G63" s="172"/>
      <c r="H63" s="172"/>
      <c r="I63" s="173"/>
      <c r="J63" s="174">
        <f>J183</f>
        <v>0</v>
      </c>
      <c r="K63" s="170"/>
      <c r="L63" s="175"/>
    </row>
    <row r="64" s="8" customFormat="1" ht="19.92" customHeight="1">
      <c r="B64" s="169"/>
      <c r="C64" s="170"/>
      <c r="D64" s="171" t="s">
        <v>107</v>
      </c>
      <c r="E64" s="172"/>
      <c r="F64" s="172"/>
      <c r="G64" s="172"/>
      <c r="H64" s="172"/>
      <c r="I64" s="173"/>
      <c r="J64" s="174">
        <f>J207</f>
        <v>0</v>
      </c>
      <c r="K64" s="170"/>
      <c r="L64" s="175"/>
    </row>
    <row r="65" s="8" customFormat="1" ht="19.92" customHeight="1">
      <c r="B65" s="169"/>
      <c r="C65" s="170"/>
      <c r="D65" s="171" t="s">
        <v>108</v>
      </c>
      <c r="E65" s="172"/>
      <c r="F65" s="172"/>
      <c r="G65" s="172"/>
      <c r="H65" s="172"/>
      <c r="I65" s="173"/>
      <c r="J65" s="174">
        <f>J233</f>
        <v>0</v>
      </c>
      <c r="K65" s="170"/>
      <c r="L65" s="175"/>
    </row>
    <row r="66" s="8" customFormat="1" ht="19.92" customHeight="1">
      <c r="B66" s="169"/>
      <c r="C66" s="170"/>
      <c r="D66" s="171" t="s">
        <v>109</v>
      </c>
      <c r="E66" s="172"/>
      <c r="F66" s="172"/>
      <c r="G66" s="172"/>
      <c r="H66" s="172"/>
      <c r="I66" s="173"/>
      <c r="J66" s="174">
        <f>J261</f>
        <v>0</v>
      </c>
      <c r="K66" s="170"/>
      <c r="L66" s="175"/>
    </row>
    <row r="67" s="8" customFormat="1" ht="14.88" customHeight="1">
      <c r="B67" s="169"/>
      <c r="C67" s="170"/>
      <c r="D67" s="171" t="s">
        <v>110</v>
      </c>
      <c r="E67" s="172"/>
      <c r="F67" s="172"/>
      <c r="G67" s="172"/>
      <c r="H67" s="172"/>
      <c r="I67" s="173"/>
      <c r="J67" s="174">
        <f>J262</f>
        <v>0</v>
      </c>
      <c r="K67" s="170"/>
      <c r="L67" s="175"/>
    </row>
    <row r="68" s="8" customFormat="1" ht="14.88" customHeight="1">
      <c r="B68" s="169"/>
      <c r="C68" s="170"/>
      <c r="D68" s="171" t="s">
        <v>111</v>
      </c>
      <c r="E68" s="172"/>
      <c r="F68" s="172"/>
      <c r="G68" s="172"/>
      <c r="H68" s="172"/>
      <c r="I68" s="173"/>
      <c r="J68" s="174">
        <f>J270</f>
        <v>0</v>
      </c>
      <c r="K68" s="170"/>
      <c r="L68" s="175"/>
    </row>
    <row r="69" s="8" customFormat="1" ht="14.88" customHeight="1">
      <c r="B69" s="169"/>
      <c r="C69" s="170"/>
      <c r="D69" s="171" t="s">
        <v>112</v>
      </c>
      <c r="E69" s="172"/>
      <c r="F69" s="172"/>
      <c r="G69" s="172"/>
      <c r="H69" s="172"/>
      <c r="I69" s="173"/>
      <c r="J69" s="174">
        <f>J369</f>
        <v>0</v>
      </c>
      <c r="K69" s="170"/>
      <c r="L69" s="175"/>
    </row>
    <row r="70" s="8" customFormat="1" ht="14.88" customHeight="1">
      <c r="B70" s="169"/>
      <c r="C70" s="170"/>
      <c r="D70" s="171" t="s">
        <v>113</v>
      </c>
      <c r="E70" s="172"/>
      <c r="F70" s="172"/>
      <c r="G70" s="172"/>
      <c r="H70" s="172"/>
      <c r="I70" s="173"/>
      <c r="J70" s="174">
        <f>J379</f>
        <v>0</v>
      </c>
      <c r="K70" s="170"/>
      <c r="L70" s="175"/>
    </row>
    <row r="71" s="8" customFormat="1" ht="19.92" customHeight="1">
      <c r="B71" s="169"/>
      <c r="C71" s="170"/>
      <c r="D71" s="171" t="s">
        <v>114</v>
      </c>
      <c r="E71" s="172"/>
      <c r="F71" s="172"/>
      <c r="G71" s="172"/>
      <c r="H71" s="172"/>
      <c r="I71" s="173"/>
      <c r="J71" s="174">
        <f>J395</f>
        <v>0</v>
      </c>
      <c r="K71" s="170"/>
      <c r="L71" s="175"/>
    </row>
    <row r="72" s="8" customFormat="1" ht="19.92" customHeight="1">
      <c r="B72" s="169"/>
      <c r="C72" s="170"/>
      <c r="D72" s="171" t="s">
        <v>115</v>
      </c>
      <c r="E72" s="172"/>
      <c r="F72" s="172"/>
      <c r="G72" s="172"/>
      <c r="H72" s="172"/>
      <c r="I72" s="173"/>
      <c r="J72" s="174">
        <f>J408</f>
        <v>0</v>
      </c>
      <c r="K72" s="170"/>
      <c r="L72" s="175"/>
    </row>
    <row r="73" s="8" customFormat="1" ht="14.88" customHeight="1">
      <c r="B73" s="169"/>
      <c r="C73" s="170"/>
      <c r="D73" s="171" t="s">
        <v>116</v>
      </c>
      <c r="E73" s="172"/>
      <c r="F73" s="172"/>
      <c r="G73" s="172"/>
      <c r="H73" s="172"/>
      <c r="I73" s="173"/>
      <c r="J73" s="174">
        <f>J409</f>
        <v>0</v>
      </c>
      <c r="K73" s="170"/>
      <c r="L73" s="175"/>
    </row>
    <row r="74" s="8" customFormat="1" ht="14.88" customHeight="1">
      <c r="B74" s="169"/>
      <c r="C74" s="170"/>
      <c r="D74" s="171" t="s">
        <v>117</v>
      </c>
      <c r="E74" s="172"/>
      <c r="F74" s="172"/>
      <c r="G74" s="172"/>
      <c r="H74" s="172"/>
      <c r="I74" s="173"/>
      <c r="J74" s="174">
        <f>J439</f>
        <v>0</v>
      </c>
      <c r="K74" s="170"/>
      <c r="L74" s="175"/>
    </row>
    <row r="75" s="8" customFormat="1" ht="14.88" customHeight="1">
      <c r="B75" s="169"/>
      <c r="C75" s="170"/>
      <c r="D75" s="171" t="s">
        <v>118</v>
      </c>
      <c r="E75" s="172"/>
      <c r="F75" s="172"/>
      <c r="G75" s="172"/>
      <c r="H75" s="172"/>
      <c r="I75" s="173"/>
      <c r="J75" s="174">
        <f>J506</f>
        <v>0</v>
      </c>
      <c r="K75" s="170"/>
      <c r="L75" s="175"/>
    </row>
    <row r="76" s="8" customFormat="1" ht="19.92" customHeight="1">
      <c r="B76" s="169"/>
      <c r="C76" s="170"/>
      <c r="D76" s="171" t="s">
        <v>119</v>
      </c>
      <c r="E76" s="172"/>
      <c r="F76" s="172"/>
      <c r="G76" s="172"/>
      <c r="H76" s="172"/>
      <c r="I76" s="173"/>
      <c r="J76" s="174">
        <f>J537</f>
        <v>0</v>
      </c>
      <c r="K76" s="170"/>
      <c r="L76" s="175"/>
    </row>
    <row r="77" s="8" customFormat="1" ht="19.92" customHeight="1">
      <c r="B77" s="169"/>
      <c r="C77" s="170"/>
      <c r="D77" s="171" t="s">
        <v>120</v>
      </c>
      <c r="E77" s="172"/>
      <c r="F77" s="172"/>
      <c r="G77" s="172"/>
      <c r="H77" s="172"/>
      <c r="I77" s="173"/>
      <c r="J77" s="174">
        <f>J549</f>
        <v>0</v>
      </c>
      <c r="K77" s="170"/>
      <c r="L77" s="175"/>
    </row>
    <row r="78" s="7" customFormat="1" ht="24.96" customHeight="1">
      <c r="B78" s="162"/>
      <c r="C78" s="163"/>
      <c r="D78" s="164" t="s">
        <v>121</v>
      </c>
      <c r="E78" s="165"/>
      <c r="F78" s="165"/>
      <c r="G78" s="165"/>
      <c r="H78" s="165"/>
      <c r="I78" s="166"/>
      <c r="J78" s="167">
        <f>J556</f>
        <v>0</v>
      </c>
      <c r="K78" s="163"/>
      <c r="L78" s="168"/>
    </row>
    <row r="79" s="8" customFormat="1" ht="19.92" customHeight="1">
      <c r="B79" s="169"/>
      <c r="C79" s="170"/>
      <c r="D79" s="171" t="s">
        <v>122</v>
      </c>
      <c r="E79" s="172"/>
      <c r="F79" s="172"/>
      <c r="G79" s="172"/>
      <c r="H79" s="172"/>
      <c r="I79" s="173"/>
      <c r="J79" s="174">
        <f>J557</f>
        <v>0</v>
      </c>
      <c r="K79" s="170"/>
      <c r="L79" s="175"/>
    </row>
    <row r="80" s="8" customFormat="1" ht="19.92" customHeight="1">
      <c r="B80" s="169"/>
      <c r="C80" s="170"/>
      <c r="D80" s="171" t="s">
        <v>123</v>
      </c>
      <c r="E80" s="172"/>
      <c r="F80" s="172"/>
      <c r="G80" s="172"/>
      <c r="H80" s="172"/>
      <c r="I80" s="173"/>
      <c r="J80" s="174">
        <f>J573</f>
        <v>0</v>
      </c>
      <c r="K80" s="170"/>
      <c r="L80" s="175"/>
    </row>
    <row r="81" s="8" customFormat="1" ht="19.92" customHeight="1">
      <c r="B81" s="169"/>
      <c r="C81" s="170"/>
      <c r="D81" s="171" t="s">
        <v>124</v>
      </c>
      <c r="E81" s="172"/>
      <c r="F81" s="172"/>
      <c r="G81" s="172"/>
      <c r="H81" s="172"/>
      <c r="I81" s="173"/>
      <c r="J81" s="174">
        <f>J601</f>
        <v>0</v>
      </c>
      <c r="K81" s="170"/>
      <c r="L81" s="175"/>
    </row>
    <row r="82" s="8" customFormat="1" ht="19.92" customHeight="1">
      <c r="B82" s="169"/>
      <c r="C82" s="170"/>
      <c r="D82" s="171" t="s">
        <v>125</v>
      </c>
      <c r="E82" s="172"/>
      <c r="F82" s="172"/>
      <c r="G82" s="172"/>
      <c r="H82" s="172"/>
      <c r="I82" s="173"/>
      <c r="J82" s="174">
        <f>J693</f>
        <v>0</v>
      </c>
      <c r="K82" s="170"/>
      <c r="L82" s="175"/>
    </row>
    <row r="83" s="8" customFormat="1" ht="19.92" customHeight="1">
      <c r="B83" s="169"/>
      <c r="C83" s="170"/>
      <c r="D83" s="171" t="s">
        <v>126</v>
      </c>
      <c r="E83" s="172"/>
      <c r="F83" s="172"/>
      <c r="G83" s="172"/>
      <c r="H83" s="172"/>
      <c r="I83" s="173"/>
      <c r="J83" s="174">
        <f>J717</f>
        <v>0</v>
      </c>
      <c r="K83" s="170"/>
      <c r="L83" s="175"/>
    </row>
    <row r="84" s="8" customFormat="1" ht="19.92" customHeight="1">
      <c r="B84" s="169"/>
      <c r="C84" s="170"/>
      <c r="D84" s="171" t="s">
        <v>127</v>
      </c>
      <c r="E84" s="172"/>
      <c r="F84" s="172"/>
      <c r="G84" s="172"/>
      <c r="H84" s="172"/>
      <c r="I84" s="173"/>
      <c r="J84" s="174">
        <f>J723</f>
        <v>0</v>
      </c>
      <c r="K84" s="170"/>
      <c r="L84" s="175"/>
    </row>
    <row r="85" s="8" customFormat="1" ht="19.92" customHeight="1">
      <c r="B85" s="169"/>
      <c r="C85" s="170"/>
      <c r="D85" s="171" t="s">
        <v>128</v>
      </c>
      <c r="E85" s="172"/>
      <c r="F85" s="172"/>
      <c r="G85" s="172"/>
      <c r="H85" s="172"/>
      <c r="I85" s="173"/>
      <c r="J85" s="174">
        <f>J734</f>
        <v>0</v>
      </c>
      <c r="K85" s="170"/>
      <c r="L85" s="175"/>
    </row>
    <row r="86" s="8" customFormat="1" ht="19.92" customHeight="1">
      <c r="B86" s="169"/>
      <c r="C86" s="170"/>
      <c r="D86" s="171" t="s">
        <v>129</v>
      </c>
      <c r="E86" s="172"/>
      <c r="F86" s="172"/>
      <c r="G86" s="172"/>
      <c r="H86" s="172"/>
      <c r="I86" s="173"/>
      <c r="J86" s="174">
        <f>J741</f>
        <v>0</v>
      </c>
      <c r="K86" s="170"/>
      <c r="L86" s="175"/>
    </row>
    <row r="87" s="8" customFormat="1" ht="19.92" customHeight="1">
      <c r="B87" s="169"/>
      <c r="C87" s="170"/>
      <c r="D87" s="171" t="s">
        <v>130</v>
      </c>
      <c r="E87" s="172"/>
      <c r="F87" s="172"/>
      <c r="G87" s="172"/>
      <c r="H87" s="172"/>
      <c r="I87" s="173"/>
      <c r="J87" s="174">
        <f>J745</f>
        <v>0</v>
      </c>
      <c r="K87" s="170"/>
      <c r="L87" s="175"/>
    </row>
    <row r="88" s="8" customFormat="1" ht="19.92" customHeight="1">
      <c r="B88" s="169"/>
      <c r="C88" s="170"/>
      <c r="D88" s="171" t="s">
        <v>131</v>
      </c>
      <c r="E88" s="172"/>
      <c r="F88" s="172"/>
      <c r="G88" s="172"/>
      <c r="H88" s="172"/>
      <c r="I88" s="173"/>
      <c r="J88" s="174">
        <f>J752</f>
        <v>0</v>
      </c>
      <c r="K88" s="170"/>
      <c r="L88" s="175"/>
    </row>
    <row r="89" s="8" customFormat="1" ht="19.92" customHeight="1">
      <c r="B89" s="169"/>
      <c r="C89" s="170"/>
      <c r="D89" s="171" t="s">
        <v>132</v>
      </c>
      <c r="E89" s="172"/>
      <c r="F89" s="172"/>
      <c r="G89" s="172"/>
      <c r="H89" s="172"/>
      <c r="I89" s="173"/>
      <c r="J89" s="174">
        <f>J851</f>
        <v>0</v>
      </c>
      <c r="K89" s="170"/>
      <c r="L89" s="175"/>
    </row>
    <row r="90" s="8" customFormat="1" ht="19.92" customHeight="1">
      <c r="B90" s="169"/>
      <c r="C90" s="170"/>
      <c r="D90" s="171" t="s">
        <v>133</v>
      </c>
      <c r="E90" s="172"/>
      <c r="F90" s="172"/>
      <c r="G90" s="172"/>
      <c r="H90" s="172"/>
      <c r="I90" s="173"/>
      <c r="J90" s="174">
        <f>J949</f>
        <v>0</v>
      </c>
      <c r="K90" s="170"/>
      <c r="L90" s="175"/>
    </row>
    <row r="91" s="8" customFormat="1" ht="19.92" customHeight="1">
      <c r="B91" s="169"/>
      <c r="C91" s="170"/>
      <c r="D91" s="171" t="s">
        <v>134</v>
      </c>
      <c r="E91" s="172"/>
      <c r="F91" s="172"/>
      <c r="G91" s="172"/>
      <c r="H91" s="172"/>
      <c r="I91" s="173"/>
      <c r="J91" s="174">
        <f>J963</f>
        <v>0</v>
      </c>
      <c r="K91" s="170"/>
      <c r="L91" s="175"/>
    </row>
    <row r="92" s="8" customFormat="1" ht="19.92" customHeight="1">
      <c r="B92" s="169"/>
      <c r="C92" s="170"/>
      <c r="D92" s="171" t="s">
        <v>135</v>
      </c>
      <c r="E92" s="172"/>
      <c r="F92" s="172"/>
      <c r="G92" s="172"/>
      <c r="H92" s="172"/>
      <c r="I92" s="173"/>
      <c r="J92" s="174">
        <f>J997</f>
        <v>0</v>
      </c>
      <c r="K92" s="170"/>
      <c r="L92" s="175"/>
    </row>
    <row r="93" s="8" customFormat="1" ht="19.92" customHeight="1">
      <c r="B93" s="169"/>
      <c r="C93" s="170"/>
      <c r="D93" s="171" t="s">
        <v>136</v>
      </c>
      <c r="E93" s="172"/>
      <c r="F93" s="172"/>
      <c r="G93" s="172"/>
      <c r="H93" s="172"/>
      <c r="I93" s="173"/>
      <c r="J93" s="174">
        <f>J1085</f>
        <v>0</v>
      </c>
      <c r="K93" s="170"/>
      <c r="L93" s="175"/>
    </row>
    <row r="94" s="8" customFormat="1" ht="19.92" customHeight="1">
      <c r="B94" s="169"/>
      <c r="C94" s="170"/>
      <c r="D94" s="171" t="s">
        <v>137</v>
      </c>
      <c r="E94" s="172"/>
      <c r="F94" s="172"/>
      <c r="G94" s="172"/>
      <c r="H94" s="172"/>
      <c r="I94" s="173"/>
      <c r="J94" s="174">
        <f>J1101</f>
        <v>0</v>
      </c>
      <c r="K94" s="170"/>
      <c r="L94" s="175"/>
    </row>
    <row r="95" s="8" customFormat="1" ht="19.92" customHeight="1">
      <c r="B95" s="169"/>
      <c r="C95" s="170"/>
      <c r="D95" s="171" t="s">
        <v>138</v>
      </c>
      <c r="E95" s="172"/>
      <c r="F95" s="172"/>
      <c r="G95" s="172"/>
      <c r="H95" s="172"/>
      <c r="I95" s="173"/>
      <c r="J95" s="174">
        <f>J1115</f>
        <v>0</v>
      </c>
      <c r="K95" s="170"/>
      <c r="L95" s="175"/>
    </row>
    <row r="96" s="8" customFormat="1" ht="19.92" customHeight="1">
      <c r="B96" s="169"/>
      <c r="C96" s="170"/>
      <c r="D96" s="171" t="s">
        <v>139</v>
      </c>
      <c r="E96" s="172"/>
      <c r="F96" s="172"/>
      <c r="G96" s="172"/>
      <c r="H96" s="172"/>
      <c r="I96" s="173"/>
      <c r="J96" s="174">
        <f>J1128</f>
        <v>0</v>
      </c>
      <c r="K96" s="170"/>
      <c r="L96" s="175"/>
    </row>
    <row r="97" s="8" customFormat="1" ht="19.92" customHeight="1">
      <c r="B97" s="169"/>
      <c r="C97" s="170"/>
      <c r="D97" s="171" t="s">
        <v>140</v>
      </c>
      <c r="E97" s="172"/>
      <c r="F97" s="172"/>
      <c r="G97" s="172"/>
      <c r="H97" s="172"/>
      <c r="I97" s="173"/>
      <c r="J97" s="174">
        <f>J1149</f>
        <v>0</v>
      </c>
      <c r="K97" s="170"/>
      <c r="L97" s="175"/>
    </row>
    <row r="98" s="7" customFormat="1" ht="24.96" customHeight="1">
      <c r="B98" s="162"/>
      <c r="C98" s="163"/>
      <c r="D98" s="164" t="s">
        <v>141</v>
      </c>
      <c r="E98" s="165"/>
      <c r="F98" s="165"/>
      <c r="G98" s="165"/>
      <c r="H98" s="165"/>
      <c r="I98" s="166"/>
      <c r="J98" s="167">
        <f>J1163</f>
        <v>0</v>
      </c>
      <c r="K98" s="163"/>
      <c r="L98" s="168"/>
    </row>
    <row r="99" s="7" customFormat="1" ht="24.96" customHeight="1">
      <c r="B99" s="162"/>
      <c r="C99" s="163"/>
      <c r="D99" s="164" t="s">
        <v>142</v>
      </c>
      <c r="E99" s="165"/>
      <c r="F99" s="165"/>
      <c r="G99" s="165"/>
      <c r="H99" s="165"/>
      <c r="I99" s="166"/>
      <c r="J99" s="167">
        <f>J1195</f>
        <v>0</v>
      </c>
      <c r="K99" s="163"/>
      <c r="L99" s="168"/>
    </row>
    <row r="100" s="1" customFormat="1" ht="21.84" customHeight="1">
      <c r="B100" s="36"/>
      <c r="C100" s="37"/>
      <c r="D100" s="37"/>
      <c r="E100" s="37"/>
      <c r="F100" s="37"/>
      <c r="G100" s="37"/>
      <c r="H100" s="37"/>
      <c r="I100" s="128"/>
      <c r="J100" s="37"/>
      <c r="K100" s="37"/>
      <c r="L100" s="41"/>
    </row>
    <row r="101" s="1" customFormat="1" ht="6.96" customHeight="1">
      <c r="B101" s="55"/>
      <c r="C101" s="56"/>
      <c r="D101" s="56"/>
      <c r="E101" s="56"/>
      <c r="F101" s="56"/>
      <c r="G101" s="56"/>
      <c r="H101" s="56"/>
      <c r="I101" s="152"/>
      <c r="J101" s="56"/>
      <c r="K101" s="56"/>
      <c r="L101" s="41"/>
    </row>
    <row r="105" s="1" customFormat="1" ht="6.96" customHeight="1">
      <c r="B105" s="57"/>
      <c r="C105" s="58"/>
      <c r="D105" s="58"/>
      <c r="E105" s="58"/>
      <c r="F105" s="58"/>
      <c r="G105" s="58"/>
      <c r="H105" s="58"/>
      <c r="I105" s="155"/>
      <c r="J105" s="58"/>
      <c r="K105" s="58"/>
      <c r="L105" s="41"/>
    </row>
    <row r="106" s="1" customFormat="1" ht="24.96" customHeight="1">
      <c r="B106" s="36"/>
      <c r="C106" s="21" t="s">
        <v>143</v>
      </c>
      <c r="D106" s="37"/>
      <c r="E106" s="37"/>
      <c r="F106" s="37"/>
      <c r="G106" s="37"/>
      <c r="H106" s="37"/>
      <c r="I106" s="128"/>
      <c r="J106" s="37"/>
      <c r="K106" s="37"/>
      <c r="L106" s="41"/>
    </row>
    <row r="107" s="1" customFormat="1" ht="6.96" customHeight="1">
      <c r="B107" s="36"/>
      <c r="C107" s="37"/>
      <c r="D107" s="37"/>
      <c r="E107" s="37"/>
      <c r="F107" s="37"/>
      <c r="G107" s="37"/>
      <c r="H107" s="37"/>
      <c r="I107" s="128"/>
      <c r="J107" s="37"/>
      <c r="K107" s="37"/>
      <c r="L107" s="41"/>
    </row>
    <row r="108" s="1" customFormat="1" ht="12" customHeight="1">
      <c r="B108" s="36"/>
      <c r="C108" s="30" t="s">
        <v>16</v>
      </c>
      <c r="D108" s="37"/>
      <c r="E108" s="37"/>
      <c r="F108" s="37"/>
      <c r="G108" s="37"/>
      <c r="H108" s="37"/>
      <c r="I108" s="128"/>
      <c r="J108" s="37"/>
      <c r="K108" s="37"/>
      <c r="L108" s="41"/>
    </row>
    <row r="109" s="1" customFormat="1" ht="16.5" customHeight="1">
      <c r="B109" s="36"/>
      <c r="C109" s="37"/>
      <c r="D109" s="37"/>
      <c r="E109" s="156" t="str">
        <f>E7</f>
        <v>Revize č.2-Aktualizace projektu snížení energetické náročnosti budovy ZŠ, MŠs a PrŠ Jesenice, okr. Rakovník</v>
      </c>
      <c r="F109" s="30"/>
      <c r="G109" s="30"/>
      <c r="H109" s="30"/>
      <c r="I109" s="128"/>
      <c r="J109" s="37"/>
      <c r="K109" s="37"/>
      <c r="L109" s="41"/>
    </row>
    <row r="110" s="1" customFormat="1" ht="12" customHeight="1">
      <c r="B110" s="36"/>
      <c r="C110" s="30" t="s">
        <v>97</v>
      </c>
      <c r="D110" s="37"/>
      <c r="E110" s="37"/>
      <c r="F110" s="37"/>
      <c r="G110" s="37"/>
      <c r="H110" s="37"/>
      <c r="I110" s="128"/>
      <c r="J110" s="37"/>
      <c r="K110" s="37"/>
      <c r="L110" s="41"/>
    </row>
    <row r="111" s="1" customFormat="1" ht="16.5" customHeight="1">
      <c r="B111" s="36"/>
      <c r="C111" s="37"/>
      <c r="D111" s="37"/>
      <c r="E111" s="62" t="str">
        <f>E9</f>
        <v>SO 00 - Stavební část</v>
      </c>
      <c r="F111" s="37"/>
      <c r="G111" s="37"/>
      <c r="H111" s="37"/>
      <c r="I111" s="128"/>
      <c r="J111" s="37"/>
      <c r="K111" s="37"/>
      <c r="L111" s="41"/>
    </row>
    <row r="112" s="1" customFormat="1" ht="6.96" customHeight="1">
      <c r="B112" s="36"/>
      <c r="C112" s="37"/>
      <c r="D112" s="37"/>
      <c r="E112" s="37"/>
      <c r="F112" s="37"/>
      <c r="G112" s="37"/>
      <c r="H112" s="37"/>
      <c r="I112" s="128"/>
      <c r="J112" s="37"/>
      <c r="K112" s="37"/>
      <c r="L112" s="41"/>
    </row>
    <row r="113" s="1" customFormat="1" ht="12" customHeight="1">
      <c r="B113" s="36"/>
      <c r="C113" s="30" t="s">
        <v>21</v>
      </c>
      <c r="D113" s="37"/>
      <c r="E113" s="37"/>
      <c r="F113" s="25" t="str">
        <f>F12</f>
        <v xml:space="preserve"> </v>
      </c>
      <c r="G113" s="37"/>
      <c r="H113" s="37"/>
      <c r="I113" s="130" t="s">
        <v>23</v>
      </c>
      <c r="J113" s="65" t="str">
        <f>IF(J12="","",J12)</f>
        <v>23. 10. 2018</v>
      </c>
      <c r="K113" s="37"/>
      <c r="L113" s="41"/>
    </row>
    <row r="114" s="1" customFormat="1" ht="6.96" customHeight="1">
      <c r="B114" s="36"/>
      <c r="C114" s="37"/>
      <c r="D114" s="37"/>
      <c r="E114" s="37"/>
      <c r="F114" s="37"/>
      <c r="G114" s="37"/>
      <c r="H114" s="37"/>
      <c r="I114" s="128"/>
      <c r="J114" s="37"/>
      <c r="K114" s="37"/>
      <c r="L114" s="41"/>
    </row>
    <row r="115" s="1" customFormat="1" ht="13.65" customHeight="1">
      <c r="B115" s="36"/>
      <c r="C115" s="30" t="s">
        <v>25</v>
      </c>
      <c r="D115" s="37"/>
      <c r="E115" s="37"/>
      <c r="F115" s="25" t="str">
        <f>E15</f>
        <v xml:space="preserve"> </v>
      </c>
      <c r="G115" s="37"/>
      <c r="H115" s="37"/>
      <c r="I115" s="130" t="s">
        <v>30</v>
      </c>
      <c r="J115" s="34" t="str">
        <f>E21</f>
        <v xml:space="preserve"> </v>
      </c>
      <c r="K115" s="37"/>
      <c r="L115" s="41"/>
    </row>
    <row r="116" s="1" customFormat="1" ht="24.9" customHeight="1">
      <c r="B116" s="36"/>
      <c r="C116" s="30" t="s">
        <v>28</v>
      </c>
      <c r="D116" s="37"/>
      <c r="E116" s="37"/>
      <c r="F116" s="25" t="str">
        <f>IF(E18="","",E18)</f>
        <v>Vyplň údaj</v>
      </c>
      <c r="G116" s="37"/>
      <c r="H116" s="37"/>
      <c r="I116" s="130" t="s">
        <v>32</v>
      </c>
      <c r="J116" s="34" t="str">
        <f>E24</f>
        <v xml:space="preserve">Ing. Petr Dědič, Ulrichova 1423,  256 01 Benešov</v>
      </c>
      <c r="K116" s="37"/>
      <c r="L116" s="41"/>
    </row>
    <row r="117" s="1" customFormat="1" ht="10.32" customHeight="1">
      <c r="B117" s="36"/>
      <c r="C117" s="37"/>
      <c r="D117" s="37"/>
      <c r="E117" s="37"/>
      <c r="F117" s="37"/>
      <c r="G117" s="37"/>
      <c r="H117" s="37"/>
      <c r="I117" s="128"/>
      <c r="J117" s="37"/>
      <c r="K117" s="37"/>
      <c r="L117" s="41"/>
    </row>
    <row r="118" s="9" customFormat="1" ht="29.28" customHeight="1">
      <c r="B118" s="176"/>
      <c r="C118" s="177" t="s">
        <v>144</v>
      </c>
      <c r="D118" s="178" t="s">
        <v>55</v>
      </c>
      <c r="E118" s="178" t="s">
        <v>51</v>
      </c>
      <c r="F118" s="178" t="s">
        <v>52</v>
      </c>
      <c r="G118" s="178" t="s">
        <v>145</v>
      </c>
      <c r="H118" s="178" t="s">
        <v>146</v>
      </c>
      <c r="I118" s="179" t="s">
        <v>147</v>
      </c>
      <c r="J118" s="180" t="s">
        <v>101</v>
      </c>
      <c r="K118" s="181" t="s">
        <v>148</v>
      </c>
      <c r="L118" s="182"/>
      <c r="M118" s="85" t="s">
        <v>19</v>
      </c>
      <c r="N118" s="86" t="s">
        <v>40</v>
      </c>
      <c r="O118" s="86" t="s">
        <v>149</v>
      </c>
      <c r="P118" s="86" t="s">
        <v>150</v>
      </c>
      <c r="Q118" s="86" t="s">
        <v>151</v>
      </c>
      <c r="R118" s="86" t="s">
        <v>152</v>
      </c>
      <c r="S118" s="86" t="s">
        <v>153</v>
      </c>
      <c r="T118" s="87" t="s">
        <v>154</v>
      </c>
    </row>
    <row r="119" s="1" customFormat="1" ht="22.8" customHeight="1">
      <c r="B119" s="36"/>
      <c r="C119" s="92" t="s">
        <v>155</v>
      </c>
      <c r="D119" s="37"/>
      <c r="E119" s="37"/>
      <c r="F119" s="37"/>
      <c r="G119" s="37"/>
      <c r="H119" s="37"/>
      <c r="I119" s="128"/>
      <c r="J119" s="183">
        <f>BK119</f>
        <v>0</v>
      </c>
      <c r="K119" s="37"/>
      <c r="L119" s="41"/>
      <c r="M119" s="88"/>
      <c r="N119" s="89"/>
      <c r="O119" s="89"/>
      <c r="P119" s="184">
        <f>P120+P556+P1163+P1195</f>
        <v>0</v>
      </c>
      <c r="Q119" s="89"/>
      <c r="R119" s="184">
        <f>R120+R556+R1163+R1195</f>
        <v>48.023171000000005</v>
      </c>
      <c r="S119" s="89"/>
      <c r="T119" s="185">
        <f>T120+T556+T1163+T1195</f>
        <v>86.96729999999998</v>
      </c>
      <c r="AT119" s="15" t="s">
        <v>69</v>
      </c>
      <c r="AU119" s="15" t="s">
        <v>102</v>
      </c>
      <c r="BK119" s="186">
        <f>BK120+BK556+BK1163+BK1195</f>
        <v>0</v>
      </c>
    </row>
    <row r="120" s="10" customFormat="1" ht="25.92" customHeight="1">
      <c r="B120" s="187"/>
      <c r="C120" s="188"/>
      <c r="D120" s="189" t="s">
        <v>69</v>
      </c>
      <c r="E120" s="190" t="s">
        <v>156</v>
      </c>
      <c r="F120" s="190" t="s">
        <v>157</v>
      </c>
      <c r="G120" s="188"/>
      <c r="H120" s="188"/>
      <c r="I120" s="191"/>
      <c r="J120" s="192">
        <f>BK120</f>
        <v>0</v>
      </c>
      <c r="K120" s="188"/>
      <c r="L120" s="193"/>
      <c r="M120" s="194"/>
      <c r="N120" s="195"/>
      <c r="O120" s="195"/>
      <c r="P120" s="196">
        <f>P121+P169+P183+P207+P233+P261+P395+P408+P537+P549</f>
        <v>0</v>
      </c>
      <c r="Q120" s="195"/>
      <c r="R120" s="196">
        <f>R121+R169+R183+R207+R233+R261+R395+R408+R537+R549</f>
        <v>40.866715600000006</v>
      </c>
      <c r="S120" s="195"/>
      <c r="T120" s="197">
        <f>T121+T169+T183+T207+T233+T261+T395+T408+T537+T549</f>
        <v>86.305199999999985</v>
      </c>
      <c r="AR120" s="198" t="s">
        <v>78</v>
      </c>
      <c r="AT120" s="199" t="s">
        <v>69</v>
      </c>
      <c r="AU120" s="199" t="s">
        <v>70</v>
      </c>
      <c r="AY120" s="198" t="s">
        <v>158</v>
      </c>
      <c r="BK120" s="200">
        <f>BK121+BK169+BK183+BK207+BK233+BK261+BK395+BK408+BK537+BK549</f>
        <v>0</v>
      </c>
    </row>
    <row r="121" s="10" customFormat="1" ht="22.8" customHeight="1">
      <c r="B121" s="187"/>
      <c r="C121" s="188"/>
      <c r="D121" s="189" t="s">
        <v>69</v>
      </c>
      <c r="E121" s="201" t="s">
        <v>78</v>
      </c>
      <c r="F121" s="201" t="s">
        <v>159</v>
      </c>
      <c r="G121" s="188"/>
      <c r="H121" s="188"/>
      <c r="I121" s="191"/>
      <c r="J121" s="202">
        <f>BK121</f>
        <v>0</v>
      </c>
      <c r="K121" s="188"/>
      <c r="L121" s="193"/>
      <c r="M121" s="194"/>
      <c r="N121" s="195"/>
      <c r="O121" s="195"/>
      <c r="P121" s="196">
        <f>SUM(P122:P168)</f>
        <v>0</v>
      </c>
      <c r="Q121" s="195"/>
      <c r="R121" s="196">
        <f>SUM(R122:R168)</f>
        <v>3.0634000000000001</v>
      </c>
      <c r="S121" s="195"/>
      <c r="T121" s="197">
        <f>SUM(T122:T168)</f>
        <v>77.125199999999992</v>
      </c>
      <c r="AR121" s="198" t="s">
        <v>78</v>
      </c>
      <c r="AT121" s="199" t="s">
        <v>69</v>
      </c>
      <c r="AU121" s="199" t="s">
        <v>78</v>
      </c>
      <c r="AY121" s="198" t="s">
        <v>158</v>
      </c>
      <c r="BK121" s="200">
        <f>SUM(BK122:BK168)</f>
        <v>0</v>
      </c>
    </row>
    <row r="122" s="1" customFormat="1" ht="22.5" customHeight="1">
      <c r="B122" s="36"/>
      <c r="C122" s="203" t="s">
        <v>78</v>
      </c>
      <c r="D122" s="203" t="s">
        <v>160</v>
      </c>
      <c r="E122" s="204" t="s">
        <v>161</v>
      </c>
      <c r="F122" s="205" t="s">
        <v>162</v>
      </c>
      <c r="G122" s="206" t="s">
        <v>163</v>
      </c>
      <c r="H122" s="207">
        <v>14</v>
      </c>
      <c r="I122" s="208"/>
      <c r="J122" s="209">
        <f>ROUND(I122*H122,2)</f>
        <v>0</v>
      </c>
      <c r="K122" s="205" t="s">
        <v>164</v>
      </c>
      <c r="L122" s="41"/>
      <c r="M122" s="210" t="s">
        <v>19</v>
      </c>
      <c r="N122" s="211" t="s">
        <v>41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5" t="s">
        <v>165</v>
      </c>
      <c r="AT122" s="15" t="s">
        <v>160</v>
      </c>
      <c r="AU122" s="15" t="s">
        <v>80</v>
      </c>
      <c r="AY122" s="15" t="s">
        <v>158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78</v>
      </c>
      <c r="BK122" s="214">
        <f>ROUND(I122*H122,2)</f>
        <v>0</v>
      </c>
      <c r="BL122" s="15" t="s">
        <v>165</v>
      </c>
      <c r="BM122" s="15" t="s">
        <v>166</v>
      </c>
    </row>
    <row r="123" s="11" customFormat="1">
      <c r="B123" s="215"/>
      <c r="C123" s="216"/>
      <c r="D123" s="217" t="s">
        <v>167</v>
      </c>
      <c r="E123" s="218" t="s">
        <v>19</v>
      </c>
      <c r="F123" s="219" t="s">
        <v>168</v>
      </c>
      <c r="G123" s="216"/>
      <c r="H123" s="220">
        <v>14</v>
      </c>
      <c r="I123" s="221"/>
      <c r="J123" s="216"/>
      <c r="K123" s="216"/>
      <c r="L123" s="222"/>
      <c r="M123" s="223"/>
      <c r="N123" s="224"/>
      <c r="O123" s="224"/>
      <c r="P123" s="224"/>
      <c r="Q123" s="224"/>
      <c r="R123" s="224"/>
      <c r="S123" s="224"/>
      <c r="T123" s="225"/>
      <c r="AT123" s="226" t="s">
        <v>167</v>
      </c>
      <c r="AU123" s="226" t="s">
        <v>80</v>
      </c>
      <c r="AV123" s="11" t="s">
        <v>80</v>
      </c>
      <c r="AW123" s="11" t="s">
        <v>31</v>
      </c>
      <c r="AX123" s="11" t="s">
        <v>78</v>
      </c>
      <c r="AY123" s="226" t="s">
        <v>158</v>
      </c>
    </row>
    <row r="124" s="1" customFormat="1" ht="22.5" customHeight="1">
      <c r="B124" s="36"/>
      <c r="C124" s="203" t="s">
        <v>80</v>
      </c>
      <c r="D124" s="203" t="s">
        <v>160</v>
      </c>
      <c r="E124" s="204" t="s">
        <v>169</v>
      </c>
      <c r="F124" s="205" t="s">
        <v>170</v>
      </c>
      <c r="G124" s="206" t="s">
        <v>171</v>
      </c>
      <c r="H124" s="207">
        <v>8.4000000000000004</v>
      </c>
      <c r="I124" s="208"/>
      <c r="J124" s="209">
        <f>ROUND(I124*H124,2)</f>
        <v>0</v>
      </c>
      <c r="K124" s="205" t="s">
        <v>164</v>
      </c>
      <c r="L124" s="41"/>
      <c r="M124" s="210" t="s">
        <v>19</v>
      </c>
      <c r="N124" s="211" t="s">
        <v>41</v>
      </c>
      <c r="O124" s="77"/>
      <c r="P124" s="212">
        <f>O124*H124</f>
        <v>0</v>
      </c>
      <c r="Q124" s="212">
        <v>0</v>
      </c>
      <c r="R124" s="212">
        <f>Q124*H124</f>
        <v>0</v>
      </c>
      <c r="S124" s="212">
        <v>0.098000000000000004</v>
      </c>
      <c r="T124" s="213">
        <f>S124*H124</f>
        <v>0.82320000000000004</v>
      </c>
      <c r="AR124" s="15" t="s">
        <v>165</v>
      </c>
      <c r="AT124" s="15" t="s">
        <v>160</v>
      </c>
      <c r="AU124" s="15" t="s">
        <v>80</v>
      </c>
      <c r="AY124" s="15" t="s">
        <v>158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78</v>
      </c>
      <c r="BK124" s="214">
        <f>ROUND(I124*H124,2)</f>
        <v>0</v>
      </c>
      <c r="BL124" s="15" t="s">
        <v>165</v>
      </c>
      <c r="BM124" s="15" t="s">
        <v>172</v>
      </c>
    </row>
    <row r="125" s="11" customFormat="1">
      <c r="B125" s="215"/>
      <c r="C125" s="216"/>
      <c r="D125" s="217" t="s">
        <v>167</v>
      </c>
      <c r="E125" s="218" t="s">
        <v>19</v>
      </c>
      <c r="F125" s="219" t="s">
        <v>173</v>
      </c>
      <c r="G125" s="216"/>
      <c r="H125" s="220">
        <v>8.4000000000000004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167</v>
      </c>
      <c r="AU125" s="226" t="s">
        <v>80</v>
      </c>
      <c r="AV125" s="11" t="s">
        <v>80</v>
      </c>
      <c r="AW125" s="11" t="s">
        <v>31</v>
      </c>
      <c r="AX125" s="11" t="s">
        <v>78</v>
      </c>
      <c r="AY125" s="226" t="s">
        <v>158</v>
      </c>
    </row>
    <row r="126" s="1" customFormat="1" ht="22.5" customHeight="1">
      <c r="B126" s="36"/>
      <c r="C126" s="203" t="s">
        <v>174</v>
      </c>
      <c r="D126" s="203" t="s">
        <v>160</v>
      </c>
      <c r="E126" s="204" t="s">
        <v>175</v>
      </c>
      <c r="F126" s="205" t="s">
        <v>176</v>
      </c>
      <c r="G126" s="206" t="s">
        <v>171</v>
      </c>
      <c r="H126" s="207">
        <v>8.4000000000000004</v>
      </c>
      <c r="I126" s="208"/>
      <c r="J126" s="209">
        <f>ROUND(I126*H126,2)</f>
        <v>0</v>
      </c>
      <c r="K126" s="205" t="s">
        <v>164</v>
      </c>
      <c r="L126" s="41"/>
      <c r="M126" s="210" t="s">
        <v>19</v>
      </c>
      <c r="N126" s="211" t="s">
        <v>41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0.22</v>
      </c>
      <c r="T126" s="213">
        <f>S126*H126</f>
        <v>1.8480000000000001</v>
      </c>
      <c r="AR126" s="15" t="s">
        <v>165</v>
      </c>
      <c r="AT126" s="15" t="s">
        <v>160</v>
      </c>
      <c r="AU126" s="15" t="s">
        <v>80</v>
      </c>
      <c r="AY126" s="15" t="s">
        <v>158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78</v>
      </c>
      <c r="BK126" s="214">
        <f>ROUND(I126*H126,2)</f>
        <v>0</v>
      </c>
      <c r="BL126" s="15" t="s">
        <v>165</v>
      </c>
      <c r="BM126" s="15" t="s">
        <v>177</v>
      </c>
    </row>
    <row r="127" s="1" customFormat="1" ht="22.5" customHeight="1">
      <c r="B127" s="36"/>
      <c r="C127" s="203" t="s">
        <v>165</v>
      </c>
      <c r="D127" s="203" t="s">
        <v>160</v>
      </c>
      <c r="E127" s="204" t="s">
        <v>178</v>
      </c>
      <c r="F127" s="205" t="s">
        <v>179</v>
      </c>
      <c r="G127" s="206" t="s">
        <v>171</v>
      </c>
      <c r="H127" s="207">
        <v>8.4000000000000004</v>
      </c>
      <c r="I127" s="208"/>
      <c r="J127" s="209">
        <f>ROUND(I127*H127,2)</f>
        <v>0</v>
      </c>
      <c r="K127" s="205" t="s">
        <v>164</v>
      </c>
      <c r="L127" s="41"/>
      <c r="M127" s="210" t="s">
        <v>19</v>
      </c>
      <c r="N127" s="211" t="s">
        <v>41</v>
      </c>
      <c r="O127" s="77"/>
      <c r="P127" s="212">
        <f>O127*H127</f>
        <v>0</v>
      </c>
      <c r="Q127" s="212">
        <v>0</v>
      </c>
      <c r="R127" s="212">
        <f>Q127*H127</f>
        <v>0</v>
      </c>
      <c r="S127" s="212">
        <v>0.17999999999999999</v>
      </c>
      <c r="T127" s="213">
        <f>S127*H127</f>
        <v>1.512</v>
      </c>
      <c r="AR127" s="15" t="s">
        <v>165</v>
      </c>
      <c r="AT127" s="15" t="s">
        <v>160</v>
      </c>
      <c r="AU127" s="15" t="s">
        <v>80</v>
      </c>
      <c r="AY127" s="15" t="s">
        <v>158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5" t="s">
        <v>78</v>
      </c>
      <c r="BK127" s="214">
        <f>ROUND(I127*H127,2)</f>
        <v>0</v>
      </c>
      <c r="BL127" s="15" t="s">
        <v>165</v>
      </c>
      <c r="BM127" s="15" t="s">
        <v>180</v>
      </c>
    </row>
    <row r="128" s="1" customFormat="1" ht="22.5" customHeight="1">
      <c r="B128" s="36"/>
      <c r="C128" s="203" t="s">
        <v>181</v>
      </c>
      <c r="D128" s="203" t="s">
        <v>160</v>
      </c>
      <c r="E128" s="204" t="s">
        <v>182</v>
      </c>
      <c r="F128" s="205" t="s">
        <v>183</v>
      </c>
      <c r="G128" s="206" t="s">
        <v>171</v>
      </c>
      <c r="H128" s="207">
        <v>8.4000000000000004</v>
      </c>
      <c r="I128" s="208"/>
      <c r="J128" s="209">
        <f>ROUND(I128*H128,2)</f>
        <v>0</v>
      </c>
      <c r="K128" s="205" t="s">
        <v>164</v>
      </c>
      <c r="L128" s="41"/>
      <c r="M128" s="210" t="s">
        <v>19</v>
      </c>
      <c r="N128" s="211" t="s">
        <v>41</v>
      </c>
      <c r="O128" s="77"/>
      <c r="P128" s="212">
        <f>O128*H128</f>
        <v>0</v>
      </c>
      <c r="Q128" s="212">
        <v>0</v>
      </c>
      <c r="R128" s="212">
        <f>Q128*H128</f>
        <v>0</v>
      </c>
      <c r="S128" s="212">
        <v>0.57999999999999996</v>
      </c>
      <c r="T128" s="213">
        <f>S128*H128</f>
        <v>4.8719999999999999</v>
      </c>
      <c r="AR128" s="15" t="s">
        <v>165</v>
      </c>
      <c r="AT128" s="15" t="s">
        <v>160</v>
      </c>
      <c r="AU128" s="15" t="s">
        <v>80</v>
      </c>
      <c r="AY128" s="15" t="s">
        <v>158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78</v>
      </c>
      <c r="BK128" s="214">
        <f>ROUND(I128*H128,2)</f>
        <v>0</v>
      </c>
      <c r="BL128" s="15" t="s">
        <v>165</v>
      </c>
      <c r="BM128" s="15" t="s">
        <v>184</v>
      </c>
    </row>
    <row r="129" s="1" customFormat="1" ht="22.5" customHeight="1">
      <c r="B129" s="36"/>
      <c r="C129" s="203" t="s">
        <v>185</v>
      </c>
      <c r="D129" s="203" t="s">
        <v>160</v>
      </c>
      <c r="E129" s="204" t="s">
        <v>186</v>
      </c>
      <c r="F129" s="205" t="s">
        <v>187</v>
      </c>
      <c r="G129" s="206" t="s">
        <v>171</v>
      </c>
      <c r="H129" s="207">
        <v>63</v>
      </c>
      <c r="I129" s="208"/>
      <c r="J129" s="209">
        <f>ROUND(I129*H129,2)</f>
        <v>0</v>
      </c>
      <c r="K129" s="205" t="s">
        <v>164</v>
      </c>
      <c r="L129" s="41"/>
      <c r="M129" s="210" t="s">
        <v>19</v>
      </c>
      <c r="N129" s="211" t="s">
        <v>41</v>
      </c>
      <c r="O129" s="77"/>
      <c r="P129" s="212">
        <f>O129*H129</f>
        <v>0</v>
      </c>
      <c r="Q129" s="212">
        <v>0</v>
      </c>
      <c r="R129" s="212">
        <f>Q129*H129</f>
        <v>0</v>
      </c>
      <c r="S129" s="212">
        <v>0.26000000000000001</v>
      </c>
      <c r="T129" s="213">
        <f>S129*H129</f>
        <v>16.379999999999999</v>
      </c>
      <c r="AR129" s="15" t="s">
        <v>165</v>
      </c>
      <c r="AT129" s="15" t="s">
        <v>160</v>
      </c>
      <c r="AU129" s="15" t="s">
        <v>80</v>
      </c>
      <c r="AY129" s="15" t="s">
        <v>158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78</v>
      </c>
      <c r="BK129" s="214">
        <f>ROUND(I129*H129,2)</f>
        <v>0</v>
      </c>
      <c r="BL129" s="15" t="s">
        <v>165</v>
      </c>
      <c r="BM129" s="15" t="s">
        <v>188</v>
      </c>
    </row>
    <row r="130" s="11" customFormat="1">
      <c r="B130" s="215"/>
      <c r="C130" s="216"/>
      <c r="D130" s="217" t="s">
        <v>167</v>
      </c>
      <c r="E130" s="218" t="s">
        <v>19</v>
      </c>
      <c r="F130" s="219" t="s">
        <v>189</v>
      </c>
      <c r="G130" s="216"/>
      <c r="H130" s="220">
        <v>63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167</v>
      </c>
      <c r="AU130" s="226" t="s">
        <v>80</v>
      </c>
      <c r="AV130" s="11" t="s">
        <v>80</v>
      </c>
      <c r="AW130" s="11" t="s">
        <v>31</v>
      </c>
      <c r="AX130" s="11" t="s">
        <v>78</v>
      </c>
      <c r="AY130" s="226" t="s">
        <v>158</v>
      </c>
    </row>
    <row r="131" s="1" customFormat="1" ht="22.5" customHeight="1">
      <c r="B131" s="36"/>
      <c r="C131" s="203" t="s">
        <v>190</v>
      </c>
      <c r="D131" s="203" t="s">
        <v>160</v>
      </c>
      <c r="E131" s="204" t="s">
        <v>191</v>
      </c>
      <c r="F131" s="205" t="s">
        <v>192</v>
      </c>
      <c r="G131" s="206" t="s">
        <v>171</v>
      </c>
      <c r="H131" s="207">
        <v>63</v>
      </c>
      <c r="I131" s="208"/>
      <c r="J131" s="209">
        <f>ROUND(I131*H131,2)</f>
        <v>0</v>
      </c>
      <c r="K131" s="205" t="s">
        <v>164</v>
      </c>
      <c r="L131" s="41"/>
      <c r="M131" s="210" t="s">
        <v>19</v>
      </c>
      <c r="N131" s="211" t="s">
        <v>41</v>
      </c>
      <c r="O131" s="77"/>
      <c r="P131" s="212">
        <f>O131*H131</f>
        <v>0</v>
      </c>
      <c r="Q131" s="212">
        <v>0</v>
      </c>
      <c r="R131" s="212">
        <f>Q131*H131</f>
        <v>0</v>
      </c>
      <c r="S131" s="212">
        <v>0.17999999999999999</v>
      </c>
      <c r="T131" s="213">
        <f>S131*H131</f>
        <v>11.34</v>
      </c>
      <c r="AR131" s="15" t="s">
        <v>165</v>
      </c>
      <c r="AT131" s="15" t="s">
        <v>160</v>
      </c>
      <c r="AU131" s="15" t="s">
        <v>80</v>
      </c>
      <c r="AY131" s="15" t="s">
        <v>158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78</v>
      </c>
      <c r="BK131" s="214">
        <f>ROUND(I131*H131,2)</f>
        <v>0</v>
      </c>
      <c r="BL131" s="15" t="s">
        <v>165</v>
      </c>
      <c r="BM131" s="15" t="s">
        <v>193</v>
      </c>
    </row>
    <row r="132" s="1" customFormat="1" ht="22.5" customHeight="1">
      <c r="B132" s="36"/>
      <c r="C132" s="203" t="s">
        <v>194</v>
      </c>
      <c r="D132" s="203" t="s">
        <v>160</v>
      </c>
      <c r="E132" s="204" t="s">
        <v>195</v>
      </c>
      <c r="F132" s="205" t="s">
        <v>196</v>
      </c>
      <c r="G132" s="206" t="s">
        <v>171</v>
      </c>
      <c r="H132" s="207">
        <v>63</v>
      </c>
      <c r="I132" s="208"/>
      <c r="J132" s="209">
        <f>ROUND(I132*H132,2)</f>
        <v>0</v>
      </c>
      <c r="K132" s="205" t="s">
        <v>164</v>
      </c>
      <c r="L132" s="41"/>
      <c r="M132" s="210" t="s">
        <v>19</v>
      </c>
      <c r="N132" s="211" t="s">
        <v>41</v>
      </c>
      <c r="O132" s="77"/>
      <c r="P132" s="212">
        <f>O132*H132</f>
        <v>0</v>
      </c>
      <c r="Q132" s="212">
        <v>0</v>
      </c>
      <c r="R132" s="212">
        <f>Q132*H132</f>
        <v>0</v>
      </c>
      <c r="S132" s="212">
        <v>0.28999999999999998</v>
      </c>
      <c r="T132" s="213">
        <f>S132*H132</f>
        <v>18.27</v>
      </c>
      <c r="AR132" s="15" t="s">
        <v>165</v>
      </c>
      <c r="AT132" s="15" t="s">
        <v>160</v>
      </c>
      <c r="AU132" s="15" t="s">
        <v>80</v>
      </c>
      <c r="AY132" s="15" t="s">
        <v>158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5" t="s">
        <v>78</v>
      </c>
      <c r="BK132" s="214">
        <f>ROUND(I132*H132,2)</f>
        <v>0</v>
      </c>
      <c r="BL132" s="15" t="s">
        <v>165</v>
      </c>
      <c r="BM132" s="15" t="s">
        <v>197</v>
      </c>
    </row>
    <row r="133" s="1" customFormat="1" ht="33.75" customHeight="1">
      <c r="B133" s="36"/>
      <c r="C133" s="203" t="s">
        <v>198</v>
      </c>
      <c r="D133" s="203" t="s">
        <v>160</v>
      </c>
      <c r="E133" s="204" t="s">
        <v>199</v>
      </c>
      <c r="F133" s="205" t="s">
        <v>200</v>
      </c>
      <c r="G133" s="206" t="s">
        <v>171</v>
      </c>
      <c r="H133" s="207">
        <v>40</v>
      </c>
      <c r="I133" s="208"/>
      <c r="J133" s="209">
        <f>ROUND(I133*H133,2)</f>
        <v>0</v>
      </c>
      <c r="K133" s="205" t="s">
        <v>164</v>
      </c>
      <c r="L133" s="41"/>
      <c r="M133" s="210" t="s">
        <v>19</v>
      </c>
      <c r="N133" s="211" t="s">
        <v>41</v>
      </c>
      <c r="O133" s="77"/>
      <c r="P133" s="212">
        <f>O133*H133</f>
        <v>0</v>
      </c>
      <c r="Q133" s="212">
        <v>0</v>
      </c>
      <c r="R133" s="212">
        <f>Q133*H133</f>
        <v>0</v>
      </c>
      <c r="S133" s="212">
        <v>0.23499999999999999</v>
      </c>
      <c r="T133" s="213">
        <f>S133*H133</f>
        <v>9.3999999999999986</v>
      </c>
      <c r="AR133" s="15" t="s">
        <v>165</v>
      </c>
      <c r="AT133" s="15" t="s">
        <v>160</v>
      </c>
      <c r="AU133" s="15" t="s">
        <v>80</v>
      </c>
      <c r="AY133" s="15" t="s">
        <v>158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78</v>
      </c>
      <c r="BK133" s="214">
        <f>ROUND(I133*H133,2)</f>
        <v>0</v>
      </c>
      <c r="BL133" s="15" t="s">
        <v>165</v>
      </c>
      <c r="BM133" s="15" t="s">
        <v>201</v>
      </c>
    </row>
    <row r="134" s="11" customFormat="1">
      <c r="B134" s="215"/>
      <c r="C134" s="216"/>
      <c r="D134" s="217" t="s">
        <v>167</v>
      </c>
      <c r="E134" s="218" t="s">
        <v>19</v>
      </c>
      <c r="F134" s="219" t="s">
        <v>202</v>
      </c>
      <c r="G134" s="216"/>
      <c r="H134" s="220">
        <v>40</v>
      </c>
      <c r="I134" s="221"/>
      <c r="J134" s="216"/>
      <c r="K134" s="216"/>
      <c r="L134" s="222"/>
      <c r="M134" s="223"/>
      <c r="N134" s="224"/>
      <c r="O134" s="224"/>
      <c r="P134" s="224"/>
      <c r="Q134" s="224"/>
      <c r="R134" s="224"/>
      <c r="S134" s="224"/>
      <c r="T134" s="225"/>
      <c r="AT134" s="226" t="s">
        <v>167</v>
      </c>
      <c r="AU134" s="226" t="s">
        <v>80</v>
      </c>
      <c r="AV134" s="11" t="s">
        <v>80</v>
      </c>
      <c r="AW134" s="11" t="s">
        <v>31</v>
      </c>
      <c r="AX134" s="11" t="s">
        <v>78</v>
      </c>
      <c r="AY134" s="226" t="s">
        <v>158</v>
      </c>
    </row>
    <row r="135" s="1" customFormat="1" ht="22.5" customHeight="1">
      <c r="B135" s="36"/>
      <c r="C135" s="203" t="s">
        <v>203</v>
      </c>
      <c r="D135" s="203" t="s">
        <v>160</v>
      </c>
      <c r="E135" s="204" t="s">
        <v>204</v>
      </c>
      <c r="F135" s="205" t="s">
        <v>205</v>
      </c>
      <c r="G135" s="206" t="s">
        <v>171</v>
      </c>
      <c r="H135" s="207">
        <v>40</v>
      </c>
      <c r="I135" s="208"/>
      <c r="J135" s="209">
        <f>ROUND(I135*H135,2)</f>
        <v>0</v>
      </c>
      <c r="K135" s="205" t="s">
        <v>164</v>
      </c>
      <c r="L135" s="41"/>
      <c r="M135" s="210" t="s">
        <v>19</v>
      </c>
      <c r="N135" s="211" t="s">
        <v>41</v>
      </c>
      <c r="O135" s="77"/>
      <c r="P135" s="212">
        <f>O135*H135</f>
        <v>0</v>
      </c>
      <c r="Q135" s="212">
        <v>0</v>
      </c>
      <c r="R135" s="212">
        <f>Q135*H135</f>
        <v>0</v>
      </c>
      <c r="S135" s="212">
        <v>0.23999999999999999</v>
      </c>
      <c r="T135" s="213">
        <f>S135*H135</f>
        <v>9.5999999999999996</v>
      </c>
      <c r="AR135" s="15" t="s">
        <v>165</v>
      </c>
      <c r="AT135" s="15" t="s">
        <v>160</v>
      </c>
      <c r="AU135" s="15" t="s">
        <v>80</v>
      </c>
      <c r="AY135" s="15" t="s">
        <v>158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78</v>
      </c>
      <c r="BK135" s="214">
        <f>ROUND(I135*H135,2)</f>
        <v>0</v>
      </c>
      <c r="BL135" s="15" t="s">
        <v>165</v>
      </c>
      <c r="BM135" s="15" t="s">
        <v>206</v>
      </c>
    </row>
    <row r="136" s="1" customFormat="1" ht="22.5" customHeight="1">
      <c r="B136" s="36"/>
      <c r="C136" s="203" t="s">
        <v>207</v>
      </c>
      <c r="D136" s="203" t="s">
        <v>160</v>
      </c>
      <c r="E136" s="204" t="s">
        <v>208</v>
      </c>
      <c r="F136" s="205" t="s">
        <v>209</v>
      </c>
      <c r="G136" s="206" t="s">
        <v>163</v>
      </c>
      <c r="H136" s="207">
        <v>49.5</v>
      </c>
      <c r="I136" s="208"/>
      <c r="J136" s="209">
        <f>ROUND(I136*H136,2)</f>
        <v>0</v>
      </c>
      <c r="K136" s="205" t="s">
        <v>164</v>
      </c>
      <c r="L136" s="41"/>
      <c r="M136" s="210" t="s">
        <v>19</v>
      </c>
      <c r="N136" s="211" t="s">
        <v>41</v>
      </c>
      <c r="O136" s="77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15" t="s">
        <v>165</v>
      </c>
      <c r="AT136" s="15" t="s">
        <v>160</v>
      </c>
      <c r="AU136" s="15" t="s">
        <v>80</v>
      </c>
      <c r="AY136" s="15" t="s">
        <v>158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5" t="s">
        <v>78</v>
      </c>
      <c r="BK136" s="214">
        <f>ROUND(I136*H136,2)</f>
        <v>0</v>
      </c>
      <c r="BL136" s="15" t="s">
        <v>165</v>
      </c>
      <c r="BM136" s="15" t="s">
        <v>210</v>
      </c>
    </row>
    <row r="137" s="11" customFormat="1">
      <c r="B137" s="215"/>
      <c r="C137" s="216"/>
      <c r="D137" s="217" t="s">
        <v>167</v>
      </c>
      <c r="E137" s="218" t="s">
        <v>19</v>
      </c>
      <c r="F137" s="219" t="s">
        <v>211</v>
      </c>
      <c r="G137" s="216"/>
      <c r="H137" s="220">
        <v>49.5</v>
      </c>
      <c r="I137" s="221"/>
      <c r="J137" s="216"/>
      <c r="K137" s="216"/>
      <c r="L137" s="222"/>
      <c r="M137" s="223"/>
      <c r="N137" s="224"/>
      <c r="O137" s="224"/>
      <c r="P137" s="224"/>
      <c r="Q137" s="224"/>
      <c r="R137" s="224"/>
      <c r="S137" s="224"/>
      <c r="T137" s="225"/>
      <c r="AT137" s="226" t="s">
        <v>167</v>
      </c>
      <c r="AU137" s="226" t="s">
        <v>80</v>
      </c>
      <c r="AV137" s="11" t="s">
        <v>80</v>
      </c>
      <c r="AW137" s="11" t="s">
        <v>31</v>
      </c>
      <c r="AX137" s="11" t="s">
        <v>78</v>
      </c>
      <c r="AY137" s="226" t="s">
        <v>158</v>
      </c>
    </row>
    <row r="138" s="1" customFormat="1" ht="22.5" customHeight="1">
      <c r="B138" s="36"/>
      <c r="C138" s="203" t="s">
        <v>212</v>
      </c>
      <c r="D138" s="203" t="s">
        <v>160</v>
      </c>
      <c r="E138" s="204" t="s">
        <v>213</v>
      </c>
      <c r="F138" s="205" t="s">
        <v>214</v>
      </c>
      <c r="G138" s="206" t="s">
        <v>163</v>
      </c>
      <c r="H138" s="207">
        <v>49.5</v>
      </c>
      <c r="I138" s="208"/>
      <c r="J138" s="209">
        <f>ROUND(I138*H138,2)</f>
        <v>0</v>
      </c>
      <c r="K138" s="205" t="s">
        <v>164</v>
      </c>
      <c r="L138" s="41"/>
      <c r="M138" s="210" t="s">
        <v>19</v>
      </c>
      <c r="N138" s="211" t="s">
        <v>41</v>
      </c>
      <c r="O138" s="77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15" t="s">
        <v>165</v>
      </c>
      <c r="AT138" s="15" t="s">
        <v>160</v>
      </c>
      <c r="AU138" s="15" t="s">
        <v>80</v>
      </c>
      <c r="AY138" s="15" t="s">
        <v>158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78</v>
      </c>
      <c r="BK138" s="214">
        <f>ROUND(I138*H138,2)</f>
        <v>0</v>
      </c>
      <c r="BL138" s="15" t="s">
        <v>165</v>
      </c>
      <c r="BM138" s="15" t="s">
        <v>215</v>
      </c>
    </row>
    <row r="139" s="1" customFormat="1" ht="22.5" customHeight="1">
      <c r="B139" s="36"/>
      <c r="C139" s="203" t="s">
        <v>8</v>
      </c>
      <c r="D139" s="203" t="s">
        <v>160</v>
      </c>
      <c r="E139" s="204" t="s">
        <v>216</v>
      </c>
      <c r="F139" s="205" t="s">
        <v>217</v>
      </c>
      <c r="G139" s="206" t="s">
        <v>163</v>
      </c>
      <c r="H139" s="207">
        <v>25</v>
      </c>
      <c r="I139" s="208"/>
      <c r="J139" s="209">
        <f>ROUND(I139*H139,2)</f>
        <v>0</v>
      </c>
      <c r="K139" s="205" t="s">
        <v>164</v>
      </c>
      <c r="L139" s="41"/>
      <c r="M139" s="210" t="s">
        <v>19</v>
      </c>
      <c r="N139" s="211" t="s">
        <v>41</v>
      </c>
      <c r="O139" s="77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15" t="s">
        <v>165</v>
      </c>
      <c r="AT139" s="15" t="s">
        <v>160</v>
      </c>
      <c r="AU139" s="15" t="s">
        <v>80</v>
      </c>
      <c r="AY139" s="15" t="s">
        <v>158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5" t="s">
        <v>78</v>
      </c>
      <c r="BK139" s="214">
        <f>ROUND(I139*H139,2)</f>
        <v>0</v>
      </c>
      <c r="BL139" s="15" t="s">
        <v>165</v>
      </c>
      <c r="BM139" s="15" t="s">
        <v>218</v>
      </c>
    </row>
    <row r="140" s="11" customFormat="1">
      <c r="B140" s="215"/>
      <c r="C140" s="216"/>
      <c r="D140" s="217" t="s">
        <v>167</v>
      </c>
      <c r="E140" s="218" t="s">
        <v>19</v>
      </c>
      <c r="F140" s="219" t="s">
        <v>219</v>
      </c>
      <c r="G140" s="216"/>
      <c r="H140" s="220">
        <v>25</v>
      </c>
      <c r="I140" s="221"/>
      <c r="J140" s="216"/>
      <c r="K140" s="216"/>
      <c r="L140" s="222"/>
      <c r="M140" s="223"/>
      <c r="N140" s="224"/>
      <c r="O140" s="224"/>
      <c r="P140" s="224"/>
      <c r="Q140" s="224"/>
      <c r="R140" s="224"/>
      <c r="S140" s="224"/>
      <c r="T140" s="225"/>
      <c r="AT140" s="226" t="s">
        <v>167</v>
      </c>
      <c r="AU140" s="226" t="s">
        <v>80</v>
      </c>
      <c r="AV140" s="11" t="s">
        <v>80</v>
      </c>
      <c r="AW140" s="11" t="s">
        <v>31</v>
      </c>
      <c r="AX140" s="11" t="s">
        <v>78</v>
      </c>
      <c r="AY140" s="226" t="s">
        <v>158</v>
      </c>
    </row>
    <row r="141" s="1" customFormat="1" ht="22.5" customHeight="1">
      <c r="B141" s="36"/>
      <c r="C141" s="203" t="s">
        <v>220</v>
      </c>
      <c r="D141" s="203" t="s">
        <v>160</v>
      </c>
      <c r="E141" s="204" t="s">
        <v>221</v>
      </c>
      <c r="F141" s="205" t="s">
        <v>222</v>
      </c>
      <c r="G141" s="206" t="s">
        <v>163</v>
      </c>
      <c r="H141" s="207">
        <v>25</v>
      </c>
      <c r="I141" s="208"/>
      <c r="J141" s="209">
        <f>ROUND(I141*H141,2)</f>
        <v>0</v>
      </c>
      <c r="K141" s="205" t="s">
        <v>164</v>
      </c>
      <c r="L141" s="41"/>
      <c r="M141" s="210" t="s">
        <v>19</v>
      </c>
      <c r="N141" s="211" t="s">
        <v>41</v>
      </c>
      <c r="O141" s="77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15" t="s">
        <v>165</v>
      </c>
      <c r="AT141" s="15" t="s">
        <v>160</v>
      </c>
      <c r="AU141" s="15" t="s">
        <v>80</v>
      </c>
      <c r="AY141" s="15" t="s">
        <v>158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5" t="s">
        <v>78</v>
      </c>
      <c r="BK141" s="214">
        <f>ROUND(I141*H141,2)</f>
        <v>0</v>
      </c>
      <c r="BL141" s="15" t="s">
        <v>165</v>
      </c>
      <c r="BM141" s="15" t="s">
        <v>223</v>
      </c>
    </row>
    <row r="142" s="1" customFormat="1" ht="22.5" customHeight="1">
      <c r="B142" s="36"/>
      <c r="C142" s="203" t="s">
        <v>224</v>
      </c>
      <c r="D142" s="203" t="s">
        <v>160</v>
      </c>
      <c r="E142" s="204" t="s">
        <v>225</v>
      </c>
      <c r="F142" s="205" t="s">
        <v>226</v>
      </c>
      <c r="G142" s="206" t="s">
        <v>163</v>
      </c>
      <c r="H142" s="207">
        <v>25</v>
      </c>
      <c r="I142" s="208"/>
      <c r="J142" s="209">
        <f>ROUND(I142*H142,2)</f>
        <v>0</v>
      </c>
      <c r="K142" s="205" t="s">
        <v>164</v>
      </c>
      <c r="L142" s="41"/>
      <c r="M142" s="210" t="s">
        <v>19</v>
      </c>
      <c r="N142" s="211" t="s">
        <v>41</v>
      </c>
      <c r="O142" s="77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5" t="s">
        <v>165</v>
      </c>
      <c r="AT142" s="15" t="s">
        <v>160</v>
      </c>
      <c r="AU142" s="15" t="s">
        <v>80</v>
      </c>
      <c r="AY142" s="15" t="s">
        <v>158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78</v>
      </c>
      <c r="BK142" s="214">
        <f>ROUND(I142*H142,2)</f>
        <v>0</v>
      </c>
      <c r="BL142" s="15" t="s">
        <v>165</v>
      </c>
      <c r="BM142" s="15" t="s">
        <v>227</v>
      </c>
    </row>
    <row r="143" s="1" customFormat="1" ht="22.5" customHeight="1">
      <c r="B143" s="36"/>
      <c r="C143" s="203" t="s">
        <v>228</v>
      </c>
      <c r="D143" s="203" t="s">
        <v>160</v>
      </c>
      <c r="E143" s="204" t="s">
        <v>229</v>
      </c>
      <c r="F143" s="205" t="s">
        <v>230</v>
      </c>
      <c r="G143" s="206" t="s">
        <v>163</v>
      </c>
      <c r="H143" s="207">
        <v>74.5</v>
      </c>
      <c r="I143" s="208"/>
      <c r="J143" s="209">
        <f>ROUND(I143*H143,2)</f>
        <v>0</v>
      </c>
      <c r="K143" s="205" t="s">
        <v>164</v>
      </c>
      <c r="L143" s="41"/>
      <c r="M143" s="210" t="s">
        <v>19</v>
      </c>
      <c r="N143" s="211" t="s">
        <v>41</v>
      </c>
      <c r="O143" s="77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15" t="s">
        <v>165</v>
      </c>
      <c r="AT143" s="15" t="s">
        <v>160</v>
      </c>
      <c r="AU143" s="15" t="s">
        <v>80</v>
      </c>
      <c r="AY143" s="15" t="s">
        <v>158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5" t="s">
        <v>78</v>
      </c>
      <c r="BK143" s="214">
        <f>ROUND(I143*H143,2)</f>
        <v>0</v>
      </c>
      <c r="BL143" s="15" t="s">
        <v>165</v>
      </c>
      <c r="BM143" s="15" t="s">
        <v>231</v>
      </c>
    </row>
    <row r="144" s="11" customFormat="1">
      <c r="B144" s="215"/>
      <c r="C144" s="216"/>
      <c r="D144" s="217" t="s">
        <v>167</v>
      </c>
      <c r="E144" s="218" t="s">
        <v>19</v>
      </c>
      <c r="F144" s="219" t="s">
        <v>232</v>
      </c>
      <c r="G144" s="216"/>
      <c r="H144" s="220">
        <v>74.5</v>
      </c>
      <c r="I144" s="221"/>
      <c r="J144" s="216"/>
      <c r="K144" s="216"/>
      <c r="L144" s="222"/>
      <c r="M144" s="223"/>
      <c r="N144" s="224"/>
      <c r="O144" s="224"/>
      <c r="P144" s="224"/>
      <c r="Q144" s="224"/>
      <c r="R144" s="224"/>
      <c r="S144" s="224"/>
      <c r="T144" s="225"/>
      <c r="AT144" s="226" t="s">
        <v>167</v>
      </c>
      <c r="AU144" s="226" t="s">
        <v>80</v>
      </c>
      <c r="AV144" s="11" t="s">
        <v>80</v>
      </c>
      <c r="AW144" s="11" t="s">
        <v>31</v>
      </c>
      <c r="AX144" s="11" t="s">
        <v>78</v>
      </c>
      <c r="AY144" s="226" t="s">
        <v>158</v>
      </c>
    </row>
    <row r="145" s="1" customFormat="1" ht="16.5" customHeight="1">
      <c r="B145" s="36"/>
      <c r="C145" s="203" t="s">
        <v>233</v>
      </c>
      <c r="D145" s="203" t="s">
        <v>160</v>
      </c>
      <c r="E145" s="204" t="s">
        <v>234</v>
      </c>
      <c r="F145" s="205" t="s">
        <v>235</v>
      </c>
      <c r="G145" s="206" t="s">
        <v>163</v>
      </c>
      <c r="H145" s="207">
        <v>25</v>
      </c>
      <c r="I145" s="208"/>
      <c r="J145" s="209">
        <f>ROUND(I145*H145,2)</f>
        <v>0</v>
      </c>
      <c r="K145" s="205" t="s">
        <v>164</v>
      </c>
      <c r="L145" s="41"/>
      <c r="M145" s="210" t="s">
        <v>19</v>
      </c>
      <c r="N145" s="211" t="s">
        <v>41</v>
      </c>
      <c r="O145" s="77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15" t="s">
        <v>165</v>
      </c>
      <c r="AT145" s="15" t="s">
        <v>160</v>
      </c>
      <c r="AU145" s="15" t="s">
        <v>80</v>
      </c>
      <c r="AY145" s="15" t="s">
        <v>158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78</v>
      </c>
      <c r="BK145" s="214">
        <f>ROUND(I145*H145,2)</f>
        <v>0</v>
      </c>
      <c r="BL145" s="15" t="s">
        <v>165</v>
      </c>
      <c r="BM145" s="15" t="s">
        <v>236</v>
      </c>
    </row>
    <row r="146" s="1" customFormat="1" ht="22.5" customHeight="1">
      <c r="B146" s="36"/>
      <c r="C146" s="203" t="s">
        <v>237</v>
      </c>
      <c r="D146" s="203" t="s">
        <v>160</v>
      </c>
      <c r="E146" s="204" t="s">
        <v>238</v>
      </c>
      <c r="F146" s="205" t="s">
        <v>239</v>
      </c>
      <c r="G146" s="206" t="s">
        <v>240</v>
      </c>
      <c r="H146" s="207">
        <v>77</v>
      </c>
      <c r="I146" s="208"/>
      <c r="J146" s="209">
        <f>ROUND(I146*H146,2)</f>
        <v>0</v>
      </c>
      <c r="K146" s="205" t="s">
        <v>164</v>
      </c>
      <c r="L146" s="41"/>
      <c r="M146" s="210" t="s">
        <v>19</v>
      </c>
      <c r="N146" s="211" t="s">
        <v>41</v>
      </c>
      <c r="O146" s="77"/>
      <c r="P146" s="212">
        <f>O146*H146</f>
        <v>0</v>
      </c>
      <c r="Q146" s="212">
        <v>0</v>
      </c>
      <c r="R146" s="212">
        <f>Q146*H146</f>
        <v>0</v>
      </c>
      <c r="S146" s="212">
        <v>0.040000000000000001</v>
      </c>
      <c r="T146" s="213">
        <f>S146*H146</f>
        <v>3.0800000000000001</v>
      </c>
      <c r="AR146" s="15" t="s">
        <v>165</v>
      </c>
      <c r="AT146" s="15" t="s">
        <v>160</v>
      </c>
      <c r="AU146" s="15" t="s">
        <v>80</v>
      </c>
      <c r="AY146" s="15" t="s">
        <v>158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78</v>
      </c>
      <c r="BK146" s="214">
        <f>ROUND(I146*H146,2)</f>
        <v>0</v>
      </c>
      <c r="BL146" s="15" t="s">
        <v>165</v>
      </c>
      <c r="BM146" s="15" t="s">
        <v>241</v>
      </c>
    </row>
    <row r="147" s="11" customFormat="1">
      <c r="B147" s="215"/>
      <c r="C147" s="216"/>
      <c r="D147" s="217" t="s">
        <v>167</v>
      </c>
      <c r="E147" s="218" t="s">
        <v>19</v>
      </c>
      <c r="F147" s="219" t="s">
        <v>242</v>
      </c>
      <c r="G147" s="216"/>
      <c r="H147" s="220">
        <v>77</v>
      </c>
      <c r="I147" s="221"/>
      <c r="J147" s="216"/>
      <c r="K147" s="216"/>
      <c r="L147" s="222"/>
      <c r="M147" s="223"/>
      <c r="N147" s="224"/>
      <c r="O147" s="224"/>
      <c r="P147" s="224"/>
      <c r="Q147" s="224"/>
      <c r="R147" s="224"/>
      <c r="S147" s="224"/>
      <c r="T147" s="225"/>
      <c r="AT147" s="226" t="s">
        <v>167</v>
      </c>
      <c r="AU147" s="226" t="s">
        <v>80</v>
      </c>
      <c r="AV147" s="11" t="s">
        <v>80</v>
      </c>
      <c r="AW147" s="11" t="s">
        <v>31</v>
      </c>
      <c r="AX147" s="11" t="s">
        <v>78</v>
      </c>
      <c r="AY147" s="226" t="s">
        <v>158</v>
      </c>
    </row>
    <row r="148" s="1" customFormat="1" ht="16.5" customHeight="1">
      <c r="B148" s="36"/>
      <c r="C148" s="203" t="s">
        <v>7</v>
      </c>
      <c r="D148" s="203" t="s">
        <v>160</v>
      </c>
      <c r="E148" s="204" t="s">
        <v>243</v>
      </c>
      <c r="F148" s="205" t="s">
        <v>244</v>
      </c>
      <c r="G148" s="206" t="s">
        <v>171</v>
      </c>
      <c r="H148" s="207">
        <v>18</v>
      </c>
      <c r="I148" s="208"/>
      <c r="J148" s="209">
        <f>ROUND(I148*H148,2)</f>
        <v>0</v>
      </c>
      <c r="K148" s="205" t="s">
        <v>164</v>
      </c>
      <c r="L148" s="41"/>
      <c r="M148" s="210" t="s">
        <v>19</v>
      </c>
      <c r="N148" s="211" t="s">
        <v>41</v>
      </c>
      <c r="O148" s="77"/>
      <c r="P148" s="212">
        <f>O148*H148</f>
        <v>0</v>
      </c>
      <c r="Q148" s="212">
        <v>0.00069999999999999999</v>
      </c>
      <c r="R148" s="212">
        <f>Q148*H148</f>
        <v>0.0126</v>
      </c>
      <c r="S148" s="212">
        <v>0</v>
      </c>
      <c r="T148" s="213">
        <f>S148*H148</f>
        <v>0</v>
      </c>
      <c r="AR148" s="15" t="s">
        <v>165</v>
      </c>
      <c r="AT148" s="15" t="s">
        <v>160</v>
      </c>
      <c r="AU148" s="15" t="s">
        <v>80</v>
      </c>
      <c r="AY148" s="15" t="s">
        <v>158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78</v>
      </c>
      <c r="BK148" s="214">
        <f>ROUND(I148*H148,2)</f>
        <v>0</v>
      </c>
      <c r="BL148" s="15" t="s">
        <v>165</v>
      </c>
      <c r="BM148" s="15" t="s">
        <v>245</v>
      </c>
    </row>
    <row r="149" s="11" customFormat="1">
      <c r="B149" s="215"/>
      <c r="C149" s="216"/>
      <c r="D149" s="217" t="s">
        <v>167</v>
      </c>
      <c r="E149" s="218" t="s">
        <v>19</v>
      </c>
      <c r="F149" s="219" t="s">
        <v>246</v>
      </c>
      <c r="G149" s="216"/>
      <c r="H149" s="220">
        <v>18</v>
      </c>
      <c r="I149" s="221"/>
      <c r="J149" s="216"/>
      <c r="K149" s="216"/>
      <c r="L149" s="222"/>
      <c r="M149" s="223"/>
      <c r="N149" s="224"/>
      <c r="O149" s="224"/>
      <c r="P149" s="224"/>
      <c r="Q149" s="224"/>
      <c r="R149" s="224"/>
      <c r="S149" s="224"/>
      <c r="T149" s="225"/>
      <c r="AT149" s="226" t="s">
        <v>167</v>
      </c>
      <c r="AU149" s="226" t="s">
        <v>80</v>
      </c>
      <c r="AV149" s="11" t="s">
        <v>80</v>
      </c>
      <c r="AW149" s="11" t="s">
        <v>31</v>
      </c>
      <c r="AX149" s="11" t="s">
        <v>78</v>
      </c>
      <c r="AY149" s="226" t="s">
        <v>158</v>
      </c>
    </row>
    <row r="150" s="1" customFormat="1" ht="16.5" customHeight="1">
      <c r="B150" s="36"/>
      <c r="C150" s="203" t="s">
        <v>247</v>
      </c>
      <c r="D150" s="203" t="s">
        <v>160</v>
      </c>
      <c r="E150" s="204" t="s">
        <v>248</v>
      </c>
      <c r="F150" s="205" t="s">
        <v>249</v>
      </c>
      <c r="G150" s="206" t="s">
        <v>171</v>
      </c>
      <c r="H150" s="207">
        <v>18</v>
      </c>
      <c r="I150" s="208"/>
      <c r="J150" s="209">
        <f>ROUND(I150*H150,2)</f>
        <v>0</v>
      </c>
      <c r="K150" s="205" t="s">
        <v>164</v>
      </c>
      <c r="L150" s="41"/>
      <c r="M150" s="210" t="s">
        <v>19</v>
      </c>
      <c r="N150" s="211" t="s">
        <v>41</v>
      </c>
      <c r="O150" s="77"/>
      <c r="P150" s="212">
        <f>O150*H150</f>
        <v>0</v>
      </c>
      <c r="Q150" s="212">
        <v>0</v>
      </c>
      <c r="R150" s="212">
        <f>Q150*H150</f>
        <v>0</v>
      </c>
      <c r="S150" s="212">
        <v>0</v>
      </c>
      <c r="T150" s="213">
        <f>S150*H150</f>
        <v>0</v>
      </c>
      <c r="AR150" s="15" t="s">
        <v>165</v>
      </c>
      <c r="AT150" s="15" t="s">
        <v>160</v>
      </c>
      <c r="AU150" s="15" t="s">
        <v>80</v>
      </c>
      <c r="AY150" s="15" t="s">
        <v>158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5" t="s">
        <v>78</v>
      </c>
      <c r="BK150" s="214">
        <f>ROUND(I150*H150,2)</f>
        <v>0</v>
      </c>
      <c r="BL150" s="15" t="s">
        <v>165</v>
      </c>
      <c r="BM150" s="15" t="s">
        <v>250</v>
      </c>
    </row>
    <row r="151" s="1" customFormat="1" ht="22.5" customHeight="1">
      <c r="B151" s="36"/>
      <c r="C151" s="203" t="s">
        <v>251</v>
      </c>
      <c r="D151" s="203" t="s">
        <v>160</v>
      </c>
      <c r="E151" s="204" t="s">
        <v>252</v>
      </c>
      <c r="F151" s="205" t="s">
        <v>253</v>
      </c>
      <c r="G151" s="206" t="s">
        <v>171</v>
      </c>
      <c r="H151" s="207">
        <v>93.332999999999998</v>
      </c>
      <c r="I151" s="208"/>
      <c r="J151" s="209">
        <f>ROUND(I151*H151,2)</f>
        <v>0</v>
      </c>
      <c r="K151" s="205" t="s">
        <v>164</v>
      </c>
      <c r="L151" s="41"/>
      <c r="M151" s="210" t="s">
        <v>19</v>
      </c>
      <c r="N151" s="211" t="s">
        <v>41</v>
      </c>
      <c r="O151" s="77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15" t="s">
        <v>165</v>
      </c>
      <c r="AT151" s="15" t="s">
        <v>160</v>
      </c>
      <c r="AU151" s="15" t="s">
        <v>80</v>
      </c>
      <c r="AY151" s="15" t="s">
        <v>158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78</v>
      </c>
      <c r="BK151" s="214">
        <f>ROUND(I151*H151,2)</f>
        <v>0</v>
      </c>
      <c r="BL151" s="15" t="s">
        <v>165</v>
      </c>
      <c r="BM151" s="15" t="s">
        <v>254</v>
      </c>
    </row>
    <row r="152" s="11" customFormat="1">
      <c r="B152" s="215"/>
      <c r="C152" s="216"/>
      <c r="D152" s="217" t="s">
        <v>167</v>
      </c>
      <c r="E152" s="218" t="s">
        <v>19</v>
      </c>
      <c r="F152" s="219" t="s">
        <v>255</v>
      </c>
      <c r="G152" s="216"/>
      <c r="H152" s="220">
        <v>93.332999999999998</v>
      </c>
      <c r="I152" s="221"/>
      <c r="J152" s="216"/>
      <c r="K152" s="216"/>
      <c r="L152" s="222"/>
      <c r="M152" s="223"/>
      <c r="N152" s="224"/>
      <c r="O152" s="224"/>
      <c r="P152" s="224"/>
      <c r="Q152" s="224"/>
      <c r="R152" s="224"/>
      <c r="S152" s="224"/>
      <c r="T152" s="225"/>
      <c r="AT152" s="226" t="s">
        <v>167</v>
      </c>
      <c r="AU152" s="226" t="s">
        <v>80</v>
      </c>
      <c r="AV152" s="11" t="s">
        <v>80</v>
      </c>
      <c r="AW152" s="11" t="s">
        <v>31</v>
      </c>
      <c r="AX152" s="11" t="s">
        <v>78</v>
      </c>
      <c r="AY152" s="226" t="s">
        <v>158</v>
      </c>
    </row>
    <row r="153" s="1" customFormat="1" ht="22.5" customHeight="1">
      <c r="B153" s="36"/>
      <c r="C153" s="203" t="s">
        <v>256</v>
      </c>
      <c r="D153" s="203" t="s">
        <v>160</v>
      </c>
      <c r="E153" s="204" t="s">
        <v>257</v>
      </c>
      <c r="F153" s="205" t="s">
        <v>258</v>
      </c>
      <c r="G153" s="206" t="s">
        <v>171</v>
      </c>
      <c r="H153" s="207">
        <v>93.332999999999998</v>
      </c>
      <c r="I153" s="208"/>
      <c r="J153" s="209">
        <f>ROUND(I153*H153,2)</f>
        <v>0</v>
      </c>
      <c r="K153" s="205" t="s">
        <v>164</v>
      </c>
      <c r="L153" s="41"/>
      <c r="M153" s="210" t="s">
        <v>19</v>
      </c>
      <c r="N153" s="211" t="s">
        <v>41</v>
      </c>
      <c r="O153" s="77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15" t="s">
        <v>165</v>
      </c>
      <c r="AT153" s="15" t="s">
        <v>160</v>
      </c>
      <c r="AU153" s="15" t="s">
        <v>80</v>
      </c>
      <c r="AY153" s="15" t="s">
        <v>158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5" t="s">
        <v>78</v>
      </c>
      <c r="BK153" s="214">
        <f>ROUND(I153*H153,2)</f>
        <v>0</v>
      </c>
      <c r="BL153" s="15" t="s">
        <v>165</v>
      </c>
      <c r="BM153" s="15" t="s">
        <v>259</v>
      </c>
    </row>
    <row r="154" s="1" customFormat="1" ht="16.5" customHeight="1">
      <c r="B154" s="36"/>
      <c r="C154" s="227" t="s">
        <v>260</v>
      </c>
      <c r="D154" s="227" t="s">
        <v>261</v>
      </c>
      <c r="E154" s="228" t="s">
        <v>262</v>
      </c>
      <c r="F154" s="229" t="s">
        <v>263</v>
      </c>
      <c r="G154" s="230" t="s">
        <v>264</v>
      </c>
      <c r="H154" s="231">
        <v>2.7999999999999998</v>
      </c>
      <c r="I154" s="232"/>
      <c r="J154" s="233">
        <f>ROUND(I154*H154,2)</f>
        <v>0</v>
      </c>
      <c r="K154" s="229" t="s">
        <v>164</v>
      </c>
      <c r="L154" s="234"/>
      <c r="M154" s="235" t="s">
        <v>19</v>
      </c>
      <c r="N154" s="236" t="s">
        <v>41</v>
      </c>
      <c r="O154" s="77"/>
      <c r="P154" s="212">
        <f>O154*H154</f>
        <v>0</v>
      </c>
      <c r="Q154" s="212">
        <v>0.001</v>
      </c>
      <c r="R154" s="212">
        <f>Q154*H154</f>
        <v>0.0028</v>
      </c>
      <c r="S154" s="212">
        <v>0</v>
      </c>
      <c r="T154" s="213">
        <f>S154*H154</f>
        <v>0</v>
      </c>
      <c r="AR154" s="15" t="s">
        <v>194</v>
      </c>
      <c r="AT154" s="15" t="s">
        <v>261</v>
      </c>
      <c r="AU154" s="15" t="s">
        <v>80</v>
      </c>
      <c r="AY154" s="15" t="s">
        <v>158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5" t="s">
        <v>78</v>
      </c>
      <c r="BK154" s="214">
        <f>ROUND(I154*H154,2)</f>
        <v>0</v>
      </c>
      <c r="BL154" s="15" t="s">
        <v>165</v>
      </c>
      <c r="BM154" s="15" t="s">
        <v>265</v>
      </c>
    </row>
    <row r="155" s="1" customFormat="1" ht="16.5" customHeight="1">
      <c r="B155" s="36"/>
      <c r="C155" s="203" t="s">
        <v>266</v>
      </c>
      <c r="D155" s="203" t="s">
        <v>160</v>
      </c>
      <c r="E155" s="204" t="s">
        <v>267</v>
      </c>
      <c r="F155" s="205" t="s">
        <v>268</v>
      </c>
      <c r="G155" s="206" t="s">
        <v>163</v>
      </c>
      <c r="H155" s="207">
        <v>14</v>
      </c>
      <c r="I155" s="208"/>
      <c r="J155" s="209">
        <f>ROUND(I155*H155,2)</f>
        <v>0</v>
      </c>
      <c r="K155" s="205" t="s">
        <v>164</v>
      </c>
      <c r="L155" s="41"/>
      <c r="M155" s="210" t="s">
        <v>19</v>
      </c>
      <c r="N155" s="211" t="s">
        <v>41</v>
      </c>
      <c r="O155" s="77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15" t="s">
        <v>165</v>
      </c>
      <c r="AT155" s="15" t="s">
        <v>160</v>
      </c>
      <c r="AU155" s="15" t="s">
        <v>80</v>
      </c>
      <c r="AY155" s="15" t="s">
        <v>158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78</v>
      </c>
      <c r="BK155" s="214">
        <f>ROUND(I155*H155,2)</f>
        <v>0</v>
      </c>
      <c r="BL155" s="15" t="s">
        <v>165</v>
      </c>
      <c r="BM155" s="15" t="s">
        <v>269</v>
      </c>
    </row>
    <row r="156" s="11" customFormat="1">
      <c r="B156" s="215"/>
      <c r="C156" s="216"/>
      <c r="D156" s="217" t="s">
        <v>167</v>
      </c>
      <c r="E156" s="218" t="s">
        <v>19</v>
      </c>
      <c r="F156" s="219" t="s">
        <v>270</v>
      </c>
      <c r="G156" s="216"/>
      <c r="H156" s="220">
        <v>14</v>
      </c>
      <c r="I156" s="221"/>
      <c r="J156" s="216"/>
      <c r="K156" s="216"/>
      <c r="L156" s="222"/>
      <c r="M156" s="223"/>
      <c r="N156" s="224"/>
      <c r="O156" s="224"/>
      <c r="P156" s="224"/>
      <c r="Q156" s="224"/>
      <c r="R156" s="224"/>
      <c r="S156" s="224"/>
      <c r="T156" s="225"/>
      <c r="AT156" s="226" t="s">
        <v>167</v>
      </c>
      <c r="AU156" s="226" t="s">
        <v>80</v>
      </c>
      <c r="AV156" s="11" t="s">
        <v>80</v>
      </c>
      <c r="AW156" s="11" t="s">
        <v>31</v>
      </c>
      <c r="AX156" s="11" t="s">
        <v>78</v>
      </c>
      <c r="AY156" s="226" t="s">
        <v>158</v>
      </c>
    </row>
    <row r="157" s="1" customFormat="1" ht="16.5" customHeight="1">
      <c r="B157" s="36"/>
      <c r="C157" s="203" t="s">
        <v>271</v>
      </c>
      <c r="D157" s="203" t="s">
        <v>160</v>
      </c>
      <c r="E157" s="204" t="s">
        <v>272</v>
      </c>
      <c r="F157" s="205" t="s">
        <v>273</v>
      </c>
      <c r="G157" s="206" t="s">
        <v>163</v>
      </c>
      <c r="H157" s="207">
        <v>44.700000000000003</v>
      </c>
      <c r="I157" s="208"/>
      <c r="J157" s="209">
        <f>ROUND(I157*H157,2)</f>
        <v>0</v>
      </c>
      <c r="K157" s="205" t="s">
        <v>19</v>
      </c>
      <c r="L157" s="41"/>
      <c r="M157" s="210" t="s">
        <v>19</v>
      </c>
      <c r="N157" s="211" t="s">
        <v>41</v>
      </c>
      <c r="O157" s="77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15" t="s">
        <v>165</v>
      </c>
      <c r="AT157" s="15" t="s">
        <v>160</v>
      </c>
      <c r="AU157" s="15" t="s">
        <v>80</v>
      </c>
      <c r="AY157" s="15" t="s">
        <v>158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78</v>
      </c>
      <c r="BK157" s="214">
        <f>ROUND(I157*H157,2)</f>
        <v>0</v>
      </c>
      <c r="BL157" s="15" t="s">
        <v>165</v>
      </c>
      <c r="BM157" s="15" t="s">
        <v>274</v>
      </c>
    </row>
    <row r="158" s="11" customFormat="1">
      <c r="B158" s="215"/>
      <c r="C158" s="216"/>
      <c r="D158" s="217" t="s">
        <v>167</v>
      </c>
      <c r="E158" s="218" t="s">
        <v>19</v>
      </c>
      <c r="F158" s="219" t="s">
        <v>275</v>
      </c>
      <c r="G158" s="216"/>
      <c r="H158" s="220">
        <v>44.700000000000003</v>
      </c>
      <c r="I158" s="221"/>
      <c r="J158" s="216"/>
      <c r="K158" s="216"/>
      <c r="L158" s="222"/>
      <c r="M158" s="223"/>
      <c r="N158" s="224"/>
      <c r="O158" s="224"/>
      <c r="P158" s="224"/>
      <c r="Q158" s="224"/>
      <c r="R158" s="224"/>
      <c r="S158" s="224"/>
      <c r="T158" s="225"/>
      <c r="AT158" s="226" t="s">
        <v>167</v>
      </c>
      <c r="AU158" s="226" t="s">
        <v>80</v>
      </c>
      <c r="AV158" s="11" t="s">
        <v>80</v>
      </c>
      <c r="AW158" s="11" t="s">
        <v>31</v>
      </c>
      <c r="AX158" s="11" t="s">
        <v>78</v>
      </c>
      <c r="AY158" s="226" t="s">
        <v>158</v>
      </c>
    </row>
    <row r="159" s="1" customFormat="1" ht="22.5" customHeight="1">
      <c r="B159" s="36"/>
      <c r="C159" s="203" t="s">
        <v>276</v>
      </c>
      <c r="D159" s="203" t="s">
        <v>160</v>
      </c>
      <c r="E159" s="204" t="s">
        <v>277</v>
      </c>
      <c r="F159" s="205" t="s">
        <v>278</v>
      </c>
      <c r="G159" s="206" t="s">
        <v>163</v>
      </c>
      <c r="H159" s="207">
        <v>44.700000000000003</v>
      </c>
      <c r="I159" s="208"/>
      <c r="J159" s="209">
        <f>ROUND(I159*H159,2)</f>
        <v>0</v>
      </c>
      <c r="K159" s="205" t="s">
        <v>164</v>
      </c>
      <c r="L159" s="41"/>
      <c r="M159" s="210" t="s">
        <v>19</v>
      </c>
      <c r="N159" s="211" t="s">
        <v>41</v>
      </c>
      <c r="O159" s="77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15" t="s">
        <v>165</v>
      </c>
      <c r="AT159" s="15" t="s">
        <v>160</v>
      </c>
      <c r="AU159" s="15" t="s">
        <v>80</v>
      </c>
      <c r="AY159" s="15" t="s">
        <v>158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5" t="s">
        <v>78</v>
      </c>
      <c r="BK159" s="214">
        <f>ROUND(I159*H159,2)</f>
        <v>0</v>
      </c>
      <c r="BL159" s="15" t="s">
        <v>165</v>
      </c>
      <c r="BM159" s="15" t="s">
        <v>279</v>
      </c>
    </row>
    <row r="160" s="1" customFormat="1" ht="22.5" customHeight="1">
      <c r="B160" s="36"/>
      <c r="C160" s="203" t="s">
        <v>280</v>
      </c>
      <c r="D160" s="203" t="s">
        <v>160</v>
      </c>
      <c r="E160" s="204" t="s">
        <v>281</v>
      </c>
      <c r="F160" s="205" t="s">
        <v>282</v>
      </c>
      <c r="G160" s="206" t="s">
        <v>163</v>
      </c>
      <c r="H160" s="207">
        <v>3.048</v>
      </c>
      <c r="I160" s="208"/>
      <c r="J160" s="209">
        <f>ROUND(I160*H160,2)</f>
        <v>0</v>
      </c>
      <c r="K160" s="205" t="s">
        <v>164</v>
      </c>
      <c r="L160" s="41"/>
      <c r="M160" s="210" t="s">
        <v>19</v>
      </c>
      <c r="N160" s="211" t="s">
        <v>41</v>
      </c>
      <c r="O160" s="77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15" t="s">
        <v>165</v>
      </c>
      <c r="AT160" s="15" t="s">
        <v>160</v>
      </c>
      <c r="AU160" s="15" t="s">
        <v>80</v>
      </c>
      <c r="AY160" s="15" t="s">
        <v>158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78</v>
      </c>
      <c r="BK160" s="214">
        <f>ROUND(I160*H160,2)</f>
        <v>0</v>
      </c>
      <c r="BL160" s="15" t="s">
        <v>165</v>
      </c>
      <c r="BM160" s="15" t="s">
        <v>283</v>
      </c>
    </row>
    <row r="161" s="11" customFormat="1">
      <c r="B161" s="215"/>
      <c r="C161" s="216"/>
      <c r="D161" s="217" t="s">
        <v>167</v>
      </c>
      <c r="E161" s="218" t="s">
        <v>19</v>
      </c>
      <c r="F161" s="219" t="s">
        <v>284</v>
      </c>
      <c r="G161" s="216"/>
      <c r="H161" s="220">
        <v>3.048</v>
      </c>
      <c r="I161" s="221"/>
      <c r="J161" s="216"/>
      <c r="K161" s="216"/>
      <c r="L161" s="222"/>
      <c r="M161" s="223"/>
      <c r="N161" s="224"/>
      <c r="O161" s="224"/>
      <c r="P161" s="224"/>
      <c r="Q161" s="224"/>
      <c r="R161" s="224"/>
      <c r="S161" s="224"/>
      <c r="T161" s="225"/>
      <c r="AT161" s="226" t="s">
        <v>167</v>
      </c>
      <c r="AU161" s="226" t="s">
        <v>80</v>
      </c>
      <c r="AV161" s="11" t="s">
        <v>80</v>
      </c>
      <c r="AW161" s="11" t="s">
        <v>31</v>
      </c>
      <c r="AX161" s="11" t="s">
        <v>78</v>
      </c>
      <c r="AY161" s="226" t="s">
        <v>158</v>
      </c>
    </row>
    <row r="162" s="1" customFormat="1" ht="16.5" customHeight="1">
      <c r="B162" s="36"/>
      <c r="C162" s="227" t="s">
        <v>285</v>
      </c>
      <c r="D162" s="227" t="s">
        <v>261</v>
      </c>
      <c r="E162" s="228" t="s">
        <v>286</v>
      </c>
      <c r="F162" s="229" t="s">
        <v>287</v>
      </c>
      <c r="G162" s="230" t="s">
        <v>288</v>
      </c>
      <c r="H162" s="231">
        <v>3.048</v>
      </c>
      <c r="I162" s="232"/>
      <c r="J162" s="233">
        <f>ROUND(I162*H162,2)</f>
        <v>0</v>
      </c>
      <c r="K162" s="229" t="s">
        <v>164</v>
      </c>
      <c r="L162" s="234"/>
      <c r="M162" s="235" t="s">
        <v>19</v>
      </c>
      <c r="N162" s="236" t="s">
        <v>41</v>
      </c>
      <c r="O162" s="77"/>
      <c r="P162" s="212">
        <f>O162*H162</f>
        <v>0</v>
      </c>
      <c r="Q162" s="212">
        <v>1</v>
      </c>
      <c r="R162" s="212">
        <f>Q162*H162</f>
        <v>3.048</v>
      </c>
      <c r="S162" s="212">
        <v>0</v>
      </c>
      <c r="T162" s="213">
        <f>S162*H162</f>
        <v>0</v>
      </c>
      <c r="AR162" s="15" t="s">
        <v>194</v>
      </c>
      <c r="AT162" s="15" t="s">
        <v>261</v>
      </c>
      <c r="AU162" s="15" t="s">
        <v>80</v>
      </c>
      <c r="AY162" s="15" t="s">
        <v>158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5" t="s">
        <v>78</v>
      </c>
      <c r="BK162" s="214">
        <f>ROUND(I162*H162,2)</f>
        <v>0</v>
      </c>
      <c r="BL162" s="15" t="s">
        <v>165</v>
      </c>
      <c r="BM162" s="15" t="s">
        <v>289</v>
      </c>
    </row>
    <row r="163" s="1" customFormat="1" ht="22.5" customHeight="1">
      <c r="B163" s="36"/>
      <c r="C163" s="203" t="s">
        <v>290</v>
      </c>
      <c r="D163" s="203" t="s">
        <v>160</v>
      </c>
      <c r="E163" s="204" t="s">
        <v>291</v>
      </c>
      <c r="F163" s="205" t="s">
        <v>292</v>
      </c>
      <c r="G163" s="206" t="s">
        <v>163</v>
      </c>
      <c r="H163" s="207">
        <v>7.7939999999999996</v>
      </c>
      <c r="I163" s="208"/>
      <c r="J163" s="209">
        <f>ROUND(I163*H163,2)</f>
        <v>0</v>
      </c>
      <c r="K163" s="205" t="s">
        <v>164</v>
      </c>
      <c r="L163" s="41"/>
      <c r="M163" s="210" t="s">
        <v>19</v>
      </c>
      <c r="N163" s="211" t="s">
        <v>41</v>
      </c>
      <c r="O163" s="77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15" t="s">
        <v>165</v>
      </c>
      <c r="AT163" s="15" t="s">
        <v>160</v>
      </c>
      <c r="AU163" s="15" t="s">
        <v>80</v>
      </c>
      <c r="AY163" s="15" t="s">
        <v>158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5" t="s">
        <v>78</v>
      </c>
      <c r="BK163" s="214">
        <f>ROUND(I163*H163,2)</f>
        <v>0</v>
      </c>
      <c r="BL163" s="15" t="s">
        <v>165</v>
      </c>
      <c r="BM163" s="15" t="s">
        <v>293</v>
      </c>
    </row>
    <row r="164" s="1" customFormat="1" ht="22.5" customHeight="1">
      <c r="B164" s="36"/>
      <c r="C164" s="203" t="s">
        <v>294</v>
      </c>
      <c r="D164" s="203" t="s">
        <v>160</v>
      </c>
      <c r="E164" s="204" t="s">
        <v>295</v>
      </c>
      <c r="F164" s="205" t="s">
        <v>296</v>
      </c>
      <c r="G164" s="206" t="s">
        <v>163</v>
      </c>
      <c r="H164" s="207">
        <v>7.7939999999999996</v>
      </c>
      <c r="I164" s="208"/>
      <c r="J164" s="209">
        <f>ROUND(I164*H164,2)</f>
        <v>0</v>
      </c>
      <c r="K164" s="205" t="s">
        <v>164</v>
      </c>
      <c r="L164" s="41"/>
      <c r="M164" s="210" t="s">
        <v>19</v>
      </c>
      <c r="N164" s="211" t="s">
        <v>41</v>
      </c>
      <c r="O164" s="77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15" t="s">
        <v>165</v>
      </c>
      <c r="AT164" s="15" t="s">
        <v>160</v>
      </c>
      <c r="AU164" s="15" t="s">
        <v>80</v>
      </c>
      <c r="AY164" s="15" t="s">
        <v>158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78</v>
      </c>
      <c r="BK164" s="214">
        <f>ROUND(I164*H164,2)</f>
        <v>0</v>
      </c>
      <c r="BL164" s="15" t="s">
        <v>165</v>
      </c>
      <c r="BM164" s="15" t="s">
        <v>297</v>
      </c>
    </row>
    <row r="165" s="11" customFormat="1">
      <c r="B165" s="215"/>
      <c r="C165" s="216"/>
      <c r="D165" s="217" t="s">
        <v>167</v>
      </c>
      <c r="E165" s="218" t="s">
        <v>19</v>
      </c>
      <c r="F165" s="219" t="s">
        <v>298</v>
      </c>
      <c r="G165" s="216"/>
      <c r="H165" s="220">
        <v>7.7939999999999996</v>
      </c>
      <c r="I165" s="221"/>
      <c r="J165" s="216"/>
      <c r="K165" s="216"/>
      <c r="L165" s="222"/>
      <c r="M165" s="223"/>
      <c r="N165" s="224"/>
      <c r="O165" s="224"/>
      <c r="P165" s="224"/>
      <c r="Q165" s="224"/>
      <c r="R165" s="224"/>
      <c r="S165" s="224"/>
      <c r="T165" s="225"/>
      <c r="AT165" s="226" t="s">
        <v>167</v>
      </c>
      <c r="AU165" s="226" t="s">
        <v>80</v>
      </c>
      <c r="AV165" s="11" t="s">
        <v>80</v>
      </c>
      <c r="AW165" s="11" t="s">
        <v>31</v>
      </c>
      <c r="AX165" s="11" t="s">
        <v>78</v>
      </c>
      <c r="AY165" s="226" t="s">
        <v>158</v>
      </c>
    </row>
    <row r="166" s="1" customFormat="1" ht="16.5" customHeight="1">
      <c r="B166" s="36"/>
      <c r="C166" s="203" t="s">
        <v>299</v>
      </c>
      <c r="D166" s="203" t="s">
        <v>160</v>
      </c>
      <c r="E166" s="204" t="s">
        <v>300</v>
      </c>
      <c r="F166" s="205" t="s">
        <v>301</v>
      </c>
      <c r="G166" s="206" t="s">
        <v>302</v>
      </c>
      <c r="H166" s="207">
        <v>2</v>
      </c>
      <c r="I166" s="208"/>
      <c r="J166" s="209">
        <f>ROUND(I166*H166,2)</f>
        <v>0</v>
      </c>
      <c r="K166" s="205" t="s">
        <v>164</v>
      </c>
      <c r="L166" s="41"/>
      <c r="M166" s="210" t="s">
        <v>19</v>
      </c>
      <c r="N166" s="211" t="s">
        <v>41</v>
      </c>
      <c r="O166" s="77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15" t="s">
        <v>165</v>
      </c>
      <c r="AT166" s="15" t="s">
        <v>160</v>
      </c>
      <c r="AU166" s="15" t="s">
        <v>80</v>
      </c>
      <c r="AY166" s="15" t="s">
        <v>158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5" t="s">
        <v>78</v>
      </c>
      <c r="BK166" s="214">
        <f>ROUND(I166*H166,2)</f>
        <v>0</v>
      </c>
      <c r="BL166" s="15" t="s">
        <v>165</v>
      </c>
      <c r="BM166" s="15" t="s">
        <v>303</v>
      </c>
    </row>
    <row r="167" s="1" customFormat="1" ht="16.5" customHeight="1">
      <c r="B167" s="36"/>
      <c r="C167" s="203" t="s">
        <v>304</v>
      </c>
      <c r="D167" s="203" t="s">
        <v>160</v>
      </c>
      <c r="E167" s="204" t="s">
        <v>305</v>
      </c>
      <c r="F167" s="205" t="s">
        <v>306</v>
      </c>
      <c r="G167" s="206" t="s">
        <v>163</v>
      </c>
      <c r="H167" s="207">
        <v>29.800000000000001</v>
      </c>
      <c r="I167" s="208"/>
      <c r="J167" s="209">
        <f>ROUND(I167*H167,2)</f>
        <v>0</v>
      </c>
      <c r="K167" s="205" t="s">
        <v>19</v>
      </c>
      <c r="L167" s="41"/>
      <c r="M167" s="210" t="s">
        <v>19</v>
      </c>
      <c r="N167" s="211" t="s">
        <v>41</v>
      </c>
      <c r="O167" s="77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15" t="s">
        <v>165</v>
      </c>
      <c r="AT167" s="15" t="s">
        <v>160</v>
      </c>
      <c r="AU167" s="15" t="s">
        <v>80</v>
      </c>
      <c r="AY167" s="15" t="s">
        <v>158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5" t="s">
        <v>78</v>
      </c>
      <c r="BK167" s="214">
        <f>ROUND(I167*H167,2)</f>
        <v>0</v>
      </c>
      <c r="BL167" s="15" t="s">
        <v>165</v>
      </c>
      <c r="BM167" s="15" t="s">
        <v>307</v>
      </c>
    </row>
    <row r="168" s="11" customFormat="1">
      <c r="B168" s="215"/>
      <c r="C168" s="216"/>
      <c r="D168" s="217" t="s">
        <v>167</v>
      </c>
      <c r="E168" s="218" t="s">
        <v>19</v>
      </c>
      <c r="F168" s="219" t="s">
        <v>308</v>
      </c>
      <c r="G168" s="216"/>
      <c r="H168" s="220">
        <v>29.800000000000001</v>
      </c>
      <c r="I168" s="221"/>
      <c r="J168" s="216"/>
      <c r="K168" s="216"/>
      <c r="L168" s="222"/>
      <c r="M168" s="223"/>
      <c r="N168" s="224"/>
      <c r="O168" s="224"/>
      <c r="P168" s="224"/>
      <c r="Q168" s="224"/>
      <c r="R168" s="224"/>
      <c r="S168" s="224"/>
      <c r="T168" s="225"/>
      <c r="AT168" s="226" t="s">
        <v>167</v>
      </c>
      <c r="AU168" s="226" t="s">
        <v>80</v>
      </c>
      <c r="AV168" s="11" t="s">
        <v>80</v>
      </c>
      <c r="AW168" s="11" t="s">
        <v>31</v>
      </c>
      <c r="AX168" s="11" t="s">
        <v>78</v>
      </c>
      <c r="AY168" s="226" t="s">
        <v>158</v>
      </c>
    </row>
    <row r="169" s="10" customFormat="1" ht="22.8" customHeight="1">
      <c r="B169" s="187"/>
      <c r="C169" s="188"/>
      <c r="D169" s="189" t="s">
        <v>69</v>
      </c>
      <c r="E169" s="201" t="s">
        <v>80</v>
      </c>
      <c r="F169" s="201" t="s">
        <v>309</v>
      </c>
      <c r="G169" s="188"/>
      <c r="H169" s="188"/>
      <c r="I169" s="191"/>
      <c r="J169" s="202">
        <f>BK169</f>
        <v>0</v>
      </c>
      <c r="K169" s="188"/>
      <c r="L169" s="193"/>
      <c r="M169" s="194"/>
      <c r="N169" s="195"/>
      <c r="O169" s="195"/>
      <c r="P169" s="196">
        <f>SUM(P170:P182)</f>
        <v>0</v>
      </c>
      <c r="Q169" s="195"/>
      <c r="R169" s="196">
        <f>SUM(R170:R182)</f>
        <v>10.477233720000001</v>
      </c>
      <c r="S169" s="195"/>
      <c r="T169" s="197">
        <f>SUM(T170:T182)</f>
        <v>0</v>
      </c>
      <c r="AR169" s="198" t="s">
        <v>78</v>
      </c>
      <c r="AT169" s="199" t="s">
        <v>69</v>
      </c>
      <c r="AU169" s="199" t="s">
        <v>78</v>
      </c>
      <c r="AY169" s="198" t="s">
        <v>158</v>
      </c>
      <c r="BK169" s="200">
        <f>SUM(BK170:BK182)</f>
        <v>0</v>
      </c>
    </row>
    <row r="170" s="1" customFormat="1" ht="16.5" customHeight="1">
      <c r="B170" s="36"/>
      <c r="C170" s="203" t="s">
        <v>310</v>
      </c>
      <c r="D170" s="203" t="s">
        <v>160</v>
      </c>
      <c r="E170" s="204" t="s">
        <v>311</v>
      </c>
      <c r="F170" s="205" t="s">
        <v>312</v>
      </c>
      <c r="G170" s="206" t="s">
        <v>171</v>
      </c>
      <c r="H170" s="207">
        <v>3.7999999999999998</v>
      </c>
      <c r="I170" s="208"/>
      <c r="J170" s="209">
        <f>ROUND(I170*H170,2)</f>
        <v>0</v>
      </c>
      <c r="K170" s="205" t="s">
        <v>164</v>
      </c>
      <c r="L170" s="41"/>
      <c r="M170" s="210" t="s">
        <v>19</v>
      </c>
      <c r="N170" s="211" t="s">
        <v>41</v>
      </c>
      <c r="O170" s="77"/>
      <c r="P170" s="212">
        <f>O170*H170</f>
        <v>0</v>
      </c>
      <c r="Q170" s="212">
        <v>0.0026900000000000001</v>
      </c>
      <c r="R170" s="212">
        <f>Q170*H170</f>
        <v>0.010222</v>
      </c>
      <c r="S170" s="212">
        <v>0</v>
      </c>
      <c r="T170" s="213">
        <f>S170*H170</f>
        <v>0</v>
      </c>
      <c r="AR170" s="15" t="s">
        <v>165</v>
      </c>
      <c r="AT170" s="15" t="s">
        <v>160</v>
      </c>
      <c r="AU170" s="15" t="s">
        <v>80</v>
      </c>
      <c r="AY170" s="15" t="s">
        <v>158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78</v>
      </c>
      <c r="BK170" s="214">
        <f>ROUND(I170*H170,2)</f>
        <v>0</v>
      </c>
      <c r="BL170" s="15" t="s">
        <v>165</v>
      </c>
      <c r="BM170" s="15" t="s">
        <v>313</v>
      </c>
    </row>
    <row r="171" s="11" customFormat="1">
      <c r="B171" s="215"/>
      <c r="C171" s="216"/>
      <c r="D171" s="217" t="s">
        <v>167</v>
      </c>
      <c r="E171" s="218" t="s">
        <v>19</v>
      </c>
      <c r="F171" s="219" t="s">
        <v>314</v>
      </c>
      <c r="G171" s="216"/>
      <c r="H171" s="220">
        <v>3.7999999999999998</v>
      </c>
      <c r="I171" s="221"/>
      <c r="J171" s="216"/>
      <c r="K171" s="216"/>
      <c r="L171" s="222"/>
      <c r="M171" s="223"/>
      <c r="N171" s="224"/>
      <c r="O171" s="224"/>
      <c r="P171" s="224"/>
      <c r="Q171" s="224"/>
      <c r="R171" s="224"/>
      <c r="S171" s="224"/>
      <c r="T171" s="225"/>
      <c r="AT171" s="226" t="s">
        <v>167</v>
      </c>
      <c r="AU171" s="226" t="s">
        <v>80</v>
      </c>
      <c r="AV171" s="11" t="s">
        <v>80</v>
      </c>
      <c r="AW171" s="11" t="s">
        <v>31</v>
      </c>
      <c r="AX171" s="11" t="s">
        <v>78</v>
      </c>
      <c r="AY171" s="226" t="s">
        <v>158</v>
      </c>
    </row>
    <row r="172" s="1" customFormat="1" ht="16.5" customHeight="1">
      <c r="B172" s="36"/>
      <c r="C172" s="203" t="s">
        <v>315</v>
      </c>
      <c r="D172" s="203" t="s">
        <v>160</v>
      </c>
      <c r="E172" s="204" t="s">
        <v>316</v>
      </c>
      <c r="F172" s="205" t="s">
        <v>317</v>
      </c>
      <c r="G172" s="206" t="s">
        <v>171</v>
      </c>
      <c r="H172" s="207">
        <v>3.7999999999999998</v>
      </c>
      <c r="I172" s="208"/>
      <c r="J172" s="209">
        <f>ROUND(I172*H172,2)</f>
        <v>0</v>
      </c>
      <c r="K172" s="205" t="s">
        <v>164</v>
      </c>
      <c r="L172" s="41"/>
      <c r="M172" s="210" t="s">
        <v>19</v>
      </c>
      <c r="N172" s="211" t="s">
        <v>41</v>
      </c>
      <c r="O172" s="77"/>
      <c r="P172" s="212">
        <f>O172*H172</f>
        <v>0</v>
      </c>
      <c r="Q172" s="212">
        <v>0</v>
      </c>
      <c r="R172" s="212">
        <f>Q172*H172</f>
        <v>0</v>
      </c>
      <c r="S172" s="212">
        <v>0</v>
      </c>
      <c r="T172" s="213">
        <f>S172*H172</f>
        <v>0</v>
      </c>
      <c r="AR172" s="15" t="s">
        <v>165</v>
      </c>
      <c r="AT172" s="15" t="s">
        <v>160</v>
      </c>
      <c r="AU172" s="15" t="s">
        <v>80</v>
      </c>
      <c r="AY172" s="15" t="s">
        <v>158</v>
      </c>
      <c r="BE172" s="214">
        <f>IF(N172="základní",J172,0)</f>
        <v>0</v>
      </c>
      <c r="BF172" s="214">
        <f>IF(N172="snížená",J172,0)</f>
        <v>0</v>
      </c>
      <c r="BG172" s="214">
        <f>IF(N172="zákl. přenesená",J172,0)</f>
        <v>0</v>
      </c>
      <c r="BH172" s="214">
        <f>IF(N172="sníž. přenesená",J172,0)</f>
        <v>0</v>
      </c>
      <c r="BI172" s="214">
        <f>IF(N172="nulová",J172,0)</f>
        <v>0</v>
      </c>
      <c r="BJ172" s="15" t="s">
        <v>78</v>
      </c>
      <c r="BK172" s="214">
        <f>ROUND(I172*H172,2)</f>
        <v>0</v>
      </c>
      <c r="BL172" s="15" t="s">
        <v>165</v>
      </c>
      <c r="BM172" s="15" t="s">
        <v>318</v>
      </c>
    </row>
    <row r="173" s="1" customFormat="1" ht="16.5" customHeight="1">
      <c r="B173" s="36"/>
      <c r="C173" s="203" t="s">
        <v>319</v>
      </c>
      <c r="D173" s="203" t="s">
        <v>160</v>
      </c>
      <c r="E173" s="204" t="s">
        <v>320</v>
      </c>
      <c r="F173" s="205" t="s">
        <v>321</v>
      </c>
      <c r="G173" s="206" t="s">
        <v>163</v>
      </c>
      <c r="H173" s="207">
        <v>4.4800000000000004</v>
      </c>
      <c r="I173" s="208"/>
      <c r="J173" s="209">
        <f>ROUND(I173*H173,2)</f>
        <v>0</v>
      </c>
      <c r="K173" s="205" t="s">
        <v>164</v>
      </c>
      <c r="L173" s="41"/>
      <c r="M173" s="210" t="s">
        <v>19</v>
      </c>
      <c r="N173" s="211" t="s">
        <v>41</v>
      </c>
      <c r="O173" s="77"/>
      <c r="P173" s="212">
        <f>O173*H173</f>
        <v>0</v>
      </c>
      <c r="Q173" s="212">
        <v>2.2563399999999998</v>
      </c>
      <c r="R173" s="212">
        <f>Q173*H173</f>
        <v>10.1084032</v>
      </c>
      <c r="S173" s="212">
        <v>0</v>
      </c>
      <c r="T173" s="213">
        <f>S173*H173</f>
        <v>0</v>
      </c>
      <c r="AR173" s="15" t="s">
        <v>165</v>
      </c>
      <c r="AT173" s="15" t="s">
        <v>160</v>
      </c>
      <c r="AU173" s="15" t="s">
        <v>80</v>
      </c>
      <c r="AY173" s="15" t="s">
        <v>158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5" t="s">
        <v>78</v>
      </c>
      <c r="BK173" s="214">
        <f>ROUND(I173*H173,2)</f>
        <v>0</v>
      </c>
      <c r="BL173" s="15" t="s">
        <v>165</v>
      </c>
      <c r="BM173" s="15" t="s">
        <v>322</v>
      </c>
    </row>
    <row r="174" s="11" customFormat="1">
      <c r="B174" s="215"/>
      <c r="C174" s="216"/>
      <c r="D174" s="217" t="s">
        <v>167</v>
      </c>
      <c r="E174" s="218" t="s">
        <v>19</v>
      </c>
      <c r="F174" s="219" t="s">
        <v>323</v>
      </c>
      <c r="G174" s="216"/>
      <c r="H174" s="220">
        <v>4.4800000000000004</v>
      </c>
      <c r="I174" s="221"/>
      <c r="J174" s="216"/>
      <c r="K174" s="216"/>
      <c r="L174" s="222"/>
      <c r="M174" s="223"/>
      <c r="N174" s="224"/>
      <c r="O174" s="224"/>
      <c r="P174" s="224"/>
      <c r="Q174" s="224"/>
      <c r="R174" s="224"/>
      <c r="S174" s="224"/>
      <c r="T174" s="225"/>
      <c r="AT174" s="226" t="s">
        <v>167</v>
      </c>
      <c r="AU174" s="226" t="s">
        <v>80</v>
      </c>
      <c r="AV174" s="11" t="s">
        <v>80</v>
      </c>
      <c r="AW174" s="11" t="s">
        <v>31</v>
      </c>
      <c r="AX174" s="11" t="s">
        <v>78</v>
      </c>
      <c r="AY174" s="226" t="s">
        <v>158</v>
      </c>
    </row>
    <row r="175" s="1" customFormat="1" ht="16.5" customHeight="1">
      <c r="B175" s="36"/>
      <c r="C175" s="203" t="s">
        <v>324</v>
      </c>
      <c r="D175" s="203" t="s">
        <v>160</v>
      </c>
      <c r="E175" s="204" t="s">
        <v>325</v>
      </c>
      <c r="F175" s="205" t="s">
        <v>326</v>
      </c>
      <c r="G175" s="206" t="s">
        <v>288</v>
      </c>
      <c r="H175" s="207">
        <v>0.10199999999999999</v>
      </c>
      <c r="I175" s="208"/>
      <c r="J175" s="209">
        <f>ROUND(I175*H175,2)</f>
        <v>0</v>
      </c>
      <c r="K175" s="205" t="s">
        <v>164</v>
      </c>
      <c r="L175" s="41"/>
      <c r="M175" s="210" t="s">
        <v>19</v>
      </c>
      <c r="N175" s="211" t="s">
        <v>41</v>
      </c>
      <c r="O175" s="77"/>
      <c r="P175" s="212">
        <f>O175*H175</f>
        <v>0</v>
      </c>
      <c r="Q175" s="212">
        <v>1.0382199999999999</v>
      </c>
      <c r="R175" s="212">
        <f>Q175*H175</f>
        <v>0.10589843999999998</v>
      </c>
      <c r="S175" s="212">
        <v>0</v>
      </c>
      <c r="T175" s="213">
        <f>S175*H175</f>
        <v>0</v>
      </c>
      <c r="AR175" s="15" t="s">
        <v>165</v>
      </c>
      <c r="AT175" s="15" t="s">
        <v>160</v>
      </c>
      <c r="AU175" s="15" t="s">
        <v>80</v>
      </c>
      <c r="AY175" s="15" t="s">
        <v>158</v>
      </c>
      <c r="BE175" s="214">
        <f>IF(N175="základní",J175,0)</f>
        <v>0</v>
      </c>
      <c r="BF175" s="214">
        <f>IF(N175="snížená",J175,0)</f>
        <v>0</v>
      </c>
      <c r="BG175" s="214">
        <f>IF(N175="zákl. přenesená",J175,0)</f>
        <v>0</v>
      </c>
      <c r="BH175" s="214">
        <f>IF(N175="sníž. přenesená",J175,0)</f>
        <v>0</v>
      </c>
      <c r="BI175" s="214">
        <f>IF(N175="nulová",J175,0)</f>
        <v>0</v>
      </c>
      <c r="BJ175" s="15" t="s">
        <v>78</v>
      </c>
      <c r="BK175" s="214">
        <f>ROUND(I175*H175,2)</f>
        <v>0</v>
      </c>
      <c r="BL175" s="15" t="s">
        <v>165</v>
      </c>
      <c r="BM175" s="15" t="s">
        <v>327</v>
      </c>
    </row>
    <row r="176" s="11" customFormat="1">
      <c r="B176" s="215"/>
      <c r="C176" s="216"/>
      <c r="D176" s="217" t="s">
        <v>167</v>
      </c>
      <c r="E176" s="218" t="s">
        <v>19</v>
      </c>
      <c r="F176" s="219" t="s">
        <v>328</v>
      </c>
      <c r="G176" s="216"/>
      <c r="H176" s="220">
        <v>0.10199999999999999</v>
      </c>
      <c r="I176" s="221"/>
      <c r="J176" s="216"/>
      <c r="K176" s="216"/>
      <c r="L176" s="222"/>
      <c r="M176" s="223"/>
      <c r="N176" s="224"/>
      <c r="O176" s="224"/>
      <c r="P176" s="224"/>
      <c r="Q176" s="224"/>
      <c r="R176" s="224"/>
      <c r="S176" s="224"/>
      <c r="T176" s="225"/>
      <c r="AT176" s="226" t="s">
        <v>167</v>
      </c>
      <c r="AU176" s="226" t="s">
        <v>80</v>
      </c>
      <c r="AV176" s="11" t="s">
        <v>80</v>
      </c>
      <c r="AW176" s="11" t="s">
        <v>31</v>
      </c>
      <c r="AX176" s="11" t="s">
        <v>78</v>
      </c>
      <c r="AY176" s="226" t="s">
        <v>158</v>
      </c>
    </row>
    <row r="177" s="1" customFormat="1" ht="16.5" customHeight="1">
      <c r="B177" s="36"/>
      <c r="C177" s="203" t="s">
        <v>329</v>
      </c>
      <c r="D177" s="203" t="s">
        <v>160</v>
      </c>
      <c r="E177" s="204" t="s">
        <v>330</v>
      </c>
      <c r="F177" s="205" t="s">
        <v>331</v>
      </c>
      <c r="G177" s="206" t="s">
        <v>163</v>
      </c>
      <c r="H177" s="207">
        <v>0.112</v>
      </c>
      <c r="I177" s="208"/>
      <c r="J177" s="209">
        <f>ROUND(I177*H177,2)</f>
        <v>0</v>
      </c>
      <c r="K177" s="205" t="s">
        <v>164</v>
      </c>
      <c r="L177" s="41"/>
      <c r="M177" s="210" t="s">
        <v>19</v>
      </c>
      <c r="N177" s="211" t="s">
        <v>41</v>
      </c>
      <c r="O177" s="77"/>
      <c r="P177" s="212">
        <f>O177*H177</f>
        <v>0</v>
      </c>
      <c r="Q177" s="212">
        <v>2.2563399999999998</v>
      </c>
      <c r="R177" s="212">
        <f>Q177*H177</f>
        <v>0.25271008</v>
      </c>
      <c r="S177" s="212">
        <v>0</v>
      </c>
      <c r="T177" s="213">
        <f>S177*H177</f>
        <v>0</v>
      </c>
      <c r="AR177" s="15" t="s">
        <v>165</v>
      </c>
      <c r="AT177" s="15" t="s">
        <v>160</v>
      </c>
      <c r="AU177" s="15" t="s">
        <v>80</v>
      </c>
      <c r="AY177" s="15" t="s">
        <v>158</v>
      </c>
      <c r="BE177" s="214">
        <f>IF(N177="základní",J177,0)</f>
        <v>0</v>
      </c>
      <c r="BF177" s="214">
        <f>IF(N177="snížená",J177,0)</f>
        <v>0</v>
      </c>
      <c r="BG177" s="214">
        <f>IF(N177="zákl. přenesená",J177,0)</f>
        <v>0</v>
      </c>
      <c r="BH177" s="214">
        <f>IF(N177="sníž. přenesená",J177,0)</f>
        <v>0</v>
      </c>
      <c r="BI177" s="214">
        <f>IF(N177="nulová",J177,0)</f>
        <v>0</v>
      </c>
      <c r="BJ177" s="15" t="s">
        <v>78</v>
      </c>
      <c r="BK177" s="214">
        <f>ROUND(I177*H177,2)</f>
        <v>0</v>
      </c>
      <c r="BL177" s="15" t="s">
        <v>165</v>
      </c>
      <c r="BM177" s="15" t="s">
        <v>332</v>
      </c>
    </row>
    <row r="178" s="11" customFormat="1">
      <c r="B178" s="215"/>
      <c r="C178" s="216"/>
      <c r="D178" s="217" t="s">
        <v>167</v>
      </c>
      <c r="E178" s="218" t="s">
        <v>19</v>
      </c>
      <c r="F178" s="219" t="s">
        <v>333</v>
      </c>
      <c r="G178" s="216"/>
      <c r="H178" s="220">
        <v>0.112</v>
      </c>
      <c r="I178" s="221"/>
      <c r="J178" s="216"/>
      <c r="K178" s="216"/>
      <c r="L178" s="222"/>
      <c r="M178" s="223"/>
      <c r="N178" s="224"/>
      <c r="O178" s="224"/>
      <c r="P178" s="224"/>
      <c r="Q178" s="224"/>
      <c r="R178" s="224"/>
      <c r="S178" s="224"/>
      <c r="T178" s="225"/>
      <c r="AT178" s="226" t="s">
        <v>167</v>
      </c>
      <c r="AU178" s="226" t="s">
        <v>80</v>
      </c>
      <c r="AV178" s="11" t="s">
        <v>80</v>
      </c>
      <c r="AW178" s="11" t="s">
        <v>31</v>
      </c>
      <c r="AX178" s="11" t="s">
        <v>78</v>
      </c>
      <c r="AY178" s="226" t="s">
        <v>158</v>
      </c>
    </row>
    <row r="179" s="1" customFormat="1" ht="16.5" customHeight="1">
      <c r="B179" s="36"/>
      <c r="C179" s="203" t="s">
        <v>334</v>
      </c>
      <c r="D179" s="203" t="s">
        <v>160</v>
      </c>
      <c r="E179" s="204" t="s">
        <v>335</v>
      </c>
      <c r="F179" s="205" t="s">
        <v>336</v>
      </c>
      <c r="G179" s="206" t="s">
        <v>288</v>
      </c>
      <c r="H179" s="207">
        <v>0.078</v>
      </c>
      <c r="I179" s="208"/>
      <c r="J179" s="209">
        <f>ROUND(I179*H179,2)</f>
        <v>0</v>
      </c>
      <c r="K179" s="205" t="s">
        <v>19</v>
      </c>
      <c r="L179" s="41"/>
      <c r="M179" s="210" t="s">
        <v>19</v>
      </c>
      <c r="N179" s="211" t="s">
        <v>41</v>
      </c>
      <c r="O179" s="77"/>
      <c r="P179" s="212">
        <f>O179*H179</f>
        <v>0</v>
      </c>
      <c r="Q179" s="212">
        <v>0</v>
      </c>
      <c r="R179" s="212">
        <f>Q179*H179</f>
        <v>0</v>
      </c>
      <c r="S179" s="212">
        <v>0</v>
      </c>
      <c r="T179" s="213">
        <f>S179*H179</f>
        <v>0</v>
      </c>
      <c r="AR179" s="15" t="s">
        <v>165</v>
      </c>
      <c r="AT179" s="15" t="s">
        <v>160</v>
      </c>
      <c r="AU179" s="15" t="s">
        <v>80</v>
      </c>
      <c r="AY179" s="15" t="s">
        <v>158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5" t="s">
        <v>78</v>
      </c>
      <c r="BK179" s="214">
        <f>ROUND(I179*H179,2)</f>
        <v>0</v>
      </c>
      <c r="BL179" s="15" t="s">
        <v>165</v>
      </c>
      <c r="BM179" s="15" t="s">
        <v>337</v>
      </c>
    </row>
    <row r="180" s="11" customFormat="1">
      <c r="B180" s="215"/>
      <c r="C180" s="216"/>
      <c r="D180" s="217" t="s">
        <v>167</v>
      </c>
      <c r="E180" s="218" t="s">
        <v>19</v>
      </c>
      <c r="F180" s="219" t="s">
        <v>338</v>
      </c>
      <c r="G180" s="216"/>
      <c r="H180" s="220">
        <v>0.078</v>
      </c>
      <c r="I180" s="221"/>
      <c r="J180" s="216"/>
      <c r="K180" s="216"/>
      <c r="L180" s="222"/>
      <c r="M180" s="223"/>
      <c r="N180" s="224"/>
      <c r="O180" s="224"/>
      <c r="P180" s="224"/>
      <c r="Q180" s="224"/>
      <c r="R180" s="224"/>
      <c r="S180" s="224"/>
      <c r="T180" s="225"/>
      <c r="AT180" s="226" t="s">
        <v>167</v>
      </c>
      <c r="AU180" s="226" t="s">
        <v>80</v>
      </c>
      <c r="AV180" s="11" t="s">
        <v>80</v>
      </c>
      <c r="AW180" s="11" t="s">
        <v>31</v>
      </c>
      <c r="AX180" s="11" t="s">
        <v>78</v>
      </c>
      <c r="AY180" s="226" t="s">
        <v>158</v>
      </c>
    </row>
    <row r="181" s="1" customFormat="1" ht="22.5" customHeight="1">
      <c r="B181" s="36"/>
      <c r="C181" s="203" t="s">
        <v>339</v>
      </c>
      <c r="D181" s="203" t="s">
        <v>160</v>
      </c>
      <c r="E181" s="204" t="s">
        <v>340</v>
      </c>
      <c r="F181" s="205" t="s">
        <v>341</v>
      </c>
      <c r="G181" s="206" t="s">
        <v>288</v>
      </c>
      <c r="H181" s="207">
        <v>0.106</v>
      </c>
      <c r="I181" s="208"/>
      <c r="J181" s="209">
        <f>ROUND(I181*H181,2)</f>
        <v>0</v>
      </c>
      <c r="K181" s="205" t="s">
        <v>19</v>
      </c>
      <c r="L181" s="41"/>
      <c r="M181" s="210" t="s">
        <v>19</v>
      </c>
      <c r="N181" s="211" t="s">
        <v>41</v>
      </c>
      <c r="O181" s="77"/>
      <c r="P181" s="212">
        <f>O181*H181</f>
        <v>0</v>
      </c>
      <c r="Q181" s="212">
        <v>0</v>
      </c>
      <c r="R181" s="212">
        <f>Q181*H181</f>
        <v>0</v>
      </c>
      <c r="S181" s="212">
        <v>0</v>
      </c>
      <c r="T181" s="213">
        <f>S181*H181</f>
        <v>0</v>
      </c>
      <c r="AR181" s="15" t="s">
        <v>165</v>
      </c>
      <c r="AT181" s="15" t="s">
        <v>160</v>
      </c>
      <c r="AU181" s="15" t="s">
        <v>80</v>
      </c>
      <c r="AY181" s="15" t="s">
        <v>158</v>
      </c>
      <c r="BE181" s="214">
        <f>IF(N181="základní",J181,0)</f>
        <v>0</v>
      </c>
      <c r="BF181" s="214">
        <f>IF(N181="snížená",J181,0)</f>
        <v>0</v>
      </c>
      <c r="BG181" s="214">
        <f>IF(N181="zákl. přenesená",J181,0)</f>
        <v>0</v>
      </c>
      <c r="BH181" s="214">
        <f>IF(N181="sníž. přenesená",J181,0)</f>
        <v>0</v>
      </c>
      <c r="BI181" s="214">
        <f>IF(N181="nulová",J181,0)</f>
        <v>0</v>
      </c>
      <c r="BJ181" s="15" t="s">
        <v>78</v>
      </c>
      <c r="BK181" s="214">
        <f>ROUND(I181*H181,2)</f>
        <v>0</v>
      </c>
      <c r="BL181" s="15" t="s">
        <v>165</v>
      </c>
      <c r="BM181" s="15" t="s">
        <v>342</v>
      </c>
    </row>
    <row r="182" s="11" customFormat="1">
      <c r="B182" s="215"/>
      <c r="C182" s="216"/>
      <c r="D182" s="217" t="s">
        <v>167</v>
      </c>
      <c r="E182" s="218" t="s">
        <v>19</v>
      </c>
      <c r="F182" s="219" t="s">
        <v>343</v>
      </c>
      <c r="G182" s="216"/>
      <c r="H182" s="220">
        <v>0.106</v>
      </c>
      <c r="I182" s="221"/>
      <c r="J182" s="216"/>
      <c r="K182" s="216"/>
      <c r="L182" s="222"/>
      <c r="M182" s="223"/>
      <c r="N182" s="224"/>
      <c r="O182" s="224"/>
      <c r="P182" s="224"/>
      <c r="Q182" s="224"/>
      <c r="R182" s="224"/>
      <c r="S182" s="224"/>
      <c r="T182" s="225"/>
      <c r="AT182" s="226" t="s">
        <v>167</v>
      </c>
      <c r="AU182" s="226" t="s">
        <v>80</v>
      </c>
      <c r="AV182" s="11" t="s">
        <v>80</v>
      </c>
      <c r="AW182" s="11" t="s">
        <v>31</v>
      </c>
      <c r="AX182" s="11" t="s">
        <v>78</v>
      </c>
      <c r="AY182" s="226" t="s">
        <v>158</v>
      </c>
    </row>
    <row r="183" s="10" customFormat="1" ht="22.8" customHeight="1">
      <c r="B183" s="187"/>
      <c r="C183" s="188"/>
      <c r="D183" s="189" t="s">
        <v>69</v>
      </c>
      <c r="E183" s="201" t="s">
        <v>174</v>
      </c>
      <c r="F183" s="201" t="s">
        <v>344</v>
      </c>
      <c r="G183" s="188"/>
      <c r="H183" s="188"/>
      <c r="I183" s="191"/>
      <c r="J183" s="202">
        <f>BK183</f>
        <v>0</v>
      </c>
      <c r="K183" s="188"/>
      <c r="L183" s="193"/>
      <c r="M183" s="194"/>
      <c r="N183" s="195"/>
      <c r="O183" s="195"/>
      <c r="P183" s="196">
        <f>SUM(P184:P206)</f>
        <v>0</v>
      </c>
      <c r="Q183" s="195"/>
      <c r="R183" s="196">
        <f>SUM(R184:R206)</f>
        <v>12.378071199999999</v>
      </c>
      <c r="S183" s="195"/>
      <c r="T183" s="197">
        <f>SUM(T184:T206)</f>
        <v>0</v>
      </c>
      <c r="AR183" s="198" t="s">
        <v>78</v>
      </c>
      <c r="AT183" s="199" t="s">
        <v>69</v>
      </c>
      <c r="AU183" s="199" t="s">
        <v>78</v>
      </c>
      <c r="AY183" s="198" t="s">
        <v>158</v>
      </c>
      <c r="BK183" s="200">
        <f>SUM(BK184:BK206)</f>
        <v>0</v>
      </c>
    </row>
    <row r="184" s="1" customFormat="1" ht="22.5" customHeight="1">
      <c r="B184" s="36"/>
      <c r="C184" s="203" t="s">
        <v>345</v>
      </c>
      <c r="D184" s="203" t="s">
        <v>160</v>
      </c>
      <c r="E184" s="204" t="s">
        <v>346</v>
      </c>
      <c r="F184" s="205" t="s">
        <v>347</v>
      </c>
      <c r="G184" s="206" t="s">
        <v>171</v>
      </c>
      <c r="H184" s="207">
        <v>12</v>
      </c>
      <c r="I184" s="208"/>
      <c r="J184" s="209">
        <f>ROUND(I184*H184,2)</f>
        <v>0</v>
      </c>
      <c r="K184" s="205" t="s">
        <v>164</v>
      </c>
      <c r="L184" s="41"/>
      <c r="M184" s="210" t="s">
        <v>19</v>
      </c>
      <c r="N184" s="211" t="s">
        <v>41</v>
      </c>
      <c r="O184" s="77"/>
      <c r="P184" s="212">
        <f>O184*H184</f>
        <v>0</v>
      </c>
      <c r="Q184" s="212">
        <v>0.90802000000000005</v>
      </c>
      <c r="R184" s="212">
        <f>Q184*H184</f>
        <v>10.896240000000001</v>
      </c>
      <c r="S184" s="212">
        <v>0</v>
      </c>
      <c r="T184" s="213">
        <f>S184*H184</f>
        <v>0</v>
      </c>
      <c r="AR184" s="15" t="s">
        <v>165</v>
      </c>
      <c r="AT184" s="15" t="s">
        <v>160</v>
      </c>
      <c r="AU184" s="15" t="s">
        <v>80</v>
      </c>
      <c r="AY184" s="15" t="s">
        <v>158</v>
      </c>
      <c r="BE184" s="214">
        <f>IF(N184="základní",J184,0)</f>
        <v>0</v>
      </c>
      <c r="BF184" s="214">
        <f>IF(N184="snížená",J184,0)</f>
        <v>0</v>
      </c>
      <c r="BG184" s="214">
        <f>IF(N184="zákl. přenesená",J184,0)</f>
        <v>0</v>
      </c>
      <c r="BH184" s="214">
        <f>IF(N184="sníž. přenesená",J184,0)</f>
        <v>0</v>
      </c>
      <c r="BI184" s="214">
        <f>IF(N184="nulová",J184,0)</f>
        <v>0</v>
      </c>
      <c r="BJ184" s="15" t="s">
        <v>78</v>
      </c>
      <c r="BK184" s="214">
        <f>ROUND(I184*H184,2)</f>
        <v>0</v>
      </c>
      <c r="BL184" s="15" t="s">
        <v>165</v>
      </c>
      <c r="BM184" s="15" t="s">
        <v>348</v>
      </c>
    </row>
    <row r="185" s="1" customFormat="1" ht="16.5" customHeight="1">
      <c r="B185" s="36"/>
      <c r="C185" s="203" t="s">
        <v>349</v>
      </c>
      <c r="D185" s="203" t="s">
        <v>160</v>
      </c>
      <c r="E185" s="204" t="s">
        <v>350</v>
      </c>
      <c r="F185" s="205" t="s">
        <v>351</v>
      </c>
      <c r="G185" s="206" t="s">
        <v>171</v>
      </c>
      <c r="H185" s="207">
        <v>12</v>
      </c>
      <c r="I185" s="208"/>
      <c r="J185" s="209">
        <f>ROUND(I185*H185,2)</f>
        <v>0</v>
      </c>
      <c r="K185" s="205" t="s">
        <v>19</v>
      </c>
      <c r="L185" s="41"/>
      <c r="M185" s="210" t="s">
        <v>19</v>
      </c>
      <c r="N185" s="211" t="s">
        <v>41</v>
      </c>
      <c r="O185" s="77"/>
      <c r="P185" s="212">
        <f>O185*H185</f>
        <v>0</v>
      </c>
      <c r="Q185" s="212">
        <v>0</v>
      </c>
      <c r="R185" s="212">
        <f>Q185*H185</f>
        <v>0</v>
      </c>
      <c r="S185" s="212">
        <v>0</v>
      </c>
      <c r="T185" s="213">
        <f>S185*H185</f>
        <v>0</v>
      </c>
      <c r="AR185" s="15" t="s">
        <v>165</v>
      </c>
      <c r="AT185" s="15" t="s">
        <v>160</v>
      </c>
      <c r="AU185" s="15" t="s">
        <v>80</v>
      </c>
      <c r="AY185" s="15" t="s">
        <v>158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5" t="s">
        <v>78</v>
      </c>
      <c r="BK185" s="214">
        <f>ROUND(I185*H185,2)</f>
        <v>0</v>
      </c>
      <c r="BL185" s="15" t="s">
        <v>165</v>
      </c>
      <c r="BM185" s="15" t="s">
        <v>352</v>
      </c>
    </row>
    <row r="186" s="1" customFormat="1" ht="22.5" customHeight="1">
      <c r="B186" s="36"/>
      <c r="C186" s="203" t="s">
        <v>353</v>
      </c>
      <c r="D186" s="203" t="s">
        <v>160</v>
      </c>
      <c r="E186" s="204" t="s">
        <v>354</v>
      </c>
      <c r="F186" s="205" t="s">
        <v>355</v>
      </c>
      <c r="G186" s="206" t="s">
        <v>171</v>
      </c>
      <c r="H186" s="207">
        <v>1.2</v>
      </c>
      <c r="I186" s="208"/>
      <c r="J186" s="209">
        <f>ROUND(I186*H186,2)</f>
        <v>0</v>
      </c>
      <c r="K186" s="205" t="s">
        <v>164</v>
      </c>
      <c r="L186" s="41"/>
      <c r="M186" s="210" t="s">
        <v>19</v>
      </c>
      <c r="N186" s="211" t="s">
        <v>41</v>
      </c>
      <c r="O186" s="77"/>
      <c r="P186" s="212">
        <f>O186*H186</f>
        <v>0</v>
      </c>
      <c r="Q186" s="212">
        <v>0.10842</v>
      </c>
      <c r="R186" s="212">
        <f>Q186*H186</f>
        <v>0.130104</v>
      </c>
      <c r="S186" s="212">
        <v>0</v>
      </c>
      <c r="T186" s="213">
        <f>S186*H186</f>
        <v>0</v>
      </c>
      <c r="AR186" s="15" t="s">
        <v>165</v>
      </c>
      <c r="AT186" s="15" t="s">
        <v>160</v>
      </c>
      <c r="AU186" s="15" t="s">
        <v>80</v>
      </c>
      <c r="AY186" s="15" t="s">
        <v>158</v>
      </c>
      <c r="BE186" s="214">
        <f>IF(N186="základní",J186,0)</f>
        <v>0</v>
      </c>
      <c r="BF186" s="214">
        <f>IF(N186="snížená",J186,0)</f>
        <v>0</v>
      </c>
      <c r="BG186" s="214">
        <f>IF(N186="zákl. přenesená",J186,0)</f>
        <v>0</v>
      </c>
      <c r="BH186" s="214">
        <f>IF(N186="sníž. přenesená",J186,0)</f>
        <v>0</v>
      </c>
      <c r="BI186" s="214">
        <f>IF(N186="nulová",J186,0)</f>
        <v>0</v>
      </c>
      <c r="BJ186" s="15" t="s">
        <v>78</v>
      </c>
      <c r="BK186" s="214">
        <f>ROUND(I186*H186,2)</f>
        <v>0</v>
      </c>
      <c r="BL186" s="15" t="s">
        <v>165</v>
      </c>
      <c r="BM186" s="15" t="s">
        <v>356</v>
      </c>
    </row>
    <row r="187" s="11" customFormat="1">
      <c r="B187" s="215"/>
      <c r="C187" s="216"/>
      <c r="D187" s="217" t="s">
        <v>167</v>
      </c>
      <c r="E187" s="218" t="s">
        <v>19</v>
      </c>
      <c r="F187" s="219" t="s">
        <v>357</v>
      </c>
      <c r="G187" s="216"/>
      <c r="H187" s="220">
        <v>1.2</v>
      </c>
      <c r="I187" s="221"/>
      <c r="J187" s="216"/>
      <c r="K187" s="216"/>
      <c r="L187" s="222"/>
      <c r="M187" s="223"/>
      <c r="N187" s="224"/>
      <c r="O187" s="224"/>
      <c r="P187" s="224"/>
      <c r="Q187" s="224"/>
      <c r="R187" s="224"/>
      <c r="S187" s="224"/>
      <c r="T187" s="225"/>
      <c r="AT187" s="226" t="s">
        <v>167</v>
      </c>
      <c r="AU187" s="226" t="s">
        <v>80</v>
      </c>
      <c r="AV187" s="11" t="s">
        <v>80</v>
      </c>
      <c r="AW187" s="11" t="s">
        <v>31</v>
      </c>
      <c r="AX187" s="11" t="s">
        <v>78</v>
      </c>
      <c r="AY187" s="226" t="s">
        <v>158</v>
      </c>
    </row>
    <row r="188" s="1" customFormat="1" ht="16.5" customHeight="1">
      <c r="B188" s="36"/>
      <c r="C188" s="203" t="s">
        <v>358</v>
      </c>
      <c r="D188" s="203" t="s">
        <v>160</v>
      </c>
      <c r="E188" s="204" t="s">
        <v>359</v>
      </c>
      <c r="F188" s="205" t="s">
        <v>360</v>
      </c>
      <c r="G188" s="206" t="s">
        <v>171</v>
      </c>
      <c r="H188" s="207">
        <v>1.2</v>
      </c>
      <c r="I188" s="208"/>
      <c r="J188" s="209">
        <f>ROUND(I188*H188,2)</f>
        <v>0</v>
      </c>
      <c r="K188" s="205" t="s">
        <v>19</v>
      </c>
      <c r="L188" s="41"/>
      <c r="M188" s="210" t="s">
        <v>19</v>
      </c>
      <c r="N188" s="211" t="s">
        <v>41</v>
      </c>
      <c r="O188" s="77"/>
      <c r="P188" s="212">
        <f>O188*H188</f>
        <v>0</v>
      </c>
      <c r="Q188" s="212">
        <v>0</v>
      </c>
      <c r="R188" s="212">
        <f>Q188*H188</f>
        <v>0</v>
      </c>
      <c r="S188" s="212">
        <v>0</v>
      </c>
      <c r="T188" s="213">
        <f>S188*H188</f>
        <v>0</v>
      </c>
      <c r="AR188" s="15" t="s">
        <v>165</v>
      </c>
      <c r="AT188" s="15" t="s">
        <v>160</v>
      </c>
      <c r="AU188" s="15" t="s">
        <v>80</v>
      </c>
      <c r="AY188" s="15" t="s">
        <v>158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5" t="s">
        <v>78</v>
      </c>
      <c r="BK188" s="214">
        <f>ROUND(I188*H188,2)</f>
        <v>0</v>
      </c>
      <c r="BL188" s="15" t="s">
        <v>165</v>
      </c>
      <c r="BM188" s="15" t="s">
        <v>361</v>
      </c>
    </row>
    <row r="189" s="1" customFormat="1" ht="16.5" customHeight="1">
      <c r="B189" s="36"/>
      <c r="C189" s="203" t="s">
        <v>362</v>
      </c>
      <c r="D189" s="203" t="s">
        <v>160</v>
      </c>
      <c r="E189" s="204" t="s">
        <v>363</v>
      </c>
      <c r="F189" s="205" t="s">
        <v>364</v>
      </c>
      <c r="G189" s="206" t="s">
        <v>171</v>
      </c>
      <c r="H189" s="207">
        <v>0.20000000000000001</v>
      </c>
      <c r="I189" s="208"/>
      <c r="J189" s="209">
        <f>ROUND(I189*H189,2)</f>
        <v>0</v>
      </c>
      <c r="K189" s="205" t="s">
        <v>164</v>
      </c>
      <c r="L189" s="41"/>
      <c r="M189" s="210" t="s">
        <v>19</v>
      </c>
      <c r="N189" s="211" t="s">
        <v>41</v>
      </c>
      <c r="O189" s="77"/>
      <c r="P189" s="212">
        <f>O189*H189</f>
        <v>0</v>
      </c>
      <c r="Q189" s="212">
        <v>0.17818000000000001</v>
      </c>
      <c r="R189" s="212">
        <f>Q189*H189</f>
        <v>0.035636000000000001</v>
      </c>
      <c r="S189" s="212">
        <v>0</v>
      </c>
      <c r="T189" s="213">
        <f>S189*H189</f>
        <v>0</v>
      </c>
      <c r="AR189" s="15" t="s">
        <v>165</v>
      </c>
      <c r="AT189" s="15" t="s">
        <v>160</v>
      </c>
      <c r="AU189" s="15" t="s">
        <v>80</v>
      </c>
      <c r="AY189" s="15" t="s">
        <v>158</v>
      </c>
      <c r="BE189" s="214">
        <f>IF(N189="základní",J189,0)</f>
        <v>0</v>
      </c>
      <c r="BF189" s="214">
        <f>IF(N189="snížená",J189,0)</f>
        <v>0</v>
      </c>
      <c r="BG189" s="214">
        <f>IF(N189="zákl. přenesená",J189,0)</f>
        <v>0</v>
      </c>
      <c r="BH189" s="214">
        <f>IF(N189="sníž. přenesená",J189,0)</f>
        <v>0</v>
      </c>
      <c r="BI189" s="214">
        <f>IF(N189="nulová",J189,0)</f>
        <v>0</v>
      </c>
      <c r="BJ189" s="15" t="s">
        <v>78</v>
      </c>
      <c r="BK189" s="214">
        <f>ROUND(I189*H189,2)</f>
        <v>0</v>
      </c>
      <c r="BL189" s="15" t="s">
        <v>165</v>
      </c>
      <c r="BM189" s="15" t="s">
        <v>365</v>
      </c>
    </row>
    <row r="190" s="11" customFormat="1">
      <c r="B190" s="215"/>
      <c r="C190" s="216"/>
      <c r="D190" s="217" t="s">
        <v>167</v>
      </c>
      <c r="E190" s="218" t="s">
        <v>19</v>
      </c>
      <c r="F190" s="219" t="s">
        <v>366</v>
      </c>
      <c r="G190" s="216"/>
      <c r="H190" s="220">
        <v>0.20000000000000001</v>
      </c>
      <c r="I190" s="221"/>
      <c r="J190" s="216"/>
      <c r="K190" s="216"/>
      <c r="L190" s="222"/>
      <c r="M190" s="223"/>
      <c r="N190" s="224"/>
      <c r="O190" s="224"/>
      <c r="P190" s="224"/>
      <c r="Q190" s="224"/>
      <c r="R190" s="224"/>
      <c r="S190" s="224"/>
      <c r="T190" s="225"/>
      <c r="AT190" s="226" t="s">
        <v>167</v>
      </c>
      <c r="AU190" s="226" t="s">
        <v>80</v>
      </c>
      <c r="AV190" s="11" t="s">
        <v>80</v>
      </c>
      <c r="AW190" s="11" t="s">
        <v>31</v>
      </c>
      <c r="AX190" s="11" t="s">
        <v>78</v>
      </c>
      <c r="AY190" s="226" t="s">
        <v>158</v>
      </c>
    </row>
    <row r="191" s="1" customFormat="1" ht="16.5" customHeight="1">
      <c r="B191" s="36"/>
      <c r="C191" s="203" t="s">
        <v>367</v>
      </c>
      <c r="D191" s="203" t="s">
        <v>160</v>
      </c>
      <c r="E191" s="204" t="s">
        <v>368</v>
      </c>
      <c r="F191" s="205" t="s">
        <v>369</v>
      </c>
      <c r="G191" s="206" t="s">
        <v>171</v>
      </c>
      <c r="H191" s="207">
        <v>4.2240000000000002</v>
      </c>
      <c r="I191" s="208"/>
      <c r="J191" s="209">
        <f>ROUND(I191*H191,2)</f>
        <v>0</v>
      </c>
      <c r="K191" s="205" t="s">
        <v>164</v>
      </c>
      <c r="L191" s="41"/>
      <c r="M191" s="210" t="s">
        <v>19</v>
      </c>
      <c r="N191" s="211" t="s">
        <v>41</v>
      </c>
      <c r="O191" s="77"/>
      <c r="P191" s="212">
        <f>O191*H191</f>
        <v>0</v>
      </c>
      <c r="Q191" s="212">
        <v>0.17330000000000001</v>
      </c>
      <c r="R191" s="212">
        <f>Q191*H191</f>
        <v>0.73201920000000009</v>
      </c>
      <c r="S191" s="212">
        <v>0</v>
      </c>
      <c r="T191" s="213">
        <f>S191*H191</f>
        <v>0</v>
      </c>
      <c r="AR191" s="15" t="s">
        <v>165</v>
      </c>
      <c r="AT191" s="15" t="s">
        <v>160</v>
      </c>
      <c r="AU191" s="15" t="s">
        <v>80</v>
      </c>
      <c r="AY191" s="15" t="s">
        <v>158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5" t="s">
        <v>78</v>
      </c>
      <c r="BK191" s="214">
        <f>ROUND(I191*H191,2)</f>
        <v>0</v>
      </c>
      <c r="BL191" s="15" t="s">
        <v>165</v>
      </c>
      <c r="BM191" s="15" t="s">
        <v>370</v>
      </c>
    </row>
    <row r="192" s="11" customFormat="1">
      <c r="B192" s="215"/>
      <c r="C192" s="216"/>
      <c r="D192" s="217" t="s">
        <v>167</v>
      </c>
      <c r="E192" s="218" t="s">
        <v>19</v>
      </c>
      <c r="F192" s="219" t="s">
        <v>371</v>
      </c>
      <c r="G192" s="216"/>
      <c r="H192" s="220">
        <v>4.2240000000000002</v>
      </c>
      <c r="I192" s="221"/>
      <c r="J192" s="216"/>
      <c r="K192" s="216"/>
      <c r="L192" s="222"/>
      <c r="M192" s="223"/>
      <c r="N192" s="224"/>
      <c r="O192" s="224"/>
      <c r="P192" s="224"/>
      <c r="Q192" s="224"/>
      <c r="R192" s="224"/>
      <c r="S192" s="224"/>
      <c r="T192" s="225"/>
      <c r="AT192" s="226" t="s">
        <v>167</v>
      </c>
      <c r="AU192" s="226" t="s">
        <v>80</v>
      </c>
      <c r="AV192" s="11" t="s">
        <v>80</v>
      </c>
      <c r="AW192" s="11" t="s">
        <v>31</v>
      </c>
      <c r="AX192" s="11" t="s">
        <v>78</v>
      </c>
      <c r="AY192" s="226" t="s">
        <v>158</v>
      </c>
    </row>
    <row r="193" s="1" customFormat="1" ht="16.5" customHeight="1">
      <c r="B193" s="36"/>
      <c r="C193" s="203" t="s">
        <v>372</v>
      </c>
      <c r="D193" s="203" t="s">
        <v>160</v>
      </c>
      <c r="E193" s="204" t="s">
        <v>373</v>
      </c>
      <c r="F193" s="205" t="s">
        <v>374</v>
      </c>
      <c r="G193" s="206" t="s">
        <v>171</v>
      </c>
      <c r="H193" s="207">
        <v>4.7999999999999998</v>
      </c>
      <c r="I193" s="208"/>
      <c r="J193" s="209">
        <f>ROUND(I193*H193,2)</f>
        <v>0</v>
      </c>
      <c r="K193" s="205" t="s">
        <v>164</v>
      </c>
      <c r="L193" s="41"/>
      <c r="M193" s="210" t="s">
        <v>19</v>
      </c>
      <c r="N193" s="211" t="s">
        <v>41</v>
      </c>
      <c r="O193" s="77"/>
      <c r="P193" s="212">
        <f>O193*H193</f>
        <v>0</v>
      </c>
      <c r="Q193" s="212">
        <v>0.11576</v>
      </c>
      <c r="R193" s="212">
        <f>Q193*H193</f>
        <v>0.55564800000000003</v>
      </c>
      <c r="S193" s="212">
        <v>0</v>
      </c>
      <c r="T193" s="213">
        <f>S193*H193</f>
        <v>0</v>
      </c>
      <c r="AR193" s="15" t="s">
        <v>165</v>
      </c>
      <c r="AT193" s="15" t="s">
        <v>160</v>
      </c>
      <c r="AU193" s="15" t="s">
        <v>80</v>
      </c>
      <c r="AY193" s="15" t="s">
        <v>158</v>
      </c>
      <c r="BE193" s="214">
        <f>IF(N193="základní",J193,0)</f>
        <v>0</v>
      </c>
      <c r="BF193" s="214">
        <f>IF(N193="snížená",J193,0)</f>
        <v>0</v>
      </c>
      <c r="BG193" s="214">
        <f>IF(N193="zákl. přenesená",J193,0)</f>
        <v>0</v>
      </c>
      <c r="BH193" s="214">
        <f>IF(N193="sníž. přenesená",J193,0)</f>
        <v>0</v>
      </c>
      <c r="BI193" s="214">
        <f>IF(N193="nulová",J193,0)</f>
        <v>0</v>
      </c>
      <c r="BJ193" s="15" t="s">
        <v>78</v>
      </c>
      <c r="BK193" s="214">
        <f>ROUND(I193*H193,2)</f>
        <v>0</v>
      </c>
      <c r="BL193" s="15" t="s">
        <v>165</v>
      </c>
      <c r="BM193" s="15" t="s">
        <v>375</v>
      </c>
    </row>
    <row r="194" s="11" customFormat="1">
      <c r="B194" s="215"/>
      <c r="C194" s="216"/>
      <c r="D194" s="217" t="s">
        <v>167</v>
      </c>
      <c r="E194" s="218" t="s">
        <v>19</v>
      </c>
      <c r="F194" s="219" t="s">
        <v>376</v>
      </c>
      <c r="G194" s="216"/>
      <c r="H194" s="220">
        <v>4.7999999999999998</v>
      </c>
      <c r="I194" s="221"/>
      <c r="J194" s="216"/>
      <c r="K194" s="216"/>
      <c r="L194" s="222"/>
      <c r="M194" s="223"/>
      <c r="N194" s="224"/>
      <c r="O194" s="224"/>
      <c r="P194" s="224"/>
      <c r="Q194" s="224"/>
      <c r="R194" s="224"/>
      <c r="S194" s="224"/>
      <c r="T194" s="225"/>
      <c r="AT194" s="226" t="s">
        <v>167</v>
      </c>
      <c r="AU194" s="226" t="s">
        <v>80</v>
      </c>
      <c r="AV194" s="11" t="s">
        <v>80</v>
      </c>
      <c r="AW194" s="11" t="s">
        <v>31</v>
      </c>
      <c r="AX194" s="11" t="s">
        <v>78</v>
      </c>
      <c r="AY194" s="226" t="s">
        <v>158</v>
      </c>
    </row>
    <row r="195" s="1" customFormat="1" ht="16.5" customHeight="1">
      <c r="B195" s="36"/>
      <c r="C195" s="203" t="s">
        <v>377</v>
      </c>
      <c r="D195" s="203" t="s">
        <v>160</v>
      </c>
      <c r="E195" s="204" t="s">
        <v>378</v>
      </c>
      <c r="F195" s="205" t="s">
        <v>379</v>
      </c>
      <c r="G195" s="206" t="s">
        <v>171</v>
      </c>
      <c r="H195" s="207">
        <v>142.12000000000001</v>
      </c>
      <c r="I195" s="208"/>
      <c r="J195" s="209">
        <f>ROUND(I195*H195,2)</f>
        <v>0</v>
      </c>
      <c r="K195" s="205" t="s">
        <v>19</v>
      </c>
      <c r="L195" s="41"/>
      <c r="M195" s="210" t="s">
        <v>19</v>
      </c>
      <c r="N195" s="211" t="s">
        <v>41</v>
      </c>
      <c r="O195" s="77"/>
      <c r="P195" s="212">
        <f>O195*H195</f>
        <v>0</v>
      </c>
      <c r="Q195" s="212">
        <v>0</v>
      </c>
      <c r="R195" s="212">
        <f>Q195*H195</f>
        <v>0</v>
      </c>
      <c r="S195" s="212">
        <v>0</v>
      </c>
      <c r="T195" s="213">
        <f>S195*H195</f>
        <v>0</v>
      </c>
      <c r="AR195" s="15" t="s">
        <v>165</v>
      </c>
      <c r="AT195" s="15" t="s">
        <v>160</v>
      </c>
      <c r="AU195" s="15" t="s">
        <v>80</v>
      </c>
      <c r="AY195" s="15" t="s">
        <v>158</v>
      </c>
      <c r="BE195" s="214">
        <f>IF(N195="základní",J195,0)</f>
        <v>0</v>
      </c>
      <c r="BF195" s="214">
        <f>IF(N195="snížená",J195,0)</f>
        <v>0</v>
      </c>
      <c r="BG195" s="214">
        <f>IF(N195="zákl. přenesená",J195,0)</f>
        <v>0</v>
      </c>
      <c r="BH195" s="214">
        <f>IF(N195="sníž. přenesená",J195,0)</f>
        <v>0</v>
      </c>
      <c r="BI195" s="214">
        <f>IF(N195="nulová",J195,0)</f>
        <v>0</v>
      </c>
      <c r="BJ195" s="15" t="s">
        <v>78</v>
      </c>
      <c r="BK195" s="214">
        <f>ROUND(I195*H195,2)</f>
        <v>0</v>
      </c>
      <c r="BL195" s="15" t="s">
        <v>165</v>
      </c>
      <c r="BM195" s="15" t="s">
        <v>380</v>
      </c>
    </row>
    <row r="196" s="11" customFormat="1">
      <c r="B196" s="215"/>
      <c r="C196" s="216"/>
      <c r="D196" s="217" t="s">
        <v>167</v>
      </c>
      <c r="E196" s="218" t="s">
        <v>19</v>
      </c>
      <c r="F196" s="219" t="s">
        <v>381</v>
      </c>
      <c r="G196" s="216"/>
      <c r="H196" s="220">
        <v>142.12000000000001</v>
      </c>
      <c r="I196" s="221"/>
      <c r="J196" s="216"/>
      <c r="K196" s="216"/>
      <c r="L196" s="222"/>
      <c r="M196" s="223"/>
      <c r="N196" s="224"/>
      <c r="O196" s="224"/>
      <c r="P196" s="224"/>
      <c r="Q196" s="224"/>
      <c r="R196" s="224"/>
      <c r="S196" s="224"/>
      <c r="T196" s="225"/>
      <c r="AT196" s="226" t="s">
        <v>167</v>
      </c>
      <c r="AU196" s="226" t="s">
        <v>80</v>
      </c>
      <c r="AV196" s="11" t="s">
        <v>80</v>
      </c>
      <c r="AW196" s="11" t="s">
        <v>31</v>
      </c>
      <c r="AX196" s="11" t="s">
        <v>78</v>
      </c>
      <c r="AY196" s="226" t="s">
        <v>158</v>
      </c>
    </row>
    <row r="197" s="1" customFormat="1" ht="16.5" customHeight="1">
      <c r="B197" s="36"/>
      <c r="C197" s="227" t="s">
        <v>382</v>
      </c>
      <c r="D197" s="227" t="s">
        <v>261</v>
      </c>
      <c r="E197" s="228" t="s">
        <v>383</v>
      </c>
      <c r="F197" s="229" t="s">
        <v>384</v>
      </c>
      <c r="G197" s="230" t="s">
        <v>171</v>
      </c>
      <c r="H197" s="231">
        <v>142.12000000000001</v>
      </c>
      <c r="I197" s="232"/>
      <c r="J197" s="233">
        <f>ROUND(I197*H197,2)</f>
        <v>0</v>
      </c>
      <c r="K197" s="229" t="s">
        <v>164</v>
      </c>
      <c r="L197" s="234"/>
      <c r="M197" s="235" t="s">
        <v>19</v>
      </c>
      <c r="N197" s="236" t="s">
        <v>41</v>
      </c>
      <c r="O197" s="77"/>
      <c r="P197" s="212">
        <f>O197*H197</f>
        <v>0</v>
      </c>
      <c r="Q197" s="212">
        <v>0.00020000000000000001</v>
      </c>
      <c r="R197" s="212">
        <f>Q197*H197</f>
        <v>0.028424000000000001</v>
      </c>
      <c r="S197" s="212">
        <v>0</v>
      </c>
      <c r="T197" s="213">
        <f>S197*H197</f>
        <v>0</v>
      </c>
      <c r="AR197" s="15" t="s">
        <v>194</v>
      </c>
      <c r="AT197" s="15" t="s">
        <v>261</v>
      </c>
      <c r="AU197" s="15" t="s">
        <v>80</v>
      </c>
      <c r="AY197" s="15" t="s">
        <v>158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5" t="s">
        <v>78</v>
      </c>
      <c r="BK197" s="214">
        <f>ROUND(I197*H197,2)</f>
        <v>0</v>
      </c>
      <c r="BL197" s="15" t="s">
        <v>165</v>
      </c>
      <c r="BM197" s="15" t="s">
        <v>385</v>
      </c>
    </row>
    <row r="198" s="1" customFormat="1">
      <c r="B198" s="36"/>
      <c r="C198" s="37"/>
      <c r="D198" s="217" t="s">
        <v>386</v>
      </c>
      <c r="E198" s="37"/>
      <c r="F198" s="237" t="s">
        <v>387</v>
      </c>
      <c r="G198" s="37"/>
      <c r="H198" s="37"/>
      <c r="I198" s="128"/>
      <c r="J198" s="37"/>
      <c r="K198" s="37"/>
      <c r="L198" s="41"/>
      <c r="M198" s="238"/>
      <c r="N198" s="77"/>
      <c r="O198" s="77"/>
      <c r="P198" s="77"/>
      <c r="Q198" s="77"/>
      <c r="R198" s="77"/>
      <c r="S198" s="77"/>
      <c r="T198" s="78"/>
      <c r="AT198" s="15" t="s">
        <v>386</v>
      </c>
      <c r="AU198" s="15" t="s">
        <v>80</v>
      </c>
    </row>
    <row r="199" s="1" customFormat="1" ht="16.5" customHeight="1">
      <c r="B199" s="36"/>
      <c r="C199" s="203" t="s">
        <v>388</v>
      </c>
      <c r="D199" s="203" t="s">
        <v>160</v>
      </c>
      <c r="E199" s="204" t="s">
        <v>389</v>
      </c>
      <c r="F199" s="205" t="s">
        <v>390</v>
      </c>
      <c r="G199" s="206" t="s">
        <v>240</v>
      </c>
      <c r="H199" s="207">
        <v>18</v>
      </c>
      <c r="I199" s="208"/>
      <c r="J199" s="209">
        <f>ROUND(I199*H199,2)</f>
        <v>0</v>
      </c>
      <c r="K199" s="205" t="s">
        <v>19</v>
      </c>
      <c r="L199" s="41"/>
      <c r="M199" s="210" t="s">
        <v>19</v>
      </c>
      <c r="N199" s="211" t="s">
        <v>41</v>
      </c>
      <c r="O199" s="77"/>
      <c r="P199" s="212">
        <f>O199*H199</f>
        <v>0</v>
      </c>
      <c r="Q199" s="212">
        <v>0</v>
      </c>
      <c r="R199" s="212">
        <f>Q199*H199</f>
        <v>0</v>
      </c>
      <c r="S199" s="212">
        <v>0</v>
      </c>
      <c r="T199" s="213">
        <f>S199*H199</f>
        <v>0</v>
      </c>
      <c r="AR199" s="15" t="s">
        <v>165</v>
      </c>
      <c r="AT199" s="15" t="s">
        <v>160</v>
      </c>
      <c r="AU199" s="15" t="s">
        <v>80</v>
      </c>
      <c r="AY199" s="15" t="s">
        <v>158</v>
      </c>
      <c r="BE199" s="214">
        <f>IF(N199="základní",J199,0)</f>
        <v>0</v>
      </c>
      <c r="BF199" s="214">
        <f>IF(N199="snížená",J199,0)</f>
        <v>0</v>
      </c>
      <c r="BG199" s="214">
        <f>IF(N199="zákl. přenesená",J199,0)</f>
        <v>0</v>
      </c>
      <c r="BH199" s="214">
        <f>IF(N199="sníž. přenesená",J199,0)</f>
        <v>0</v>
      </c>
      <c r="BI199" s="214">
        <f>IF(N199="nulová",J199,0)</f>
        <v>0</v>
      </c>
      <c r="BJ199" s="15" t="s">
        <v>78</v>
      </c>
      <c r="BK199" s="214">
        <f>ROUND(I199*H199,2)</f>
        <v>0</v>
      </c>
      <c r="BL199" s="15" t="s">
        <v>165</v>
      </c>
      <c r="BM199" s="15" t="s">
        <v>391</v>
      </c>
    </row>
    <row r="200" s="11" customFormat="1">
      <c r="B200" s="215"/>
      <c r="C200" s="216"/>
      <c r="D200" s="217" t="s">
        <v>167</v>
      </c>
      <c r="E200" s="218" t="s">
        <v>19</v>
      </c>
      <c r="F200" s="219" t="s">
        <v>392</v>
      </c>
      <c r="G200" s="216"/>
      <c r="H200" s="220">
        <v>18</v>
      </c>
      <c r="I200" s="221"/>
      <c r="J200" s="216"/>
      <c r="K200" s="216"/>
      <c r="L200" s="222"/>
      <c r="M200" s="223"/>
      <c r="N200" s="224"/>
      <c r="O200" s="224"/>
      <c r="P200" s="224"/>
      <c r="Q200" s="224"/>
      <c r="R200" s="224"/>
      <c r="S200" s="224"/>
      <c r="T200" s="225"/>
      <c r="AT200" s="226" t="s">
        <v>167</v>
      </c>
      <c r="AU200" s="226" t="s">
        <v>80</v>
      </c>
      <c r="AV200" s="11" t="s">
        <v>80</v>
      </c>
      <c r="AW200" s="11" t="s">
        <v>31</v>
      </c>
      <c r="AX200" s="11" t="s">
        <v>78</v>
      </c>
      <c r="AY200" s="226" t="s">
        <v>158</v>
      </c>
    </row>
    <row r="201" s="1" customFormat="1" ht="16.5" customHeight="1">
      <c r="B201" s="36"/>
      <c r="C201" s="227" t="s">
        <v>393</v>
      </c>
      <c r="D201" s="227" t="s">
        <v>261</v>
      </c>
      <c r="E201" s="228" t="s">
        <v>394</v>
      </c>
      <c r="F201" s="229" t="s">
        <v>395</v>
      </c>
      <c r="G201" s="230" t="s">
        <v>396</v>
      </c>
      <c r="H201" s="231">
        <v>100</v>
      </c>
      <c r="I201" s="232"/>
      <c r="J201" s="233">
        <f>ROUND(I201*H201,2)</f>
        <v>0</v>
      </c>
      <c r="K201" s="229" t="s">
        <v>19</v>
      </c>
      <c r="L201" s="234"/>
      <c r="M201" s="235" t="s">
        <v>19</v>
      </c>
      <c r="N201" s="236" t="s">
        <v>41</v>
      </c>
      <c r="O201" s="77"/>
      <c r="P201" s="212">
        <f>O201*H201</f>
        <v>0</v>
      </c>
      <c r="Q201" s="212">
        <v>0</v>
      </c>
      <c r="R201" s="212">
        <f>Q201*H201</f>
        <v>0</v>
      </c>
      <c r="S201" s="212">
        <v>0</v>
      </c>
      <c r="T201" s="213">
        <f>S201*H201</f>
        <v>0</v>
      </c>
      <c r="AR201" s="15" t="s">
        <v>194</v>
      </c>
      <c r="AT201" s="15" t="s">
        <v>261</v>
      </c>
      <c r="AU201" s="15" t="s">
        <v>80</v>
      </c>
      <c r="AY201" s="15" t="s">
        <v>158</v>
      </c>
      <c r="BE201" s="214">
        <f>IF(N201="základní",J201,0)</f>
        <v>0</v>
      </c>
      <c r="BF201" s="214">
        <f>IF(N201="snížená",J201,0)</f>
        <v>0</v>
      </c>
      <c r="BG201" s="214">
        <f>IF(N201="zákl. přenesená",J201,0)</f>
        <v>0</v>
      </c>
      <c r="BH201" s="214">
        <f>IF(N201="sníž. přenesená",J201,0)</f>
        <v>0</v>
      </c>
      <c r="BI201" s="214">
        <f>IF(N201="nulová",J201,0)</f>
        <v>0</v>
      </c>
      <c r="BJ201" s="15" t="s">
        <v>78</v>
      </c>
      <c r="BK201" s="214">
        <f>ROUND(I201*H201,2)</f>
        <v>0</v>
      </c>
      <c r="BL201" s="15" t="s">
        <v>165</v>
      </c>
      <c r="BM201" s="15" t="s">
        <v>397</v>
      </c>
    </row>
    <row r="202" s="11" customFormat="1">
      <c r="B202" s="215"/>
      <c r="C202" s="216"/>
      <c r="D202" s="217" t="s">
        <v>167</v>
      </c>
      <c r="E202" s="218" t="s">
        <v>19</v>
      </c>
      <c r="F202" s="219" t="s">
        <v>398</v>
      </c>
      <c r="G202" s="216"/>
      <c r="H202" s="220">
        <v>100</v>
      </c>
      <c r="I202" s="221"/>
      <c r="J202" s="216"/>
      <c r="K202" s="216"/>
      <c r="L202" s="222"/>
      <c r="M202" s="223"/>
      <c r="N202" s="224"/>
      <c r="O202" s="224"/>
      <c r="P202" s="224"/>
      <c r="Q202" s="224"/>
      <c r="R202" s="224"/>
      <c r="S202" s="224"/>
      <c r="T202" s="225"/>
      <c r="AT202" s="226" t="s">
        <v>167</v>
      </c>
      <c r="AU202" s="226" t="s">
        <v>80</v>
      </c>
      <c r="AV202" s="11" t="s">
        <v>80</v>
      </c>
      <c r="AW202" s="11" t="s">
        <v>31</v>
      </c>
      <c r="AX202" s="11" t="s">
        <v>78</v>
      </c>
      <c r="AY202" s="226" t="s">
        <v>158</v>
      </c>
    </row>
    <row r="203" s="1" customFormat="1" ht="16.5" customHeight="1">
      <c r="B203" s="36"/>
      <c r="C203" s="227" t="s">
        <v>399</v>
      </c>
      <c r="D203" s="227" t="s">
        <v>261</v>
      </c>
      <c r="E203" s="228" t="s">
        <v>400</v>
      </c>
      <c r="F203" s="229" t="s">
        <v>401</v>
      </c>
      <c r="G203" s="230" t="s">
        <v>396</v>
      </c>
      <c r="H203" s="231">
        <v>63.636000000000003</v>
      </c>
      <c r="I203" s="232"/>
      <c r="J203" s="233">
        <f>ROUND(I203*H203,2)</f>
        <v>0</v>
      </c>
      <c r="K203" s="229" t="s">
        <v>19</v>
      </c>
      <c r="L203" s="234"/>
      <c r="M203" s="235" t="s">
        <v>19</v>
      </c>
      <c r="N203" s="236" t="s">
        <v>41</v>
      </c>
      <c r="O203" s="77"/>
      <c r="P203" s="212">
        <f>O203*H203</f>
        <v>0</v>
      </c>
      <c r="Q203" s="212">
        <v>0</v>
      </c>
      <c r="R203" s="212">
        <f>Q203*H203</f>
        <v>0</v>
      </c>
      <c r="S203" s="212">
        <v>0</v>
      </c>
      <c r="T203" s="213">
        <f>S203*H203</f>
        <v>0</v>
      </c>
      <c r="AR203" s="15" t="s">
        <v>194</v>
      </c>
      <c r="AT203" s="15" t="s">
        <v>261</v>
      </c>
      <c r="AU203" s="15" t="s">
        <v>80</v>
      </c>
      <c r="AY203" s="15" t="s">
        <v>158</v>
      </c>
      <c r="BE203" s="214">
        <f>IF(N203="základní",J203,0)</f>
        <v>0</v>
      </c>
      <c r="BF203" s="214">
        <f>IF(N203="snížená",J203,0)</f>
        <v>0</v>
      </c>
      <c r="BG203" s="214">
        <f>IF(N203="zákl. přenesená",J203,0)</f>
        <v>0</v>
      </c>
      <c r="BH203" s="214">
        <f>IF(N203="sníž. přenesená",J203,0)</f>
        <v>0</v>
      </c>
      <c r="BI203" s="214">
        <f>IF(N203="nulová",J203,0)</f>
        <v>0</v>
      </c>
      <c r="BJ203" s="15" t="s">
        <v>78</v>
      </c>
      <c r="BK203" s="214">
        <f>ROUND(I203*H203,2)</f>
        <v>0</v>
      </c>
      <c r="BL203" s="15" t="s">
        <v>165</v>
      </c>
      <c r="BM203" s="15" t="s">
        <v>402</v>
      </c>
    </row>
    <row r="204" s="11" customFormat="1">
      <c r="B204" s="215"/>
      <c r="C204" s="216"/>
      <c r="D204" s="217" t="s">
        <v>167</v>
      </c>
      <c r="E204" s="218" t="s">
        <v>19</v>
      </c>
      <c r="F204" s="219" t="s">
        <v>403</v>
      </c>
      <c r="G204" s="216"/>
      <c r="H204" s="220">
        <v>63.636000000000003</v>
      </c>
      <c r="I204" s="221"/>
      <c r="J204" s="216"/>
      <c r="K204" s="216"/>
      <c r="L204" s="222"/>
      <c r="M204" s="223"/>
      <c r="N204" s="224"/>
      <c r="O204" s="224"/>
      <c r="P204" s="224"/>
      <c r="Q204" s="224"/>
      <c r="R204" s="224"/>
      <c r="S204" s="224"/>
      <c r="T204" s="225"/>
      <c r="AT204" s="226" t="s">
        <v>167</v>
      </c>
      <c r="AU204" s="226" t="s">
        <v>80</v>
      </c>
      <c r="AV204" s="11" t="s">
        <v>80</v>
      </c>
      <c r="AW204" s="11" t="s">
        <v>31</v>
      </c>
      <c r="AX204" s="11" t="s">
        <v>78</v>
      </c>
      <c r="AY204" s="226" t="s">
        <v>158</v>
      </c>
    </row>
    <row r="205" s="1" customFormat="1" ht="16.5" customHeight="1">
      <c r="B205" s="36"/>
      <c r="C205" s="203" t="s">
        <v>404</v>
      </c>
      <c r="D205" s="203" t="s">
        <v>160</v>
      </c>
      <c r="E205" s="204" t="s">
        <v>405</v>
      </c>
      <c r="F205" s="205" t="s">
        <v>406</v>
      </c>
      <c r="G205" s="206" t="s">
        <v>171</v>
      </c>
      <c r="H205" s="207">
        <v>34.960000000000001</v>
      </c>
      <c r="I205" s="208"/>
      <c r="J205" s="209">
        <f>ROUND(I205*H205,2)</f>
        <v>0</v>
      </c>
      <c r="K205" s="205" t="s">
        <v>19</v>
      </c>
      <c r="L205" s="41"/>
      <c r="M205" s="210" t="s">
        <v>19</v>
      </c>
      <c r="N205" s="211" t="s">
        <v>41</v>
      </c>
      <c r="O205" s="77"/>
      <c r="P205" s="212">
        <f>O205*H205</f>
        <v>0</v>
      </c>
      <c r="Q205" s="212">
        <v>0</v>
      </c>
      <c r="R205" s="212">
        <f>Q205*H205</f>
        <v>0</v>
      </c>
      <c r="S205" s="212">
        <v>0</v>
      </c>
      <c r="T205" s="213">
        <f>S205*H205</f>
        <v>0</v>
      </c>
      <c r="AR205" s="15" t="s">
        <v>165</v>
      </c>
      <c r="AT205" s="15" t="s">
        <v>160</v>
      </c>
      <c r="AU205" s="15" t="s">
        <v>80</v>
      </c>
      <c r="AY205" s="15" t="s">
        <v>158</v>
      </c>
      <c r="BE205" s="214">
        <f>IF(N205="základní",J205,0)</f>
        <v>0</v>
      </c>
      <c r="BF205" s="214">
        <f>IF(N205="snížená",J205,0)</f>
        <v>0</v>
      </c>
      <c r="BG205" s="214">
        <f>IF(N205="zákl. přenesená",J205,0)</f>
        <v>0</v>
      </c>
      <c r="BH205" s="214">
        <f>IF(N205="sníž. přenesená",J205,0)</f>
        <v>0</v>
      </c>
      <c r="BI205" s="214">
        <f>IF(N205="nulová",J205,0)</f>
        <v>0</v>
      </c>
      <c r="BJ205" s="15" t="s">
        <v>78</v>
      </c>
      <c r="BK205" s="214">
        <f>ROUND(I205*H205,2)</f>
        <v>0</v>
      </c>
      <c r="BL205" s="15" t="s">
        <v>165</v>
      </c>
      <c r="BM205" s="15" t="s">
        <v>407</v>
      </c>
    </row>
    <row r="206" s="11" customFormat="1">
      <c r="B206" s="215"/>
      <c r="C206" s="216"/>
      <c r="D206" s="217" t="s">
        <v>167</v>
      </c>
      <c r="E206" s="218" t="s">
        <v>19</v>
      </c>
      <c r="F206" s="219" t="s">
        <v>408</v>
      </c>
      <c r="G206" s="216"/>
      <c r="H206" s="220">
        <v>34.960000000000001</v>
      </c>
      <c r="I206" s="221"/>
      <c r="J206" s="216"/>
      <c r="K206" s="216"/>
      <c r="L206" s="222"/>
      <c r="M206" s="223"/>
      <c r="N206" s="224"/>
      <c r="O206" s="224"/>
      <c r="P206" s="224"/>
      <c r="Q206" s="224"/>
      <c r="R206" s="224"/>
      <c r="S206" s="224"/>
      <c r="T206" s="225"/>
      <c r="AT206" s="226" t="s">
        <v>167</v>
      </c>
      <c r="AU206" s="226" t="s">
        <v>80</v>
      </c>
      <c r="AV206" s="11" t="s">
        <v>80</v>
      </c>
      <c r="AW206" s="11" t="s">
        <v>31</v>
      </c>
      <c r="AX206" s="11" t="s">
        <v>78</v>
      </c>
      <c r="AY206" s="226" t="s">
        <v>158</v>
      </c>
    </row>
    <row r="207" s="10" customFormat="1" ht="22.8" customHeight="1">
      <c r="B207" s="187"/>
      <c r="C207" s="188"/>
      <c r="D207" s="189" t="s">
        <v>69</v>
      </c>
      <c r="E207" s="201" t="s">
        <v>165</v>
      </c>
      <c r="F207" s="201" t="s">
        <v>409</v>
      </c>
      <c r="G207" s="188"/>
      <c r="H207" s="188"/>
      <c r="I207" s="191"/>
      <c r="J207" s="202">
        <f>BK207</f>
        <v>0</v>
      </c>
      <c r="K207" s="188"/>
      <c r="L207" s="193"/>
      <c r="M207" s="194"/>
      <c r="N207" s="195"/>
      <c r="O207" s="195"/>
      <c r="P207" s="196">
        <f>SUM(P208:P232)</f>
        <v>0</v>
      </c>
      <c r="Q207" s="195"/>
      <c r="R207" s="196">
        <f>SUM(R208:R232)</f>
        <v>0.93900967999999985</v>
      </c>
      <c r="S207" s="195"/>
      <c r="T207" s="197">
        <f>SUM(T208:T232)</f>
        <v>0</v>
      </c>
      <c r="AR207" s="198" t="s">
        <v>78</v>
      </c>
      <c r="AT207" s="199" t="s">
        <v>69</v>
      </c>
      <c r="AU207" s="199" t="s">
        <v>78</v>
      </c>
      <c r="AY207" s="198" t="s">
        <v>158</v>
      </c>
      <c r="BK207" s="200">
        <f>SUM(BK208:BK232)</f>
        <v>0</v>
      </c>
    </row>
    <row r="208" s="1" customFormat="1" ht="16.5" customHeight="1">
      <c r="B208" s="36"/>
      <c r="C208" s="203" t="s">
        <v>410</v>
      </c>
      <c r="D208" s="203" t="s">
        <v>160</v>
      </c>
      <c r="E208" s="204" t="s">
        <v>411</v>
      </c>
      <c r="F208" s="205" t="s">
        <v>412</v>
      </c>
      <c r="G208" s="206" t="s">
        <v>163</v>
      </c>
      <c r="H208" s="207">
        <v>3.8969999999999998</v>
      </c>
      <c r="I208" s="208"/>
      <c r="J208" s="209">
        <f>ROUND(I208*H208,2)</f>
        <v>0</v>
      </c>
      <c r="K208" s="205" t="s">
        <v>164</v>
      </c>
      <c r="L208" s="41"/>
      <c r="M208" s="210" t="s">
        <v>19</v>
      </c>
      <c r="N208" s="211" t="s">
        <v>41</v>
      </c>
      <c r="O208" s="77"/>
      <c r="P208" s="212">
        <f>O208*H208</f>
        <v>0</v>
      </c>
      <c r="Q208" s="212">
        <v>0</v>
      </c>
      <c r="R208" s="212">
        <f>Q208*H208</f>
        <v>0</v>
      </c>
      <c r="S208" s="212">
        <v>0</v>
      </c>
      <c r="T208" s="213">
        <f>S208*H208</f>
        <v>0</v>
      </c>
      <c r="AR208" s="15" t="s">
        <v>165</v>
      </c>
      <c r="AT208" s="15" t="s">
        <v>160</v>
      </c>
      <c r="AU208" s="15" t="s">
        <v>80</v>
      </c>
      <c r="AY208" s="15" t="s">
        <v>158</v>
      </c>
      <c r="BE208" s="214">
        <f>IF(N208="základní",J208,0)</f>
        <v>0</v>
      </c>
      <c r="BF208" s="214">
        <f>IF(N208="snížená",J208,0)</f>
        <v>0</v>
      </c>
      <c r="BG208" s="214">
        <f>IF(N208="zákl. přenesená",J208,0)</f>
        <v>0</v>
      </c>
      <c r="BH208" s="214">
        <f>IF(N208="sníž. přenesená",J208,0)</f>
        <v>0</v>
      </c>
      <c r="BI208" s="214">
        <f>IF(N208="nulová",J208,0)</f>
        <v>0</v>
      </c>
      <c r="BJ208" s="15" t="s">
        <v>78</v>
      </c>
      <c r="BK208" s="214">
        <f>ROUND(I208*H208,2)</f>
        <v>0</v>
      </c>
      <c r="BL208" s="15" t="s">
        <v>165</v>
      </c>
      <c r="BM208" s="15" t="s">
        <v>413</v>
      </c>
    </row>
    <row r="209" s="11" customFormat="1">
      <c r="B209" s="215"/>
      <c r="C209" s="216"/>
      <c r="D209" s="217" t="s">
        <v>167</v>
      </c>
      <c r="E209" s="218" t="s">
        <v>19</v>
      </c>
      <c r="F209" s="219" t="s">
        <v>414</v>
      </c>
      <c r="G209" s="216"/>
      <c r="H209" s="220">
        <v>3.8969999999999998</v>
      </c>
      <c r="I209" s="221"/>
      <c r="J209" s="216"/>
      <c r="K209" s="216"/>
      <c r="L209" s="222"/>
      <c r="M209" s="223"/>
      <c r="N209" s="224"/>
      <c r="O209" s="224"/>
      <c r="P209" s="224"/>
      <c r="Q209" s="224"/>
      <c r="R209" s="224"/>
      <c r="S209" s="224"/>
      <c r="T209" s="225"/>
      <c r="AT209" s="226" t="s">
        <v>167</v>
      </c>
      <c r="AU209" s="226" t="s">
        <v>80</v>
      </c>
      <c r="AV209" s="11" t="s">
        <v>80</v>
      </c>
      <c r="AW209" s="11" t="s">
        <v>31</v>
      </c>
      <c r="AX209" s="11" t="s">
        <v>78</v>
      </c>
      <c r="AY209" s="226" t="s">
        <v>158</v>
      </c>
    </row>
    <row r="210" s="1" customFormat="1" ht="16.5" customHeight="1">
      <c r="B210" s="36"/>
      <c r="C210" s="203" t="s">
        <v>415</v>
      </c>
      <c r="D210" s="203" t="s">
        <v>160</v>
      </c>
      <c r="E210" s="204" t="s">
        <v>416</v>
      </c>
      <c r="F210" s="205" t="s">
        <v>417</v>
      </c>
      <c r="G210" s="206" t="s">
        <v>163</v>
      </c>
      <c r="H210" s="207">
        <v>0.35999999999999999</v>
      </c>
      <c r="I210" s="208"/>
      <c r="J210" s="209">
        <f>ROUND(I210*H210,2)</f>
        <v>0</v>
      </c>
      <c r="K210" s="205" t="s">
        <v>164</v>
      </c>
      <c r="L210" s="41"/>
      <c r="M210" s="210" t="s">
        <v>19</v>
      </c>
      <c r="N210" s="211" t="s">
        <v>41</v>
      </c>
      <c r="O210" s="77"/>
      <c r="P210" s="212">
        <f>O210*H210</f>
        <v>0</v>
      </c>
      <c r="Q210" s="212">
        <v>2.4533999999999998</v>
      </c>
      <c r="R210" s="212">
        <f>Q210*H210</f>
        <v>0.8832239999999999</v>
      </c>
      <c r="S210" s="212">
        <v>0</v>
      </c>
      <c r="T210" s="213">
        <f>S210*H210</f>
        <v>0</v>
      </c>
      <c r="AR210" s="15" t="s">
        <v>165</v>
      </c>
      <c r="AT210" s="15" t="s">
        <v>160</v>
      </c>
      <c r="AU210" s="15" t="s">
        <v>80</v>
      </c>
      <c r="AY210" s="15" t="s">
        <v>158</v>
      </c>
      <c r="BE210" s="214">
        <f>IF(N210="základní",J210,0)</f>
        <v>0</v>
      </c>
      <c r="BF210" s="214">
        <f>IF(N210="snížená",J210,0)</f>
        <v>0</v>
      </c>
      <c r="BG210" s="214">
        <f>IF(N210="zákl. přenesená",J210,0)</f>
        <v>0</v>
      </c>
      <c r="BH210" s="214">
        <f>IF(N210="sníž. přenesená",J210,0)</f>
        <v>0</v>
      </c>
      <c r="BI210" s="214">
        <f>IF(N210="nulová",J210,0)</f>
        <v>0</v>
      </c>
      <c r="BJ210" s="15" t="s">
        <v>78</v>
      </c>
      <c r="BK210" s="214">
        <f>ROUND(I210*H210,2)</f>
        <v>0</v>
      </c>
      <c r="BL210" s="15" t="s">
        <v>165</v>
      </c>
      <c r="BM210" s="15" t="s">
        <v>418</v>
      </c>
    </row>
    <row r="211" s="11" customFormat="1">
      <c r="B211" s="215"/>
      <c r="C211" s="216"/>
      <c r="D211" s="217" t="s">
        <v>167</v>
      </c>
      <c r="E211" s="218" t="s">
        <v>19</v>
      </c>
      <c r="F211" s="219" t="s">
        <v>419</v>
      </c>
      <c r="G211" s="216"/>
      <c r="H211" s="220">
        <v>0.35999999999999999</v>
      </c>
      <c r="I211" s="221"/>
      <c r="J211" s="216"/>
      <c r="K211" s="216"/>
      <c r="L211" s="222"/>
      <c r="M211" s="223"/>
      <c r="N211" s="224"/>
      <c r="O211" s="224"/>
      <c r="P211" s="224"/>
      <c r="Q211" s="224"/>
      <c r="R211" s="224"/>
      <c r="S211" s="224"/>
      <c r="T211" s="225"/>
      <c r="AT211" s="226" t="s">
        <v>167</v>
      </c>
      <c r="AU211" s="226" t="s">
        <v>80</v>
      </c>
      <c r="AV211" s="11" t="s">
        <v>80</v>
      </c>
      <c r="AW211" s="11" t="s">
        <v>31</v>
      </c>
      <c r="AX211" s="11" t="s">
        <v>78</v>
      </c>
      <c r="AY211" s="226" t="s">
        <v>158</v>
      </c>
    </row>
    <row r="212" s="1" customFormat="1" ht="16.5" customHeight="1">
      <c r="B212" s="36"/>
      <c r="C212" s="203" t="s">
        <v>420</v>
      </c>
      <c r="D212" s="203" t="s">
        <v>160</v>
      </c>
      <c r="E212" s="204" t="s">
        <v>421</v>
      </c>
      <c r="F212" s="205" t="s">
        <v>422</v>
      </c>
      <c r="G212" s="206" t="s">
        <v>288</v>
      </c>
      <c r="H212" s="207">
        <v>0.052999999999999998</v>
      </c>
      <c r="I212" s="208"/>
      <c r="J212" s="209">
        <f>ROUND(I212*H212,2)</f>
        <v>0</v>
      </c>
      <c r="K212" s="205" t="s">
        <v>164</v>
      </c>
      <c r="L212" s="41"/>
      <c r="M212" s="210" t="s">
        <v>19</v>
      </c>
      <c r="N212" s="211" t="s">
        <v>41</v>
      </c>
      <c r="O212" s="77"/>
      <c r="P212" s="212">
        <f>O212*H212</f>
        <v>0</v>
      </c>
      <c r="Q212" s="212">
        <v>1.0525599999999999</v>
      </c>
      <c r="R212" s="212">
        <f>Q212*H212</f>
        <v>0.055785679999999997</v>
      </c>
      <c r="S212" s="212">
        <v>0</v>
      </c>
      <c r="T212" s="213">
        <f>S212*H212</f>
        <v>0</v>
      </c>
      <c r="AR212" s="15" t="s">
        <v>165</v>
      </c>
      <c r="AT212" s="15" t="s">
        <v>160</v>
      </c>
      <c r="AU212" s="15" t="s">
        <v>80</v>
      </c>
      <c r="AY212" s="15" t="s">
        <v>158</v>
      </c>
      <c r="BE212" s="214">
        <f>IF(N212="základní",J212,0)</f>
        <v>0</v>
      </c>
      <c r="BF212" s="214">
        <f>IF(N212="snížená",J212,0)</f>
        <v>0</v>
      </c>
      <c r="BG212" s="214">
        <f>IF(N212="zákl. přenesená",J212,0)</f>
        <v>0</v>
      </c>
      <c r="BH212" s="214">
        <f>IF(N212="sníž. přenesená",J212,0)</f>
        <v>0</v>
      </c>
      <c r="BI212" s="214">
        <f>IF(N212="nulová",J212,0)</f>
        <v>0</v>
      </c>
      <c r="BJ212" s="15" t="s">
        <v>78</v>
      </c>
      <c r="BK212" s="214">
        <f>ROUND(I212*H212,2)</f>
        <v>0</v>
      </c>
      <c r="BL212" s="15" t="s">
        <v>165</v>
      </c>
      <c r="BM212" s="15" t="s">
        <v>423</v>
      </c>
    </row>
    <row r="213" s="11" customFormat="1">
      <c r="B213" s="215"/>
      <c r="C213" s="216"/>
      <c r="D213" s="217" t="s">
        <v>167</v>
      </c>
      <c r="E213" s="218" t="s">
        <v>19</v>
      </c>
      <c r="F213" s="219" t="s">
        <v>424</v>
      </c>
      <c r="G213" s="216"/>
      <c r="H213" s="220">
        <v>0.044999999999999998</v>
      </c>
      <c r="I213" s="221"/>
      <c r="J213" s="216"/>
      <c r="K213" s="216"/>
      <c r="L213" s="222"/>
      <c r="M213" s="223"/>
      <c r="N213" s="224"/>
      <c r="O213" s="224"/>
      <c r="P213" s="224"/>
      <c r="Q213" s="224"/>
      <c r="R213" s="224"/>
      <c r="S213" s="224"/>
      <c r="T213" s="225"/>
      <c r="AT213" s="226" t="s">
        <v>167</v>
      </c>
      <c r="AU213" s="226" t="s">
        <v>80</v>
      </c>
      <c r="AV213" s="11" t="s">
        <v>80</v>
      </c>
      <c r="AW213" s="11" t="s">
        <v>31</v>
      </c>
      <c r="AX213" s="11" t="s">
        <v>70</v>
      </c>
      <c r="AY213" s="226" t="s">
        <v>158</v>
      </c>
    </row>
    <row r="214" s="11" customFormat="1">
      <c r="B214" s="215"/>
      <c r="C214" s="216"/>
      <c r="D214" s="217" t="s">
        <v>167</v>
      </c>
      <c r="E214" s="218" t="s">
        <v>19</v>
      </c>
      <c r="F214" s="219" t="s">
        <v>425</v>
      </c>
      <c r="G214" s="216"/>
      <c r="H214" s="220">
        <v>0.0080000000000000002</v>
      </c>
      <c r="I214" s="221"/>
      <c r="J214" s="216"/>
      <c r="K214" s="216"/>
      <c r="L214" s="222"/>
      <c r="M214" s="223"/>
      <c r="N214" s="224"/>
      <c r="O214" s="224"/>
      <c r="P214" s="224"/>
      <c r="Q214" s="224"/>
      <c r="R214" s="224"/>
      <c r="S214" s="224"/>
      <c r="T214" s="225"/>
      <c r="AT214" s="226" t="s">
        <v>167</v>
      </c>
      <c r="AU214" s="226" t="s">
        <v>80</v>
      </c>
      <c r="AV214" s="11" t="s">
        <v>80</v>
      </c>
      <c r="AW214" s="11" t="s">
        <v>31</v>
      </c>
      <c r="AX214" s="11" t="s">
        <v>70</v>
      </c>
      <c r="AY214" s="226" t="s">
        <v>158</v>
      </c>
    </row>
    <row r="215" s="12" customFormat="1">
      <c r="B215" s="239"/>
      <c r="C215" s="240"/>
      <c r="D215" s="217" t="s">
        <v>167</v>
      </c>
      <c r="E215" s="241" t="s">
        <v>19</v>
      </c>
      <c r="F215" s="242" t="s">
        <v>426</v>
      </c>
      <c r="G215" s="240"/>
      <c r="H215" s="243">
        <v>0.052999999999999998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AT215" s="249" t="s">
        <v>167</v>
      </c>
      <c r="AU215" s="249" t="s">
        <v>80</v>
      </c>
      <c r="AV215" s="12" t="s">
        <v>165</v>
      </c>
      <c r="AW215" s="12" t="s">
        <v>31</v>
      </c>
      <c r="AX215" s="12" t="s">
        <v>78</v>
      </c>
      <c r="AY215" s="249" t="s">
        <v>158</v>
      </c>
    </row>
    <row r="216" s="1" customFormat="1" ht="16.5" customHeight="1">
      <c r="B216" s="36"/>
      <c r="C216" s="203" t="s">
        <v>427</v>
      </c>
      <c r="D216" s="203" t="s">
        <v>160</v>
      </c>
      <c r="E216" s="204" t="s">
        <v>428</v>
      </c>
      <c r="F216" s="205" t="s">
        <v>429</v>
      </c>
      <c r="G216" s="206" t="s">
        <v>240</v>
      </c>
      <c r="H216" s="207">
        <v>16</v>
      </c>
      <c r="I216" s="208"/>
      <c r="J216" s="209">
        <f>ROUND(I216*H216,2)</f>
        <v>0</v>
      </c>
      <c r="K216" s="205" t="s">
        <v>19</v>
      </c>
      <c r="L216" s="41"/>
      <c r="M216" s="210" t="s">
        <v>19</v>
      </c>
      <c r="N216" s="211" t="s">
        <v>41</v>
      </c>
      <c r="O216" s="77"/>
      <c r="P216" s="212">
        <f>O216*H216</f>
        <v>0</v>
      </c>
      <c r="Q216" s="212">
        <v>0</v>
      </c>
      <c r="R216" s="212">
        <f>Q216*H216</f>
        <v>0</v>
      </c>
      <c r="S216" s="212">
        <v>0</v>
      </c>
      <c r="T216" s="213">
        <f>S216*H216</f>
        <v>0</v>
      </c>
      <c r="AR216" s="15" t="s">
        <v>165</v>
      </c>
      <c r="AT216" s="15" t="s">
        <v>160</v>
      </c>
      <c r="AU216" s="15" t="s">
        <v>80</v>
      </c>
      <c r="AY216" s="15" t="s">
        <v>158</v>
      </c>
      <c r="BE216" s="214">
        <f>IF(N216="základní",J216,0)</f>
        <v>0</v>
      </c>
      <c r="BF216" s="214">
        <f>IF(N216="snížená",J216,0)</f>
        <v>0</v>
      </c>
      <c r="BG216" s="214">
        <f>IF(N216="zákl. přenesená",J216,0)</f>
        <v>0</v>
      </c>
      <c r="BH216" s="214">
        <f>IF(N216="sníž. přenesená",J216,0)</f>
        <v>0</v>
      </c>
      <c r="BI216" s="214">
        <f>IF(N216="nulová",J216,0)</f>
        <v>0</v>
      </c>
      <c r="BJ216" s="15" t="s">
        <v>78</v>
      </c>
      <c r="BK216" s="214">
        <f>ROUND(I216*H216,2)</f>
        <v>0</v>
      </c>
      <c r="BL216" s="15" t="s">
        <v>165</v>
      </c>
      <c r="BM216" s="15" t="s">
        <v>430</v>
      </c>
    </row>
    <row r="217" s="11" customFormat="1">
      <c r="B217" s="215"/>
      <c r="C217" s="216"/>
      <c r="D217" s="217" t="s">
        <v>167</v>
      </c>
      <c r="E217" s="218" t="s">
        <v>19</v>
      </c>
      <c r="F217" s="219" t="s">
        <v>431</v>
      </c>
      <c r="G217" s="216"/>
      <c r="H217" s="220">
        <v>16</v>
      </c>
      <c r="I217" s="221"/>
      <c r="J217" s="216"/>
      <c r="K217" s="216"/>
      <c r="L217" s="222"/>
      <c r="M217" s="223"/>
      <c r="N217" s="224"/>
      <c r="O217" s="224"/>
      <c r="P217" s="224"/>
      <c r="Q217" s="224"/>
      <c r="R217" s="224"/>
      <c r="S217" s="224"/>
      <c r="T217" s="225"/>
      <c r="AT217" s="226" t="s">
        <v>167</v>
      </c>
      <c r="AU217" s="226" t="s">
        <v>80</v>
      </c>
      <c r="AV217" s="11" t="s">
        <v>80</v>
      </c>
      <c r="AW217" s="11" t="s">
        <v>31</v>
      </c>
      <c r="AX217" s="11" t="s">
        <v>78</v>
      </c>
      <c r="AY217" s="226" t="s">
        <v>158</v>
      </c>
    </row>
    <row r="218" s="1" customFormat="1" ht="16.5" customHeight="1">
      <c r="B218" s="36"/>
      <c r="C218" s="203" t="s">
        <v>432</v>
      </c>
      <c r="D218" s="203" t="s">
        <v>160</v>
      </c>
      <c r="E218" s="204" t="s">
        <v>433</v>
      </c>
      <c r="F218" s="205" t="s">
        <v>434</v>
      </c>
      <c r="G218" s="206" t="s">
        <v>240</v>
      </c>
      <c r="H218" s="207">
        <v>16</v>
      </c>
      <c r="I218" s="208"/>
      <c r="J218" s="209">
        <f>ROUND(I218*H218,2)</f>
        <v>0</v>
      </c>
      <c r="K218" s="205" t="s">
        <v>19</v>
      </c>
      <c r="L218" s="41"/>
      <c r="M218" s="210" t="s">
        <v>19</v>
      </c>
      <c r="N218" s="211" t="s">
        <v>41</v>
      </c>
      <c r="O218" s="77"/>
      <c r="P218" s="212">
        <f>O218*H218</f>
        <v>0</v>
      </c>
      <c r="Q218" s="212">
        <v>0</v>
      </c>
      <c r="R218" s="212">
        <f>Q218*H218</f>
        <v>0</v>
      </c>
      <c r="S218" s="212">
        <v>0</v>
      </c>
      <c r="T218" s="213">
        <f>S218*H218</f>
        <v>0</v>
      </c>
      <c r="AR218" s="15" t="s">
        <v>165</v>
      </c>
      <c r="AT218" s="15" t="s">
        <v>160</v>
      </c>
      <c r="AU218" s="15" t="s">
        <v>80</v>
      </c>
      <c r="AY218" s="15" t="s">
        <v>158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5" t="s">
        <v>78</v>
      </c>
      <c r="BK218" s="214">
        <f>ROUND(I218*H218,2)</f>
        <v>0</v>
      </c>
      <c r="BL218" s="15" t="s">
        <v>165</v>
      </c>
      <c r="BM218" s="15" t="s">
        <v>435</v>
      </c>
    </row>
    <row r="219" s="1" customFormat="1" ht="22.5" customHeight="1">
      <c r="B219" s="36"/>
      <c r="C219" s="203" t="s">
        <v>436</v>
      </c>
      <c r="D219" s="203" t="s">
        <v>160</v>
      </c>
      <c r="E219" s="204" t="s">
        <v>437</v>
      </c>
      <c r="F219" s="205" t="s">
        <v>438</v>
      </c>
      <c r="G219" s="206" t="s">
        <v>171</v>
      </c>
      <c r="H219" s="207">
        <v>101</v>
      </c>
      <c r="I219" s="208"/>
      <c r="J219" s="209">
        <f>ROUND(I219*H219,2)</f>
        <v>0</v>
      </c>
      <c r="K219" s="205" t="s">
        <v>164</v>
      </c>
      <c r="L219" s="41"/>
      <c r="M219" s="210" t="s">
        <v>19</v>
      </c>
      <c r="N219" s="211" t="s">
        <v>41</v>
      </c>
      <c r="O219" s="77"/>
      <c r="P219" s="212">
        <f>O219*H219</f>
        <v>0</v>
      </c>
      <c r="Q219" s="212">
        <v>0</v>
      </c>
      <c r="R219" s="212">
        <f>Q219*H219</f>
        <v>0</v>
      </c>
      <c r="S219" s="212">
        <v>0</v>
      </c>
      <c r="T219" s="213">
        <f>S219*H219</f>
        <v>0</v>
      </c>
      <c r="AR219" s="15" t="s">
        <v>165</v>
      </c>
      <c r="AT219" s="15" t="s">
        <v>160</v>
      </c>
      <c r="AU219" s="15" t="s">
        <v>80</v>
      </c>
      <c r="AY219" s="15" t="s">
        <v>158</v>
      </c>
      <c r="BE219" s="214">
        <f>IF(N219="základní",J219,0)</f>
        <v>0</v>
      </c>
      <c r="BF219" s="214">
        <f>IF(N219="snížená",J219,0)</f>
        <v>0</v>
      </c>
      <c r="BG219" s="214">
        <f>IF(N219="zákl. přenesená",J219,0)</f>
        <v>0</v>
      </c>
      <c r="BH219" s="214">
        <f>IF(N219="sníž. přenesená",J219,0)</f>
        <v>0</v>
      </c>
      <c r="BI219" s="214">
        <f>IF(N219="nulová",J219,0)</f>
        <v>0</v>
      </c>
      <c r="BJ219" s="15" t="s">
        <v>78</v>
      </c>
      <c r="BK219" s="214">
        <f>ROUND(I219*H219,2)</f>
        <v>0</v>
      </c>
      <c r="BL219" s="15" t="s">
        <v>165</v>
      </c>
      <c r="BM219" s="15" t="s">
        <v>439</v>
      </c>
    </row>
    <row r="220" s="1" customFormat="1">
      <c r="B220" s="36"/>
      <c r="C220" s="37"/>
      <c r="D220" s="217" t="s">
        <v>386</v>
      </c>
      <c r="E220" s="37"/>
      <c r="F220" s="237" t="s">
        <v>440</v>
      </c>
      <c r="G220" s="37"/>
      <c r="H220" s="37"/>
      <c r="I220" s="128"/>
      <c r="J220" s="37"/>
      <c r="K220" s="37"/>
      <c r="L220" s="41"/>
      <c r="M220" s="238"/>
      <c r="N220" s="77"/>
      <c r="O220" s="77"/>
      <c r="P220" s="77"/>
      <c r="Q220" s="77"/>
      <c r="R220" s="77"/>
      <c r="S220" s="77"/>
      <c r="T220" s="78"/>
      <c r="AT220" s="15" t="s">
        <v>386</v>
      </c>
      <c r="AU220" s="15" t="s">
        <v>80</v>
      </c>
    </row>
    <row r="221" s="11" customFormat="1">
      <c r="B221" s="215"/>
      <c r="C221" s="216"/>
      <c r="D221" s="217" t="s">
        <v>167</v>
      </c>
      <c r="E221" s="218" t="s">
        <v>19</v>
      </c>
      <c r="F221" s="219" t="s">
        <v>441</v>
      </c>
      <c r="G221" s="216"/>
      <c r="H221" s="220">
        <v>101</v>
      </c>
      <c r="I221" s="221"/>
      <c r="J221" s="216"/>
      <c r="K221" s="216"/>
      <c r="L221" s="222"/>
      <c r="M221" s="223"/>
      <c r="N221" s="224"/>
      <c r="O221" s="224"/>
      <c r="P221" s="224"/>
      <c r="Q221" s="224"/>
      <c r="R221" s="224"/>
      <c r="S221" s="224"/>
      <c r="T221" s="225"/>
      <c r="AT221" s="226" t="s">
        <v>167</v>
      </c>
      <c r="AU221" s="226" t="s">
        <v>80</v>
      </c>
      <c r="AV221" s="11" t="s">
        <v>80</v>
      </c>
      <c r="AW221" s="11" t="s">
        <v>31</v>
      </c>
      <c r="AX221" s="11" t="s">
        <v>78</v>
      </c>
      <c r="AY221" s="226" t="s">
        <v>158</v>
      </c>
    </row>
    <row r="222" s="1" customFormat="1" ht="16.5" customHeight="1">
      <c r="B222" s="36"/>
      <c r="C222" s="203" t="s">
        <v>442</v>
      </c>
      <c r="D222" s="203" t="s">
        <v>160</v>
      </c>
      <c r="E222" s="204" t="s">
        <v>443</v>
      </c>
      <c r="F222" s="205" t="s">
        <v>444</v>
      </c>
      <c r="G222" s="206" t="s">
        <v>171</v>
      </c>
      <c r="H222" s="207">
        <v>6.1950000000000003</v>
      </c>
      <c r="I222" s="208"/>
      <c r="J222" s="209">
        <f>ROUND(I222*H222,2)</f>
        <v>0</v>
      </c>
      <c r="K222" s="205" t="s">
        <v>19</v>
      </c>
      <c r="L222" s="41"/>
      <c r="M222" s="210" t="s">
        <v>19</v>
      </c>
      <c r="N222" s="211" t="s">
        <v>41</v>
      </c>
      <c r="O222" s="77"/>
      <c r="P222" s="212">
        <f>O222*H222</f>
        <v>0</v>
      </c>
      <c r="Q222" s="212">
        <v>0</v>
      </c>
      <c r="R222" s="212">
        <f>Q222*H222</f>
        <v>0</v>
      </c>
      <c r="S222" s="212">
        <v>0</v>
      </c>
      <c r="T222" s="213">
        <f>S222*H222</f>
        <v>0</v>
      </c>
      <c r="AR222" s="15" t="s">
        <v>165</v>
      </c>
      <c r="AT222" s="15" t="s">
        <v>160</v>
      </c>
      <c r="AU222" s="15" t="s">
        <v>80</v>
      </c>
      <c r="AY222" s="15" t="s">
        <v>158</v>
      </c>
      <c r="BE222" s="214">
        <f>IF(N222="základní",J222,0)</f>
        <v>0</v>
      </c>
      <c r="BF222" s="214">
        <f>IF(N222="snížená",J222,0)</f>
        <v>0</v>
      </c>
      <c r="BG222" s="214">
        <f>IF(N222="zákl. přenesená",J222,0)</f>
        <v>0</v>
      </c>
      <c r="BH222" s="214">
        <f>IF(N222="sníž. přenesená",J222,0)</f>
        <v>0</v>
      </c>
      <c r="BI222" s="214">
        <f>IF(N222="nulová",J222,0)</f>
        <v>0</v>
      </c>
      <c r="BJ222" s="15" t="s">
        <v>78</v>
      </c>
      <c r="BK222" s="214">
        <f>ROUND(I222*H222,2)</f>
        <v>0</v>
      </c>
      <c r="BL222" s="15" t="s">
        <v>165</v>
      </c>
      <c r="BM222" s="15" t="s">
        <v>445</v>
      </c>
    </row>
    <row r="223" s="11" customFormat="1">
      <c r="B223" s="215"/>
      <c r="C223" s="216"/>
      <c r="D223" s="217" t="s">
        <v>167</v>
      </c>
      <c r="E223" s="218" t="s">
        <v>19</v>
      </c>
      <c r="F223" s="219" t="s">
        <v>446</v>
      </c>
      <c r="G223" s="216"/>
      <c r="H223" s="220">
        <v>6.1950000000000003</v>
      </c>
      <c r="I223" s="221"/>
      <c r="J223" s="216"/>
      <c r="K223" s="216"/>
      <c r="L223" s="222"/>
      <c r="M223" s="223"/>
      <c r="N223" s="224"/>
      <c r="O223" s="224"/>
      <c r="P223" s="224"/>
      <c r="Q223" s="224"/>
      <c r="R223" s="224"/>
      <c r="S223" s="224"/>
      <c r="T223" s="225"/>
      <c r="AT223" s="226" t="s">
        <v>167</v>
      </c>
      <c r="AU223" s="226" t="s">
        <v>80</v>
      </c>
      <c r="AV223" s="11" t="s">
        <v>80</v>
      </c>
      <c r="AW223" s="11" t="s">
        <v>31</v>
      </c>
      <c r="AX223" s="11" t="s">
        <v>78</v>
      </c>
      <c r="AY223" s="226" t="s">
        <v>158</v>
      </c>
    </row>
    <row r="224" s="1" customFormat="1" ht="16.5" customHeight="1">
      <c r="B224" s="36"/>
      <c r="C224" s="203" t="s">
        <v>447</v>
      </c>
      <c r="D224" s="203" t="s">
        <v>160</v>
      </c>
      <c r="E224" s="204" t="s">
        <v>448</v>
      </c>
      <c r="F224" s="205" t="s">
        <v>449</v>
      </c>
      <c r="G224" s="206" t="s">
        <v>171</v>
      </c>
      <c r="H224" s="207">
        <v>208</v>
      </c>
      <c r="I224" s="208"/>
      <c r="J224" s="209">
        <f>ROUND(I224*H224,2)</f>
        <v>0</v>
      </c>
      <c r="K224" s="205" t="s">
        <v>19</v>
      </c>
      <c r="L224" s="41"/>
      <c r="M224" s="210" t="s">
        <v>19</v>
      </c>
      <c r="N224" s="211" t="s">
        <v>41</v>
      </c>
      <c r="O224" s="77"/>
      <c r="P224" s="212">
        <f>O224*H224</f>
        <v>0</v>
      </c>
      <c r="Q224" s="212">
        <v>0</v>
      </c>
      <c r="R224" s="212">
        <f>Q224*H224</f>
        <v>0</v>
      </c>
      <c r="S224" s="212">
        <v>0</v>
      </c>
      <c r="T224" s="213">
        <f>S224*H224</f>
        <v>0</v>
      </c>
      <c r="AR224" s="15" t="s">
        <v>165</v>
      </c>
      <c r="AT224" s="15" t="s">
        <v>160</v>
      </c>
      <c r="AU224" s="15" t="s">
        <v>80</v>
      </c>
      <c r="AY224" s="15" t="s">
        <v>158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5" t="s">
        <v>78</v>
      </c>
      <c r="BK224" s="214">
        <f>ROUND(I224*H224,2)</f>
        <v>0</v>
      </c>
      <c r="BL224" s="15" t="s">
        <v>165</v>
      </c>
      <c r="BM224" s="15" t="s">
        <v>450</v>
      </c>
    </row>
    <row r="225" s="11" customFormat="1">
      <c r="B225" s="215"/>
      <c r="C225" s="216"/>
      <c r="D225" s="217" t="s">
        <v>167</v>
      </c>
      <c r="E225" s="218" t="s">
        <v>19</v>
      </c>
      <c r="F225" s="219" t="s">
        <v>451</v>
      </c>
      <c r="G225" s="216"/>
      <c r="H225" s="220">
        <v>208</v>
      </c>
      <c r="I225" s="221"/>
      <c r="J225" s="216"/>
      <c r="K225" s="216"/>
      <c r="L225" s="222"/>
      <c r="M225" s="223"/>
      <c r="N225" s="224"/>
      <c r="O225" s="224"/>
      <c r="P225" s="224"/>
      <c r="Q225" s="224"/>
      <c r="R225" s="224"/>
      <c r="S225" s="224"/>
      <c r="T225" s="225"/>
      <c r="AT225" s="226" t="s">
        <v>167</v>
      </c>
      <c r="AU225" s="226" t="s">
        <v>80</v>
      </c>
      <c r="AV225" s="11" t="s">
        <v>80</v>
      </c>
      <c r="AW225" s="11" t="s">
        <v>31</v>
      </c>
      <c r="AX225" s="11" t="s">
        <v>78</v>
      </c>
      <c r="AY225" s="226" t="s">
        <v>158</v>
      </c>
    </row>
    <row r="226" s="1" customFormat="1" ht="16.5" customHeight="1">
      <c r="B226" s="36"/>
      <c r="C226" s="203" t="s">
        <v>452</v>
      </c>
      <c r="D226" s="203" t="s">
        <v>160</v>
      </c>
      <c r="E226" s="204" t="s">
        <v>453</v>
      </c>
      <c r="F226" s="205" t="s">
        <v>454</v>
      </c>
      <c r="G226" s="206" t="s">
        <v>171</v>
      </c>
      <c r="H226" s="207">
        <v>208</v>
      </c>
      <c r="I226" s="208"/>
      <c r="J226" s="209">
        <f>ROUND(I226*H226,2)</f>
        <v>0</v>
      </c>
      <c r="K226" s="205" t="s">
        <v>19</v>
      </c>
      <c r="L226" s="41"/>
      <c r="M226" s="210" t="s">
        <v>19</v>
      </c>
      <c r="N226" s="211" t="s">
        <v>41</v>
      </c>
      <c r="O226" s="77"/>
      <c r="P226" s="212">
        <f>O226*H226</f>
        <v>0</v>
      </c>
      <c r="Q226" s="212">
        <v>0</v>
      </c>
      <c r="R226" s="212">
        <f>Q226*H226</f>
        <v>0</v>
      </c>
      <c r="S226" s="212">
        <v>0</v>
      </c>
      <c r="T226" s="213">
        <f>S226*H226</f>
        <v>0</v>
      </c>
      <c r="AR226" s="15" t="s">
        <v>165</v>
      </c>
      <c r="AT226" s="15" t="s">
        <v>160</v>
      </c>
      <c r="AU226" s="15" t="s">
        <v>80</v>
      </c>
      <c r="AY226" s="15" t="s">
        <v>158</v>
      </c>
      <c r="BE226" s="214">
        <f>IF(N226="základní",J226,0)</f>
        <v>0</v>
      </c>
      <c r="BF226" s="214">
        <f>IF(N226="snížená",J226,0)</f>
        <v>0</v>
      </c>
      <c r="BG226" s="214">
        <f>IF(N226="zákl. přenesená",J226,0)</f>
        <v>0</v>
      </c>
      <c r="BH226" s="214">
        <f>IF(N226="sníž. přenesená",J226,0)</f>
        <v>0</v>
      </c>
      <c r="BI226" s="214">
        <f>IF(N226="nulová",J226,0)</f>
        <v>0</v>
      </c>
      <c r="BJ226" s="15" t="s">
        <v>78</v>
      </c>
      <c r="BK226" s="214">
        <f>ROUND(I226*H226,2)</f>
        <v>0</v>
      </c>
      <c r="BL226" s="15" t="s">
        <v>165</v>
      </c>
      <c r="BM226" s="15" t="s">
        <v>455</v>
      </c>
    </row>
    <row r="227" s="1" customFormat="1" ht="16.5" customHeight="1">
      <c r="B227" s="36"/>
      <c r="C227" s="203" t="s">
        <v>456</v>
      </c>
      <c r="D227" s="203" t="s">
        <v>160</v>
      </c>
      <c r="E227" s="204" t="s">
        <v>457</v>
      </c>
      <c r="F227" s="205" t="s">
        <v>458</v>
      </c>
      <c r="G227" s="206" t="s">
        <v>171</v>
      </c>
      <c r="H227" s="207">
        <v>41.475000000000001</v>
      </c>
      <c r="I227" s="208"/>
      <c r="J227" s="209">
        <f>ROUND(I227*H227,2)</f>
        <v>0</v>
      </c>
      <c r="K227" s="205" t="s">
        <v>19</v>
      </c>
      <c r="L227" s="41"/>
      <c r="M227" s="210" t="s">
        <v>19</v>
      </c>
      <c r="N227" s="211" t="s">
        <v>41</v>
      </c>
      <c r="O227" s="77"/>
      <c r="P227" s="212">
        <f>O227*H227</f>
        <v>0</v>
      </c>
      <c r="Q227" s="212">
        <v>0</v>
      </c>
      <c r="R227" s="212">
        <f>Q227*H227</f>
        <v>0</v>
      </c>
      <c r="S227" s="212">
        <v>0</v>
      </c>
      <c r="T227" s="213">
        <f>S227*H227</f>
        <v>0</v>
      </c>
      <c r="AR227" s="15" t="s">
        <v>165</v>
      </c>
      <c r="AT227" s="15" t="s">
        <v>160</v>
      </c>
      <c r="AU227" s="15" t="s">
        <v>80</v>
      </c>
      <c r="AY227" s="15" t="s">
        <v>158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5" t="s">
        <v>78</v>
      </c>
      <c r="BK227" s="214">
        <f>ROUND(I227*H227,2)</f>
        <v>0</v>
      </c>
      <c r="BL227" s="15" t="s">
        <v>165</v>
      </c>
      <c r="BM227" s="15" t="s">
        <v>459</v>
      </c>
    </row>
    <row r="228" s="11" customFormat="1">
      <c r="B228" s="215"/>
      <c r="C228" s="216"/>
      <c r="D228" s="217" t="s">
        <v>167</v>
      </c>
      <c r="E228" s="218" t="s">
        <v>19</v>
      </c>
      <c r="F228" s="219" t="s">
        <v>460</v>
      </c>
      <c r="G228" s="216"/>
      <c r="H228" s="220">
        <v>26.175000000000001</v>
      </c>
      <c r="I228" s="221"/>
      <c r="J228" s="216"/>
      <c r="K228" s="216"/>
      <c r="L228" s="222"/>
      <c r="M228" s="223"/>
      <c r="N228" s="224"/>
      <c r="O228" s="224"/>
      <c r="P228" s="224"/>
      <c r="Q228" s="224"/>
      <c r="R228" s="224"/>
      <c r="S228" s="224"/>
      <c r="T228" s="225"/>
      <c r="AT228" s="226" t="s">
        <v>167</v>
      </c>
      <c r="AU228" s="226" t="s">
        <v>80</v>
      </c>
      <c r="AV228" s="11" t="s">
        <v>80</v>
      </c>
      <c r="AW228" s="11" t="s">
        <v>31</v>
      </c>
      <c r="AX228" s="11" t="s">
        <v>70</v>
      </c>
      <c r="AY228" s="226" t="s">
        <v>158</v>
      </c>
    </row>
    <row r="229" s="11" customFormat="1">
      <c r="B229" s="215"/>
      <c r="C229" s="216"/>
      <c r="D229" s="217" t="s">
        <v>167</v>
      </c>
      <c r="E229" s="218" t="s">
        <v>19</v>
      </c>
      <c r="F229" s="219" t="s">
        <v>461</v>
      </c>
      <c r="G229" s="216"/>
      <c r="H229" s="220">
        <v>14.43</v>
      </c>
      <c r="I229" s="221"/>
      <c r="J229" s="216"/>
      <c r="K229" s="216"/>
      <c r="L229" s="222"/>
      <c r="M229" s="223"/>
      <c r="N229" s="224"/>
      <c r="O229" s="224"/>
      <c r="P229" s="224"/>
      <c r="Q229" s="224"/>
      <c r="R229" s="224"/>
      <c r="S229" s="224"/>
      <c r="T229" s="225"/>
      <c r="AT229" s="226" t="s">
        <v>167</v>
      </c>
      <c r="AU229" s="226" t="s">
        <v>80</v>
      </c>
      <c r="AV229" s="11" t="s">
        <v>80</v>
      </c>
      <c r="AW229" s="11" t="s">
        <v>31</v>
      </c>
      <c r="AX229" s="11" t="s">
        <v>70</v>
      </c>
      <c r="AY229" s="226" t="s">
        <v>158</v>
      </c>
    </row>
    <row r="230" s="11" customFormat="1">
      <c r="B230" s="215"/>
      <c r="C230" s="216"/>
      <c r="D230" s="217" t="s">
        <v>167</v>
      </c>
      <c r="E230" s="218" t="s">
        <v>19</v>
      </c>
      <c r="F230" s="219" t="s">
        <v>462</v>
      </c>
      <c r="G230" s="216"/>
      <c r="H230" s="220">
        <v>0.87</v>
      </c>
      <c r="I230" s="221"/>
      <c r="J230" s="216"/>
      <c r="K230" s="216"/>
      <c r="L230" s="222"/>
      <c r="M230" s="223"/>
      <c r="N230" s="224"/>
      <c r="O230" s="224"/>
      <c r="P230" s="224"/>
      <c r="Q230" s="224"/>
      <c r="R230" s="224"/>
      <c r="S230" s="224"/>
      <c r="T230" s="225"/>
      <c r="AT230" s="226" t="s">
        <v>167</v>
      </c>
      <c r="AU230" s="226" t="s">
        <v>80</v>
      </c>
      <c r="AV230" s="11" t="s">
        <v>80</v>
      </c>
      <c r="AW230" s="11" t="s">
        <v>31</v>
      </c>
      <c r="AX230" s="11" t="s">
        <v>70</v>
      </c>
      <c r="AY230" s="226" t="s">
        <v>158</v>
      </c>
    </row>
    <row r="231" s="12" customFormat="1">
      <c r="B231" s="239"/>
      <c r="C231" s="240"/>
      <c r="D231" s="217" t="s">
        <v>167</v>
      </c>
      <c r="E231" s="241" t="s">
        <v>19</v>
      </c>
      <c r="F231" s="242" t="s">
        <v>426</v>
      </c>
      <c r="G231" s="240"/>
      <c r="H231" s="243">
        <v>41.475000000000001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AT231" s="249" t="s">
        <v>167</v>
      </c>
      <c r="AU231" s="249" t="s">
        <v>80</v>
      </c>
      <c r="AV231" s="12" t="s">
        <v>165</v>
      </c>
      <c r="AW231" s="12" t="s">
        <v>31</v>
      </c>
      <c r="AX231" s="12" t="s">
        <v>78</v>
      </c>
      <c r="AY231" s="249" t="s">
        <v>158</v>
      </c>
    </row>
    <row r="232" s="1" customFormat="1" ht="16.5" customHeight="1">
      <c r="B232" s="36"/>
      <c r="C232" s="203" t="s">
        <v>463</v>
      </c>
      <c r="D232" s="203" t="s">
        <v>160</v>
      </c>
      <c r="E232" s="204" t="s">
        <v>464</v>
      </c>
      <c r="F232" s="205" t="s">
        <v>465</v>
      </c>
      <c r="G232" s="206" t="s">
        <v>396</v>
      </c>
      <c r="H232" s="207">
        <v>15</v>
      </c>
      <c r="I232" s="208"/>
      <c r="J232" s="209">
        <f>ROUND(I232*H232,2)</f>
        <v>0</v>
      </c>
      <c r="K232" s="205" t="s">
        <v>19</v>
      </c>
      <c r="L232" s="41"/>
      <c r="M232" s="210" t="s">
        <v>19</v>
      </c>
      <c r="N232" s="211" t="s">
        <v>41</v>
      </c>
      <c r="O232" s="77"/>
      <c r="P232" s="212">
        <f>O232*H232</f>
        <v>0</v>
      </c>
      <c r="Q232" s="212">
        <v>0</v>
      </c>
      <c r="R232" s="212">
        <f>Q232*H232</f>
        <v>0</v>
      </c>
      <c r="S232" s="212">
        <v>0</v>
      </c>
      <c r="T232" s="213">
        <f>S232*H232</f>
        <v>0</v>
      </c>
      <c r="AR232" s="15" t="s">
        <v>165</v>
      </c>
      <c r="AT232" s="15" t="s">
        <v>160</v>
      </c>
      <c r="AU232" s="15" t="s">
        <v>80</v>
      </c>
      <c r="AY232" s="15" t="s">
        <v>158</v>
      </c>
      <c r="BE232" s="214">
        <f>IF(N232="základní",J232,0)</f>
        <v>0</v>
      </c>
      <c r="BF232" s="214">
        <f>IF(N232="snížená",J232,0)</f>
        <v>0</v>
      </c>
      <c r="BG232" s="214">
        <f>IF(N232="zákl. přenesená",J232,0)</f>
        <v>0</v>
      </c>
      <c r="BH232" s="214">
        <f>IF(N232="sníž. přenesená",J232,0)</f>
        <v>0</v>
      </c>
      <c r="BI232" s="214">
        <f>IF(N232="nulová",J232,0)</f>
        <v>0</v>
      </c>
      <c r="BJ232" s="15" t="s">
        <v>78</v>
      </c>
      <c r="BK232" s="214">
        <f>ROUND(I232*H232,2)</f>
        <v>0</v>
      </c>
      <c r="BL232" s="15" t="s">
        <v>165</v>
      </c>
      <c r="BM232" s="15" t="s">
        <v>466</v>
      </c>
    </row>
    <row r="233" s="10" customFormat="1" ht="22.8" customHeight="1">
      <c r="B233" s="187"/>
      <c r="C233" s="188"/>
      <c r="D233" s="189" t="s">
        <v>69</v>
      </c>
      <c r="E233" s="201" t="s">
        <v>181</v>
      </c>
      <c r="F233" s="201" t="s">
        <v>467</v>
      </c>
      <c r="G233" s="188"/>
      <c r="H233" s="188"/>
      <c r="I233" s="191"/>
      <c r="J233" s="202">
        <f>BK233</f>
        <v>0</v>
      </c>
      <c r="K233" s="188"/>
      <c r="L233" s="193"/>
      <c r="M233" s="194"/>
      <c r="N233" s="195"/>
      <c r="O233" s="195"/>
      <c r="P233" s="196">
        <f>SUM(P234:P260)</f>
        <v>0</v>
      </c>
      <c r="Q233" s="195"/>
      <c r="R233" s="196">
        <f>SUM(R234:R260)</f>
        <v>14.009001000000001</v>
      </c>
      <c r="S233" s="195"/>
      <c r="T233" s="197">
        <f>SUM(T234:T260)</f>
        <v>0</v>
      </c>
      <c r="AR233" s="198" t="s">
        <v>78</v>
      </c>
      <c r="AT233" s="199" t="s">
        <v>69</v>
      </c>
      <c r="AU233" s="199" t="s">
        <v>78</v>
      </c>
      <c r="AY233" s="198" t="s">
        <v>158</v>
      </c>
      <c r="BK233" s="200">
        <f>SUM(BK234:BK260)</f>
        <v>0</v>
      </c>
    </row>
    <row r="234" s="1" customFormat="1" ht="33.75" customHeight="1">
      <c r="B234" s="36"/>
      <c r="C234" s="203" t="s">
        <v>468</v>
      </c>
      <c r="D234" s="203" t="s">
        <v>160</v>
      </c>
      <c r="E234" s="204" t="s">
        <v>469</v>
      </c>
      <c r="F234" s="205" t="s">
        <v>470</v>
      </c>
      <c r="G234" s="206" t="s">
        <v>171</v>
      </c>
      <c r="H234" s="207">
        <v>66</v>
      </c>
      <c r="I234" s="208"/>
      <c r="J234" s="209">
        <f>ROUND(I234*H234,2)</f>
        <v>0</v>
      </c>
      <c r="K234" s="205" t="s">
        <v>164</v>
      </c>
      <c r="L234" s="41"/>
      <c r="M234" s="210" t="s">
        <v>19</v>
      </c>
      <c r="N234" s="211" t="s">
        <v>41</v>
      </c>
      <c r="O234" s="77"/>
      <c r="P234" s="212">
        <f>O234*H234</f>
        <v>0</v>
      </c>
      <c r="Q234" s="212">
        <v>0.084250000000000005</v>
      </c>
      <c r="R234" s="212">
        <f>Q234*H234</f>
        <v>5.5605000000000002</v>
      </c>
      <c r="S234" s="212">
        <v>0</v>
      </c>
      <c r="T234" s="213">
        <f>S234*H234</f>
        <v>0</v>
      </c>
      <c r="AR234" s="15" t="s">
        <v>165</v>
      </c>
      <c r="AT234" s="15" t="s">
        <v>160</v>
      </c>
      <c r="AU234" s="15" t="s">
        <v>80</v>
      </c>
      <c r="AY234" s="15" t="s">
        <v>158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5" t="s">
        <v>78</v>
      </c>
      <c r="BK234" s="214">
        <f>ROUND(I234*H234,2)</f>
        <v>0</v>
      </c>
      <c r="BL234" s="15" t="s">
        <v>165</v>
      </c>
      <c r="BM234" s="15" t="s">
        <v>471</v>
      </c>
    </row>
    <row r="235" s="11" customFormat="1">
      <c r="B235" s="215"/>
      <c r="C235" s="216"/>
      <c r="D235" s="217" t="s">
        <v>167</v>
      </c>
      <c r="E235" s="218" t="s">
        <v>19</v>
      </c>
      <c r="F235" s="219" t="s">
        <v>472</v>
      </c>
      <c r="G235" s="216"/>
      <c r="H235" s="220">
        <v>66</v>
      </c>
      <c r="I235" s="221"/>
      <c r="J235" s="216"/>
      <c r="K235" s="216"/>
      <c r="L235" s="222"/>
      <c r="M235" s="223"/>
      <c r="N235" s="224"/>
      <c r="O235" s="224"/>
      <c r="P235" s="224"/>
      <c r="Q235" s="224"/>
      <c r="R235" s="224"/>
      <c r="S235" s="224"/>
      <c r="T235" s="225"/>
      <c r="AT235" s="226" t="s">
        <v>167</v>
      </c>
      <c r="AU235" s="226" t="s">
        <v>80</v>
      </c>
      <c r="AV235" s="11" t="s">
        <v>80</v>
      </c>
      <c r="AW235" s="11" t="s">
        <v>31</v>
      </c>
      <c r="AX235" s="11" t="s">
        <v>78</v>
      </c>
      <c r="AY235" s="226" t="s">
        <v>158</v>
      </c>
    </row>
    <row r="236" s="1" customFormat="1" ht="33.75" customHeight="1">
      <c r="B236" s="36"/>
      <c r="C236" s="203" t="s">
        <v>473</v>
      </c>
      <c r="D236" s="203" t="s">
        <v>160</v>
      </c>
      <c r="E236" s="204" t="s">
        <v>474</v>
      </c>
      <c r="F236" s="205" t="s">
        <v>475</v>
      </c>
      <c r="G236" s="206" t="s">
        <v>171</v>
      </c>
      <c r="H236" s="207">
        <v>35</v>
      </c>
      <c r="I236" s="208"/>
      <c r="J236" s="209">
        <f>ROUND(I236*H236,2)</f>
        <v>0</v>
      </c>
      <c r="K236" s="205" t="s">
        <v>164</v>
      </c>
      <c r="L236" s="41"/>
      <c r="M236" s="210" t="s">
        <v>19</v>
      </c>
      <c r="N236" s="211" t="s">
        <v>41</v>
      </c>
      <c r="O236" s="77"/>
      <c r="P236" s="212">
        <f>O236*H236</f>
        <v>0</v>
      </c>
      <c r="Q236" s="212">
        <v>0.10100000000000001</v>
      </c>
      <c r="R236" s="212">
        <f>Q236*H236</f>
        <v>3.5350000000000001</v>
      </c>
      <c r="S236" s="212">
        <v>0</v>
      </c>
      <c r="T236" s="213">
        <f>S236*H236</f>
        <v>0</v>
      </c>
      <c r="AR236" s="15" t="s">
        <v>165</v>
      </c>
      <c r="AT236" s="15" t="s">
        <v>160</v>
      </c>
      <c r="AU236" s="15" t="s">
        <v>80</v>
      </c>
      <c r="AY236" s="15" t="s">
        <v>158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5" t="s">
        <v>78</v>
      </c>
      <c r="BK236" s="214">
        <f>ROUND(I236*H236,2)</f>
        <v>0</v>
      </c>
      <c r="BL236" s="15" t="s">
        <v>165</v>
      </c>
      <c r="BM236" s="15" t="s">
        <v>476</v>
      </c>
    </row>
    <row r="237" s="11" customFormat="1">
      <c r="B237" s="215"/>
      <c r="C237" s="216"/>
      <c r="D237" s="217" t="s">
        <v>167</v>
      </c>
      <c r="E237" s="218" t="s">
        <v>19</v>
      </c>
      <c r="F237" s="219" t="s">
        <v>477</v>
      </c>
      <c r="G237" s="216"/>
      <c r="H237" s="220">
        <v>35</v>
      </c>
      <c r="I237" s="221"/>
      <c r="J237" s="216"/>
      <c r="K237" s="216"/>
      <c r="L237" s="222"/>
      <c r="M237" s="223"/>
      <c r="N237" s="224"/>
      <c r="O237" s="224"/>
      <c r="P237" s="224"/>
      <c r="Q237" s="224"/>
      <c r="R237" s="224"/>
      <c r="S237" s="224"/>
      <c r="T237" s="225"/>
      <c r="AT237" s="226" t="s">
        <v>167</v>
      </c>
      <c r="AU237" s="226" t="s">
        <v>80</v>
      </c>
      <c r="AV237" s="11" t="s">
        <v>80</v>
      </c>
      <c r="AW237" s="11" t="s">
        <v>31</v>
      </c>
      <c r="AX237" s="11" t="s">
        <v>78</v>
      </c>
      <c r="AY237" s="226" t="s">
        <v>158</v>
      </c>
    </row>
    <row r="238" s="1" customFormat="1" ht="16.5" customHeight="1">
      <c r="B238" s="36"/>
      <c r="C238" s="227" t="s">
        <v>478</v>
      </c>
      <c r="D238" s="227" t="s">
        <v>261</v>
      </c>
      <c r="E238" s="228" t="s">
        <v>479</v>
      </c>
      <c r="F238" s="229" t="s">
        <v>480</v>
      </c>
      <c r="G238" s="230" t="s">
        <v>171</v>
      </c>
      <c r="H238" s="231">
        <v>35</v>
      </c>
      <c r="I238" s="232"/>
      <c r="J238" s="233">
        <f>ROUND(I238*H238,2)</f>
        <v>0</v>
      </c>
      <c r="K238" s="229" t="s">
        <v>164</v>
      </c>
      <c r="L238" s="234"/>
      <c r="M238" s="235" t="s">
        <v>19</v>
      </c>
      <c r="N238" s="236" t="s">
        <v>41</v>
      </c>
      <c r="O238" s="77"/>
      <c r="P238" s="212">
        <f>O238*H238</f>
        <v>0</v>
      </c>
      <c r="Q238" s="212">
        <v>0.108</v>
      </c>
      <c r="R238" s="212">
        <f>Q238*H238</f>
        <v>3.7799999999999998</v>
      </c>
      <c r="S238" s="212">
        <v>0</v>
      </c>
      <c r="T238" s="213">
        <f>S238*H238</f>
        <v>0</v>
      </c>
      <c r="AR238" s="15" t="s">
        <v>194</v>
      </c>
      <c r="AT238" s="15" t="s">
        <v>261</v>
      </c>
      <c r="AU238" s="15" t="s">
        <v>80</v>
      </c>
      <c r="AY238" s="15" t="s">
        <v>158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5" t="s">
        <v>78</v>
      </c>
      <c r="BK238" s="214">
        <f>ROUND(I238*H238,2)</f>
        <v>0</v>
      </c>
      <c r="BL238" s="15" t="s">
        <v>165</v>
      </c>
      <c r="BM238" s="15" t="s">
        <v>481</v>
      </c>
    </row>
    <row r="239" s="1" customFormat="1" ht="16.5" customHeight="1">
      <c r="B239" s="36"/>
      <c r="C239" s="203" t="s">
        <v>482</v>
      </c>
      <c r="D239" s="203" t="s">
        <v>160</v>
      </c>
      <c r="E239" s="204" t="s">
        <v>483</v>
      </c>
      <c r="F239" s="205" t="s">
        <v>484</v>
      </c>
      <c r="G239" s="206" t="s">
        <v>171</v>
      </c>
      <c r="H239" s="207">
        <v>13.6</v>
      </c>
      <c r="I239" s="208"/>
      <c r="J239" s="209">
        <f>ROUND(I239*H239,2)</f>
        <v>0</v>
      </c>
      <c r="K239" s="205" t="s">
        <v>19</v>
      </c>
      <c r="L239" s="41"/>
      <c r="M239" s="210" t="s">
        <v>19</v>
      </c>
      <c r="N239" s="211" t="s">
        <v>41</v>
      </c>
      <c r="O239" s="77"/>
      <c r="P239" s="212">
        <f>O239*H239</f>
        <v>0</v>
      </c>
      <c r="Q239" s="212">
        <v>0</v>
      </c>
      <c r="R239" s="212">
        <f>Q239*H239</f>
        <v>0</v>
      </c>
      <c r="S239" s="212">
        <v>0</v>
      </c>
      <c r="T239" s="213">
        <f>S239*H239</f>
        <v>0</v>
      </c>
      <c r="AR239" s="15" t="s">
        <v>165</v>
      </c>
      <c r="AT239" s="15" t="s">
        <v>160</v>
      </c>
      <c r="AU239" s="15" t="s">
        <v>80</v>
      </c>
      <c r="AY239" s="15" t="s">
        <v>158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5" t="s">
        <v>78</v>
      </c>
      <c r="BK239" s="214">
        <f>ROUND(I239*H239,2)</f>
        <v>0</v>
      </c>
      <c r="BL239" s="15" t="s">
        <v>165</v>
      </c>
      <c r="BM239" s="15" t="s">
        <v>485</v>
      </c>
    </row>
    <row r="240" s="11" customFormat="1">
      <c r="B240" s="215"/>
      <c r="C240" s="216"/>
      <c r="D240" s="217" t="s">
        <v>167</v>
      </c>
      <c r="E240" s="218" t="s">
        <v>19</v>
      </c>
      <c r="F240" s="219" t="s">
        <v>486</v>
      </c>
      <c r="G240" s="216"/>
      <c r="H240" s="220">
        <v>13.6</v>
      </c>
      <c r="I240" s="221"/>
      <c r="J240" s="216"/>
      <c r="K240" s="216"/>
      <c r="L240" s="222"/>
      <c r="M240" s="223"/>
      <c r="N240" s="224"/>
      <c r="O240" s="224"/>
      <c r="P240" s="224"/>
      <c r="Q240" s="224"/>
      <c r="R240" s="224"/>
      <c r="S240" s="224"/>
      <c r="T240" s="225"/>
      <c r="AT240" s="226" t="s">
        <v>167</v>
      </c>
      <c r="AU240" s="226" t="s">
        <v>80</v>
      </c>
      <c r="AV240" s="11" t="s">
        <v>80</v>
      </c>
      <c r="AW240" s="11" t="s">
        <v>31</v>
      </c>
      <c r="AX240" s="11" t="s">
        <v>78</v>
      </c>
      <c r="AY240" s="226" t="s">
        <v>158</v>
      </c>
    </row>
    <row r="241" s="1" customFormat="1" ht="16.5" customHeight="1">
      <c r="B241" s="36"/>
      <c r="C241" s="203" t="s">
        <v>487</v>
      </c>
      <c r="D241" s="203" t="s">
        <v>160</v>
      </c>
      <c r="E241" s="204" t="s">
        <v>488</v>
      </c>
      <c r="F241" s="205" t="s">
        <v>489</v>
      </c>
      <c r="G241" s="206" t="s">
        <v>171</v>
      </c>
      <c r="H241" s="207">
        <v>54.700000000000003</v>
      </c>
      <c r="I241" s="208"/>
      <c r="J241" s="209">
        <f>ROUND(I241*H241,2)</f>
        <v>0</v>
      </c>
      <c r="K241" s="205" t="s">
        <v>164</v>
      </c>
      <c r="L241" s="41"/>
      <c r="M241" s="210" t="s">
        <v>19</v>
      </c>
      <c r="N241" s="211" t="s">
        <v>41</v>
      </c>
      <c r="O241" s="77"/>
      <c r="P241" s="212">
        <f>O241*H241</f>
        <v>0</v>
      </c>
      <c r="Q241" s="212">
        <v>0.00046999999999999999</v>
      </c>
      <c r="R241" s="212">
        <f>Q241*H241</f>
        <v>0.025708999999999999</v>
      </c>
      <c r="S241" s="212">
        <v>0</v>
      </c>
      <c r="T241" s="213">
        <f>S241*H241</f>
        <v>0</v>
      </c>
      <c r="AR241" s="15" t="s">
        <v>165</v>
      </c>
      <c r="AT241" s="15" t="s">
        <v>160</v>
      </c>
      <c r="AU241" s="15" t="s">
        <v>80</v>
      </c>
      <c r="AY241" s="15" t="s">
        <v>158</v>
      </c>
      <c r="BE241" s="214">
        <f>IF(N241="základní",J241,0)</f>
        <v>0</v>
      </c>
      <c r="BF241" s="214">
        <f>IF(N241="snížená",J241,0)</f>
        <v>0</v>
      </c>
      <c r="BG241" s="214">
        <f>IF(N241="zákl. přenesená",J241,0)</f>
        <v>0</v>
      </c>
      <c r="BH241" s="214">
        <f>IF(N241="sníž. přenesená",J241,0)</f>
        <v>0</v>
      </c>
      <c r="BI241" s="214">
        <f>IF(N241="nulová",J241,0)</f>
        <v>0</v>
      </c>
      <c r="BJ241" s="15" t="s">
        <v>78</v>
      </c>
      <c r="BK241" s="214">
        <f>ROUND(I241*H241,2)</f>
        <v>0</v>
      </c>
      <c r="BL241" s="15" t="s">
        <v>165</v>
      </c>
      <c r="BM241" s="15" t="s">
        <v>490</v>
      </c>
    </row>
    <row r="242" s="11" customFormat="1">
      <c r="B242" s="215"/>
      <c r="C242" s="216"/>
      <c r="D242" s="217" t="s">
        <v>167</v>
      </c>
      <c r="E242" s="218" t="s">
        <v>19</v>
      </c>
      <c r="F242" s="219" t="s">
        <v>491</v>
      </c>
      <c r="G242" s="216"/>
      <c r="H242" s="220">
        <v>54.700000000000003</v>
      </c>
      <c r="I242" s="221"/>
      <c r="J242" s="216"/>
      <c r="K242" s="216"/>
      <c r="L242" s="222"/>
      <c r="M242" s="223"/>
      <c r="N242" s="224"/>
      <c r="O242" s="224"/>
      <c r="P242" s="224"/>
      <c r="Q242" s="224"/>
      <c r="R242" s="224"/>
      <c r="S242" s="224"/>
      <c r="T242" s="225"/>
      <c r="AT242" s="226" t="s">
        <v>167</v>
      </c>
      <c r="AU242" s="226" t="s">
        <v>80</v>
      </c>
      <c r="AV242" s="11" t="s">
        <v>80</v>
      </c>
      <c r="AW242" s="11" t="s">
        <v>31</v>
      </c>
      <c r="AX242" s="11" t="s">
        <v>78</v>
      </c>
      <c r="AY242" s="226" t="s">
        <v>158</v>
      </c>
    </row>
    <row r="243" s="1" customFormat="1" ht="16.5" customHeight="1">
      <c r="B243" s="36"/>
      <c r="C243" s="203" t="s">
        <v>492</v>
      </c>
      <c r="D243" s="203" t="s">
        <v>160</v>
      </c>
      <c r="E243" s="204" t="s">
        <v>493</v>
      </c>
      <c r="F243" s="205" t="s">
        <v>494</v>
      </c>
      <c r="G243" s="206" t="s">
        <v>171</v>
      </c>
      <c r="H243" s="207">
        <v>109.40000000000001</v>
      </c>
      <c r="I243" s="208"/>
      <c r="J243" s="209">
        <f>ROUND(I243*H243,2)</f>
        <v>0</v>
      </c>
      <c r="K243" s="205" t="s">
        <v>164</v>
      </c>
      <c r="L243" s="41"/>
      <c r="M243" s="210" t="s">
        <v>19</v>
      </c>
      <c r="N243" s="211" t="s">
        <v>41</v>
      </c>
      <c r="O243" s="77"/>
      <c r="P243" s="212">
        <f>O243*H243</f>
        <v>0</v>
      </c>
      <c r="Q243" s="212">
        <v>0</v>
      </c>
      <c r="R243" s="212">
        <f>Q243*H243</f>
        <v>0</v>
      </c>
      <c r="S243" s="212">
        <v>0</v>
      </c>
      <c r="T243" s="213">
        <f>S243*H243</f>
        <v>0</v>
      </c>
      <c r="AR243" s="15" t="s">
        <v>165</v>
      </c>
      <c r="AT243" s="15" t="s">
        <v>160</v>
      </c>
      <c r="AU243" s="15" t="s">
        <v>80</v>
      </c>
      <c r="AY243" s="15" t="s">
        <v>158</v>
      </c>
      <c r="BE243" s="214">
        <f>IF(N243="základní",J243,0)</f>
        <v>0</v>
      </c>
      <c r="BF243" s="214">
        <f>IF(N243="snížená",J243,0)</f>
        <v>0</v>
      </c>
      <c r="BG243" s="214">
        <f>IF(N243="zákl. přenesená",J243,0)</f>
        <v>0</v>
      </c>
      <c r="BH243" s="214">
        <f>IF(N243="sníž. přenesená",J243,0)</f>
        <v>0</v>
      </c>
      <c r="BI243" s="214">
        <f>IF(N243="nulová",J243,0)</f>
        <v>0</v>
      </c>
      <c r="BJ243" s="15" t="s">
        <v>78</v>
      </c>
      <c r="BK243" s="214">
        <f>ROUND(I243*H243,2)</f>
        <v>0</v>
      </c>
      <c r="BL243" s="15" t="s">
        <v>165</v>
      </c>
      <c r="BM243" s="15" t="s">
        <v>495</v>
      </c>
    </row>
    <row r="244" s="11" customFormat="1">
      <c r="B244" s="215"/>
      <c r="C244" s="216"/>
      <c r="D244" s="217" t="s">
        <v>167</v>
      </c>
      <c r="E244" s="218" t="s">
        <v>19</v>
      </c>
      <c r="F244" s="219" t="s">
        <v>496</v>
      </c>
      <c r="G244" s="216"/>
      <c r="H244" s="220">
        <v>101</v>
      </c>
      <c r="I244" s="221"/>
      <c r="J244" s="216"/>
      <c r="K244" s="216"/>
      <c r="L244" s="222"/>
      <c r="M244" s="223"/>
      <c r="N244" s="224"/>
      <c r="O244" s="224"/>
      <c r="P244" s="224"/>
      <c r="Q244" s="224"/>
      <c r="R244" s="224"/>
      <c r="S244" s="224"/>
      <c r="T244" s="225"/>
      <c r="AT244" s="226" t="s">
        <v>167</v>
      </c>
      <c r="AU244" s="226" t="s">
        <v>80</v>
      </c>
      <c r="AV244" s="11" t="s">
        <v>80</v>
      </c>
      <c r="AW244" s="11" t="s">
        <v>31</v>
      </c>
      <c r="AX244" s="11" t="s">
        <v>70</v>
      </c>
      <c r="AY244" s="226" t="s">
        <v>158</v>
      </c>
    </row>
    <row r="245" s="11" customFormat="1">
      <c r="B245" s="215"/>
      <c r="C245" s="216"/>
      <c r="D245" s="217" t="s">
        <v>167</v>
      </c>
      <c r="E245" s="218" t="s">
        <v>19</v>
      </c>
      <c r="F245" s="219" t="s">
        <v>497</v>
      </c>
      <c r="G245" s="216"/>
      <c r="H245" s="220">
        <v>8.4000000000000004</v>
      </c>
      <c r="I245" s="221"/>
      <c r="J245" s="216"/>
      <c r="K245" s="216"/>
      <c r="L245" s="222"/>
      <c r="M245" s="223"/>
      <c r="N245" s="224"/>
      <c r="O245" s="224"/>
      <c r="P245" s="224"/>
      <c r="Q245" s="224"/>
      <c r="R245" s="224"/>
      <c r="S245" s="224"/>
      <c r="T245" s="225"/>
      <c r="AT245" s="226" t="s">
        <v>167</v>
      </c>
      <c r="AU245" s="226" t="s">
        <v>80</v>
      </c>
      <c r="AV245" s="11" t="s">
        <v>80</v>
      </c>
      <c r="AW245" s="11" t="s">
        <v>31</v>
      </c>
      <c r="AX245" s="11" t="s">
        <v>70</v>
      </c>
      <c r="AY245" s="226" t="s">
        <v>158</v>
      </c>
    </row>
    <row r="246" s="12" customFormat="1">
      <c r="B246" s="239"/>
      <c r="C246" s="240"/>
      <c r="D246" s="217" t="s">
        <v>167</v>
      </c>
      <c r="E246" s="241" t="s">
        <v>19</v>
      </c>
      <c r="F246" s="242" t="s">
        <v>426</v>
      </c>
      <c r="G246" s="240"/>
      <c r="H246" s="243">
        <v>109.40000000000001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AT246" s="249" t="s">
        <v>167</v>
      </c>
      <c r="AU246" s="249" t="s">
        <v>80</v>
      </c>
      <c r="AV246" s="12" t="s">
        <v>165</v>
      </c>
      <c r="AW246" s="12" t="s">
        <v>31</v>
      </c>
      <c r="AX246" s="12" t="s">
        <v>78</v>
      </c>
      <c r="AY246" s="249" t="s">
        <v>158</v>
      </c>
    </row>
    <row r="247" s="1" customFormat="1" ht="16.5" customHeight="1">
      <c r="B247" s="36"/>
      <c r="C247" s="203" t="s">
        <v>498</v>
      </c>
      <c r="D247" s="203" t="s">
        <v>160</v>
      </c>
      <c r="E247" s="204" t="s">
        <v>499</v>
      </c>
      <c r="F247" s="205" t="s">
        <v>500</v>
      </c>
      <c r="G247" s="206" t="s">
        <v>171</v>
      </c>
      <c r="H247" s="207">
        <v>115</v>
      </c>
      <c r="I247" s="208"/>
      <c r="J247" s="209">
        <f>ROUND(I247*H247,2)</f>
        <v>0</v>
      </c>
      <c r="K247" s="205" t="s">
        <v>164</v>
      </c>
      <c r="L247" s="41"/>
      <c r="M247" s="210" t="s">
        <v>19</v>
      </c>
      <c r="N247" s="211" t="s">
        <v>41</v>
      </c>
      <c r="O247" s="77"/>
      <c r="P247" s="212">
        <f>O247*H247</f>
        <v>0</v>
      </c>
      <c r="Q247" s="212">
        <v>0</v>
      </c>
      <c r="R247" s="212">
        <f>Q247*H247</f>
        <v>0</v>
      </c>
      <c r="S247" s="212">
        <v>0</v>
      </c>
      <c r="T247" s="213">
        <f>S247*H247</f>
        <v>0</v>
      </c>
      <c r="AR247" s="15" t="s">
        <v>165</v>
      </c>
      <c r="AT247" s="15" t="s">
        <v>160</v>
      </c>
      <c r="AU247" s="15" t="s">
        <v>80</v>
      </c>
      <c r="AY247" s="15" t="s">
        <v>158</v>
      </c>
      <c r="BE247" s="214">
        <f>IF(N247="základní",J247,0)</f>
        <v>0</v>
      </c>
      <c r="BF247" s="214">
        <f>IF(N247="snížená",J247,0)</f>
        <v>0</v>
      </c>
      <c r="BG247" s="214">
        <f>IF(N247="zákl. přenesená",J247,0)</f>
        <v>0</v>
      </c>
      <c r="BH247" s="214">
        <f>IF(N247="sníž. přenesená",J247,0)</f>
        <v>0</v>
      </c>
      <c r="BI247" s="214">
        <f>IF(N247="nulová",J247,0)</f>
        <v>0</v>
      </c>
      <c r="BJ247" s="15" t="s">
        <v>78</v>
      </c>
      <c r="BK247" s="214">
        <f>ROUND(I247*H247,2)</f>
        <v>0</v>
      </c>
      <c r="BL247" s="15" t="s">
        <v>165</v>
      </c>
      <c r="BM247" s="15" t="s">
        <v>501</v>
      </c>
    </row>
    <row r="248" s="11" customFormat="1">
      <c r="B248" s="215"/>
      <c r="C248" s="216"/>
      <c r="D248" s="217" t="s">
        <v>167</v>
      </c>
      <c r="E248" s="218" t="s">
        <v>19</v>
      </c>
      <c r="F248" s="219" t="s">
        <v>502</v>
      </c>
      <c r="G248" s="216"/>
      <c r="H248" s="220">
        <v>109.40000000000001</v>
      </c>
      <c r="I248" s="221"/>
      <c r="J248" s="216"/>
      <c r="K248" s="216"/>
      <c r="L248" s="222"/>
      <c r="M248" s="223"/>
      <c r="N248" s="224"/>
      <c r="O248" s="224"/>
      <c r="P248" s="224"/>
      <c r="Q248" s="224"/>
      <c r="R248" s="224"/>
      <c r="S248" s="224"/>
      <c r="T248" s="225"/>
      <c r="AT248" s="226" t="s">
        <v>167</v>
      </c>
      <c r="AU248" s="226" t="s">
        <v>80</v>
      </c>
      <c r="AV248" s="11" t="s">
        <v>80</v>
      </c>
      <c r="AW248" s="11" t="s">
        <v>31</v>
      </c>
      <c r="AX248" s="11" t="s">
        <v>70</v>
      </c>
      <c r="AY248" s="226" t="s">
        <v>158</v>
      </c>
    </row>
    <row r="249" s="11" customFormat="1">
      <c r="B249" s="215"/>
      <c r="C249" s="216"/>
      <c r="D249" s="217" t="s">
        <v>167</v>
      </c>
      <c r="E249" s="218" t="s">
        <v>19</v>
      </c>
      <c r="F249" s="219" t="s">
        <v>503</v>
      </c>
      <c r="G249" s="216"/>
      <c r="H249" s="220">
        <v>5.5999999999999996</v>
      </c>
      <c r="I249" s="221"/>
      <c r="J249" s="216"/>
      <c r="K249" s="216"/>
      <c r="L249" s="222"/>
      <c r="M249" s="223"/>
      <c r="N249" s="224"/>
      <c r="O249" s="224"/>
      <c r="P249" s="224"/>
      <c r="Q249" s="224"/>
      <c r="R249" s="224"/>
      <c r="S249" s="224"/>
      <c r="T249" s="225"/>
      <c r="AT249" s="226" t="s">
        <v>167</v>
      </c>
      <c r="AU249" s="226" t="s">
        <v>80</v>
      </c>
      <c r="AV249" s="11" t="s">
        <v>80</v>
      </c>
      <c r="AW249" s="11" t="s">
        <v>31</v>
      </c>
      <c r="AX249" s="11" t="s">
        <v>70</v>
      </c>
      <c r="AY249" s="226" t="s">
        <v>158</v>
      </c>
    </row>
    <row r="250" s="12" customFormat="1">
      <c r="B250" s="239"/>
      <c r="C250" s="240"/>
      <c r="D250" s="217" t="s">
        <v>167</v>
      </c>
      <c r="E250" s="241" t="s">
        <v>19</v>
      </c>
      <c r="F250" s="242" t="s">
        <v>426</v>
      </c>
      <c r="G250" s="240"/>
      <c r="H250" s="243">
        <v>115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AT250" s="249" t="s">
        <v>167</v>
      </c>
      <c r="AU250" s="249" t="s">
        <v>80</v>
      </c>
      <c r="AV250" s="12" t="s">
        <v>165</v>
      </c>
      <c r="AW250" s="12" t="s">
        <v>31</v>
      </c>
      <c r="AX250" s="12" t="s">
        <v>78</v>
      </c>
      <c r="AY250" s="249" t="s">
        <v>158</v>
      </c>
    </row>
    <row r="251" s="1" customFormat="1" ht="16.5" customHeight="1">
      <c r="B251" s="36"/>
      <c r="C251" s="203" t="s">
        <v>504</v>
      </c>
      <c r="D251" s="203" t="s">
        <v>160</v>
      </c>
      <c r="E251" s="204" t="s">
        <v>505</v>
      </c>
      <c r="F251" s="205" t="s">
        <v>506</v>
      </c>
      <c r="G251" s="206" t="s">
        <v>171</v>
      </c>
      <c r="H251" s="207">
        <v>116</v>
      </c>
      <c r="I251" s="208"/>
      <c r="J251" s="209">
        <f>ROUND(I251*H251,2)</f>
        <v>0</v>
      </c>
      <c r="K251" s="205" t="s">
        <v>164</v>
      </c>
      <c r="L251" s="41"/>
      <c r="M251" s="210" t="s">
        <v>19</v>
      </c>
      <c r="N251" s="211" t="s">
        <v>41</v>
      </c>
      <c r="O251" s="77"/>
      <c r="P251" s="212">
        <f>O251*H251</f>
        <v>0</v>
      </c>
      <c r="Q251" s="212">
        <v>0</v>
      </c>
      <c r="R251" s="212">
        <f>Q251*H251</f>
        <v>0</v>
      </c>
      <c r="S251" s="212">
        <v>0</v>
      </c>
      <c r="T251" s="213">
        <f>S251*H251</f>
        <v>0</v>
      </c>
      <c r="AR251" s="15" t="s">
        <v>165</v>
      </c>
      <c r="AT251" s="15" t="s">
        <v>160</v>
      </c>
      <c r="AU251" s="15" t="s">
        <v>80</v>
      </c>
      <c r="AY251" s="15" t="s">
        <v>158</v>
      </c>
      <c r="BE251" s="214">
        <f>IF(N251="základní",J251,0)</f>
        <v>0</v>
      </c>
      <c r="BF251" s="214">
        <f>IF(N251="snížená",J251,0)</f>
        <v>0</v>
      </c>
      <c r="BG251" s="214">
        <f>IF(N251="zákl. přenesená",J251,0)</f>
        <v>0</v>
      </c>
      <c r="BH251" s="214">
        <f>IF(N251="sníž. přenesená",J251,0)</f>
        <v>0</v>
      </c>
      <c r="BI251" s="214">
        <f>IF(N251="nulová",J251,0)</f>
        <v>0</v>
      </c>
      <c r="BJ251" s="15" t="s">
        <v>78</v>
      </c>
      <c r="BK251" s="214">
        <f>ROUND(I251*H251,2)</f>
        <v>0</v>
      </c>
      <c r="BL251" s="15" t="s">
        <v>165</v>
      </c>
      <c r="BM251" s="15" t="s">
        <v>507</v>
      </c>
    </row>
    <row r="252" s="11" customFormat="1">
      <c r="B252" s="215"/>
      <c r="C252" s="216"/>
      <c r="D252" s="217" t="s">
        <v>167</v>
      </c>
      <c r="E252" s="218" t="s">
        <v>19</v>
      </c>
      <c r="F252" s="219" t="s">
        <v>508</v>
      </c>
      <c r="G252" s="216"/>
      <c r="H252" s="220">
        <v>116</v>
      </c>
      <c r="I252" s="221"/>
      <c r="J252" s="216"/>
      <c r="K252" s="216"/>
      <c r="L252" s="222"/>
      <c r="M252" s="223"/>
      <c r="N252" s="224"/>
      <c r="O252" s="224"/>
      <c r="P252" s="224"/>
      <c r="Q252" s="224"/>
      <c r="R252" s="224"/>
      <c r="S252" s="224"/>
      <c r="T252" s="225"/>
      <c r="AT252" s="226" t="s">
        <v>167</v>
      </c>
      <c r="AU252" s="226" t="s">
        <v>80</v>
      </c>
      <c r="AV252" s="11" t="s">
        <v>80</v>
      </c>
      <c r="AW252" s="11" t="s">
        <v>31</v>
      </c>
      <c r="AX252" s="11" t="s">
        <v>78</v>
      </c>
      <c r="AY252" s="226" t="s">
        <v>158</v>
      </c>
    </row>
    <row r="253" s="1" customFormat="1" ht="16.5" customHeight="1">
      <c r="B253" s="36"/>
      <c r="C253" s="203" t="s">
        <v>509</v>
      </c>
      <c r="D253" s="203" t="s">
        <v>160</v>
      </c>
      <c r="E253" s="204" t="s">
        <v>510</v>
      </c>
      <c r="F253" s="205" t="s">
        <v>511</v>
      </c>
      <c r="G253" s="206" t="s">
        <v>171</v>
      </c>
      <c r="H253" s="207">
        <v>8.4000000000000004</v>
      </c>
      <c r="I253" s="208"/>
      <c r="J253" s="209">
        <f>ROUND(I253*H253,2)</f>
        <v>0</v>
      </c>
      <c r="K253" s="205" t="s">
        <v>164</v>
      </c>
      <c r="L253" s="41"/>
      <c r="M253" s="210" t="s">
        <v>19</v>
      </c>
      <c r="N253" s="211" t="s">
        <v>41</v>
      </c>
      <c r="O253" s="77"/>
      <c r="P253" s="212">
        <f>O253*H253</f>
        <v>0</v>
      </c>
      <c r="Q253" s="212">
        <v>0.13188</v>
      </c>
      <c r="R253" s="212">
        <f>Q253*H253</f>
        <v>1.1077920000000001</v>
      </c>
      <c r="S253" s="212">
        <v>0</v>
      </c>
      <c r="T253" s="213">
        <f>S253*H253</f>
        <v>0</v>
      </c>
      <c r="AR253" s="15" t="s">
        <v>165</v>
      </c>
      <c r="AT253" s="15" t="s">
        <v>160</v>
      </c>
      <c r="AU253" s="15" t="s">
        <v>80</v>
      </c>
      <c r="AY253" s="15" t="s">
        <v>158</v>
      </c>
      <c r="BE253" s="214">
        <f>IF(N253="základní",J253,0)</f>
        <v>0</v>
      </c>
      <c r="BF253" s="214">
        <f>IF(N253="snížená",J253,0)</f>
        <v>0</v>
      </c>
      <c r="BG253" s="214">
        <f>IF(N253="zákl. přenesená",J253,0)</f>
        <v>0</v>
      </c>
      <c r="BH253" s="214">
        <f>IF(N253="sníž. přenesená",J253,0)</f>
        <v>0</v>
      </c>
      <c r="BI253" s="214">
        <f>IF(N253="nulová",J253,0)</f>
        <v>0</v>
      </c>
      <c r="BJ253" s="15" t="s">
        <v>78</v>
      </c>
      <c r="BK253" s="214">
        <f>ROUND(I253*H253,2)</f>
        <v>0</v>
      </c>
      <c r="BL253" s="15" t="s">
        <v>165</v>
      </c>
      <c r="BM253" s="15" t="s">
        <v>512</v>
      </c>
    </row>
    <row r="254" s="11" customFormat="1">
      <c r="B254" s="215"/>
      <c r="C254" s="216"/>
      <c r="D254" s="217" t="s">
        <v>167</v>
      </c>
      <c r="E254" s="218" t="s">
        <v>19</v>
      </c>
      <c r="F254" s="219" t="s">
        <v>513</v>
      </c>
      <c r="G254" s="216"/>
      <c r="H254" s="220">
        <v>8.4000000000000004</v>
      </c>
      <c r="I254" s="221"/>
      <c r="J254" s="216"/>
      <c r="K254" s="216"/>
      <c r="L254" s="222"/>
      <c r="M254" s="223"/>
      <c r="N254" s="224"/>
      <c r="O254" s="224"/>
      <c r="P254" s="224"/>
      <c r="Q254" s="224"/>
      <c r="R254" s="224"/>
      <c r="S254" s="224"/>
      <c r="T254" s="225"/>
      <c r="AT254" s="226" t="s">
        <v>167</v>
      </c>
      <c r="AU254" s="226" t="s">
        <v>80</v>
      </c>
      <c r="AV254" s="11" t="s">
        <v>80</v>
      </c>
      <c r="AW254" s="11" t="s">
        <v>31</v>
      </c>
      <c r="AX254" s="11" t="s">
        <v>78</v>
      </c>
      <c r="AY254" s="226" t="s">
        <v>158</v>
      </c>
    </row>
    <row r="255" s="1" customFormat="1" ht="22.5" customHeight="1">
      <c r="B255" s="36"/>
      <c r="C255" s="203" t="s">
        <v>514</v>
      </c>
      <c r="D255" s="203" t="s">
        <v>160</v>
      </c>
      <c r="E255" s="204" t="s">
        <v>515</v>
      </c>
      <c r="F255" s="205" t="s">
        <v>516</v>
      </c>
      <c r="G255" s="206" t="s">
        <v>171</v>
      </c>
      <c r="H255" s="207">
        <v>8.4000000000000004</v>
      </c>
      <c r="I255" s="208"/>
      <c r="J255" s="209">
        <f>ROUND(I255*H255,2)</f>
        <v>0</v>
      </c>
      <c r="K255" s="205" t="s">
        <v>164</v>
      </c>
      <c r="L255" s="41"/>
      <c r="M255" s="210" t="s">
        <v>19</v>
      </c>
      <c r="N255" s="211" t="s">
        <v>41</v>
      </c>
      <c r="O255" s="77"/>
      <c r="P255" s="212">
        <f>O255*H255</f>
        <v>0</v>
      </c>
      <c r="Q255" s="212">
        <v>0</v>
      </c>
      <c r="R255" s="212">
        <f>Q255*H255</f>
        <v>0</v>
      </c>
      <c r="S255" s="212">
        <v>0</v>
      </c>
      <c r="T255" s="213">
        <f>S255*H255</f>
        <v>0</v>
      </c>
      <c r="AR255" s="15" t="s">
        <v>165</v>
      </c>
      <c r="AT255" s="15" t="s">
        <v>160</v>
      </c>
      <c r="AU255" s="15" t="s">
        <v>80</v>
      </c>
      <c r="AY255" s="15" t="s">
        <v>158</v>
      </c>
      <c r="BE255" s="214">
        <f>IF(N255="základní",J255,0)</f>
        <v>0</v>
      </c>
      <c r="BF255" s="214">
        <f>IF(N255="snížená",J255,0)</f>
        <v>0</v>
      </c>
      <c r="BG255" s="214">
        <f>IF(N255="zákl. přenesená",J255,0)</f>
        <v>0</v>
      </c>
      <c r="BH255" s="214">
        <f>IF(N255="sníž. přenesená",J255,0)</f>
        <v>0</v>
      </c>
      <c r="BI255" s="214">
        <f>IF(N255="nulová",J255,0)</f>
        <v>0</v>
      </c>
      <c r="BJ255" s="15" t="s">
        <v>78</v>
      </c>
      <c r="BK255" s="214">
        <f>ROUND(I255*H255,2)</f>
        <v>0</v>
      </c>
      <c r="BL255" s="15" t="s">
        <v>165</v>
      </c>
      <c r="BM255" s="15" t="s">
        <v>517</v>
      </c>
    </row>
    <row r="256" s="1" customFormat="1" ht="16.5" customHeight="1">
      <c r="B256" s="36"/>
      <c r="C256" s="203" t="s">
        <v>518</v>
      </c>
      <c r="D256" s="203" t="s">
        <v>160</v>
      </c>
      <c r="E256" s="204" t="s">
        <v>519</v>
      </c>
      <c r="F256" s="205" t="s">
        <v>520</v>
      </c>
      <c r="G256" s="206" t="s">
        <v>240</v>
      </c>
      <c r="H256" s="207">
        <v>95</v>
      </c>
      <c r="I256" s="208"/>
      <c r="J256" s="209">
        <f>ROUND(I256*H256,2)</f>
        <v>0</v>
      </c>
      <c r="K256" s="205" t="s">
        <v>19</v>
      </c>
      <c r="L256" s="41"/>
      <c r="M256" s="210" t="s">
        <v>19</v>
      </c>
      <c r="N256" s="211" t="s">
        <v>41</v>
      </c>
      <c r="O256" s="77"/>
      <c r="P256" s="212">
        <f>O256*H256</f>
        <v>0</v>
      </c>
      <c r="Q256" s="212">
        <v>0</v>
      </c>
      <c r="R256" s="212">
        <f>Q256*H256</f>
        <v>0</v>
      </c>
      <c r="S256" s="212">
        <v>0</v>
      </c>
      <c r="T256" s="213">
        <f>S256*H256</f>
        <v>0</v>
      </c>
      <c r="AR256" s="15" t="s">
        <v>165</v>
      </c>
      <c r="AT256" s="15" t="s">
        <v>160</v>
      </c>
      <c r="AU256" s="15" t="s">
        <v>80</v>
      </c>
      <c r="AY256" s="15" t="s">
        <v>158</v>
      </c>
      <c r="BE256" s="214">
        <f>IF(N256="základní",J256,0)</f>
        <v>0</v>
      </c>
      <c r="BF256" s="214">
        <f>IF(N256="snížená",J256,0)</f>
        <v>0</v>
      </c>
      <c r="BG256" s="214">
        <f>IF(N256="zákl. přenesená",J256,0)</f>
        <v>0</v>
      </c>
      <c r="BH256" s="214">
        <f>IF(N256="sníž. přenesená",J256,0)</f>
        <v>0</v>
      </c>
      <c r="BI256" s="214">
        <f>IF(N256="nulová",J256,0)</f>
        <v>0</v>
      </c>
      <c r="BJ256" s="15" t="s">
        <v>78</v>
      </c>
      <c r="BK256" s="214">
        <f>ROUND(I256*H256,2)</f>
        <v>0</v>
      </c>
      <c r="BL256" s="15" t="s">
        <v>165</v>
      </c>
      <c r="BM256" s="15" t="s">
        <v>521</v>
      </c>
    </row>
    <row r="257" s="11" customFormat="1">
      <c r="B257" s="215"/>
      <c r="C257" s="216"/>
      <c r="D257" s="217" t="s">
        <v>167</v>
      </c>
      <c r="E257" s="218" t="s">
        <v>19</v>
      </c>
      <c r="F257" s="219" t="s">
        <v>522</v>
      </c>
      <c r="G257" s="216"/>
      <c r="H257" s="220">
        <v>95</v>
      </c>
      <c r="I257" s="221"/>
      <c r="J257" s="216"/>
      <c r="K257" s="216"/>
      <c r="L257" s="222"/>
      <c r="M257" s="223"/>
      <c r="N257" s="224"/>
      <c r="O257" s="224"/>
      <c r="P257" s="224"/>
      <c r="Q257" s="224"/>
      <c r="R257" s="224"/>
      <c r="S257" s="224"/>
      <c r="T257" s="225"/>
      <c r="AT257" s="226" t="s">
        <v>167</v>
      </c>
      <c r="AU257" s="226" t="s">
        <v>80</v>
      </c>
      <c r="AV257" s="11" t="s">
        <v>80</v>
      </c>
      <c r="AW257" s="11" t="s">
        <v>31</v>
      </c>
      <c r="AX257" s="11" t="s">
        <v>78</v>
      </c>
      <c r="AY257" s="226" t="s">
        <v>158</v>
      </c>
    </row>
    <row r="258" s="1" customFormat="1" ht="16.5" customHeight="1">
      <c r="B258" s="36"/>
      <c r="C258" s="203" t="s">
        <v>523</v>
      </c>
      <c r="D258" s="203" t="s">
        <v>160</v>
      </c>
      <c r="E258" s="204" t="s">
        <v>524</v>
      </c>
      <c r="F258" s="205" t="s">
        <v>525</v>
      </c>
      <c r="G258" s="206" t="s">
        <v>240</v>
      </c>
      <c r="H258" s="207">
        <v>14</v>
      </c>
      <c r="I258" s="208"/>
      <c r="J258" s="209">
        <f>ROUND(I258*H258,2)</f>
        <v>0</v>
      </c>
      <c r="K258" s="205" t="s">
        <v>19</v>
      </c>
      <c r="L258" s="41"/>
      <c r="M258" s="210" t="s">
        <v>19</v>
      </c>
      <c r="N258" s="211" t="s">
        <v>41</v>
      </c>
      <c r="O258" s="77"/>
      <c r="P258" s="212">
        <f>O258*H258</f>
        <v>0</v>
      </c>
      <c r="Q258" s="212">
        <v>0</v>
      </c>
      <c r="R258" s="212">
        <f>Q258*H258</f>
        <v>0</v>
      </c>
      <c r="S258" s="212">
        <v>0</v>
      </c>
      <c r="T258" s="213">
        <f>S258*H258</f>
        <v>0</v>
      </c>
      <c r="AR258" s="15" t="s">
        <v>165</v>
      </c>
      <c r="AT258" s="15" t="s">
        <v>160</v>
      </c>
      <c r="AU258" s="15" t="s">
        <v>80</v>
      </c>
      <c r="AY258" s="15" t="s">
        <v>158</v>
      </c>
      <c r="BE258" s="214">
        <f>IF(N258="základní",J258,0)</f>
        <v>0</v>
      </c>
      <c r="BF258" s="214">
        <f>IF(N258="snížená",J258,0)</f>
        <v>0</v>
      </c>
      <c r="BG258" s="214">
        <f>IF(N258="zákl. přenesená",J258,0)</f>
        <v>0</v>
      </c>
      <c r="BH258" s="214">
        <f>IF(N258="sníž. přenesená",J258,0)</f>
        <v>0</v>
      </c>
      <c r="BI258" s="214">
        <f>IF(N258="nulová",J258,0)</f>
        <v>0</v>
      </c>
      <c r="BJ258" s="15" t="s">
        <v>78</v>
      </c>
      <c r="BK258" s="214">
        <f>ROUND(I258*H258,2)</f>
        <v>0</v>
      </c>
      <c r="BL258" s="15" t="s">
        <v>165</v>
      </c>
      <c r="BM258" s="15" t="s">
        <v>526</v>
      </c>
    </row>
    <row r="259" s="1" customFormat="1" ht="16.5" customHeight="1">
      <c r="B259" s="36"/>
      <c r="C259" s="203" t="s">
        <v>527</v>
      </c>
      <c r="D259" s="203" t="s">
        <v>160</v>
      </c>
      <c r="E259" s="204" t="s">
        <v>528</v>
      </c>
      <c r="F259" s="205" t="s">
        <v>529</v>
      </c>
      <c r="G259" s="206" t="s">
        <v>530</v>
      </c>
      <c r="H259" s="207">
        <v>1</v>
      </c>
      <c r="I259" s="208"/>
      <c r="J259" s="209">
        <f>ROUND(I259*H259,2)</f>
        <v>0</v>
      </c>
      <c r="K259" s="205" t="s">
        <v>19</v>
      </c>
      <c r="L259" s="41"/>
      <c r="M259" s="210" t="s">
        <v>19</v>
      </c>
      <c r="N259" s="211" t="s">
        <v>41</v>
      </c>
      <c r="O259" s="77"/>
      <c r="P259" s="212">
        <f>O259*H259</f>
        <v>0</v>
      </c>
      <c r="Q259" s="212">
        <v>0</v>
      </c>
      <c r="R259" s="212">
        <f>Q259*H259</f>
        <v>0</v>
      </c>
      <c r="S259" s="212">
        <v>0</v>
      </c>
      <c r="T259" s="213">
        <f>S259*H259</f>
        <v>0</v>
      </c>
      <c r="AR259" s="15" t="s">
        <v>165</v>
      </c>
      <c r="AT259" s="15" t="s">
        <v>160</v>
      </c>
      <c r="AU259" s="15" t="s">
        <v>80</v>
      </c>
      <c r="AY259" s="15" t="s">
        <v>158</v>
      </c>
      <c r="BE259" s="214">
        <f>IF(N259="základní",J259,0)</f>
        <v>0</v>
      </c>
      <c r="BF259" s="214">
        <f>IF(N259="snížená",J259,0)</f>
        <v>0</v>
      </c>
      <c r="BG259" s="214">
        <f>IF(N259="zákl. přenesená",J259,0)</f>
        <v>0</v>
      </c>
      <c r="BH259" s="214">
        <f>IF(N259="sníž. přenesená",J259,0)</f>
        <v>0</v>
      </c>
      <c r="BI259" s="214">
        <f>IF(N259="nulová",J259,0)</f>
        <v>0</v>
      </c>
      <c r="BJ259" s="15" t="s">
        <v>78</v>
      </c>
      <c r="BK259" s="214">
        <f>ROUND(I259*H259,2)</f>
        <v>0</v>
      </c>
      <c r="BL259" s="15" t="s">
        <v>165</v>
      </c>
      <c r="BM259" s="15" t="s">
        <v>531</v>
      </c>
    </row>
    <row r="260" s="1" customFormat="1">
      <c r="B260" s="36"/>
      <c r="C260" s="37"/>
      <c r="D260" s="217" t="s">
        <v>386</v>
      </c>
      <c r="E260" s="37"/>
      <c r="F260" s="237" t="s">
        <v>532</v>
      </c>
      <c r="G260" s="37"/>
      <c r="H260" s="37"/>
      <c r="I260" s="128"/>
      <c r="J260" s="37"/>
      <c r="K260" s="37"/>
      <c r="L260" s="41"/>
      <c r="M260" s="238"/>
      <c r="N260" s="77"/>
      <c r="O260" s="77"/>
      <c r="P260" s="77"/>
      <c r="Q260" s="77"/>
      <c r="R260" s="77"/>
      <c r="S260" s="77"/>
      <c r="T260" s="78"/>
      <c r="AT260" s="15" t="s">
        <v>386</v>
      </c>
      <c r="AU260" s="15" t="s">
        <v>80</v>
      </c>
    </row>
    <row r="261" s="10" customFormat="1" ht="22.8" customHeight="1">
      <c r="B261" s="187"/>
      <c r="C261" s="188"/>
      <c r="D261" s="189" t="s">
        <v>69</v>
      </c>
      <c r="E261" s="201" t="s">
        <v>185</v>
      </c>
      <c r="F261" s="201" t="s">
        <v>533</v>
      </c>
      <c r="G261" s="188"/>
      <c r="H261" s="188"/>
      <c r="I261" s="191"/>
      <c r="J261" s="202">
        <f>BK261</f>
        <v>0</v>
      </c>
      <c r="K261" s="188"/>
      <c r="L261" s="193"/>
      <c r="M261" s="194"/>
      <c r="N261" s="195"/>
      <c r="O261" s="195"/>
      <c r="P261" s="196">
        <f>P262+P270+P369+P379</f>
        <v>0</v>
      </c>
      <c r="Q261" s="195"/>
      <c r="R261" s="196">
        <f>R262+R270+R369+R379</f>
        <v>0</v>
      </c>
      <c r="S261" s="195"/>
      <c r="T261" s="197">
        <f>T262+T270+T369+T379</f>
        <v>0</v>
      </c>
      <c r="AR261" s="198" t="s">
        <v>78</v>
      </c>
      <c r="AT261" s="199" t="s">
        <v>69</v>
      </c>
      <c r="AU261" s="199" t="s">
        <v>78</v>
      </c>
      <c r="AY261" s="198" t="s">
        <v>158</v>
      </c>
      <c r="BK261" s="200">
        <f>BK262+BK270+BK369+BK379</f>
        <v>0</v>
      </c>
    </row>
    <row r="262" s="10" customFormat="1" ht="20.88" customHeight="1">
      <c r="B262" s="187"/>
      <c r="C262" s="188"/>
      <c r="D262" s="189" t="s">
        <v>69</v>
      </c>
      <c r="E262" s="201" t="s">
        <v>432</v>
      </c>
      <c r="F262" s="201" t="s">
        <v>534</v>
      </c>
      <c r="G262" s="188"/>
      <c r="H262" s="188"/>
      <c r="I262" s="191"/>
      <c r="J262" s="202">
        <f>BK262</f>
        <v>0</v>
      </c>
      <c r="K262" s="188"/>
      <c r="L262" s="193"/>
      <c r="M262" s="194"/>
      <c r="N262" s="195"/>
      <c r="O262" s="195"/>
      <c r="P262" s="196">
        <f>SUM(P263:P269)</f>
        <v>0</v>
      </c>
      <c r="Q262" s="195"/>
      <c r="R262" s="196">
        <f>SUM(R263:R269)</f>
        <v>0</v>
      </c>
      <c r="S262" s="195"/>
      <c r="T262" s="197">
        <f>SUM(T263:T269)</f>
        <v>0</v>
      </c>
      <c r="AR262" s="198" t="s">
        <v>78</v>
      </c>
      <c r="AT262" s="199" t="s">
        <v>69</v>
      </c>
      <c r="AU262" s="199" t="s">
        <v>80</v>
      </c>
      <c r="AY262" s="198" t="s">
        <v>158</v>
      </c>
      <c r="BK262" s="200">
        <f>SUM(BK263:BK269)</f>
        <v>0</v>
      </c>
    </row>
    <row r="263" s="1" customFormat="1" ht="16.5" customHeight="1">
      <c r="B263" s="36"/>
      <c r="C263" s="203" t="s">
        <v>535</v>
      </c>
      <c r="D263" s="203" t="s">
        <v>160</v>
      </c>
      <c r="E263" s="204" t="s">
        <v>536</v>
      </c>
      <c r="F263" s="205" t="s">
        <v>537</v>
      </c>
      <c r="G263" s="206" t="s">
        <v>171</v>
      </c>
      <c r="H263" s="207">
        <v>40</v>
      </c>
      <c r="I263" s="208"/>
      <c r="J263" s="209">
        <f>ROUND(I263*H263,2)</f>
        <v>0</v>
      </c>
      <c r="K263" s="205" t="s">
        <v>19</v>
      </c>
      <c r="L263" s="41"/>
      <c r="M263" s="210" t="s">
        <v>19</v>
      </c>
      <c r="N263" s="211" t="s">
        <v>41</v>
      </c>
      <c r="O263" s="77"/>
      <c r="P263" s="212">
        <f>O263*H263</f>
        <v>0</v>
      </c>
      <c r="Q263" s="212">
        <v>0</v>
      </c>
      <c r="R263" s="212">
        <f>Q263*H263</f>
        <v>0</v>
      </c>
      <c r="S263" s="212">
        <v>0</v>
      </c>
      <c r="T263" s="213">
        <f>S263*H263</f>
        <v>0</v>
      </c>
      <c r="AR263" s="15" t="s">
        <v>165</v>
      </c>
      <c r="AT263" s="15" t="s">
        <v>160</v>
      </c>
      <c r="AU263" s="15" t="s">
        <v>174</v>
      </c>
      <c r="AY263" s="15" t="s">
        <v>158</v>
      </c>
      <c r="BE263" s="214">
        <f>IF(N263="základní",J263,0)</f>
        <v>0</v>
      </c>
      <c r="BF263" s="214">
        <f>IF(N263="snížená",J263,0)</f>
        <v>0</v>
      </c>
      <c r="BG263" s="214">
        <f>IF(N263="zákl. přenesená",J263,0)</f>
        <v>0</v>
      </c>
      <c r="BH263" s="214">
        <f>IF(N263="sníž. přenesená",J263,0)</f>
        <v>0</v>
      </c>
      <c r="BI263" s="214">
        <f>IF(N263="nulová",J263,0)</f>
        <v>0</v>
      </c>
      <c r="BJ263" s="15" t="s">
        <v>78</v>
      </c>
      <c r="BK263" s="214">
        <f>ROUND(I263*H263,2)</f>
        <v>0</v>
      </c>
      <c r="BL263" s="15" t="s">
        <v>165</v>
      </c>
      <c r="BM263" s="15" t="s">
        <v>538</v>
      </c>
    </row>
    <row r="264" s="11" customFormat="1">
      <c r="B264" s="215"/>
      <c r="C264" s="216"/>
      <c r="D264" s="217" t="s">
        <v>167</v>
      </c>
      <c r="E264" s="218" t="s">
        <v>19</v>
      </c>
      <c r="F264" s="219" t="s">
        <v>539</v>
      </c>
      <c r="G264" s="216"/>
      <c r="H264" s="220">
        <v>40</v>
      </c>
      <c r="I264" s="221"/>
      <c r="J264" s="216"/>
      <c r="K264" s="216"/>
      <c r="L264" s="222"/>
      <c r="M264" s="223"/>
      <c r="N264" s="224"/>
      <c r="O264" s="224"/>
      <c r="P264" s="224"/>
      <c r="Q264" s="224"/>
      <c r="R264" s="224"/>
      <c r="S264" s="224"/>
      <c r="T264" s="225"/>
      <c r="AT264" s="226" t="s">
        <v>167</v>
      </c>
      <c r="AU264" s="226" t="s">
        <v>174</v>
      </c>
      <c r="AV264" s="11" t="s">
        <v>80</v>
      </c>
      <c r="AW264" s="11" t="s">
        <v>31</v>
      </c>
      <c r="AX264" s="11" t="s">
        <v>78</v>
      </c>
      <c r="AY264" s="226" t="s">
        <v>158</v>
      </c>
    </row>
    <row r="265" s="1" customFormat="1" ht="16.5" customHeight="1">
      <c r="B265" s="36"/>
      <c r="C265" s="203" t="s">
        <v>540</v>
      </c>
      <c r="D265" s="203" t="s">
        <v>160</v>
      </c>
      <c r="E265" s="204" t="s">
        <v>541</v>
      </c>
      <c r="F265" s="205" t="s">
        <v>542</v>
      </c>
      <c r="G265" s="206" t="s">
        <v>171</v>
      </c>
      <c r="H265" s="207">
        <v>40</v>
      </c>
      <c r="I265" s="208"/>
      <c r="J265" s="209">
        <f>ROUND(I265*H265,2)</f>
        <v>0</v>
      </c>
      <c r="K265" s="205" t="s">
        <v>19</v>
      </c>
      <c r="L265" s="41"/>
      <c r="M265" s="210" t="s">
        <v>19</v>
      </c>
      <c r="N265" s="211" t="s">
        <v>41</v>
      </c>
      <c r="O265" s="77"/>
      <c r="P265" s="212">
        <f>O265*H265</f>
        <v>0</v>
      </c>
      <c r="Q265" s="212">
        <v>0</v>
      </c>
      <c r="R265" s="212">
        <f>Q265*H265</f>
        <v>0</v>
      </c>
      <c r="S265" s="212">
        <v>0</v>
      </c>
      <c r="T265" s="213">
        <f>S265*H265</f>
        <v>0</v>
      </c>
      <c r="AR265" s="15" t="s">
        <v>165</v>
      </c>
      <c r="AT265" s="15" t="s">
        <v>160</v>
      </c>
      <c r="AU265" s="15" t="s">
        <v>174</v>
      </c>
      <c r="AY265" s="15" t="s">
        <v>158</v>
      </c>
      <c r="BE265" s="214">
        <f>IF(N265="základní",J265,0)</f>
        <v>0</v>
      </c>
      <c r="BF265" s="214">
        <f>IF(N265="snížená",J265,0)</f>
        <v>0</v>
      </c>
      <c r="BG265" s="214">
        <f>IF(N265="zákl. přenesená",J265,0)</f>
        <v>0</v>
      </c>
      <c r="BH265" s="214">
        <f>IF(N265="sníž. přenesená",J265,0)</f>
        <v>0</v>
      </c>
      <c r="BI265" s="214">
        <f>IF(N265="nulová",J265,0)</f>
        <v>0</v>
      </c>
      <c r="BJ265" s="15" t="s">
        <v>78</v>
      </c>
      <c r="BK265" s="214">
        <f>ROUND(I265*H265,2)</f>
        <v>0</v>
      </c>
      <c r="BL265" s="15" t="s">
        <v>165</v>
      </c>
      <c r="BM265" s="15" t="s">
        <v>543</v>
      </c>
    </row>
    <row r="266" s="1" customFormat="1" ht="16.5" customHeight="1">
      <c r="B266" s="36"/>
      <c r="C266" s="203" t="s">
        <v>544</v>
      </c>
      <c r="D266" s="203" t="s">
        <v>160</v>
      </c>
      <c r="E266" s="204" t="s">
        <v>545</v>
      </c>
      <c r="F266" s="205" t="s">
        <v>546</v>
      </c>
      <c r="G266" s="206" t="s">
        <v>240</v>
      </c>
      <c r="H266" s="207">
        <v>129.5</v>
      </c>
      <c r="I266" s="208"/>
      <c r="J266" s="209">
        <f>ROUND(I266*H266,2)</f>
        <v>0</v>
      </c>
      <c r="K266" s="205" t="s">
        <v>19</v>
      </c>
      <c r="L266" s="41"/>
      <c r="M266" s="210" t="s">
        <v>19</v>
      </c>
      <c r="N266" s="211" t="s">
        <v>41</v>
      </c>
      <c r="O266" s="77"/>
      <c r="P266" s="212">
        <f>O266*H266</f>
        <v>0</v>
      </c>
      <c r="Q266" s="212">
        <v>0</v>
      </c>
      <c r="R266" s="212">
        <f>Q266*H266</f>
        <v>0</v>
      </c>
      <c r="S266" s="212">
        <v>0</v>
      </c>
      <c r="T266" s="213">
        <f>S266*H266</f>
        <v>0</v>
      </c>
      <c r="AR266" s="15" t="s">
        <v>165</v>
      </c>
      <c r="AT266" s="15" t="s">
        <v>160</v>
      </c>
      <c r="AU266" s="15" t="s">
        <v>174</v>
      </c>
      <c r="AY266" s="15" t="s">
        <v>158</v>
      </c>
      <c r="BE266" s="214">
        <f>IF(N266="základní",J266,0)</f>
        <v>0</v>
      </c>
      <c r="BF266" s="214">
        <f>IF(N266="snížená",J266,0)</f>
        <v>0</v>
      </c>
      <c r="BG266" s="214">
        <f>IF(N266="zákl. přenesená",J266,0)</f>
        <v>0</v>
      </c>
      <c r="BH266" s="214">
        <f>IF(N266="sníž. přenesená",J266,0)</f>
        <v>0</v>
      </c>
      <c r="BI266" s="214">
        <f>IF(N266="nulová",J266,0)</f>
        <v>0</v>
      </c>
      <c r="BJ266" s="15" t="s">
        <v>78</v>
      </c>
      <c r="BK266" s="214">
        <f>ROUND(I266*H266,2)</f>
        <v>0</v>
      </c>
      <c r="BL266" s="15" t="s">
        <v>165</v>
      </c>
      <c r="BM266" s="15" t="s">
        <v>547</v>
      </c>
    </row>
    <row r="267" s="11" customFormat="1">
      <c r="B267" s="215"/>
      <c r="C267" s="216"/>
      <c r="D267" s="217" t="s">
        <v>167</v>
      </c>
      <c r="E267" s="218" t="s">
        <v>19</v>
      </c>
      <c r="F267" s="219" t="s">
        <v>548</v>
      </c>
      <c r="G267" s="216"/>
      <c r="H267" s="220">
        <v>129.5</v>
      </c>
      <c r="I267" s="221"/>
      <c r="J267" s="216"/>
      <c r="K267" s="216"/>
      <c r="L267" s="222"/>
      <c r="M267" s="223"/>
      <c r="N267" s="224"/>
      <c r="O267" s="224"/>
      <c r="P267" s="224"/>
      <c r="Q267" s="224"/>
      <c r="R267" s="224"/>
      <c r="S267" s="224"/>
      <c r="T267" s="225"/>
      <c r="AT267" s="226" t="s">
        <v>167</v>
      </c>
      <c r="AU267" s="226" t="s">
        <v>174</v>
      </c>
      <c r="AV267" s="11" t="s">
        <v>80</v>
      </c>
      <c r="AW267" s="11" t="s">
        <v>31</v>
      </c>
      <c r="AX267" s="11" t="s">
        <v>78</v>
      </c>
      <c r="AY267" s="226" t="s">
        <v>158</v>
      </c>
    </row>
    <row r="268" s="1" customFormat="1" ht="16.5" customHeight="1">
      <c r="B268" s="36"/>
      <c r="C268" s="203" t="s">
        <v>549</v>
      </c>
      <c r="D268" s="203" t="s">
        <v>160</v>
      </c>
      <c r="E268" s="204" t="s">
        <v>550</v>
      </c>
      <c r="F268" s="205" t="s">
        <v>551</v>
      </c>
      <c r="G268" s="206" t="s">
        <v>240</v>
      </c>
      <c r="H268" s="207">
        <v>35.600000000000001</v>
      </c>
      <c r="I268" s="208"/>
      <c r="J268" s="209">
        <f>ROUND(I268*H268,2)</f>
        <v>0</v>
      </c>
      <c r="K268" s="205" t="s">
        <v>19</v>
      </c>
      <c r="L268" s="41"/>
      <c r="M268" s="210" t="s">
        <v>19</v>
      </c>
      <c r="N268" s="211" t="s">
        <v>41</v>
      </c>
      <c r="O268" s="77"/>
      <c r="P268" s="212">
        <f>O268*H268</f>
        <v>0</v>
      </c>
      <c r="Q268" s="212">
        <v>0</v>
      </c>
      <c r="R268" s="212">
        <f>Q268*H268</f>
        <v>0</v>
      </c>
      <c r="S268" s="212">
        <v>0</v>
      </c>
      <c r="T268" s="213">
        <f>S268*H268</f>
        <v>0</v>
      </c>
      <c r="AR268" s="15" t="s">
        <v>165</v>
      </c>
      <c r="AT268" s="15" t="s">
        <v>160</v>
      </c>
      <c r="AU268" s="15" t="s">
        <v>174</v>
      </c>
      <c r="AY268" s="15" t="s">
        <v>158</v>
      </c>
      <c r="BE268" s="214">
        <f>IF(N268="základní",J268,0)</f>
        <v>0</v>
      </c>
      <c r="BF268" s="214">
        <f>IF(N268="snížená",J268,0)</f>
        <v>0</v>
      </c>
      <c r="BG268" s="214">
        <f>IF(N268="zákl. přenesená",J268,0)</f>
        <v>0</v>
      </c>
      <c r="BH268" s="214">
        <f>IF(N268="sníž. přenesená",J268,0)</f>
        <v>0</v>
      </c>
      <c r="BI268" s="214">
        <f>IF(N268="nulová",J268,0)</f>
        <v>0</v>
      </c>
      <c r="BJ268" s="15" t="s">
        <v>78</v>
      </c>
      <c r="BK268" s="214">
        <f>ROUND(I268*H268,2)</f>
        <v>0</v>
      </c>
      <c r="BL268" s="15" t="s">
        <v>165</v>
      </c>
      <c r="BM268" s="15" t="s">
        <v>552</v>
      </c>
    </row>
    <row r="269" s="11" customFormat="1">
      <c r="B269" s="215"/>
      <c r="C269" s="216"/>
      <c r="D269" s="217" t="s">
        <v>167</v>
      </c>
      <c r="E269" s="218" t="s">
        <v>19</v>
      </c>
      <c r="F269" s="219" t="s">
        <v>553</v>
      </c>
      <c r="G269" s="216"/>
      <c r="H269" s="220">
        <v>35.600000000000001</v>
      </c>
      <c r="I269" s="221"/>
      <c r="J269" s="216"/>
      <c r="K269" s="216"/>
      <c r="L269" s="222"/>
      <c r="M269" s="223"/>
      <c r="N269" s="224"/>
      <c r="O269" s="224"/>
      <c r="P269" s="224"/>
      <c r="Q269" s="224"/>
      <c r="R269" s="224"/>
      <c r="S269" s="224"/>
      <c r="T269" s="225"/>
      <c r="AT269" s="226" t="s">
        <v>167</v>
      </c>
      <c r="AU269" s="226" t="s">
        <v>174</v>
      </c>
      <c r="AV269" s="11" t="s">
        <v>80</v>
      </c>
      <c r="AW269" s="11" t="s">
        <v>31</v>
      </c>
      <c r="AX269" s="11" t="s">
        <v>78</v>
      </c>
      <c r="AY269" s="226" t="s">
        <v>158</v>
      </c>
    </row>
    <row r="270" s="10" customFormat="1" ht="20.88" customHeight="1">
      <c r="B270" s="187"/>
      <c r="C270" s="188"/>
      <c r="D270" s="189" t="s">
        <v>69</v>
      </c>
      <c r="E270" s="201" t="s">
        <v>436</v>
      </c>
      <c r="F270" s="201" t="s">
        <v>554</v>
      </c>
      <c r="G270" s="188"/>
      <c r="H270" s="188"/>
      <c r="I270" s="191"/>
      <c r="J270" s="202">
        <f>BK270</f>
        <v>0</v>
      </c>
      <c r="K270" s="188"/>
      <c r="L270" s="193"/>
      <c r="M270" s="194"/>
      <c r="N270" s="195"/>
      <c r="O270" s="195"/>
      <c r="P270" s="196">
        <f>SUM(P271:P368)</f>
        <v>0</v>
      </c>
      <c r="Q270" s="195"/>
      <c r="R270" s="196">
        <f>SUM(R271:R368)</f>
        <v>0</v>
      </c>
      <c r="S270" s="195"/>
      <c r="T270" s="197">
        <f>SUM(T271:T368)</f>
        <v>0</v>
      </c>
      <c r="AR270" s="198" t="s">
        <v>78</v>
      </c>
      <c r="AT270" s="199" t="s">
        <v>69</v>
      </c>
      <c r="AU270" s="199" t="s">
        <v>80</v>
      </c>
      <c r="AY270" s="198" t="s">
        <v>158</v>
      </c>
      <c r="BK270" s="200">
        <f>SUM(BK271:BK368)</f>
        <v>0</v>
      </c>
    </row>
    <row r="271" s="1" customFormat="1" ht="16.5" customHeight="1">
      <c r="B271" s="36"/>
      <c r="C271" s="203" t="s">
        <v>555</v>
      </c>
      <c r="D271" s="203" t="s">
        <v>160</v>
      </c>
      <c r="E271" s="204" t="s">
        <v>556</v>
      </c>
      <c r="F271" s="205" t="s">
        <v>557</v>
      </c>
      <c r="G271" s="206" t="s">
        <v>396</v>
      </c>
      <c r="H271" s="207">
        <v>4</v>
      </c>
      <c r="I271" s="208"/>
      <c r="J271" s="209">
        <f>ROUND(I271*H271,2)</f>
        <v>0</v>
      </c>
      <c r="K271" s="205" t="s">
        <v>19</v>
      </c>
      <c r="L271" s="41"/>
      <c r="M271" s="210" t="s">
        <v>19</v>
      </c>
      <c r="N271" s="211" t="s">
        <v>41</v>
      </c>
      <c r="O271" s="77"/>
      <c r="P271" s="212">
        <f>O271*H271</f>
        <v>0</v>
      </c>
      <c r="Q271" s="212">
        <v>0</v>
      </c>
      <c r="R271" s="212">
        <f>Q271*H271</f>
        <v>0</v>
      </c>
      <c r="S271" s="212">
        <v>0</v>
      </c>
      <c r="T271" s="213">
        <f>S271*H271</f>
        <v>0</v>
      </c>
      <c r="AR271" s="15" t="s">
        <v>165</v>
      </c>
      <c r="AT271" s="15" t="s">
        <v>160</v>
      </c>
      <c r="AU271" s="15" t="s">
        <v>174</v>
      </c>
      <c r="AY271" s="15" t="s">
        <v>158</v>
      </c>
      <c r="BE271" s="214">
        <f>IF(N271="základní",J271,0)</f>
        <v>0</v>
      </c>
      <c r="BF271" s="214">
        <f>IF(N271="snížená",J271,0)</f>
        <v>0</v>
      </c>
      <c r="BG271" s="214">
        <f>IF(N271="zákl. přenesená",J271,0)</f>
        <v>0</v>
      </c>
      <c r="BH271" s="214">
        <f>IF(N271="sníž. přenesená",J271,0)</f>
        <v>0</v>
      </c>
      <c r="BI271" s="214">
        <f>IF(N271="nulová",J271,0)</f>
        <v>0</v>
      </c>
      <c r="BJ271" s="15" t="s">
        <v>78</v>
      </c>
      <c r="BK271" s="214">
        <f>ROUND(I271*H271,2)</f>
        <v>0</v>
      </c>
      <c r="BL271" s="15" t="s">
        <v>165</v>
      </c>
      <c r="BM271" s="15" t="s">
        <v>558</v>
      </c>
    </row>
    <row r="272" s="1" customFormat="1" ht="16.5" customHeight="1">
      <c r="B272" s="36"/>
      <c r="C272" s="203" t="s">
        <v>559</v>
      </c>
      <c r="D272" s="203" t="s">
        <v>160</v>
      </c>
      <c r="E272" s="204" t="s">
        <v>560</v>
      </c>
      <c r="F272" s="205" t="s">
        <v>561</v>
      </c>
      <c r="G272" s="206" t="s">
        <v>171</v>
      </c>
      <c r="H272" s="207">
        <v>129.40000000000001</v>
      </c>
      <c r="I272" s="208"/>
      <c r="J272" s="209">
        <f>ROUND(I272*H272,2)</f>
        <v>0</v>
      </c>
      <c r="K272" s="205" t="s">
        <v>19</v>
      </c>
      <c r="L272" s="41"/>
      <c r="M272" s="210" t="s">
        <v>19</v>
      </c>
      <c r="N272" s="211" t="s">
        <v>41</v>
      </c>
      <c r="O272" s="77"/>
      <c r="P272" s="212">
        <f>O272*H272</f>
        <v>0</v>
      </c>
      <c r="Q272" s="212">
        <v>0</v>
      </c>
      <c r="R272" s="212">
        <f>Q272*H272</f>
        <v>0</v>
      </c>
      <c r="S272" s="212">
        <v>0</v>
      </c>
      <c r="T272" s="213">
        <f>S272*H272</f>
        <v>0</v>
      </c>
      <c r="AR272" s="15" t="s">
        <v>165</v>
      </c>
      <c r="AT272" s="15" t="s">
        <v>160</v>
      </c>
      <c r="AU272" s="15" t="s">
        <v>174</v>
      </c>
      <c r="AY272" s="15" t="s">
        <v>158</v>
      </c>
      <c r="BE272" s="214">
        <f>IF(N272="základní",J272,0)</f>
        <v>0</v>
      </c>
      <c r="BF272" s="214">
        <f>IF(N272="snížená",J272,0)</f>
        <v>0</v>
      </c>
      <c r="BG272" s="214">
        <f>IF(N272="zákl. přenesená",J272,0)</f>
        <v>0</v>
      </c>
      <c r="BH272" s="214">
        <f>IF(N272="sníž. přenesená",J272,0)</f>
        <v>0</v>
      </c>
      <c r="BI272" s="214">
        <f>IF(N272="nulová",J272,0)</f>
        <v>0</v>
      </c>
      <c r="BJ272" s="15" t="s">
        <v>78</v>
      </c>
      <c r="BK272" s="214">
        <f>ROUND(I272*H272,2)</f>
        <v>0</v>
      </c>
      <c r="BL272" s="15" t="s">
        <v>165</v>
      </c>
      <c r="BM272" s="15" t="s">
        <v>562</v>
      </c>
    </row>
    <row r="273" s="11" customFormat="1">
      <c r="B273" s="215"/>
      <c r="C273" s="216"/>
      <c r="D273" s="217" t="s">
        <v>167</v>
      </c>
      <c r="E273" s="218" t="s">
        <v>19</v>
      </c>
      <c r="F273" s="219" t="s">
        <v>563</v>
      </c>
      <c r="G273" s="216"/>
      <c r="H273" s="220">
        <v>129.40000000000001</v>
      </c>
      <c r="I273" s="221"/>
      <c r="J273" s="216"/>
      <c r="K273" s="216"/>
      <c r="L273" s="222"/>
      <c r="M273" s="223"/>
      <c r="N273" s="224"/>
      <c r="O273" s="224"/>
      <c r="P273" s="224"/>
      <c r="Q273" s="224"/>
      <c r="R273" s="224"/>
      <c r="S273" s="224"/>
      <c r="T273" s="225"/>
      <c r="AT273" s="226" t="s">
        <v>167</v>
      </c>
      <c r="AU273" s="226" t="s">
        <v>174</v>
      </c>
      <c r="AV273" s="11" t="s">
        <v>80</v>
      </c>
      <c r="AW273" s="11" t="s">
        <v>31</v>
      </c>
      <c r="AX273" s="11" t="s">
        <v>78</v>
      </c>
      <c r="AY273" s="226" t="s">
        <v>158</v>
      </c>
    </row>
    <row r="274" s="1" customFormat="1" ht="16.5" customHeight="1">
      <c r="B274" s="36"/>
      <c r="C274" s="203" t="s">
        <v>564</v>
      </c>
      <c r="D274" s="203" t="s">
        <v>160</v>
      </c>
      <c r="E274" s="204" t="s">
        <v>565</v>
      </c>
      <c r="F274" s="205" t="s">
        <v>566</v>
      </c>
      <c r="G274" s="206" t="s">
        <v>171</v>
      </c>
      <c r="H274" s="207">
        <v>777.48900000000003</v>
      </c>
      <c r="I274" s="208"/>
      <c r="J274" s="209">
        <f>ROUND(I274*H274,2)</f>
        <v>0</v>
      </c>
      <c r="K274" s="205" t="s">
        <v>19</v>
      </c>
      <c r="L274" s="41"/>
      <c r="M274" s="210" t="s">
        <v>19</v>
      </c>
      <c r="N274" s="211" t="s">
        <v>41</v>
      </c>
      <c r="O274" s="77"/>
      <c r="P274" s="212">
        <f>O274*H274</f>
        <v>0</v>
      </c>
      <c r="Q274" s="212">
        <v>0</v>
      </c>
      <c r="R274" s="212">
        <f>Q274*H274</f>
        <v>0</v>
      </c>
      <c r="S274" s="212">
        <v>0</v>
      </c>
      <c r="T274" s="213">
        <f>S274*H274</f>
        <v>0</v>
      </c>
      <c r="AR274" s="15" t="s">
        <v>165</v>
      </c>
      <c r="AT274" s="15" t="s">
        <v>160</v>
      </c>
      <c r="AU274" s="15" t="s">
        <v>174</v>
      </c>
      <c r="AY274" s="15" t="s">
        <v>158</v>
      </c>
      <c r="BE274" s="214">
        <f>IF(N274="základní",J274,0)</f>
        <v>0</v>
      </c>
      <c r="BF274" s="214">
        <f>IF(N274="snížená",J274,0)</f>
        <v>0</v>
      </c>
      <c r="BG274" s="214">
        <f>IF(N274="zákl. přenesená",J274,0)</f>
        <v>0</v>
      </c>
      <c r="BH274" s="214">
        <f>IF(N274="sníž. přenesená",J274,0)</f>
        <v>0</v>
      </c>
      <c r="BI274" s="214">
        <f>IF(N274="nulová",J274,0)</f>
        <v>0</v>
      </c>
      <c r="BJ274" s="15" t="s">
        <v>78</v>
      </c>
      <c r="BK274" s="214">
        <f>ROUND(I274*H274,2)</f>
        <v>0</v>
      </c>
      <c r="BL274" s="15" t="s">
        <v>165</v>
      </c>
      <c r="BM274" s="15" t="s">
        <v>567</v>
      </c>
    </row>
    <row r="275" s="11" customFormat="1">
      <c r="B275" s="215"/>
      <c r="C275" s="216"/>
      <c r="D275" s="217" t="s">
        <v>167</v>
      </c>
      <c r="E275" s="218" t="s">
        <v>19</v>
      </c>
      <c r="F275" s="219" t="s">
        <v>568</v>
      </c>
      <c r="G275" s="216"/>
      <c r="H275" s="220">
        <v>777.48900000000003</v>
      </c>
      <c r="I275" s="221"/>
      <c r="J275" s="216"/>
      <c r="K275" s="216"/>
      <c r="L275" s="222"/>
      <c r="M275" s="223"/>
      <c r="N275" s="224"/>
      <c r="O275" s="224"/>
      <c r="P275" s="224"/>
      <c r="Q275" s="224"/>
      <c r="R275" s="224"/>
      <c r="S275" s="224"/>
      <c r="T275" s="225"/>
      <c r="AT275" s="226" t="s">
        <v>167</v>
      </c>
      <c r="AU275" s="226" t="s">
        <v>174</v>
      </c>
      <c r="AV275" s="11" t="s">
        <v>80</v>
      </c>
      <c r="AW275" s="11" t="s">
        <v>31</v>
      </c>
      <c r="AX275" s="11" t="s">
        <v>78</v>
      </c>
      <c r="AY275" s="226" t="s">
        <v>158</v>
      </c>
    </row>
    <row r="276" s="1" customFormat="1" ht="16.5" customHeight="1">
      <c r="B276" s="36"/>
      <c r="C276" s="203" t="s">
        <v>569</v>
      </c>
      <c r="D276" s="203" t="s">
        <v>160</v>
      </c>
      <c r="E276" s="204" t="s">
        <v>570</v>
      </c>
      <c r="F276" s="205" t="s">
        <v>571</v>
      </c>
      <c r="G276" s="206" t="s">
        <v>171</v>
      </c>
      <c r="H276" s="207">
        <v>76.5</v>
      </c>
      <c r="I276" s="208"/>
      <c r="J276" s="209">
        <f>ROUND(I276*H276,2)</f>
        <v>0</v>
      </c>
      <c r="K276" s="205" t="s">
        <v>19</v>
      </c>
      <c r="L276" s="41"/>
      <c r="M276" s="210" t="s">
        <v>19</v>
      </c>
      <c r="N276" s="211" t="s">
        <v>41</v>
      </c>
      <c r="O276" s="77"/>
      <c r="P276" s="212">
        <f>O276*H276</f>
        <v>0</v>
      </c>
      <c r="Q276" s="212">
        <v>0</v>
      </c>
      <c r="R276" s="212">
        <f>Q276*H276</f>
        <v>0</v>
      </c>
      <c r="S276" s="212">
        <v>0</v>
      </c>
      <c r="T276" s="213">
        <f>S276*H276</f>
        <v>0</v>
      </c>
      <c r="AR276" s="15" t="s">
        <v>165</v>
      </c>
      <c r="AT276" s="15" t="s">
        <v>160</v>
      </c>
      <c r="AU276" s="15" t="s">
        <v>174</v>
      </c>
      <c r="AY276" s="15" t="s">
        <v>158</v>
      </c>
      <c r="BE276" s="214">
        <f>IF(N276="základní",J276,0)</f>
        <v>0</v>
      </c>
      <c r="BF276" s="214">
        <f>IF(N276="snížená",J276,0)</f>
        <v>0</v>
      </c>
      <c r="BG276" s="214">
        <f>IF(N276="zákl. přenesená",J276,0)</f>
        <v>0</v>
      </c>
      <c r="BH276" s="214">
        <f>IF(N276="sníž. přenesená",J276,0)</f>
        <v>0</v>
      </c>
      <c r="BI276" s="214">
        <f>IF(N276="nulová",J276,0)</f>
        <v>0</v>
      </c>
      <c r="BJ276" s="15" t="s">
        <v>78</v>
      </c>
      <c r="BK276" s="214">
        <f>ROUND(I276*H276,2)</f>
        <v>0</v>
      </c>
      <c r="BL276" s="15" t="s">
        <v>165</v>
      </c>
      <c r="BM276" s="15" t="s">
        <v>572</v>
      </c>
    </row>
    <row r="277" s="1" customFormat="1" ht="16.5" customHeight="1">
      <c r="B277" s="36"/>
      <c r="C277" s="203" t="s">
        <v>573</v>
      </c>
      <c r="D277" s="203" t="s">
        <v>160</v>
      </c>
      <c r="E277" s="204" t="s">
        <v>574</v>
      </c>
      <c r="F277" s="205" t="s">
        <v>575</v>
      </c>
      <c r="G277" s="206" t="s">
        <v>171</v>
      </c>
      <c r="H277" s="207">
        <v>700.98900000000003</v>
      </c>
      <c r="I277" s="208"/>
      <c r="J277" s="209">
        <f>ROUND(I277*H277,2)</f>
        <v>0</v>
      </c>
      <c r="K277" s="205" t="s">
        <v>19</v>
      </c>
      <c r="L277" s="41"/>
      <c r="M277" s="210" t="s">
        <v>19</v>
      </c>
      <c r="N277" s="211" t="s">
        <v>41</v>
      </c>
      <c r="O277" s="77"/>
      <c r="P277" s="212">
        <f>O277*H277</f>
        <v>0</v>
      </c>
      <c r="Q277" s="212">
        <v>0</v>
      </c>
      <c r="R277" s="212">
        <f>Q277*H277</f>
        <v>0</v>
      </c>
      <c r="S277" s="212">
        <v>0</v>
      </c>
      <c r="T277" s="213">
        <f>S277*H277</f>
        <v>0</v>
      </c>
      <c r="AR277" s="15" t="s">
        <v>165</v>
      </c>
      <c r="AT277" s="15" t="s">
        <v>160</v>
      </c>
      <c r="AU277" s="15" t="s">
        <v>174</v>
      </c>
      <c r="AY277" s="15" t="s">
        <v>158</v>
      </c>
      <c r="BE277" s="214">
        <f>IF(N277="základní",J277,0)</f>
        <v>0</v>
      </c>
      <c r="BF277" s="214">
        <f>IF(N277="snížená",J277,0)</f>
        <v>0</v>
      </c>
      <c r="BG277" s="214">
        <f>IF(N277="zákl. přenesená",J277,0)</f>
        <v>0</v>
      </c>
      <c r="BH277" s="214">
        <f>IF(N277="sníž. přenesená",J277,0)</f>
        <v>0</v>
      </c>
      <c r="BI277" s="214">
        <f>IF(N277="nulová",J277,0)</f>
        <v>0</v>
      </c>
      <c r="BJ277" s="15" t="s">
        <v>78</v>
      </c>
      <c r="BK277" s="214">
        <f>ROUND(I277*H277,2)</f>
        <v>0</v>
      </c>
      <c r="BL277" s="15" t="s">
        <v>165</v>
      </c>
      <c r="BM277" s="15" t="s">
        <v>576</v>
      </c>
    </row>
    <row r="278" s="1" customFormat="1" ht="16.5" customHeight="1">
      <c r="B278" s="36"/>
      <c r="C278" s="203" t="s">
        <v>577</v>
      </c>
      <c r="D278" s="203" t="s">
        <v>160</v>
      </c>
      <c r="E278" s="204" t="s">
        <v>578</v>
      </c>
      <c r="F278" s="205" t="s">
        <v>579</v>
      </c>
      <c r="G278" s="206" t="s">
        <v>171</v>
      </c>
      <c r="H278" s="207">
        <v>777.48900000000003</v>
      </c>
      <c r="I278" s="208"/>
      <c r="J278" s="209">
        <f>ROUND(I278*H278,2)</f>
        <v>0</v>
      </c>
      <c r="K278" s="205" t="s">
        <v>19</v>
      </c>
      <c r="L278" s="41"/>
      <c r="M278" s="210" t="s">
        <v>19</v>
      </c>
      <c r="N278" s="211" t="s">
        <v>41</v>
      </c>
      <c r="O278" s="77"/>
      <c r="P278" s="212">
        <f>O278*H278</f>
        <v>0</v>
      </c>
      <c r="Q278" s="212">
        <v>0</v>
      </c>
      <c r="R278" s="212">
        <f>Q278*H278</f>
        <v>0</v>
      </c>
      <c r="S278" s="212">
        <v>0</v>
      </c>
      <c r="T278" s="213">
        <f>S278*H278</f>
        <v>0</v>
      </c>
      <c r="AR278" s="15" t="s">
        <v>165</v>
      </c>
      <c r="AT278" s="15" t="s">
        <v>160</v>
      </c>
      <c r="AU278" s="15" t="s">
        <v>174</v>
      </c>
      <c r="AY278" s="15" t="s">
        <v>158</v>
      </c>
      <c r="BE278" s="214">
        <f>IF(N278="základní",J278,0)</f>
        <v>0</v>
      </c>
      <c r="BF278" s="214">
        <f>IF(N278="snížená",J278,0)</f>
        <v>0</v>
      </c>
      <c r="BG278" s="214">
        <f>IF(N278="zákl. přenesená",J278,0)</f>
        <v>0</v>
      </c>
      <c r="BH278" s="214">
        <f>IF(N278="sníž. přenesená",J278,0)</f>
        <v>0</v>
      </c>
      <c r="BI278" s="214">
        <f>IF(N278="nulová",J278,0)</f>
        <v>0</v>
      </c>
      <c r="BJ278" s="15" t="s">
        <v>78</v>
      </c>
      <c r="BK278" s="214">
        <f>ROUND(I278*H278,2)</f>
        <v>0</v>
      </c>
      <c r="BL278" s="15" t="s">
        <v>165</v>
      </c>
      <c r="BM278" s="15" t="s">
        <v>580</v>
      </c>
    </row>
    <row r="279" s="11" customFormat="1">
      <c r="B279" s="215"/>
      <c r="C279" s="216"/>
      <c r="D279" s="217" t="s">
        <v>167</v>
      </c>
      <c r="E279" s="218" t="s">
        <v>19</v>
      </c>
      <c r="F279" s="219" t="s">
        <v>581</v>
      </c>
      <c r="G279" s="216"/>
      <c r="H279" s="220">
        <v>936</v>
      </c>
      <c r="I279" s="221"/>
      <c r="J279" s="216"/>
      <c r="K279" s="216"/>
      <c r="L279" s="222"/>
      <c r="M279" s="223"/>
      <c r="N279" s="224"/>
      <c r="O279" s="224"/>
      <c r="P279" s="224"/>
      <c r="Q279" s="224"/>
      <c r="R279" s="224"/>
      <c r="S279" s="224"/>
      <c r="T279" s="225"/>
      <c r="AT279" s="226" t="s">
        <v>167</v>
      </c>
      <c r="AU279" s="226" t="s">
        <v>174</v>
      </c>
      <c r="AV279" s="11" t="s">
        <v>80</v>
      </c>
      <c r="AW279" s="11" t="s">
        <v>31</v>
      </c>
      <c r="AX279" s="11" t="s">
        <v>70</v>
      </c>
      <c r="AY279" s="226" t="s">
        <v>158</v>
      </c>
    </row>
    <row r="280" s="11" customFormat="1">
      <c r="B280" s="215"/>
      <c r="C280" s="216"/>
      <c r="D280" s="217" t="s">
        <v>167</v>
      </c>
      <c r="E280" s="218" t="s">
        <v>19</v>
      </c>
      <c r="F280" s="219" t="s">
        <v>582</v>
      </c>
      <c r="G280" s="216"/>
      <c r="H280" s="220">
        <v>-158.511</v>
      </c>
      <c r="I280" s="221"/>
      <c r="J280" s="216"/>
      <c r="K280" s="216"/>
      <c r="L280" s="222"/>
      <c r="M280" s="223"/>
      <c r="N280" s="224"/>
      <c r="O280" s="224"/>
      <c r="P280" s="224"/>
      <c r="Q280" s="224"/>
      <c r="R280" s="224"/>
      <c r="S280" s="224"/>
      <c r="T280" s="225"/>
      <c r="AT280" s="226" t="s">
        <v>167</v>
      </c>
      <c r="AU280" s="226" t="s">
        <v>174</v>
      </c>
      <c r="AV280" s="11" t="s">
        <v>80</v>
      </c>
      <c r="AW280" s="11" t="s">
        <v>31</v>
      </c>
      <c r="AX280" s="11" t="s">
        <v>70</v>
      </c>
      <c r="AY280" s="226" t="s">
        <v>158</v>
      </c>
    </row>
    <row r="281" s="12" customFormat="1">
      <c r="B281" s="239"/>
      <c r="C281" s="240"/>
      <c r="D281" s="217" t="s">
        <v>167</v>
      </c>
      <c r="E281" s="241" t="s">
        <v>19</v>
      </c>
      <c r="F281" s="242" t="s">
        <v>426</v>
      </c>
      <c r="G281" s="240"/>
      <c r="H281" s="243">
        <v>777.48900000000003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AT281" s="249" t="s">
        <v>167</v>
      </c>
      <c r="AU281" s="249" t="s">
        <v>174</v>
      </c>
      <c r="AV281" s="12" t="s">
        <v>165</v>
      </c>
      <c r="AW281" s="12" t="s">
        <v>31</v>
      </c>
      <c r="AX281" s="12" t="s">
        <v>78</v>
      </c>
      <c r="AY281" s="249" t="s">
        <v>158</v>
      </c>
    </row>
    <row r="282" s="1" customFormat="1" ht="16.5" customHeight="1">
      <c r="B282" s="36"/>
      <c r="C282" s="203" t="s">
        <v>583</v>
      </c>
      <c r="D282" s="203" t="s">
        <v>160</v>
      </c>
      <c r="E282" s="204" t="s">
        <v>584</v>
      </c>
      <c r="F282" s="205" t="s">
        <v>585</v>
      </c>
      <c r="G282" s="206" t="s">
        <v>171</v>
      </c>
      <c r="H282" s="207">
        <v>77.640000000000001</v>
      </c>
      <c r="I282" s="208"/>
      <c r="J282" s="209">
        <f>ROUND(I282*H282,2)</f>
        <v>0</v>
      </c>
      <c r="K282" s="205" t="s">
        <v>19</v>
      </c>
      <c r="L282" s="41"/>
      <c r="M282" s="210" t="s">
        <v>19</v>
      </c>
      <c r="N282" s="211" t="s">
        <v>41</v>
      </c>
      <c r="O282" s="77"/>
      <c r="P282" s="212">
        <f>O282*H282</f>
        <v>0</v>
      </c>
      <c r="Q282" s="212">
        <v>0</v>
      </c>
      <c r="R282" s="212">
        <f>Q282*H282</f>
        <v>0</v>
      </c>
      <c r="S282" s="212">
        <v>0</v>
      </c>
      <c r="T282" s="213">
        <f>S282*H282</f>
        <v>0</v>
      </c>
      <c r="AR282" s="15" t="s">
        <v>165</v>
      </c>
      <c r="AT282" s="15" t="s">
        <v>160</v>
      </c>
      <c r="AU282" s="15" t="s">
        <v>174</v>
      </c>
      <c r="AY282" s="15" t="s">
        <v>158</v>
      </c>
      <c r="BE282" s="214">
        <f>IF(N282="základní",J282,0)</f>
        <v>0</v>
      </c>
      <c r="BF282" s="214">
        <f>IF(N282="snížená",J282,0)</f>
        <v>0</v>
      </c>
      <c r="BG282" s="214">
        <f>IF(N282="zákl. přenesená",J282,0)</f>
        <v>0</v>
      </c>
      <c r="BH282" s="214">
        <f>IF(N282="sníž. přenesená",J282,0)</f>
        <v>0</v>
      </c>
      <c r="BI282" s="214">
        <f>IF(N282="nulová",J282,0)</f>
        <v>0</v>
      </c>
      <c r="BJ282" s="15" t="s">
        <v>78</v>
      </c>
      <c r="BK282" s="214">
        <f>ROUND(I282*H282,2)</f>
        <v>0</v>
      </c>
      <c r="BL282" s="15" t="s">
        <v>165</v>
      </c>
      <c r="BM282" s="15" t="s">
        <v>586</v>
      </c>
    </row>
    <row r="283" s="11" customFormat="1">
      <c r="B283" s="215"/>
      <c r="C283" s="216"/>
      <c r="D283" s="217" t="s">
        <v>167</v>
      </c>
      <c r="E283" s="218" t="s">
        <v>19</v>
      </c>
      <c r="F283" s="219" t="s">
        <v>587</v>
      </c>
      <c r="G283" s="216"/>
      <c r="H283" s="220">
        <v>77.640000000000001</v>
      </c>
      <c r="I283" s="221"/>
      <c r="J283" s="216"/>
      <c r="K283" s="216"/>
      <c r="L283" s="222"/>
      <c r="M283" s="223"/>
      <c r="N283" s="224"/>
      <c r="O283" s="224"/>
      <c r="P283" s="224"/>
      <c r="Q283" s="224"/>
      <c r="R283" s="224"/>
      <c r="S283" s="224"/>
      <c r="T283" s="225"/>
      <c r="AT283" s="226" t="s">
        <v>167</v>
      </c>
      <c r="AU283" s="226" t="s">
        <v>174</v>
      </c>
      <c r="AV283" s="11" t="s">
        <v>80</v>
      </c>
      <c r="AW283" s="11" t="s">
        <v>31</v>
      </c>
      <c r="AX283" s="11" t="s">
        <v>78</v>
      </c>
      <c r="AY283" s="226" t="s">
        <v>158</v>
      </c>
    </row>
    <row r="284" s="1" customFormat="1" ht="16.5" customHeight="1">
      <c r="B284" s="36"/>
      <c r="C284" s="203" t="s">
        <v>588</v>
      </c>
      <c r="D284" s="203" t="s">
        <v>160</v>
      </c>
      <c r="E284" s="204" t="s">
        <v>589</v>
      </c>
      <c r="F284" s="205" t="s">
        <v>590</v>
      </c>
      <c r="G284" s="206" t="s">
        <v>171</v>
      </c>
      <c r="H284" s="207">
        <v>148.81</v>
      </c>
      <c r="I284" s="208"/>
      <c r="J284" s="209">
        <f>ROUND(I284*H284,2)</f>
        <v>0</v>
      </c>
      <c r="K284" s="205" t="s">
        <v>19</v>
      </c>
      <c r="L284" s="41"/>
      <c r="M284" s="210" t="s">
        <v>19</v>
      </c>
      <c r="N284" s="211" t="s">
        <v>41</v>
      </c>
      <c r="O284" s="77"/>
      <c r="P284" s="212">
        <f>O284*H284</f>
        <v>0</v>
      </c>
      <c r="Q284" s="212">
        <v>0</v>
      </c>
      <c r="R284" s="212">
        <f>Q284*H284</f>
        <v>0</v>
      </c>
      <c r="S284" s="212">
        <v>0</v>
      </c>
      <c r="T284" s="213">
        <f>S284*H284</f>
        <v>0</v>
      </c>
      <c r="AR284" s="15" t="s">
        <v>165</v>
      </c>
      <c r="AT284" s="15" t="s">
        <v>160</v>
      </c>
      <c r="AU284" s="15" t="s">
        <v>174</v>
      </c>
      <c r="AY284" s="15" t="s">
        <v>158</v>
      </c>
      <c r="BE284" s="214">
        <f>IF(N284="základní",J284,0)</f>
        <v>0</v>
      </c>
      <c r="BF284" s="214">
        <f>IF(N284="snížená",J284,0)</f>
        <v>0</v>
      </c>
      <c r="BG284" s="214">
        <f>IF(N284="zákl. přenesená",J284,0)</f>
        <v>0</v>
      </c>
      <c r="BH284" s="214">
        <f>IF(N284="sníž. přenesená",J284,0)</f>
        <v>0</v>
      </c>
      <c r="BI284" s="214">
        <f>IF(N284="nulová",J284,0)</f>
        <v>0</v>
      </c>
      <c r="BJ284" s="15" t="s">
        <v>78</v>
      </c>
      <c r="BK284" s="214">
        <f>ROUND(I284*H284,2)</f>
        <v>0</v>
      </c>
      <c r="BL284" s="15" t="s">
        <v>165</v>
      </c>
      <c r="BM284" s="15" t="s">
        <v>591</v>
      </c>
    </row>
    <row r="285" s="11" customFormat="1">
      <c r="B285" s="215"/>
      <c r="C285" s="216"/>
      <c r="D285" s="217" t="s">
        <v>167</v>
      </c>
      <c r="E285" s="218" t="s">
        <v>19</v>
      </c>
      <c r="F285" s="219" t="s">
        <v>592</v>
      </c>
      <c r="G285" s="216"/>
      <c r="H285" s="220">
        <v>148.81</v>
      </c>
      <c r="I285" s="221"/>
      <c r="J285" s="216"/>
      <c r="K285" s="216"/>
      <c r="L285" s="222"/>
      <c r="M285" s="223"/>
      <c r="N285" s="224"/>
      <c r="O285" s="224"/>
      <c r="P285" s="224"/>
      <c r="Q285" s="224"/>
      <c r="R285" s="224"/>
      <c r="S285" s="224"/>
      <c r="T285" s="225"/>
      <c r="AT285" s="226" t="s">
        <v>167</v>
      </c>
      <c r="AU285" s="226" t="s">
        <v>174</v>
      </c>
      <c r="AV285" s="11" t="s">
        <v>80</v>
      </c>
      <c r="AW285" s="11" t="s">
        <v>31</v>
      </c>
      <c r="AX285" s="11" t="s">
        <v>78</v>
      </c>
      <c r="AY285" s="226" t="s">
        <v>158</v>
      </c>
    </row>
    <row r="286" s="1" customFormat="1" ht="16.5" customHeight="1">
      <c r="B286" s="36"/>
      <c r="C286" s="203" t="s">
        <v>593</v>
      </c>
      <c r="D286" s="203" t="s">
        <v>160</v>
      </c>
      <c r="E286" s="204" t="s">
        <v>594</v>
      </c>
      <c r="F286" s="205" t="s">
        <v>595</v>
      </c>
      <c r="G286" s="206" t="s">
        <v>171</v>
      </c>
      <c r="H286" s="207">
        <v>148.81</v>
      </c>
      <c r="I286" s="208"/>
      <c r="J286" s="209">
        <f>ROUND(I286*H286,2)</f>
        <v>0</v>
      </c>
      <c r="K286" s="205" t="s">
        <v>19</v>
      </c>
      <c r="L286" s="41"/>
      <c r="M286" s="210" t="s">
        <v>19</v>
      </c>
      <c r="N286" s="211" t="s">
        <v>41</v>
      </c>
      <c r="O286" s="77"/>
      <c r="P286" s="212">
        <f>O286*H286</f>
        <v>0</v>
      </c>
      <c r="Q286" s="212">
        <v>0</v>
      </c>
      <c r="R286" s="212">
        <f>Q286*H286</f>
        <v>0</v>
      </c>
      <c r="S286" s="212">
        <v>0</v>
      </c>
      <c r="T286" s="213">
        <f>S286*H286</f>
        <v>0</v>
      </c>
      <c r="AR286" s="15" t="s">
        <v>165</v>
      </c>
      <c r="AT286" s="15" t="s">
        <v>160</v>
      </c>
      <c r="AU286" s="15" t="s">
        <v>174</v>
      </c>
      <c r="AY286" s="15" t="s">
        <v>158</v>
      </c>
      <c r="BE286" s="214">
        <f>IF(N286="základní",J286,0)</f>
        <v>0</v>
      </c>
      <c r="BF286" s="214">
        <f>IF(N286="snížená",J286,0)</f>
        <v>0</v>
      </c>
      <c r="BG286" s="214">
        <f>IF(N286="zákl. přenesená",J286,0)</f>
        <v>0</v>
      </c>
      <c r="BH286" s="214">
        <f>IF(N286="sníž. přenesená",J286,0)</f>
        <v>0</v>
      </c>
      <c r="BI286" s="214">
        <f>IF(N286="nulová",J286,0)</f>
        <v>0</v>
      </c>
      <c r="BJ286" s="15" t="s">
        <v>78</v>
      </c>
      <c r="BK286" s="214">
        <f>ROUND(I286*H286,2)</f>
        <v>0</v>
      </c>
      <c r="BL286" s="15" t="s">
        <v>165</v>
      </c>
      <c r="BM286" s="15" t="s">
        <v>596</v>
      </c>
    </row>
    <row r="287" s="1" customFormat="1" ht="16.5" customHeight="1">
      <c r="B287" s="36"/>
      <c r="C287" s="203" t="s">
        <v>597</v>
      </c>
      <c r="D287" s="203" t="s">
        <v>160</v>
      </c>
      <c r="E287" s="204" t="s">
        <v>598</v>
      </c>
      <c r="F287" s="205" t="s">
        <v>599</v>
      </c>
      <c r="G287" s="206" t="s">
        <v>171</v>
      </c>
      <c r="H287" s="207">
        <v>777.48900000000003</v>
      </c>
      <c r="I287" s="208"/>
      <c r="J287" s="209">
        <f>ROUND(I287*H287,2)</f>
        <v>0</v>
      </c>
      <c r="K287" s="205" t="s">
        <v>19</v>
      </c>
      <c r="L287" s="41"/>
      <c r="M287" s="210" t="s">
        <v>19</v>
      </c>
      <c r="N287" s="211" t="s">
        <v>41</v>
      </c>
      <c r="O287" s="77"/>
      <c r="P287" s="212">
        <f>O287*H287</f>
        <v>0</v>
      </c>
      <c r="Q287" s="212">
        <v>0</v>
      </c>
      <c r="R287" s="212">
        <f>Q287*H287</f>
        <v>0</v>
      </c>
      <c r="S287" s="212">
        <v>0</v>
      </c>
      <c r="T287" s="213">
        <f>S287*H287</f>
        <v>0</v>
      </c>
      <c r="AR287" s="15" t="s">
        <v>165</v>
      </c>
      <c r="AT287" s="15" t="s">
        <v>160</v>
      </c>
      <c r="AU287" s="15" t="s">
        <v>174</v>
      </c>
      <c r="AY287" s="15" t="s">
        <v>158</v>
      </c>
      <c r="BE287" s="214">
        <f>IF(N287="základní",J287,0)</f>
        <v>0</v>
      </c>
      <c r="BF287" s="214">
        <f>IF(N287="snížená",J287,0)</f>
        <v>0</v>
      </c>
      <c r="BG287" s="214">
        <f>IF(N287="zákl. přenesená",J287,0)</f>
        <v>0</v>
      </c>
      <c r="BH287" s="214">
        <f>IF(N287="sníž. přenesená",J287,0)</f>
        <v>0</v>
      </c>
      <c r="BI287" s="214">
        <f>IF(N287="nulová",J287,0)</f>
        <v>0</v>
      </c>
      <c r="BJ287" s="15" t="s">
        <v>78</v>
      </c>
      <c r="BK287" s="214">
        <f>ROUND(I287*H287,2)</f>
        <v>0</v>
      </c>
      <c r="BL287" s="15" t="s">
        <v>165</v>
      </c>
      <c r="BM287" s="15" t="s">
        <v>600</v>
      </c>
    </row>
    <row r="288" s="1" customFormat="1" ht="16.5" customHeight="1">
      <c r="B288" s="36"/>
      <c r="C288" s="203" t="s">
        <v>601</v>
      </c>
      <c r="D288" s="203" t="s">
        <v>160</v>
      </c>
      <c r="E288" s="204" t="s">
        <v>602</v>
      </c>
      <c r="F288" s="205" t="s">
        <v>603</v>
      </c>
      <c r="G288" s="206" t="s">
        <v>171</v>
      </c>
      <c r="H288" s="207">
        <v>777.48900000000003</v>
      </c>
      <c r="I288" s="208"/>
      <c r="J288" s="209">
        <f>ROUND(I288*H288,2)</f>
        <v>0</v>
      </c>
      <c r="K288" s="205" t="s">
        <v>19</v>
      </c>
      <c r="L288" s="41"/>
      <c r="M288" s="210" t="s">
        <v>19</v>
      </c>
      <c r="N288" s="211" t="s">
        <v>41</v>
      </c>
      <c r="O288" s="77"/>
      <c r="P288" s="212">
        <f>O288*H288</f>
        <v>0</v>
      </c>
      <c r="Q288" s="212">
        <v>0</v>
      </c>
      <c r="R288" s="212">
        <f>Q288*H288</f>
        <v>0</v>
      </c>
      <c r="S288" s="212">
        <v>0</v>
      </c>
      <c r="T288" s="213">
        <f>S288*H288</f>
        <v>0</v>
      </c>
      <c r="AR288" s="15" t="s">
        <v>165</v>
      </c>
      <c r="AT288" s="15" t="s">
        <v>160</v>
      </c>
      <c r="AU288" s="15" t="s">
        <v>174</v>
      </c>
      <c r="AY288" s="15" t="s">
        <v>158</v>
      </c>
      <c r="BE288" s="214">
        <f>IF(N288="základní",J288,0)</f>
        <v>0</v>
      </c>
      <c r="BF288" s="214">
        <f>IF(N288="snížená",J288,0)</f>
        <v>0</v>
      </c>
      <c r="BG288" s="214">
        <f>IF(N288="zákl. přenesená",J288,0)</f>
        <v>0</v>
      </c>
      <c r="BH288" s="214">
        <f>IF(N288="sníž. přenesená",J288,0)</f>
        <v>0</v>
      </c>
      <c r="BI288" s="214">
        <f>IF(N288="nulová",J288,0)</f>
        <v>0</v>
      </c>
      <c r="BJ288" s="15" t="s">
        <v>78</v>
      </c>
      <c r="BK288" s="214">
        <f>ROUND(I288*H288,2)</f>
        <v>0</v>
      </c>
      <c r="BL288" s="15" t="s">
        <v>165</v>
      </c>
      <c r="BM288" s="15" t="s">
        <v>604</v>
      </c>
    </row>
    <row r="289" s="1" customFormat="1" ht="16.5" customHeight="1">
      <c r="B289" s="36"/>
      <c r="C289" s="203" t="s">
        <v>605</v>
      </c>
      <c r="D289" s="203" t="s">
        <v>160</v>
      </c>
      <c r="E289" s="204" t="s">
        <v>606</v>
      </c>
      <c r="F289" s="205" t="s">
        <v>607</v>
      </c>
      <c r="G289" s="206" t="s">
        <v>171</v>
      </c>
      <c r="H289" s="207">
        <v>777.48900000000003</v>
      </c>
      <c r="I289" s="208"/>
      <c r="J289" s="209">
        <f>ROUND(I289*H289,2)</f>
        <v>0</v>
      </c>
      <c r="K289" s="205" t="s">
        <v>19</v>
      </c>
      <c r="L289" s="41"/>
      <c r="M289" s="210" t="s">
        <v>19</v>
      </c>
      <c r="N289" s="211" t="s">
        <v>41</v>
      </c>
      <c r="O289" s="77"/>
      <c r="P289" s="212">
        <f>O289*H289</f>
        <v>0</v>
      </c>
      <c r="Q289" s="212">
        <v>0</v>
      </c>
      <c r="R289" s="212">
        <f>Q289*H289</f>
        <v>0</v>
      </c>
      <c r="S289" s="212">
        <v>0</v>
      </c>
      <c r="T289" s="213">
        <f>S289*H289</f>
        <v>0</v>
      </c>
      <c r="AR289" s="15" t="s">
        <v>165</v>
      </c>
      <c r="AT289" s="15" t="s">
        <v>160</v>
      </c>
      <c r="AU289" s="15" t="s">
        <v>174</v>
      </c>
      <c r="AY289" s="15" t="s">
        <v>158</v>
      </c>
      <c r="BE289" s="214">
        <f>IF(N289="základní",J289,0)</f>
        <v>0</v>
      </c>
      <c r="BF289" s="214">
        <f>IF(N289="snížená",J289,0)</f>
        <v>0</v>
      </c>
      <c r="BG289" s="214">
        <f>IF(N289="zákl. přenesená",J289,0)</f>
        <v>0</v>
      </c>
      <c r="BH289" s="214">
        <f>IF(N289="sníž. přenesená",J289,0)</f>
        <v>0</v>
      </c>
      <c r="BI289" s="214">
        <f>IF(N289="nulová",J289,0)</f>
        <v>0</v>
      </c>
      <c r="BJ289" s="15" t="s">
        <v>78</v>
      </c>
      <c r="BK289" s="214">
        <f>ROUND(I289*H289,2)</f>
        <v>0</v>
      </c>
      <c r="BL289" s="15" t="s">
        <v>165</v>
      </c>
      <c r="BM289" s="15" t="s">
        <v>608</v>
      </c>
    </row>
    <row r="290" s="1" customFormat="1" ht="16.5" customHeight="1">
      <c r="B290" s="36"/>
      <c r="C290" s="203" t="s">
        <v>609</v>
      </c>
      <c r="D290" s="203" t="s">
        <v>160</v>
      </c>
      <c r="E290" s="204" t="s">
        <v>610</v>
      </c>
      <c r="F290" s="205" t="s">
        <v>611</v>
      </c>
      <c r="G290" s="206" t="s">
        <v>171</v>
      </c>
      <c r="H290" s="207">
        <v>91.5</v>
      </c>
      <c r="I290" s="208"/>
      <c r="J290" s="209">
        <f>ROUND(I290*H290,2)</f>
        <v>0</v>
      </c>
      <c r="K290" s="205" t="s">
        <v>19</v>
      </c>
      <c r="L290" s="41"/>
      <c r="M290" s="210" t="s">
        <v>19</v>
      </c>
      <c r="N290" s="211" t="s">
        <v>41</v>
      </c>
      <c r="O290" s="77"/>
      <c r="P290" s="212">
        <f>O290*H290</f>
        <v>0</v>
      </c>
      <c r="Q290" s="212">
        <v>0</v>
      </c>
      <c r="R290" s="212">
        <f>Q290*H290</f>
        <v>0</v>
      </c>
      <c r="S290" s="212">
        <v>0</v>
      </c>
      <c r="T290" s="213">
        <f>S290*H290</f>
        <v>0</v>
      </c>
      <c r="AR290" s="15" t="s">
        <v>165</v>
      </c>
      <c r="AT290" s="15" t="s">
        <v>160</v>
      </c>
      <c r="AU290" s="15" t="s">
        <v>174</v>
      </c>
      <c r="AY290" s="15" t="s">
        <v>158</v>
      </c>
      <c r="BE290" s="214">
        <f>IF(N290="základní",J290,0)</f>
        <v>0</v>
      </c>
      <c r="BF290" s="214">
        <f>IF(N290="snížená",J290,0)</f>
        <v>0</v>
      </c>
      <c r="BG290" s="214">
        <f>IF(N290="zákl. přenesená",J290,0)</f>
        <v>0</v>
      </c>
      <c r="BH290" s="214">
        <f>IF(N290="sníž. přenesená",J290,0)</f>
        <v>0</v>
      </c>
      <c r="BI290" s="214">
        <f>IF(N290="nulová",J290,0)</f>
        <v>0</v>
      </c>
      <c r="BJ290" s="15" t="s">
        <v>78</v>
      </c>
      <c r="BK290" s="214">
        <f>ROUND(I290*H290,2)</f>
        <v>0</v>
      </c>
      <c r="BL290" s="15" t="s">
        <v>165</v>
      </c>
      <c r="BM290" s="15" t="s">
        <v>612</v>
      </c>
    </row>
    <row r="291" s="1" customFormat="1">
      <c r="B291" s="36"/>
      <c r="C291" s="37"/>
      <c r="D291" s="217" t="s">
        <v>386</v>
      </c>
      <c r="E291" s="37"/>
      <c r="F291" s="237" t="s">
        <v>613</v>
      </c>
      <c r="G291" s="37"/>
      <c r="H291" s="37"/>
      <c r="I291" s="128"/>
      <c r="J291" s="37"/>
      <c r="K291" s="37"/>
      <c r="L291" s="41"/>
      <c r="M291" s="238"/>
      <c r="N291" s="77"/>
      <c r="O291" s="77"/>
      <c r="P291" s="77"/>
      <c r="Q291" s="77"/>
      <c r="R291" s="77"/>
      <c r="S291" s="77"/>
      <c r="T291" s="78"/>
      <c r="AT291" s="15" t="s">
        <v>386</v>
      </c>
      <c r="AU291" s="15" t="s">
        <v>174</v>
      </c>
    </row>
    <row r="292" s="1" customFormat="1" ht="16.5" customHeight="1">
      <c r="B292" s="36"/>
      <c r="C292" s="203" t="s">
        <v>614</v>
      </c>
      <c r="D292" s="203" t="s">
        <v>160</v>
      </c>
      <c r="E292" s="204" t="s">
        <v>615</v>
      </c>
      <c r="F292" s="205" t="s">
        <v>616</v>
      </c>
      <c r="G292" s="206" t="s">
        <v>171</v>
      </c>
      <c r="H292" s="207">
        <v>91.5</v>
      </c>
      <c r="I292" s="208"/>
      <c r="J292" s="209">
        <f>ROUND(I292*H292,2)</f>
        <v>0</v>
      </c>
      <c r="K292" s="205" t="s">
        <v>19</v>
      </c>
      <c r="L292" s="41"/>
      <c r="M292" s="210" t="s">
        <v>19</v>
      </c>
      <c r="N292" s="211" t="s">
        <v>41</v>
      </c>
      <c r="O292" s="77"/>
      <c r="P292" s="212">
        <f>O292*H292</f>
        <v>0</v>
      </c>
      <c r="Q292" s="212">
        <v>0</v>
      </c>
      <c r="R292" s="212">
        <f>Q292*H292</f>
        <v>0</v>
      </c>
      <c r="S292" s="212">
        <v>0</v>
      </c>
      <c r="T292" s="213">
        <f>S292*H292</f>
        <v>0</v>
      </c>
      <c r="AR292" s="15" t="s">
        <v>165</v>
      </c>
      <c r="AT292" s="15" t="s">
        <v>160</v>
      </c>
      <c r="AU292" s="15" t="s">
        <v>174</v>
      </c>
      <c r="AY292" s="15" t="s">
        <v>158</v>
      </c>
      <c r="BE292" s="214">
        <f>IF(N292="základní",J292,0)</f>
        <v>0</v>
      </c>
      <c r="BF292" s="214">
        <f>IF(N292="snížená",J292,0)</f>
        <v>0</v>
      </c>
      <c r="BG292" s="214">
        <f>IF(N292="zákl. přenesená",J292,0)</f>
        <v>0</v>
      </c>
      <c r="BH292" s="214">
        <f>IF(N292="sníž. přenesená",J292,0)</f>
        <v>0</v>
      </c>
      <c r="BI292" s="214">
        <f>IF(N292="nulová",J292,0)</f>
        <v>0</v>
      </c>
      <c r="BJ292" s="15" t="s">
        <v>78</v>
      </c>
      <c r="BK292" s="214">
        <f>ROUND(I292*H292,2)</f>
        <v>0</v>
      </c>
      <c r="BL292" s="15" t="s">
        <v>165</v>
      </c>
      <c r="BM292" s="15" t="s">
        <v>617</v>
      </c>
    </row>
    <row r="293" s="1" customFormat="1">
      <c r="B293" s="36"/>
      <c r="C293" s="37"/>
      <c r="D293" s="217" t="s">
        <v>386</v>
      </c>
      <c r="E293" s="37"/>
      <c r="F293" s="237" t="s">
        <v>618</v>
      </c>
      <c r="G293" s="37"/>
      <c r="H293" s="37"/>
      <c r="I293" s="128"/>
      <c r="J293" s="37"/>
      <c r="K293" s="37"/>
      <c r="L293" s="41"/>
      <c r="M293" s="238"/>
      <c r="N293" s="77"/>
      <c r="O293" s="77"/>
      <c r="P293" s="77"/>
      <c r="Q293" s="77"/>
      <c r="R293" s="77"/>
      <c r="S293" s="77"/>
      <c r="T293" s="78"/>
      <c r="AT293" s="15" t="s">
        <v>386</v>
      </c>
      <c r="AU293" s="15" t="s">
        <v>174</v>
      </c>
    </row>
    <row r="294" s="11" customFormat="1">
      <c r="B294" s="215"/>
      <c r="C294" s="216"/>
      <c r="D294" s="217" t="s">
        <v>167</v>
      </c>
      <c r="E294" s="218" t="s">
        <v>19</v>
      </c>
      <c r="F294" s="219" t="s">
        <v>619</v>
      </c>
      <c r="G294" s="216"/>
      <c r="H294" s="220">
        <v>91.5</v>
      </c>
      <c r="I294" s="221"/>
      <c r="J294" s="216"/>
      <c r="K294" s="216"/>
      <c r="L294" s="222"/>
      <c r="M294" s="223"/>
      <c r="N294" s="224"/>
      <c r="O294" s="224"/>
      <c r="P294" s="224"/>
      <c r="Q294" s="224"/>
      <c r="R294" s="224"/>
      <c r="S294" s="224"/>
      <c r="T294" s="225"/>
      <c r="AT294" s="226" t="s">
        <v>167</v>
      </c>
      <c r="AU294" s="226" t="s">
        <v>174</v>
      </c>
      <c r="AV294" s="11" t="s">
        <v>80</v>
      </c>
      <c r="AW294" s="11" t="s">
        <v>31</v>
      </c>
      <c r="AX294" s="11" t="s">
        <v>78</v>
      </c>
      <c r="AY294" s="226" t="s">
        <v>158</v>
      </c>
    </row>
    <row r="295" s="1" customFormat="1" ht="16.5" customHeight="1">
      <c r="B295" s="36"/>
      <c r="C295" s="203" t="s">
        <v>620</v>
      </c>
      <c r="D295" s="203" t="s">
        <v>160</v>
      </c>
      <c r="E295" s="204" t="s">
        <v>621</v>
      </c>
      <c r="F295" s="205" t="s">
        <v>622</v>
      </c>
      <c r="G295" s="206" t="s">
        <v>171</v>
      </c>
      <c r="H295" s="207">
        <v>17.100000000000001</v>
      </c>
      <c r="I295" s="208"/>
      <c r="J295" s="209">
        <f>ROUND(I295*H295,2)</f>
        <v>0</v>
      </c>
      <c r="K295" s="205" t="s">
        <v>19</v>
      </c>
      <c r="L295" s="41"/>
      <c r="M295" s="210" t="s">
        <v>19</v>
      </c>
      <c r="N295" s="211" t="s">
        <v>41</v>
      </c>
      <c r="O295" s="77"/>
      <c r="P295" s="212">
        <f>O295*H295</f>
        <v>0</v>
      </c>
      <c r="Q295" s="212">
        <v>0</v>
      </c>
      <c r="R295" s="212">
        <f>Q295*H295</f>
        <v>0</v>
      </c>
      <c r="S295" s="212">
        <v>0</v>
      </c>
      <c r="T295" s="213">
        <f>S295*H295</f>
        <v>0</v>
      </c>
      <c r="AR295" s="15" t="s">
        <v>165</v>
      </c>
      <c r="AT295" s="15" t="s">
        <v>160</v>
      </c>
      <c r="AU295" s="15" t="s">
        <v>174</v>
      </c>
      <c r="AY295" s="15" t="s">
        <v>158</v>
      </c>
      <c r="BE295" s="214">
        <f>IF(N295="základní",J295,0)</f>
        <v>0</v>
      </c>
      <c r="BF295" s="214">
        <f>IF(N295="snížená",J295,0)</f>
        <v>0</v>
      </c>
      <c r="BG295" s="214">
        <f>IF(N295="zákl. přenesená",J295,0)</f>
        <v>0</v>
      </c>
      <c r="BH295" s="214">
        <f>IF(N295="sníž. přenesená",J295,0)</f>
        <v>0</v>
      </c>
      <c r="BI295" s="214">
        <f>IF(N295="nulová",J295,0)</f>
        <v>0</v>
      </c>
      <c r="BJ295" s="15" t="s">
        <v>78</v>
      </c>
      <c r="BK295" s="214">
        <f>ROUND(I295*H295,2)</f>
        <v>0</v>
      </c>
      <c r="BL295" s="15" t="s">
        <v>165</v>
      </c>
      <c r="BM295" s="15" t="s">
        <v>623</v>
      </c>
    </row>
    <row r="296" s="1" customFormat="1">
      <c r="B296" s="36"/>
      <c r="C296" s="37"/>
      <c r="D296" s="217" t="s">
        <v>386</v>
      </c>
      <c r="E296" s="37"/>
      <c r="F296" s="237" t="s">
        <v>624</v>
      </c>
      <c r="G296" s="37"/>
      <c r="H296" s="37"/>
      <c r="I296" s="128"/>
      <c r="J296" s="37"/>
      <c r="K296" s="37"/>
      <c r="L296" s="41"/>
      <c r="M296" s="238"/>
      <c r="N296" s="77"/>
      <c r="O296" s="77"/>
      <c r="P296" s="77"/>
      <c r="Q296" s="77"/>
      <c r="R296" s="77"/>
      <c r="S296" s="77"/>
      <c r="T296" s="78"/>
      <c r="AT296" s="15" t="s">
        <v>386</v>
      </c>
      <c r="AU296" s="15" t="s">
        <v>174</v>
      </c>
    </row>
    <row r="297" s="11" customFormat="1">
      <c r="B297" s="215"/>
      <c r="C297" s="216"/>
      <c r="D297" s="217" t="s">
        <v>167</v>
      </c>
      <c r="E297" s="218" t="s">
        <v>19</v>
      </c>
      <c r="F297" s="219" t="s">
        <v>625</v>
      </c>
      <c r="G297" s="216"/>
      <c r="H297" s="220">
        <v>17.100000000000001</v>
      </c>
      <c r="I297" s="221"/>
      <c r="J297" s="216"/>
      <c r="K297" s="216"/>
      <c r="L297" s="222"/>
      <c r="M297" s="223"/>
      <c r="N297" s="224"/>
      <c r="O297" s="224"/>
      <c r="P297" s="224"/>
      <c r="Q297" s="224"/>
      <c r="R297" s="224"/>
      <c r="S297" s="224"/>
      <c r="T297" s="225"/>
      <c r="AT297" s="226" t="s">
        <v>167</v>
      </c>
      <c r="AU297" s="226" t="s">
        <v>174</v>
      </c>
      <c r="AV297" s="11" t="s">
        <v>80</v>
      </c>
      <c r="AW297" s="11" t="s">
        <v>31</v>
      </c>
      <c r="AX297" s="11" t="s">
        <v>78</v>
      </c>
      <c r="AY297" s="226" t="s">
        <v>158</v>
      </c>
    </row>
    <row r="298" s="1" customFormat="1" ht="16.5" customHeight="1">
      <c r="B298" s="36"/>
      <c r="C298" s="203" t="s">
        <v>626</v>
      </c>
      <c r="D298" s="203" t="s">
        <v>160</v>
      </c>
      <c r="E298" s="204" t="s">
        <v>627</v>
      </c>
      <c r="F298" s="205" t="s">
        <v>628</v>
      </c>
      <c r="G298" s="206" t="s">
        <v>171</v>
      </c>
      <c r="H298" s="207">
        <v>74.400000000000006</v>
      </c>
      <c r="I298" s="208"/>
      <c r="J298" s="209">
        <f>ROUND(I298*H298,2)</f>
        <v>0</v>
      </c>
      <c r="K298" s="205" t="s">
        <v>19</v>
      </c>
      <c r="L298" s="41"/>
      <c r="M298" s="210" t="s">
        <v>19</v>
      </c>
      <c r="N298" s="211" t="s">
        <v>41</v>
      </c>
      <c r="O298" s="77"/>
      <c r="P298" s="212">
        <f>O298*H298</f>
        <v>0</v>
      </c>
      <c r="Q298" s="212">
        <v>0</v>
      </c>
      <c r="R298" s="212">
        <f>Q298*H298</f>
        <v>0</v>
      </c>
      <c r="S298" s="212">
        <v>0</v>
      </c>
      <c r="T298" s="213">
        <f>S298*H298</f>
        <v>0</v>
      </c>
      <c r="AR298" s="15" t="s">
        <v>165</v>
      </c>
      <c r="AT298" s="15" t="s">
        <v>160</v>
      </c>
      <c r="AU298" s="15" t="s">
        <v>174</v>
      </c>
      <c r="AY298" s="15" t="s">
        <v>158</v>
      </c>
      <c r="BE298" s="214">
        <f>IF(N298="základní",J298,0)</f>
        <v>0</v>
      </c>
      <c r="BF298" s="214">
        <f>IF(N298="snížená",J298,0)</f>
        <v>0</v>
      </c>
      <c r="BG298" s="214">
        <f>IF(N298="zákl. přenesená",J298,0)</f>
        <v>0</v>
      </c>
      <c r="BH298" s="214">
        <f>IF(N298="sníž. přenesená",J298,0)</f>
        <v>0</v>
      </c>
      <c r="BI298" s="214">
        <f>IF(N298="nulová",J298,0)</f>
        <v>0</v>
      </c>
      <c r="BJ298" s="15" t="s">
        <v>78</v>
      </c>
      <c r="BK298" s="214">
        <f>ROUND(I298*H298,2)</f>
        <v>0</v>
      </c>
      <c r="BL298" s="15" t="s">
        <v>165</v>
      </c>
      <c r="BM298" s="15" t="s">
        <v>629</v>
      </c>
    </row>
    <row r="299" s="1" customFormat="1">
      <c r="B299" s="36"/>
      <c r="C299" s="37"/>
      <c r="D299" s="217" t="s">
        <v>386</v>
      </c>
      <c r="E299" s="37"/>
      <c r="F299" s="237" t="s">
        <v>624</v>
      </c>
      <c r="G299" s="37"/>
      <c r="H299" s="37"/>
      <c r="I299" s="128"/>
      <c r="J299" s="37"/>
      <c r="K299" s="37"/>
      <c r="L299" s="41"/>
      <c r="M299" s="238"/>
      <c r="N299" s="77"/>
      <c r="O299" s="77"/>
      <c r="P299" s="77"/>
      <c r="Q299" s="77"/>
      <c r="R299" s="77"/>
      <c r="S299" s="77"/>
      <c r="T299" s="78"/>
      <c r="AT299" s="15" t="s">
        <v>386</v>
      </c>
      <c r="AU299" s="15" t="s">
        <v>174</v>
      </c>
    </row>
    <row r="300" s="11" customFormat="1">
      <c r="B300" s="215"/>
      <c r="C300" s="216"/>
      <c r="D300" s="217" t="s">
        <v>167</v>
      </c>
      <c r="E300" s="218" t="s">
        <v>19</v>
      </c>
      <c r="F300" s="219" t="s">
        <v>630</v>
      </c>
      <c r="G300" s="216"/>
      <c r="H300" s="220">
        <v>74.400000000000006</v>
      </c>
      <c r="I300" s="221"/>
      <c r="J300" s="216"/>
      <c r="K300" s="216"/>
      <c r="L300" s="222"/>
      <c r="M300" s="223"/>
      <c r="N300" s="224"/>
      <c r="O300" s="224"/>
      <c r="P300" s="224"/>
      <c r="Q300" s="224"/>
      <c r="R300" s="224"/>
      <c r="S300" s="224"/>
      <c r="T300" s="225"/>
      <c r="AT300" s="226" t="s">
        <v>167</v>
      </c>
      <c r="AU300" s="226" t="s">
        <v>174</v>
      </c>
      <c r="AV300" s="11" t="s">
        <v>80</v>
      </c>
      <c r="AW300" s="11" t="s">
        <v>31</v>
      </c>
      <c r="AX300" s="11" t="s">
        <v>78</v>
      </c>
      <c r="AY300" s="226" t="s">
        <v>158</v>
      </c>
    </row>
    <row r="301" s="1" customFormat="1" ht="16.5" customHeight="1">
      <c r="B301" s="36"/>
      <c r="C301" s="203" t="s">
        <v>631</v>
      </c>
      <c r="D301" s="203" t="s">
        <v>160</v>
      </c>
      <c r="E301" s="204" t="s">
        <v>632</v>
      </c>
      <c r="F301" s="205" t="s">
        <v>633</v>
      </c>
      <c r="G301" s="206" t="s">
        <v>171</v>
      </c>
      <c r="H301" s="207">
        <v>11.199999999999999</v>
      </c>
      <c r="I301" s="208"/>
      <c r="J301" s="209">
        <f>ROUND(I301*H301,2)</f>
        <v>0</v>
      </c>
      <c r="K301" s="205" t="s">
        <v>19</v>
      </c>
      <c r="L301" s="41"/>
      <c r="M301" s="210" t="s">
        <v>19</v>
      </c>
      <c r="N301" s="211" t="s">
        <v>41</v>
      </c>
      <c r="O301" s="77"/>
      <c r="P301" s="212">
        <f>O301*H301</f>
        <v>0</v>
      </c>
      <c r="Q301" s="212">
        <v>0</v>
      </c>
      <c r="R301" s="212">
        <f>Q301*H301</f>
        <v>0</v>
      </c>
      <c r="S301" s="212">
        <v>0</v>
      </c>
      <c r="T301" s="213">
        <f>S301*H301</f>
        <v>0</v>
      </c>
      <c r="AR301" s="15" t="s">
        <v>165</v>
      </c>
      <c r="AT301" s="15" t="s">
        <v>160</v>
      </c>
      <c r="AU301" s="15" t="s">
        <v>174</v>
      </c>
      <c r="AY301" s="15" t="s">
        <v>158</v>
      </c>
      <c r="BE301" s="214">
        <f>IF(N301="základní",J301,0)</f>
        <v>0</v>
      </c>
      <c r="BF301" s="214">
        <f>IF(N301="snížená",J301,0)</f>
        <v>0</v>
      </c>
      <c r="BG301" s="214">
        <f>IF(N301="zákl. přenesená",J301,0)</f>
        <v>0</v>
      </c>
      <c r="BH301" s="214">
        <f>IF(N301="sníž. přenesená",J301,0)</f>
        <v>0</v>
      </c>
      <c r="BI301" s="214">
        <f>IF(N301="nulová",J301,0)</f>
        <v>0</v>
      </c>
      <c r="BJ301" s="15" t="s">
        <v>78</v>
      </c>
      <c r="BK301" s="214">
        <f>ROUND(I301*H301,2)</f>
        <v>0</v>
      </c>
      <c r="BL301" s="15" t="s">
        <v>165</v>
      </c>
      <c r="BM301" s="15" t="s">
        <v>634</v>
      </c>
    </row>
    <row r="302" s="11" customFormat="1">
      <c r="B302" s="215"/>
      <c r="C302" s="216"/>
      <c r="D302" s="217" t="s">
        <v>167</v>
      </c>
      <c r="E302" s="218" t="s">
        <v>19</v>
      </c>
      <c r="F302" s="219" t="s">
        <v>635</v>
      </c>
      <c r="G302" s="216"/>
      <c r="H302" s="220">
        <v>11.199999999999999</v>
      </c>
      <c r="I302" s="221"/>
      <c r="J302" s="216"/>
      <c r="K302" s="216"/>
      <c r="L302" s="222"/>
      <c r="M302" s="223"/>
      <c r="N302" s="224"/>
      <c r="O302" s="224"/>
      <c r="P302" s="224"/>
      <c r="Q302" s="224"/>
      <c r="R302" s="224"/>
      <c r="S302" s="224"/>
      <c r="T302" s="225"/>
      <c r="AT302" s="226" t="s">
        <v>167</v>
      </c>
      <c r="AU302" s="226" t="s">
        <v>174</v>
      </c>
      <c r="AV302" s="11" t="s">
        <v>80</v>
      </c>
      <c r="AW302" s="11" t="s">
        <v>31</v>
      </c>
      <c r="AX302" s="11" t="s">
        <v>78</v>
      </c>
      <c r="AY302" s="226" t="s">
        <v>158</v>
      </c>
    </row>
    <row r="303" s="1" customFormat="1" ht="16.5" customHeight="1">
      <c r="B303" s="36"/>
      <c r="C303" s="203" t="s">
        <v>636</v>
      </c>
      <c r="D303" s="203" t="s">
        <v>160</v>
      </c>
      <c r="E303" s="204" t="s">
        <v>637</v>
      </c>
      <c r="F303" s="205" t="s">
        <v>638</v>
      </c>
      <c r="G303" s="206" t="s">
        <v>171</v>
      </c>
      <c r="H303" s="207">
        <v>49.899999999999999</v>
      </c>
      <c r="I303" s="208"/>
      <c r="J303" s="209">
        <f>ROUND(I303*H303,2)</f>
        <v>0</v>
      </c>
      <c r="K303" s="205" t="s">
        <v>19</v>
      </c>
      <c r="L303" s="41"/>
      <c r="M303" s="210" t="s">
        <v>19</v>
      </c>
      <c r="N303" s="211" t="s">
        <v>41</v>
      </c>
      <c r="O303" s="77"/>
      <c r="P303" s="212">
        <f>O303*H303</f>
        <v>0</v>
      </c>
      <c r="Q303" s="212">
        <v>0</v>
      </c>
      <c r="R303" s="212">
        <f>Q303*H303</f>
        <v>0</v>
      </c>
      <c r="S303" s="212">
        <v>0</v>
      </c>
      <c r="T303" s="213">
        <f>S303*H303</f>
        <v>0</v>
      </c>
      <c r="AR303" s="15" t="s">
        <v>165</v>
      </c>
      <c r="AT303" s="15" t="s">
        <v>160</v>
      </c>
      <c r="AU303" s="15" t="s">
        <v>174</v>
      </c>
      <c r="AY303" s="15" t="s">
        <v>158</v>
      </c>
      <c r="BE303" s="214">
        <f>IF(N303="základní",J303,0)</f>
        <v>0</v>
      </c>
      <c r="BF303" s="214">
        <f>IF(N303="snížená",J303,0)</f>
        <v>0</v>
      </c>
      <c r="BG303" s="214">
        <f>IF(N303="zákl. přenesená",J303,0)</f>
        <v>0</v>
      </c>
      <c r="BH303" s="214">
        <f>IF(N303="sníž. přenesená",J303,0)</f>
        <v>0</v>
      </c>
      <c r="BI303" s="214">
        <f>IF(N303="nulová",J303,0)</f>
        <v>0</v>
      </c>
      <c r="BJ303" s="15" t="s">
        <v>78</v>
      </c>
      <c r="BK303" s="214">
        <f>ROUND(I303*H303,2)</f>
        <v>0</v>
      </c>
      <c r="BL303" s="15" t="s">
        <v>165</v>
      </c>
      <c r="BM303" s="15" t="s">
        <v>639</v>
      </c>
    </row>
    <row r="304" s="11" customFormat="1">
      <c r="B304" s="215"/>
      <c r="C304" s="216"/>
      <c r="D304" s="217" t="s">
        <v>167</v>
      </c>
      <c r="E304" s="218" t="s">
        <v>19</v>
      </c>
      <c r="F304" s="219" t="s">
        <v>640</v>
      </c>
      <c r="G304" s="216"/>
      <c r="H304" s="220">
        <v>49.899999999999999</v>
      </c>
      <c r="I304" s="221"/>
      <c r="J304" s="216"/>
      <c r="K304" s="216"/>
      <c r="L304" s="222"/>
      <c r="M304" s="223"/>
      <c r="N304" s="224"/>
      <c r="O304" s="224"/>
      <c r="P304" s="224"/>
      <c r="Q304" s="224"/>
      <c r="R304" s="224"/>
      <c r="S304" s="224"/>
      <c r="T304" s="225"/>
      <c r="AT304" s="226" t="s">
        <v>167</v>
      </c>
      <c r="AU304" s="226" t="s">
        <v>174</v>
      </c>
      <c r="AV304" s="11" t="s">
        <v>80</v>
      </c>
      <c r="AW304" s="11" t="s">
        <v>31</v>
      </c>
      <c r="AX304" s="11" t="s">
        <v>78</v>
      </c>
      <c r="AY304" s="226" t="s">
        <v>158</v>
      </c>
    </row>
    <row r="305" s="1" customFormat="1" ht="16.5" customHeight="1">
      <c r="B305" s="36"/>
      <c r="C305" s="203" t="s">
        <v>641</v>
      </c>
      <c r="D305" s="203" t="s">
        <v>160</v>
      </c>
      <c r="E305" s="204" t="s">
        <v>642</v>
      </c>
      <c r="F305" s="205" t="s">
        <v>643</v>
      </c>
      <c r="G305" s="206" t="s">
        <v>171</v>
      </c>
      <c r="H305" s="207">
        <v>8.5</v>
      </c>
      <c r="I305" s="208"/>
      <c r="J305" s="209">
        <f>ROUND(I305*H305,2)</f>
        <v>0</v>
      </c>
      <c r="K305" s="205" t="s">
        <v>19</v>
      </c>
      <c r="L305" s="41"/>
      <c r="M305" s="210" t="s">
        <v>19</v>
      </c>
      <c r="N305" s="211" t="s">
        <v>41</v>
      </c>
      <c r="O305" s="77"/>
      <c r="P305" s="212">
        <f>O305*H305</f>
        <v>0</v>
      </c>
      <c r="Q305" s="212">
        <v>0</v>
      </c>
      <c r="R305" s="212">
        <f>Q305*H305</f>
        <v>0</v>
      </c>
      <c r="S305" s="212">
        <v>0</v>
      </c>
      <c r="T305" s="213">
        <f>S305*H305</f>
        <v>0</v>
      </c>
      <c r="AR305" s="15" t="s">
        <v>165</v>
      </c>
      <c r="AT305" s="15" t="s">
        <v>160</v>
      </c>
      <c r="AU305" s="15" t="s">
        <v>174</v>
      </c>
      <c r="AY305" s="15" t="s">
        <v>158</v>
      </c>
      <c r="BE305" s="214">
        <f>IF(N305="základní",J305,0)</f>
        <v>0</v>
      </c>
      <c r="BF305" s="214">
        <f>IF(N305="snížená",J305,0)</f>
        <v>0</v>
      </c>
      <c r="BG305" s="214">
        <f>IF(N305="zákl. přenesená",J305,0)</f>
        <v>0</v>
      </c>
      <c r="BH305" s="214">
        <f>IF(N305="sníž. přenesená",J305,0)</f>
        <v>0</v>
      </c>
      <c r="BI305" s="214">
        <f>IF(N305="nulová",J305,0)</f>
        <v>0</v>
      </c>
      <c r="BJ305" s="15" t="s">
        <v>78</v>
      </c>
      <c r="BK305" s="214">
        <f>ROUND(I305*H305,2)</f>
        <v>0</v>
      </c>
      <c r="BL305" s="15" t="s">
        <v>165</v>
      </c>
      <c r="BM305" s="15" t="s">
        <v>644</v>
      </c>
    </row>
    <row r="306" s="11" customFormat="1">
      <c r="B306" s="215"/>
      <c r="C306" s="216"/>
      <c r="D306" s="217" t="s">
        <v>167</v>
      </c>
      <c r="E306" s="218" t="s">
        <v>19</v>
      </c>
      <c r="F306" s="219" t="s">
        <v>645</v>
      </c>
      <c r="G306" s="216"/>
      <c r="H306" s="220">
        <v>8.5</v>
      </c>
      <c r="I306" s="221"/>
      <c r="J306" s="216"/>
      <c r="K306" s="216"/>
      <c r="L306" s="222"/>
      <c r="M306" s="223"/>
      <c r="N306" s="224"/>
      <c r="O306" s="224"/>
      <c r="P306" s="224"/>
      <c r="Q306" s="224"/>
      <c r="R306" s="224"/>
      <c r="S306" s="224"/>
      <c r="T306" s="225"/>
      <c r="AT306" s="226" t="s">
        <v>167</v>
      </c>
      <c r="AU306" s="226" t="s">
        <v>174</v>
      </c>
      <c r="AV306" s="11" t="s">
        <v>80</v>
      </c>
      <c r="AW306" s="11" t="s">
        <v>31</v>
      </c>
      <c r="AX306" s="11" t="s">
        <v>78</v>
      </c>
      <c r="AY306" s="226" t="s">
        <v>158</v>
      </c>
    </row>
    <row r="307" s="1" customFormat="1" ht="16.5" customHeight="1">
      <c r="B307" s="36"/>
      <c r="C307" s="203" t="s">
        <v>646</v>
      </c>
      <c r="D307" s="203" t="s">
        <v>160</v>
      </c>
      <c r="E307" s="204" t="s">
        <v>647</v>
      </c>
      <c r="F307" s="205" t="s">
        <v>648</v>
      </c>
      <c r="G307" s="206" t="s">
        <v>171</v>
      </c>
      <c r="H307" s="207">
        <v>279.08999999999997</v>
      </c>
      <c r="I307" s="208"/>
      <c r="J307" s="209">
        <f>ROUND(I307*H307,2)</f>
        <v>0</v>
      </c>
      <c r="K307" s="205" t="s">
        <v>19</v>
      </c>
      <c r="L307" s="41"/>
      <c r="M307" s="210" t="s">
        <v>19</v>
      </c>
      <c r="N307" s="211" t="s">
        <v>41</v>
      </c>
      <c r="O307" s="77"/>
      <c r="P307" s="212">
        <f>O307*H307</f>
        <v>0</v>
      </c>
      <c r="Q307" s="212">
        <v>0</v>
      </c>
      <c r="R307" s="212">
        <f>Q307*H307</f>
        <v>0</v>
      </c>
      <c r="S307" s="212">
        <v>0</v>
      </c>
      <c r="T307" s="213">
        <f>S307*H307</f>
        <v>0</v>
      </c>
      <c r="AR307" s="15" t="s">
        <v>165</v>
      </c>
      <c r="AT307" s="15" t="s">
        <v>160</v>
      </c>
      <c r="AU307" s="15" t="s">
        <v>174</v>
      </c>
      <c r="AY307" s="15" t="s">
        <v>158</v>
      </c>
      <c r="BE307" s="214">
        <f>IF(N307="základní",J307,0)</f>
        <v>0</v>
      </c>
      <c r="BF307" s="214">
        <f>IF(N307="snížená",J307,0)</f>
        <v>0</v>
      </c>
      <c r="BG307" s="214">
        <f>IF(N307="zákl. přenesená",J307,0)</f>
        <v>0</v>
      </c>
      <c r="BH307" s="214">
        <f>IF(N307="sníž. přenesená",J307,0)</f>
        <v>0</v>
      </c>
      <c r="BI307" s="214">
        <f>IF(N307="nulová",J307,0)</f>
        <v>0</v>
      </c>
      <c r="BJ307" s="15" t="s">
        <v>78</v>
      </c>
      <c r="BK307" s="214">
        <f>ROUND(I307*H307,2)</f>
        <v>0</v>
      </c>
      <c r="BL307" s="15" t="s">
        <v>165</v>
      </c>
      <c r="BM307" s="15" t="s">
        <v>649</v>
      </c>
    </row>
    <row r="308" s="11" customFormat="1">
      <c r="B308" s="215"/>
      <c r="C308" s="216"/>
      <c r="D308" s="217" t="s">
        <v>167</v>
      </c>
      <c r="E308" s="218" t="s">
        <v>19</v>
      </c>
      <c r="F308" s="219" t="s">
        <v>650</v>
      </c>
      <c r="G308" s="216"/>
      <c r="H308" s="220">
        <v>169.99500000000001</v>
      </c>
      <c r="I308" s="221"/>
      <c r="J308" s="216"/>
      <c r="K308" s="216"/>
      <c r="L308" s="222"/>
      <c r="M308" s="223"/>
      <c r="N308" s="224"/>
      <c r="O308" s="224"/>
      <c r="P308" s="224"/>
      <c r="Q308" s="224"/>
      <c r="R308" s="224"/>
      <c r="S308" s="224"/>
      <c r="T308" s="225"/>
      <c r="AT308" s="226" t="s">
        <v>167</v>
      </c>
      <c r="AU308" s="226" t="s">
        <v>174</v>
      </c>
      <c r="AV308" s="11" t="s">
        <v>80</v>
      </c>
      <c r="AW308" s="11" t="s">
        <v>31</v>
      </c>
      <c r="AX308" s="11" t="s">
        <v>70</v>
      </c>
      <c r="AY308" s="226" t="s">
        <v>158</v>
      </c>
    </row>
    <row r="309" s="11" customFormat="1">
      <c r="B309" s="215"/>
      <c r="C309" s="216"/>
      <c r="D309" s="217" t="s">
        <v>167</v>
      </c>
      <c r="E309" s="218" t="s">
        <v>19</v>
      </c>
      <c r="F309" s="219" t="s">
        <v>651</v>
      </c>
      <c r="G309" s="216"/>
      <c r="H309" s="220">
        <v>109.095</v>
      </c>
      <c r="I309" s="221"/>
      <c r="J309" s="216"/>
      <c r="K309" s="216"/>
      <c r="L309" s="222"/>
      <c r="M309" s="223"/>
      <c r="N309" s="224"/>
      <c r="O309" s="224"/>
      <c r="P309" s="224"/>
      <c r="Q309" s="224"/>
      <c r="R309" s="224"/>
      <c r="S309" s="224"/>
      <c r="T309" s="225"/>
      <c r="AT309" s="226" t="s">
        <v>167</v>
      </c>
      <c r="AU309" s="226" t="s">
        <v>174</v>
      </c>
      <c r="AV309" s="11" t="s">
        <v>80</v>
      </c>
      <c r="AW309" s="11" t="s">
        <v>31</v>
      </c>
      <c r="AX309" s="11" t="s">
        <v>70</v>
      </c>
      <c r="AY309" s="226" t="s">
        <v>158</v>
      </c>
    </row>
    <row r="310" s="12" customFormat="1">
      <c r="B310" s="239"/>
      <c r="C310" s="240"/>
      <c r="D310" s="217" t="s">
        <v>167</v>
      </c>
      <c r="E310" s="241" t="s">
        <v>19</v>
      </c>
      <c r="F310" s="242" t="s">
        <v>426</v>
      </c>
      <c r="G310" s="240"/>
      <c r="H310" s="243">
        <v>279.08999999999997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AT310" s="249" t="s">
        <v>167</v>
      </c>
      <c r="AU310" s="249" t="s">
        <v>174</v>
      </c>
      <c r="AV310" s="12" t="s">
        <v>165</v>
      </c>
      <c r="AW310" s="12" t="s">
        <v>31</v>
      </c>
      <c r="AX310" s="12" t="s">
        <v>78</v>
      </c>
      <c r="AY310" s="249" t="s">
        <v>158</v>
      </c>
    </row>
    <row r="311" s="1" customFormat="1" ht="16.5" customHeight="1">
      <c r="B311" s="36"/>
      <c r="C311" s="203" t="s">
        <v>652</v>
      </c>
      <c r="D311" s="203" t="s">
        <v>160</v>
      </c>
      <c r="E311" s="204" t="s">
        <v>653</v>
      </c>
      <c r="F311" s="205" t="s">
        <v>654</v>
      </c>
      <c r="G311" s="206" t="s">
        <v>171</v>
      </c>
      <c r="H311" s="207">
        <v>34.229999999999997</v>
      </c>
      <c r="I311" s="208"/>
      <c r="J311" s="209">
        <f>ROUND(I311*H311,2)</f>
        <v>0</v>
      </c>
      <c r="K311" s="205" t="s">
        <v>19</v>
      </c>
      <c r="L311" s="41"/>
      <c r="M311" s="210" t="s">
        <v>19</v>
      </c>
      <c r="N311" s="211" t="s">
        <v>41</v>
      </c>
      <c r="O311" s="77"/>
      <c r="P311" s="212">
        <f>O311*H311</f>
        <v>0</v>
      </c>
      <c r="Q311" s="212">
        <v>0</v>
      </c>
      <c r="R311" s="212">
        <f>Q311*H311</f>
        <v>0</v>
      </c>
      <c r="S311" s="212">
        <v>0</v>
      </c>
      <c r="T311" s="213">
        <f>S311*H311</f>
        <v>0</v>
      </c>
      <c r="AR311" s="15" t="s">
        <v>165</v>
      </c>
      <c r="AT311" s="15" t="s">
        <v>160</v>
      </c>
      <c r="AU311" s="15" t="s">
        <v>174</v>
      </c>
      <c r="AY311" s="15" t="s">
        <v>158</v>
      </c>
      <c r="BE311" s="214">
        <f>IF(N311="základní",J311,0)</f>
        <v>0</v>
      </c>
      <c r="BF311" s="214">
        <f>IF(N311="snížená",J311,0)</f>
        <v>0</v>
      </c>
      <c r="BG311" s="214">
        <f>IF(N311="zákl. přenesená",J311,0)</f>
        <v>0</v>
      </c>
      <c r="BH311" s="214">
        <f>IF(N311="sníž. přenesená",J311,0)</f>
        <v>0</v>
      </c>
      <c r="BI311" s="214">
        <f>IF(N311="nulová",J311,0)</f>
        <v>0</v>
      </c>
      <c r="BJ311" s="15" t="s">
        <v>78</v>
      </c>
      <c r="BK311" s="214">
        <f>ROUND(I311*H311,2)</f>
        <v>0</v>
      </c>
      <c r="BL311" s="15" t="s">
        <v>165</v>
      </c>
      <c r="BM311" s="15" t="s">
        <v>655</v>
      </c>
    </row>
    <row r="312" s="11" customFormat="1">
      <c r="B312" s="215"/>
      <c r="C312" s="216"/>
      <c r="D312" s="217" t="s">
        <v>167</v>
      </c>
      <c r="E312" s="218" t="s">
        <v>19</v>
      </c>
      <c r="F312" s="219" t="s">
        <v>656</v>
      </c>
      <c r="G312" s="216"/>
      <c r="H312" s="220">
        <v>34.229999999999997</v>
      </c>
      <c r="I312" s="221"/>
      <c r="J312" s="216"/>
      <c r="K312" s="216"/>
      <c r="L312" s="222"/>
      <c r="M312" s="223"/>
      <c r="N312" s="224"/>
      <c r="O312" s="224"/>
      <c r="P312" s="224"/>
      <c r="Q312" s="224"/>
      <c r="R312" s="224"/>
      <c r="S312" s="224"/>
      <c r="T312" s="225"/>
      <c r="AT312" s="226" t="s">
        <v>167</v>
      </c>
      <c r="AU312" s="226" t="s">
        <v>174</v>
      </c>
      <c r="AV312" s="11" t="s">
        <v>80</v>
      </c>
      <c r="AW312" s="11" t="s">
        <v>31</v>
      </c>
      <c r="AX312" s="11" t="s">
        <v>78</v>
      </c>
      <c r="AY312" s="226" t="s">
        <v>158</v>
      </c>
    </row>
    <row r="313" s="1" customFormat="1" ht="16.5" customHeight="1">
      <c r="B313" s="36"/>
      <c r="C313" s="203" t="s">
        <v>657</v>
      </c>
      <c r="D313" s="203" t="s">
        <v>160</v>
      </c>
      <c r="E313" s="204" t="s">
        <v>658</v>
      </c>
      <c r="F313" s="205" t="s">
        <v>659</v>
      </c>
      <c r="G313" s="206" t="s">
        <v>171</v>
      </c>
      <c r="H313" s="207">
        <v>41.659999999999997</v>
      </c>
      <c r="I313" s="208"/>
      <c r="J313" s="209">
        <f>ROUND(I313*H313,2)</f>
        <v>0</v>
      </c>
      <c r="K313" s="205" t="s">
        <v>19</v>
      </c>
      <c r="L313" s="41"/>
      <c r="M313" s="210" t="s">
        <v>19</v>
      </c>
      <c r="N313" s="211" t="s">
        <v>41</v>
      </c>
      <c r="O313" s="77"/>
      <c r="P313" s="212">
        <f>O313*H313</f>
        <v>0</v>
      </c>
      <c r="Q313" s="212">
        <v>0</v>
      </c>
      <c r="R313" s="212">
        <f>Q313*H313</f>
        <v>0</v>
      </c>
      <c r="S313" s="212">
        <v>0</v>
      </c>
      <c r="T313" s="213">
        <f>S313*H313</f>
        <v>0</v>
      </c>
      <c r="AR313" s="15" t="s">
        <v>165</v>
      </c>
      <c r="AT313" s="15" t="s">
        <v>160</v>
      </c>
      <c r="AU313" s="15" t="s">
        <v>174</v>
      </c>
      <c r="AY313" s="15" t="s">
        <v>158</v>
      </c>
      <c r="BE313" s="214">
        <f>IF(N313="základní",J313,0)</f>
        <v>0</v>
      </c>
      <c r="BF313" s="214">
        <f>IF(N313="snížená",J313,0)</f>
        <v>0</v>
      </c>
      <c r="BG313" s="214">
        <f>IF(N313="zákl. přenesená",J313,0)</f>
        <v>0</v>
      </c>
      <c r="BH313" s="214">
        <f>IF(N313="sníž. přenesená",J313,0)</f>
        <v>0</v>
      </c>
      <c r="BI313" s="214">
        <f>IF(N313="nulová",J313,0)</f>
        <v>0</v>
      </c>
      <c r="BJ313" s="15" t="s">
        <v>78</v>
      </c>
      <c r="BK313" s="214">
        <f>ROUND(I313*H313,2)</f>
        <v>0</v>
      </c>
      <c r="BL313" s="15" t="s">
        <v>165</v>
      </c>
      <c r="BM313" s="15" t="s">
        <v>660</v>
      </c>
    </row>
    <row r="314" s="11" customFormat="1">
      <c r="B314" s="215"/>
      <c r="C314" s="216"/>
      <c r="D314" s="217" t="s">
        <v>167</v>
      </c>
      <c r="E314" s="218" t="s">
        <v>19</v>
      </c>
      <c r="F314" s="219" t="s">
        <v>661</v>
      </c>
      <c r="G314" s="216"/>
      <c r="H314" s="220">
        <v>41.659999999999997</v>
      </c>
      <c r="I314" s="221"/>
      <c r="J314" s="216"/>
      <c r="K314" s="216"/>
      <c r="L314" s="222"/>
      <c r="M314" s="223"/>
      <c r="N314" s="224"/>
      <c r="O314" s="224"/>
      <c r="P314" s="224"/>
      <c r="Q314" s="224"/>
      <c r="R314" s="224"/>
      <c r="S314" s="224"/>
      <c r="T314" s="225"/>
      <c r="AT314" s="226" t="s">
        <v>167</v>
      </c>
      <c r="AU314" s="226" t="s">
        <v>174</v>
      </c>
      <c r="AV314" s="11" t="s">
        <v>80</v>
      </c>
      <c r="AW314" s="11" t="s">
        <v>31</v>
      </c>
      <c r="AX314" s="11" t="s">
        <v>78</v>
      </c>
      <c r="AY314" s="226" t="s">
        <v>158</v>
      </c>
    </row>
    <row r="315" s="1" customFormat="1" ht="16.5" customHeight="1">
      <c r="B315" s="36"/>
      <c r="C315" s="203" t="s">
        <v>662</v>
      </c>
      <c r="D315" s="203" t="s">
        <v>160</v>
      </c>
      <c r="E315" s="204" t="s">
        <v>663</v>
      </c>
      <c r="F315" s="205" t="s">
        <v>664</v>
      </c>
      <c r="G315" s="206" t="s">
        <v>171</v>
      </c>
      <c r="H315" s="207">
        <v>68.135000000000005</v>
      </c>
      <c r="I315" s="208"/>
      <c r="J315" s="209">
        <f>ROUND(I315*H315,2)</f>
        <v>0</v>
      </c>
      <c r="K315" s="205" t="s">
        <v>19</v>
      </c>
      <c r="L315" s="41"/>
      <c r="M315" s="210" t="s">
        <v>19</v>
      </c>
      <c r="N315" s="211" t="s">
        <v>41</v>
      </c>
      <c r="O315" s="77"/>
      <c r="P315" s="212">
        <f>O315*H315</f>
        <v>0</v>
      </c>
      <c r="Q315" s="212">
        <v>0</v>
      </c>
      <c r="R315" s="212">
        <f>Q315*H315</f>
        <v>0</v>
      </c>
      <c r="S315" s="212">
        <v>0</v>
      </c>
      <c r="T315" s="213">
        <f>S315*H315</f>
        <v>0</v>
      </c>
      <c r="AR315" s="15" t="s">
        <v>165</v>
      </c>
      <c r="AT315" s="15" t="s">
        <v>160</v>
      </c>
      <c r="AU315" s="15" t="s">
        <v>174</v>
      </c>
      <c r="AY315" s="15" t="s">
        <v>158</v>
      </c>
      <c r="BE315" s="214">
        <f>IF(N315="základní",J315,0)</f>
        <v>0</v>
      </c>
      <c r="BF315" s="214">
        <f>IF(N315="snížená",J315,0)</f>
        <v>0</v>
      </c>
      <c r="BG315" s="214">
        <f>IF(N315="zákl. přenesená",J315,0)</f>
        <v>0</v>
      </c>
      <c r="BH315" s="214">
        <f>IF(N315="sníž. přenesená",J315,0)</f>
        <v>0</v>
      </c>
      <c r="BI315" s="214">
        <f>IF(N315="nulová",J315,0)</f>
        <v>0</v>
      </c>
      <c r="BJ315" s="15" t="s">
        <v>78</v>
      </c>
      <c r="BK315" s="214">
        <f>ROUND(I315*H315,2)</f>
        <v>0</v>
      </c>
      <c r="BL315" s="15" t="s">
        <v>165</v>
      </c>
      <c r="BM315" s="15" t="s">
        <v>665</v>
      </c>
    </row>
    <row r="316" s="11" customFormat="1">
      <c r="B316" s="215"/>
      <c r="C316" s="216"/>
      <c r="D316" s="217" t="s">
        <v>167</v>
      </c>
      <c r="E316" s="218" t="s">
        <v>19</v>
      </c>
      <c r="F316" s="219" t="s">
        <v>666</v>
      </c>
      <c r="G316" s="216"/>
      <c r="H316" s="220">
        <v>18.004999999999999</v>
      </c>
      <c r="I316" s="221"/>
      <c r="J316" s="216"/>
      <c r="K316" s="216"/>
      <c r="L316" s="222"/>
      <c r="M316" s="223"/>
      <c r="N316" s="224"/>
      <c r="O316" s="224"/>
      <c r="P316" s="224"/>
      <c r="Q316" s="224"/>
      <c r="R316" s="224"/>
      <c r="S316" s="224"/>
      <c r="T316" s="225"/>
      <c r="AT316" s="226" t="s">
        <v>167</v>
      </c>
      <c r="AU316" s="226" t="s">
        <v>174</v>
      </c>
      <c r="AV316" s="11" t="s">
        <v>80</v>
      </c>
      <c r="AW316" s="11" t="s">
        <v>31</v>
      </c>
      <c r="AX316" s="11" t="s">
        <v>70</v>
      </c>
      <c r="AY316" s="226" t="s">
        <v>158</v>
      </c>
    </row>
    <row r="317" s="11" customFormat="1">
      <c r="B317" s="215"/>
      <c r="C317" s="216"/>
      <c r="D317" s="217" t="s">
        <v>167</v>
      </c>
      <c r="E317" s="218" t="s">
        <v>19</v>
      </c>
      <c r="F317" s="219" t="s">
        <v>667</v>
      </c>
      <c r="G317" s="216"/>
      <c r="H317" s="220">
        <v>18.146999999999998</v>
      </c>
      <c r="I317" s="221"/>
      <c r="J317" s="216"/>
      <c r="K317" s="216"/>
      <c r="L317" s="222"/>
      <c r="M317" s="223"/>
      <c r="N317" s="224"/>
      <c r="O317" s="224"/>
      <c r="P317" s="224"/>
      <c r="Q317" s="224"/>
      <c r="R317" s="224"/>
      <c r="S317" s="224"/>
      <c r="T317" s="225"/>
      <c r="AT317" s="226" t="s">
        <v>167</v>
      </c>
      <c r="AU317" s="226" t="s">
        <v>174</v>
      </c>
      <c r="AV317" s="11" t="s">
        <v>80</v>
      </c>
      <c r="AW317" s="11" t="s">
        <v>31</v>
      </c>
      <c r="AX317" s="11" t="s">
        <v>70</v>
      </c>
      <c r="AY317" s="226" t="s">
        <v>158</v>
      </c>
    </row>
    <row r="318" s="11" customFormat="1">
      <c r="B318" s="215"/>
      <c r="C318" s="216"/>
      <c r="D318" s="217" t="s">
        <v>167</v>
      </c>
      <c r="E318" s="218" t="s">
        <v>19</v>
      </c>
      <c r="F318" s="219" t="s">
        <v>668</v>
      </c>
      <c r="G318" s="216"/>
      <c r="H318" s="220">
        <v>8.5470000000000006</v>
      </c>
      <c r="I318" s="221"/>
      <c r="J318" s="216"/>
      <c r="K318" s="216"/>
      <c r="L318" s="222"/>
      <c r="M318" s="223"/>
      <c r="N318" s="224"/>
      <c r="O318" s="224"/>
      <c r="P318" s="224"/>
      <c r="Q318" s="224"/>
      <c r="R318" s="224"/>
      <c r="S318" s="224"/>
      <c r="T318" s="225"/>
      <c r="AT318" s="226" t="s">
        <v>167</v>
      </c>
      <c r="AU318" s="226" t="s">
        <v>174</v>
      </c>
      <c r="AV318" s="11" t="s">
        <v>80</v>
      </c>
      <c r="AW318" s="11" t="s">
        <v>31</v>
      </c>
      <c r="AX318" s="11" t="s">
        <v>70</v>
      </c>
      <c r="AY318" s="226" t="s">
        <v>158</v>
      </c>
    </row>
    <row r="319" s="11" customFormat="1">
      <c r="B319" s="215"/>
      <c r="C319" s="216"/>
      <c r="D319" s="217" t="s">
        <v>167</v>
      </c>
      <c r="E319" s="218" t="s">
        <v>19</v>
      </c>
      <c r="F319" s="219" t="s">
        <v>669</v>
      </c>
      <c r="G319" s="216"/>
      <c r="H319" s="220">
        <v>4.6660000000000004</v>
      </c>
      <c r="I319" s="221"/>
      <c r="J319" s="216"/>
      <c r="K319" s="216"/>
      <c r="L319" s="222"/>
      <c r="M319" s="223"/>
      <c r="N319" s="224"/>
      <c r="O319" s="224"/>
      <c r="P319" s="224"/>
      <c r="Q319" s="224"/>
      <c r="R319" s="224"/>
      <c r="S319" s="224"/>
      <c r="T319" s="225"/>
      <c r="AT319" s="226" t="s">
        <v>167</v>
      </c>
      <c r="AU319" s="226" t="s">
        <v>174</v>
      </c>
      <c r="AV319" s="11" t="s">
        <v>80</v>
      </c>
      <c r="AW319" s="11" t="s">
        <v>31</v>
      </c>
      <c r="AX319" s="11" t="s">
        <v>70</v>
      </c>
      <c r="AY319" s="226" t="s">
        <v>158</v>
      </c>
    </row>
    <row r="320" s="11" customFormat="1">
      <c r="B320" s="215"/>
      <c r="C320" s="216"/>
      <c r="D320" s="217" t="s">
        <v>167</v>
      </c>
      <c r="E320" s="218" t="s">
        <v>19</v>
      </c>
      <c r="F320" s="219" t="s">
        <v>670</v>
      </c>
      <c r="G320" s="216"/>
      <c r="H320" s="220">
        <v>18.77</v>
      </c>
      <c r="I320" s="221"/>
      <c r="J320" s="216"/>
      <c r="K320" s="216"/>
      <c r="L320" s="222"/>
      <c r="M320" s="223"/>
      <c r="N320" s="224"/>
      <c r="O320" s="224"/>
      <c r="P320" s="224"/>
      <c r="Q320" s="224"/>
      <c r="R320" s="224"/>
      <c r="S320" s="224"/>
      <c r="T320" s="225"/>
      <c r="AT320" s="226" t="s">
        <v>167</v>
      </c>
      <c r="AU320" s="226" t="s">
        <v>174</v>
      </c>
      <c r="AV320" s="11" t="s">
        <v>80</v>
      </c>
      <c r="AW320" s="11" t="s">
        <v>31</v>
      </c>
      <c r="AX320" s="11" t="s">
        <v>70</v>
      </c>
      <c r="AY320" s="226" t="s">
        <v>158</v>
      </c>
    </row>
    <row r="321" s="12" customFormat="1">
      <c r="B321" s="239"/>
      <c r="C321" s="240"/>
      <c r="D321" s="217" t="s">
        <v>167</v>
      </c>
      <c r="E321" s="241" t="s">
        <v>19</v>
      </c>
      <c r="F321" s="242" t="s">
        <v>426</v>
      </c>
      <c r="G321" s="240"/>
      <c r="H321" s="243">
        <v>68.135000000000005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AT321" s="249" t="s">
        <v>167</v>
      </c>
      <c r="AU321" s="249" t="s">
        <v>174</v>
      </c>
      <c r="AV321" s="12" t="s">
        <v>165</v>
      </c>
      <c r="AW321" s="12" t="s">
        <v>31</v>
      </c>
      <c r="AX321" s="12" t="s">
        <v>78</v>
      </c>
      <c r="AY321" s="249" t="s">
        <v>158</v>
      </c>
    </row>
    <row r="322" s="1" customFormat="1" ht="16.5" customHeight="1">
      <c r="B322" s="36"/>
      <c r="C322" s="203" t="s">
        <v>671</v>
      </c>
      <c r="D322" s="203" t="s">
        <v>160</v>
      </c>
      <c r="E322" s="204" t="s">
        <v>672</v>
      </c>
      <c r="F322" s="205" t="s">
        <v>673</v>
      </c>
      <c r="G322" s="206" t="s">
        <v>171</v>
      </c>
      <c r="H322" s="207">
        <v>18.77</v>
      </c>
      <c r="I322" s="208"/>
      <c r="J322" s="209">
        <f>ROUND(I322*H322,2)</f>
        <v>0</v>
      </c>
      <c r="K322" s="205" t="s">
        <v>19</v>
      </c>
      <c r="L322" s="41"/>
      <c r="M322" s="210" t="s">
        <v>19</v>
      </c>
      <c r="N322" s="211" t="s">
        <v>41</v>
      </c>
      <c r="O322" s="77"/>
      <c r="P322" s="212">
        <f>O322*H322</f>
        <v>0</v>
      </c>
      <c r="Q322" s="212">
        <v>0</v>
      </c>
      <c r="R322" s="212">
        <f>Q322*H322</f>
        <v>0</v>
      </c>
      <c r="S322" s="212">
        <v>0</v>
      </c>
      <c r="T322" s="213">
        <f>S322*H322</f>
        <v>0</v>
      </c>
      <c r="AR322" s="15" t="s">
        <v>165</v>
      </c>
      <c r="AT322" s="15" t="s">
        <v>160</v>
      </c>
      <c r="AU322" s="15" t="s">
        <v>174</v>
      </c>
      <c r="AY322" s="15" t="s">
        <v>158</v>
      </c>
      <c r="BE322" s="214">
        <f>IF(N322="základní",J322,0)</f>
        <v>0</v>
      </c>
      <c r="BF322" s="214">
        <f>IF(N322="snížená",J322,0)</f>
        <v>0</v>
      </c>
      <c r="BG322" s="214">
        <f>IF(N322="zákl. přenesená",J322,0)</f>
        <v>0</v>
      </c>
      <c r="BH322" s="214">
        <f>IF(N322="sníž. přenesená",J322,0)</f>
        <v>0</v>
      </c>
      <c r="BI322" s="214">
        <f>IF(N322="nulová",J322,0)</f>
        <v>0</v>
      </c>
      <c r="BJ322" s="15" t="s">
        <v>78</v>
      </c>
      <c r="BK322" s="214">
        <f>ROUND(I322*H322,2)</f>
        <v>0</v>
      </c>
      <c r="BL322" s="15" t="s">
        <v>165</v>
      </c>
      <c r="BM322" s="15" t="s">
        <v>674</v>
      </c>
    </row>
    <row r="323" s="11" customFormat="1">
      <c r="B323" s="215"/>
      <c r="C323" s="216"/>
      <c r="D323" s="217" t="s">
        <v>167</v>
      </c>
      <c r="E323" s="218" t="s">
        <v>19</v>
      </c>
      <c r="F323" s="219" t="s">
        <v>675</v>
      </c>
      <c r="G323" s="216"/>
      <c r="H323" s="220">
        <v>15.648999999999999</v>
      </c>
      <c r="I323" s="221"/>
      <c r="J323" s="216"/>
      <c r="K323" s="216"/>
      <c r="L323" s="222"/>
      <c r="M323" s="223"/>
      <c r="N323" s="224"/>
      <c r="O323" s="224"/>
      <c r="P323" s="224"/>
      <c r="Q323" s="224"/>
      <c r="R323" s="224"/>
      <c r="S323" s="224"/>
      <c r="T323" s="225"/>
      <c r="AT323" s="226" t="s">
        <v>167</v>
      </c>
      <c r="AU323" s="226" t="s">
        <v>174</v>
      </c>
      <c r="AV323" s="11" t="s">
        <v>80</v>
      </c>
      <c r="AW323" s="11" t="s">
        <v>31</v>
      </c>
      <c r="AX323" s="11" t="s">
        <v>70</v>
      </c>
      <c r="AY323" s="226" t="s">
        <v>158</v>
      </c>
    </row>
    <row r="324" s="11" customFormat="1">
      <c r="B324" s="215"/>
      <c r="C324" s="216"/>
      <c r="D324" s="217" t="s">
        <v>167</v>
      </c>
      <c r="E324" s="218" t="s">
        <v>19</v>
      </c>
      <c r="F324" s="219" t="s">
        <v>676</v>
      </c>
      <c r="G324" s="216"/>
      <c r="H324" s="220">
        <v>3.121</v>
      </c>
      <c r="I324" s="221"/>
      <c r="J324" s="216"/>
      <c r="K324" s="216"/>
      <c r="L324" s="222"/>
      <c r="M324" s="223"/>
      <c r="N324" s="224"/>
      <c r="O324" s="224"/>
      <c r="P324" s="224"/>
      <c r="Q324" s="224"/>
      <c r="R324" s="224"/>
      <c r="S324" s="224"/>
      <c r="T324" s="225"/>
      <c r="AT324" s="226" t="s">
        <v>167</v>
      </c>
      <c r="AU324" s="226" t="s">
        <v>174</v>
      </c>
      <c r="AV324" s="11" t="s">
        <v>80</v>
      </c>
      <c r="AW324" s="11" t="s">
        <v>31</v>
      </c>
      <c r="AX324" s="11" t="s">
        <v>70</v>
      </c>
      <c r="AY324" s="226" t="s">
        <v>158</v>
      </c>
    </row>
    <row r="325" s="12" customFormat="1">
      <c r="B325" s="239"/>
      <c r="C325" s="240"/>
      <c r="D325" s="217" t="s">
        <v>167</v>
      </c>
      <c r="E325" s="241" t="s">
        <v>19</v>
      </c>
      <c r="F325" s="242" t="s">
        <v>426</v>
      </c>
      <c r="G325" s="240"/>
      <c r="H325" s="243">
        <v>18.77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AT325" s="249" t="s">
        <v>167</v>
      </c>
      <c r="AU325" s="249" t="s">
        <v>174</v>
      </c>
      <c r="AV325" s="12" t="s">
        <v>165</v>
      </c>
      <c r="AW325" s="12" t="s">
        <v>31</v>
      </c>
      <c r="AX325" s="12" t="s">
        <v>78</v>
      </c>
      <c r="AY325" s="249" t="s">
        <v>158</v>
      </c>
    </row>
    <row r="326" s="1" customFormat="1" ht="16.5" customHeight="1">
      <c r="B326" s="36"/>
      <c r="C326" s="203" t="s">
        <v>677</v>
      </c>
      <c r="D326" s="203" t="s">
        <v>160</v>
      </c>
      <c r="E326" s="204" t="s">
        <v>678</v>
      </c>
      <c r="F326" s="205" t="s">
        <v>679</v>
      </c>
      <c r="G326" s="206" t="s">
        <v>171</v>
      </c>
      <c r="H326" s="207">
        <v>49.365000000000002</v>
      </c>
      <c r="I326" s="208"/>
      <c r="J326" s="209">
        <f>ROUND(I326*H326,2)</f>
        <v>0</v>
      </c>
      <c r="K326" s="205" t="s">
        <v>19</v>
      </c>
      <c r="L326" s="41"/>
      <c r="M326" s="210" t="s">
        <v>19</v>
      </c>
      <c r="N326" s="211" t="s">
        <v>41</v>
      </c>
      <c r="O326" s="77"/>
      <c r="P326" s="212">
        <f>O326*H326</f>
        <v>0</v>
      </c>
      <c r="Q326" s="212">
        <v>0</v>
      </c>
      <c r="R326" s="212">
        <f>Q326*H326</f>
        <v>0</v>
      </c>
      <c r="S326" s="212">
        <v>0</v>
      </c>
      <c r="T326" s="213">
        <f>S326*H326</f>
        <v>0</v>
      </c>
      <c r="AR326" s="15" t="s">
        <v>165</v>
      </c>
      <c r="AT326" s="15" t="s">
        <v>160</v>
      </c>
      <c r="AU326" s="15" t="s">
        <v>174</v>
      </c>
      <c r="AY326" s="15" t="s">
        <v>158</v>
      </c>
      <c r="BE326" s="214">
        <f>IF(N326="základní",J326,0)</f>
        <v>0</v>
      </c>
      <c r="BF326" s="214">
        <f>IF(N326="snížená",J326,0)</f>
        <v>0</v>
      </c>
      <c r="BG326" s="214">
        <f>IF(N326="zákl. přenesená",J326,0)</f>
        <v>0</v>
      </c>
      <c r="BH326" s="214">
        <f>IF(N326="sníž. přenesená",J326,0)</f>
        <v>0</v>
      </c>
      <c r="BI326" s="214">
        <f>IF(N326="nulová",J326,0)</f>
        <v>0</v>
      </c>
      <c r="BJ326" s="15" t="s">
        <v>78</v>
      </c>
      <c r="BK326" s="214">
        <f>ROUND(I326*H326,2)</f>
        <v>0</v>
      </c>
      <c r="BL326" s="15" t="s">
        <v>165</v>
      </c>
      <c r="BM326" s="15" t="s">
        <v>680</v>
      </c>
    </row>
    <row r="327" s="1" customFormat="1" ht="16.5" customHeight="1">
      <c r="B327" s="36"/>
      <c r="C327" s="203" t="s">
        <v>681</v>
      </c>
      <c r="D327" s="203" t="s">
        <v>160</v>
      </c>
      <c r="E327" s="204" t="s">
        <v>682</v>
      </c>
      <c r="F327" s="205" t="s">
        <v>683</v>
      </c>
      <c r="G327" s="206" t="s">
        <v>171</v>
      </c>
      <c r="H327" s="207">
        <v>37.540999999999997</v>
      </c>
      <c r="I327" s="208"/>
      <c r="J327" s="209">
        <f>ROUND(I327*H327,2)</f>
        <v>0</v>
      </c>
      <c r="K327" s="205" t="s">
        <v>19</v>
      </c>
      <c r="L327" s="41"/>
      <c r="M327" s="210" t="s">
        <v>19</v>
      </c>
      <c r="N327" s="211" t="s">
        <v>41</v>
      </c>
      <c r="O327" s="77"/>
      <c r="P327" s="212">
        <f>O327*H327</f>
        <v>0</v>
      </c>
      <c r="Q327" s="212">
        <v>0</v>
      </c>
      <c r="R327" s="212">
        <f>Q327*H327</f>
        <v>0</v>
      </c>
      <c r="S327" s="212">
        <v>0</v>
      </c>
      <c r="T327" s="213">
        <f>S327*H327</f>
        <v>0</v>
      </c>
      <c r="AR327" s="15" t="s">
        <v>165</v>
      </c>
      <c r="AT327" s="15" t="s">
        <v>160</v>
      </c>
      <c r="AU327" s="15" t="s">
        <v>174</v>
      </c>
      <c r="AY327" s="15" t="s">
        <v>158</v>
      </c>
      <c r="BE327" s="214">
        <f>IF(N327="základní",J327,0)</f>
        <v>0</v>
      </c>
      <c r="BF327" s="214">
        <f>IF(N327="snížená",J327,0)</f>
        <v>0</v>
      </c>
      <c r="BG327" s="214">
        <f>IF(N327="zákl. přenesená",J327,0)</f>
        <v>0</v>
      </c>
      <c r="BH327" s="214">
        <f>IF(N327="sníž. přenesená",J327,0)</f>
        <v>0</v>
      </c>
      <c r="BI327" s="214">
        <f>IF(N327="nulová",J327,0)</f>
        <v>0</v>
      </c>
      <c r="BJ327" s="15" t="s">
        <v>78</v>
      </c>
      <c r="BK327" s="214">
        <f>ROUND(I327*H327,2)</f>
        <v>0</v>
      </c>
      <c r="BL327" s="15" t="s">
        <v>165</v>
      </c>
      <c r="BM327" s="15" t="s">
        <v>684</v>
      </c>
    </row>
    <row r="328" s="11" customFormat="1">
      <c r="B328" s="215"/>
      <c r="C328" s="216"/>
      <c r="D328" s="217" t="s">
        <v>167</v>
      </c>
      <c r="E328" s="218" t="s">
        <v>19</v>
      </c>
      <c r="F328" s="219" t="s">
        <v>685</v>
      </c>
      <c r="G328" s="216"/>
      <c r="H328" s="220">
        <v>37.540999999999997</v>
      </c>
      <c r="I328" s="221"/>
      <c r="J328" s="216"/>
      <c r="K328" s="216"/>
      <c r="L328" s="222"/>
      <c r="M328" s="223"/>
      <c r="N328" s="224"/>
      <c r="O328" s="224"/>
      <c r="P328" s="224"/>
      <c r="Q328" s="224"/>
      <c r="R328" s="224"/>
      <c r="S328" s="224"/>
      <c r="T328" s="225"/>
      <c r="AT328" s="226" t="s">
        <v>167</v>
      </c>
      <c r="AU328" s="226" t="s">
        <v>174</v>
      </c>
      <c r="AV328" s="11" t="s">
        <v>80</v>
      </c>
      <c r="AW328" s="11" t="s">
        <v>31</v>
      </c>
      <c r="AX328" s="11" t="s">
        <v>78</v>
      </c>
      <c r="AY328" s="226" t="s">
        <v>158</v>
      </c>
    </row>
    <row r="329" s="1" customFormat="1" ht="16.5" customHeight="1">
      <c r="B329" s="36"/>
      <c r="C329" s="203" t="s">
        <v>686</v>
      </c>
      <c r="D329" s="203" t="s">
        <v>160</v>
      </c>
      <c r="E329" s="204" t="s">
        <v>687</v>
      </c>
      <c r="F329" s="205" t="s">
        <v>688</v>
      </c>
      <c r="G329" s="206" t="s">
        <v>171</v>
      </c>
      <c r="H329" s="207">
        <v>389.214</v>
      </c>
      <c r="I329" s="208"/>
      <c r="J329" s="209">
        <f>ROUND(I329*H329,2)</f>
        <v>0</v>
      </c>
      <c r="K329" s="205" t="s">
        <v>19</v>
      </c>
      <c r="L329" s="41"/>
      <c r="M329" s="210" t="s">
        <v>19</v>
      </c>
      <c r="N329" s="211" t="s">
        <v>41</v>
      </c>
      <c r="O329" s="77"/>
      <c r="P329" s="212">
        <f>O329*H329</f>
        <v>0</v>
      </c>
      <c r="Q329" s="212">
        <v>0</v>
      </c>
      <c r="R329" s="212">
        <f>Q329*H329</f>
        <v>0</v>
      </c>
      <c r="S329" s="212">
        <v>0</v>
      </c>
      <c r="T329" s="213">
        <f>S329*H329</f>
        <v>0</v>
      </c>
      <c r="AR329" s="15" t="s">
        <v>165</v>
      </c>
      <c r="AT329" s="15" t="s">
        <v>160</v>
      </c>
      <c r="AU329" s="15" t="s">
        <v>174</v>
      </c>
      <c r="AY329" s="15" t="s">
        <v>158</v>
      </c>
      <c r="BE329" s="214">
        <f>IF(N329="základní",J329,0)</f>
        <v>0</v>
      </c>
      <c r="BF329" s="214">
        <f>IF(N329="snížená",J329,0)</f>
        <v>0</v>
      </c>
      <c r="BG329" s="214">
        <f>IF(N329="zákl. přenesená",J329,0)</f>
        <v>0</v>
      </c>
      <c r="BH329" s="214">
        <f>IF(N329="sníž. přenesená",J329,0)</f>
        <v>0</v>
      </c>
      <c r="BI329" s="214">
        <f>IF(N329="nulová",J329,0)</f>
        <v>0</v>
      </c>
      <c r="BJ329" s="15" t="s">
        <v>78</v>
      </c>
      <c r="BK329" s="214">
        <f>ROUND(I329*H329,2)</f>
        <v>0</v>
      </c>
      <c r="BL329" s="15" t="s">
        <v>165</v>
      </c>
      <c r="BM329" s="15" t="s">
        <v>689</v>
      </c>
    </row>
    <row r="330" s="11" customFormat="1">
      <c r="B330" s="215"/>
      <c r="C330" s="216"/>
      <c r="D330" s="217" t="s">
        <v>167</v>
      </c>
      <c r="E330" s="218" t="s">
        <v>19</v>
      </c>
      <c r="F330" s="219" t="s">
        <v>690</v>
      </c>
      <c r="G330" s="216"/>
      <c r="H330" s="220">
        <v>77.259</v>
      </c>
      <c r="I330" s="221"/>
      <c r="J330" s="216"/>
      <c r="K330" s="216"/>
      <c r="L330" s="222"/>
      <c r="M330" s="223"/>
      <c r="N330" s="224"/>
      <c r="O330" s="224"/>
      <c r="P330" s="224"/>
      <c r="Q330" s="224"/>
      <c r="R330" s="224"/>
      <c r="S330" s="224"/>
      <c r="T330" s="225"/>
      <c r="AT330" s="226" t="s">
        <v>167</v>
      </c>
      <c r="AU330" s="226" t="s">
        <v>174</v>
      </c>
      <c r="AV330" s="11" t="s">
        <v>80</v>
      </c>
      <c r="AW330" s="11" t="s">
        <v>31</v>
      </c>
      <c r="AX330" s="11" t="s">
        <v>70</v>
      </c>
      <c r="AY330" s="226" t="s">
        <v>158</v>
      </c>
    </row>
    <row r="331" s="11" customFormat="1">
      <c r="B331" s="215"/>
      <c r="C331" s="216"/>
      <c r="D331" s="217" t="s">
        <v>167</v>
      </c>
      <c r="E331" s="218" t="s">
        <v>19</v>
      </c>
      <c r="F331" s="219" t="s">
        <v>691</v>
      </c>
      <c r="G331" s="216"/>
      <c r="H331" s="220">
        <v>54.18</v>
      </c>
      <c r="I331" s="221"/>
      <c r="J331" s="216"/>
      <c r="K331" s="216"/>
      <c r="L331" s="222"/>
      <c r="M331" s="223"/>
      <c r="N331" s="224"/>
      <c r="O331" s="224"/>
      <c r="P331" s="224"/>
      <c r="Q331" s="224"/>
      <c r="R331" s="224"/>
      <c r="S331" s="224"/>
      <c r="T331" s="225"/>
      <c r="AT331" s="226" t="s">
        <v>167</v>
      </c>
      <c r="AU331" s="226" t="s">
        <v>174</v>
      </c>
      <c r="AV331" s="11" t="s">
        <v>80</v>
      </c>
      <c r="AW331" s="11" t="s">
        <v>31</v>
      </c>
      <c r="AX331" s="11" t="s">
        <v>70</v>
      </c>
      <c r="AY331" s="226" t="s">
        <v>158</v>
      </c>
    </row>
    <row r="332" s="11" customFormat="1">
      <c r="B332" s="215"/>
      <c r="C332" s="216"/>
      <c r="D332" s="217" t="s">
        <v>167</v>
      </c>
      <c r="E332" s="218" t="s">
        <v>19</v>
      </c>
      <c r="F332" s="219" t="s">
        <v>692</v>
      </c>
      <c r="G332" s="216"/>
      <c r="H332" s="220">
        <v>76.965000000000003</v>
      </c>
      <c r="I332" s="221"/>
      <c r="J332" s="216"/>
      <c r="K332" s="216"/>
      <c r="L332" s="222"/>
      <c r="M332" s="223"/>
      <c r="N332" s="224"/>
      <c r="O332" s="224"/>
      <c r="P332" s="224"/>
      <c r="Q332" s="224"/>
      <c r="R332" s="224"/>
      <c r="S332" s="224"/>
      <c r="T332" s="225"/>
      <c r="AT332" s="226" t="s">
        <v>167</v>
      </c>
      <c r="AU332" s="226" t="s">
        <v>174</v>
      </c>
      <c r="AV332" s="11" t="s">
        <v>80</v>
      </c>
      <c r="AW332" s="11" t="s">
        <v>31</v>
      </c>
      <c r="AX332" s="11" t="s">
        <v>70</v>
      </c>
      <c r="AY332" s="226" t="s">
        <v>158</v>
      </c>
    </row>
    <row r="333" s="11" customFormat="1">
      <c r="B333" s="215"/>
      <c r="C333" s="216"/>
      <c r="D333" s="217" t="s">
        <v>167</v>
      </c>
      <c r="E333" s="218" t="s">
        <v>19</v>
      </c>
      <c r="F333" s="219" t="s">
        <v>693</v>
      </c>
      <c r="G333" s="216"/>
      <c r="H333" s="220">
        <v>6.4050000000000002</v>
      </c>
      <c r="I333" s="221"/>
      <c r="J333" s="216"/>
      <c r="K333" s="216"/>
      <c r="L333" s="222"/>
      <c r="M333" s="223"/>
      <c r="N333" s="224"/>
      <c r="O333" s="224"/>
      <c r="P333" s="224"/>
      <c r="Q333" s="224"/>
      <c r="R333" s="224"/>
      <c r="S333" s="224"/>
      <c r="T333" s="225"/>
      <c r="AT333" s="226" t="s">
        <v>167</v>
      </c>
      <c r="AU333" s="226" t="s">
        <v>174</v>
      </c>
      <c r="AV333" s="11" t="s">
        <v>80</v>
      </c>
      <c r="AW333" s="11" t="s">
        <v>31</v>
      </c>
      <c r="AX333" s="11" t="s">
        <v>70</v>
      </c>
      <c r="AY333" s="226" t="s">
        <v>158</v>
      </c>
    </row>
    <row r="334" s="11" customFormat="1">
      <c r="B334" s="215"/>
      <c r="C334" s="216"/>
      <c r="D334" s="217" t="s">
        <v>167</v>
      </c>
      <c r="E334" s="218" t="s">
        <v>19</v>
      </c>
      <c r="F334" s="219" t="s">
        <v>694</v>
      </c>
      <c r="G334" s="216"/>
      <c r="H334" s="220">
        <v>108.045</v>
      </c>
      <c r="I334" s="221"/>
      <c r="J334" s="216"/>
      <c r="K334" s="216"/>
      <c r="L334" s="222"/>
      <c r="M334" s="223"/>
      <c r="N334" s="224"/>
      <c r="O334" s="224"/>
      <c r="P334" s="224"/>
      <c r="Q334" s="224"/>
      <c r="R334" s="224"/>
      <c r="S334" s="224"/>
      <c r="T334" s="225"/>
      <c r="AT334" s="226" t="s">
        <v>167</v>
      </c>
      <c r="AU334" s="226" t="s">
        <v>174</v>
      </c>
      <c r="AV334" s="11" t="s">
        <v>80</v>
      </c>
      <c r="AW334" s="11" t="s">
        <v>31</v>
      </c>
      <c r="AX334" s="11" t="s">
        <v>70</v>
      </c>
      <c r="AY334" s="226" t="s">
        <v>158</v>
      </c>
    </row>
    <row r="335" s="11" customFormat="1">
      <c r="B335" s="215"/>
      <c r="C335" s="216"/>
      <c r="D335" s="217" t="s">
        <v>167</v>
      </c>
      <c r="E335" s="218" t="s">
        <v>19</v>
      </c>
      <c r="F335" s="219" t="s">
        <v>695</v>
      </c>
      <c r="G335" s="216"/>
      <c r="H335" s="220">
        <v>66.359999999999999</v>
      </c>
      <c r="I335" s="221"/>
      <c r="J335" s="216"/>
      <c r="K335" s="216"/>
      <c r="L335" s="222"/>
      <c r="M335" s="223"/>
      <c r="N335" s="224"/>
      <c r="O335" s="224"/>
      <c r="P335" s="224"/>
      <c r="Q335" s="224"/>
      <c r="R335" s="224"/>
      <c r="S335" s="224"/>
      <c r="T335" s="225"/>
      <c r="AT335" s="226" t="s">
        <v>167</v>
      </c>
      <c r="AU335" s="226" t="s">
        <v>174</v>
      </c>
      <c r="AV335" s="11" t="s">
        <v>80</v>
      </c>
      <c r="AW335" s="11" t="s">
        <v>31</v>
      </c>
      <c r="AX335" s="11" t="s">
        <v>70</v>
      </c>
      <c r="AY335" s="226" t="s">
        <v>158</v>
      </c>
    </row>
    <row r="336" s="12" customFormat="1">
      <c r="B336" s="239"/>
      <c r="C336" s="240"/>
      <c r="D336" s="217" t="s">
        <v>167</v>
      </c>
      <c r="E336" s="241" t="s">
        <v>19</v>
      </c>
      <c r="F336" s="242" t="s">
        <v>426</v>
      </c>
      <c r="G336" s="240"/>
      <c r="H336" s="243">
        <v>389.214</v>
      </c>
      <c r="I336" s="244"/>
      <c r="J336" s="240"/>
      <c r="K336" s="240"/>
      <c r="L336" s="245"/>
      <c r="M336" s="246"/>
      <c r="N336" s="247"/>
      <c r="O336" s="247"/>
      <c r="P336" s="247"/>
      <c r="Q336" s="247"/>
      <c r="R336" s="247"/>
      <c r="S336" s="247"/>
      <c r="T336" s="248"/>
      <c r="AT336" s="249" t="s">
        <v>167</v>
      </c>
      <c r="AU336" s="249" t="s">
        <v>174</v>
      </c>
      <c r="AV336" s="12" t="s">
        <v>165</v>
      </c>
      <c r="AW336" s="12" t="s">
        <v>31</v>
      </c>
      <c r="AX336" s="12" t="s">
        <v>78</v>
      </c>
      <c r="AY336" s="249" t="s">
        <v>158</v>
      </c>
    </row>
    <row r="337" s="1" customFormat="1" ht="16.5" customHeight="1">
      <c r="B337" s="36"/>
      <c r="C337" s="203" t="s">
        <v>696</v>
      </c>
      <c r="D337" s="203" t="s">
        <v>160</v>
      </c>
      <c r="E337" s="204" t="s">
        <v>697</v>
      </c>
      <c r="F337" s="205" t="s">
        <v>698</v>
      </c>
      <c r="G337" s="206" t="s">
        <v>171</v>
      </c>
      <c r="H337" s="207">
        <v>14.279999999999999</v>
      </c>
      <c r="I337" s="208"/>
      <c r="J337" s="209">
        <f>ROUND(I337*H337,2)</f>
        <v>0</v>
      </c>
      <c r="K337" s="205" t="s">
        <v>19</v>
      </c>
      <c r="L337" s="41"/>
      <c r="M337" s="210" t="s">
        <v>19</v>
      </c>
      <c r="N337" s="211" t="s">
        <v>41</v>
      </c>
      <c r="O337" s="77"/>
      <c r="P337" s="212">
        <f>O337*H337</f>
        <v>0</v>
      </c>
      <c r="Q337" s="212">
        <v>0</v>
      </c>
      <c r="R337" s="212">
        <f>Q337*H337</f>
        <v>0</v>
      </c>
      <c r="S337" s="212">
        <v>0</v>
      </c>
      <c r="T337" s="213">
        <f>S337*H337</f>
        <v>0</v>
      </c>
      <c r="AR337" s="15" t="s">
        <v>165</v>
      </c>
      <c r="AT337" s="15" t="s">
        <v>160</v>
      </c>
      <c r="AU337" s="15" t="s">
        <v>174</v>
      </c>
      <c r="AY337" s="15" t="s">
        <v>158</v>
      </c>
      <c r="BE337" s="214">
        <f>IF(N337="základní",J337,0)</f>
        <v>0</v>
      </c>
      <c r="BF337" s="214">
        <f>IF(N337="snížená",J337,0)</f>
        <v>0</v>
      </c>
      <c r="BG337" s="214">
        <f>IF(N337="zákl. přenesená",J337,0)</f>
        <v>0</v>
      </c>
      <c r="BH337" s="214">
        <f>IF(N337="sníž. přenesená",J337,0)</f>
        <v>0</v>
      </c>
      <c r="BI337" s="214">
        <f>IF(N337="nulová",J337,0)</f>
        <v>0</v>
      </c>
      <c r="BJ337" s="15" t="s">
        <v>78</v>
      </c>
      <c r="BK337" s="214">
        <f>ROUND(I337*H337,2)</f>
        <v>0</v>
      </c>
      <c r="BL337" s="15" t="s">
        <v>165</v>
      </c>
      <c r="BM337" s="15" t="s">
        <v>699</v>
      </c>
    </row>
    <row r="338" s="11" customFormat="1">
      <c r="B338" s="215"/>
      <c r="C338" s="216"/>
      <c r="D338" s="217" t="s">
        <v>167</v>
      </c>
      <c r="E338" s="218" t="s">
        <v>19</v>
      </c>
      <c r="F338" s="219" t="s">
        <v>700</v>
      </c>
      <c r="G338" s="216"/>
      <c r="H338" s="220">
        <v>14.279999999999999</v>
      </c>
      <c r="I338" s="221"/>
      <c r="J338" s="216"/>
      <c r="K338" s="216"/>
      <c r="L338" s="222"/>
      <c r="M338" s="223"/>
      <c r="N338" s="224"/>
      <c r="O338" s="224"/>
      <c r="P338" s="224"/>
      <c r="Q338" s="224"/>
      <c r="R338" s="224"/>
      <c r="S338" s="224"/>
      <c r="T338" s="225"/>
      <c r="AT338" s="226" t="s">
        <v>167</v>
      </c>
      <c r="AU338" s="226" t="s">
        <v>174</v>
      </c>
      <c r="AV338" s="11" t="s">
        <v>80</v>
      </c>
      <c r="AW338" s="11" t="s">
        <v>31</v>
      </c>
      <c r="AX338" s="11" t="s">
        <v>78</v>
      </c>
      <c r="AY338" s="226" t="s">
        <v>158</v>
      </c>
    </row>
    <row r="339" s="1" customFormat="1" ht="16.5" customHeight="1">
      <c r="B339" s="36"/>
      <c r="C339" s="203" t="s">
        <v>701</v>
      </c>
      <c r="D339" s="203" t="s">
        <v>160</v>
      </c>
      <c r="E339" s="204" t="s">
        <v>702</v>
      </c>
      <c r="F339" s="205" t="s">
        <v>703</v>
      </c>
      <c r="G339" s="206" t="s">
        <v>171</v>
      </c>
      <c r="H339" s="207">
        <v>43.280999999999999</v>
      </c>
      <c r="I339" s="208"/>
      <c r="J339" s="209">
        <f>ROUND(I339*H339,2)</f>
        <v>0</v>
      </c>
      <c r="K339" s="205" t="s">
        <v>19</v>
      </c>
      <c r="L339" s="41"/>
      <c r="M339" s="210" t="s">
        <v>19</v>
      </c>
      <c r="N339" s="211" t="s">
        <v>41</v>
      </c>
      <c r="O339" s="77"/>
      <c r="P339" s="212">
        <f>O339*H339</f>
        <v>0</v>
      </c>
      <c r="Q339" s="212">
        <v>0</v>
      </c>
      <c r="R339" s="212">
        <f>Q339*H339</f>
        <v>0</v>
      </c>
      <c r="S339" s="212">
        <v>0</v>
      </c>
      <c r="T339" s="213">
        <f>S339*H339</f>
        <v>0</v>
      </c>
      <c r="AR339" s="15" t="s">
        <v>165</v>
      </c>
      <c r="AT339" s="15" t="s">
        <v>160</v>
      </c>
      <c r="AU339" s="15" t="s">
        <v>174</v>
      </c>
      <c r="AY339" s="15" t="s">
        <v>158</v>
      </c>
      <c r="BE339" s="214">
        <f>IF(N339="základní",J339,0)</f>
        <v>0</v>
      </c>
      <c r="BF339" s="214">
        <f>IF(N339="snížená",J339,0)</f>
        <v>0</v>
      </c>
      <c r="BG339" s="214">
        <f>IF(N339="zákl. přenesená",J339,0)</f>
        <v>0</v>
      </c>
      <c r="BH339" s="214">
        <f>IF(N339="sníž. přenesená",J339,0)</f>
        <v>0</v>
      </c>
      <c r="BI339" s="214">
        <f>IF(N339="nulová",J339,0)</f>
        <v>0</v>
      </c>
      <c r="BJ339" s="15" t="s">
        <v>78</v>
      </c>
      <c r="BK339" s="214">
        <f>ROUND(I339*H339,2)</f>
        <v>0</v>
      </c>
      <c r="BL339" s="15" t="s">
        <v>165</v>
      </c>
      <c r="BM339" s="15" t="s">
        <v>704</v>
      </c>
    </row>
    <row r="340" s="11" customFormat="1">
      <c r="B340" s="215"/>
      <c r="C340" s="216"/>
      <c r="D340" s="217" t="s">
        <v>167</v>
      </c>
      <c r="E340" s="218" t="s">
        <v>19</v>
      </c>
      <c r="F340" s="219" t="s">
        <v>705</v>
      </c>
      <c r="G340" s="216"/>
      <c r="H340" s="220">
        <v>10.625999999999999</v>
      </c>
      <c r="I340" s="221"/>
      <c r="J340" s="216"/>
      <c r="K340" s="216"/>
      <c r="L340" s="222"/>
      <c r="M340" s="223"/>
      <c r="N340" s="224"/>
      <c r="O340" s="224"/>
      <c r="P340" s="224"/>
      <c r="Q340" s="224"/>
      <c r="R340" s="224"/>
      <c r="S340" s="224"/>
      <c r="T340" s="225"/>
      <c r="AT340" s="226" t="s">
        <v>167</v>
      </c>
      <c r="AU340" s="226" t="s">
        <v>174</v>
      </c>
      <c r="AV340" s="11" t="s">
        <v>80</v>
      </c>
      <c r="AW340" s="11" t="s">
        <v>31</v>
      </c>
      <c r="AX340" s="11" t="s">
        <v>70</v>
      </c>
      <c r="AY340" s="226" t="s">
        <v>158</v>
      </c>
    </row>
    <row r="341" s="11" customFormat="1">
      <c r="B341" s="215"/>
      <c r="C341" s="216"/>
      <c r="D341" s="217" t="s">
        <v>167</v>
      </c>
      <c r="E341" s="218" t="s">
        <v>19</v>
      </c>
      <c r="F341" s="219" t="s">
        <v>706</v>
      </c>
      <c r="G341" s="216"/>
      <c r="H341" s="220">
        <v>19.593</v>
      </c>
      <c r="I341" s="221"/>
      <c r="J341" s="216"/>
      <c r="K341" s="216"/>
      <c r="L341" s="222"/>
      <c r="M341" s="223"/>
      <c r="N341" s="224"/>
      <c r="O341" s="224"/>
      <c r="P341" s="224"/>
      <c r="Q341" s="224"/>
      <c r="R341" s="224"/>
      <c r="S341" s="224"/>
      <c r="T341" s="225"/>
      <c r="AT341" s="226" t="s">
        <v>167</v>
      </c>
      <c r="AU341" s="226" t="s">
        <v>174</v>
      </c>
      <c r="AV341" s="11" t="s">
        <v>80</v>
      </c>
      <c r="AW341" s="11" t="s">
        <v>31</v>
      </c>
      <c r="AX341" s="11" t="s">
        <v>70</v>
      </c>
      <c r="AY341" s="226" t="s">
        <v>158</v>
      </c>
    </row>
    <row r="342" s="11" customFormat="1">
      <c r="B342" s="215"/>
      <c r="C342" s="216"/>
      <c r="D342" s="217" t="s">
        <v>167</v>
      </c>
      <c r="E342" s="218" t="s">
        <v>19</v>
      </c>
      <c r="F342" s="219" t="s">
        <v>707</v>
      </c>
      <c r="G342" s="216"/>
      <c r="H342" s="220">
        <v>10.395</v>
      </c>
      <c r="I342" s="221"/>
      <c r="J342" s="216"/>
      <c r="K342" s="216"/>
      <c r="L342" s="222"/>
      <c r="M342" s="223"/>
      <c r="N342" s="224"/>
      <c r="O342" s="224"/>
      <c r="P342" s="224"/>
      <c r="Q342" s="224"/>
      <c r="R342" s="224"/>
      <c r="S342" s="224"/>
      <c r="T342" s="225"/>
      <c r="AT342" s="226" t="s">
        <v>167</v>
      </c>
      <c r="AU342" s="226" t="s">
        <v>174</v>
      </c>
      <c r="AV342" s="11" t="s">
        <v>80</v>
      </c>
      <c r="AW342" s="11" t="s">
        <v>31</v>
      </c>
      <c r="AX342" s="11" t="s">
        <v>70</v>
      </c>
      <c r="AY342" s="226" t="s">
        <v>158</v>
      </c>
    </row>
    <row r="343" s="11" customFormat="1">
      <c r="B343" s="215"/>
      <c r="C343" s="216"/>
      <c r="D343" s="217" t="s">
        <v>167</v>
      </c>
      <c r="E343" s="218" t="s">
        <v>19</v>
      </c>
      <c r="F343" s="219" t="s">
        <v>708</v>
      </c>
      <c r="G343" s="216"/>
      <c r="H343" s="220">
        <v>2.6669999999999998</v>
      </c>
      <c r="I343" s="221"/>
      <c r="J343" s="216"/>
      <c r="K343" s="216"/>
      <c r="L343" s="222"/>
      <c r="M343" s="223"/>
      <c r="N343" s="224"/>
      <c r="O343" s="224"/>
      <c r="P343" s="224"/>
      <c r="Q343" s="224"/>
      <c r="R343" s="224"/>
      <c r="S343" s="224"/>
      <c r="T343" s="225"/>
      <c r="AT343" s="226" t="s">
        <v>167</v>
      </c>
      <c r="AU343" s="226" t="s">
        <v>174</v>
      </c>
      <c r="AV343" s="11" t="s">
        <v>80</v>
      </c>
      <c r="AW343" s="11" t="s">
        <v>31</v>
      </c>
      <c r="AX343" s="11" t="s">
        <v>70</v>
      </c>
      <c r="AY343" s="226" t="s">
        <v>158</v>
      </c>
    </row>
    <row r="344" s="12" customFormat="1">
      <c r="B344" s="239"/>
      <c r="C344" s="240"/>
      <c r="D344" s="217" t="s">
        <v>167</v>
      </c>
      <c r="E344" s="241" t="s">
        <v>19</v>
      </c>
      <c r="F344" s="242" t="s">
        <v>426</v>
      </c>
      <c r="G344" s="240"/>
      <c r="H344" s="243">
        <v>43.280999999999999</v>
      </c>
      <c r="I344" s="244"/>
      <c r="J344" s="240"/>
      <c r="K344" s="240"/>
      <c r="L344" s="245"/>
      <c r="M344" s="246"/>
      <c r="N344" s="247"/>
      <c r="O344" s="247"/>
      <c r="P344" s="247"/>
      <c r="Q344" s="247"/>
      <c r="R344" s="247"/>
      <c r="S344" s="247"/>
      <c r="T344" s="248"/>
      <c r="AT344" s="249" t="s">
        <v>167</v>
      </c>
      <c r="AU344" s="249" t="s">
        <v>174</v>
      </c>
      <c r="AV344" s="12" t="s">
        <v>165</v>
      </c>
      <c r="AW344" s="12" t="s">
        <v>31</v>
      </c>
      <c r="AX344" s="12" t="s">
        <v>78</v>
      </c>
      <c r="AY344" s="249" t="s">
        <v>158</v>
      </c>
    </row>
    <row r="345" s="1" customFormat="1" ht="16.5" customHeight="1">
      <c r="B345" s="36"/>
      <c r="C345" s="203" t="s">
        <v>709</v>
      </c>
      <c r="D345" s="203" t="s">
        <v>160</v>
      </c>
      <c r="E345" s="204" t="s">
        <v>710</v>
      </c>
      <c r="F345" s="205" t="s">
        <v>711</v>
      </c>
      <c r="G345" s="206" t="s">
        <v>171</v>
      </c>
      <c r="H345" s="207">
        <v>1.518</v>
      </c>
      <c r="I345" s="208"/>
      <c r="J345" s="209">
        <f>ROUND(I345*H345,2)</f>
        <v>0</v>
      </c>
      <c r="K345" s="205" t="s">
        <v>19</v>
      </c>
      <c r="L345" s="41"/>
      <c r="M345" s="210" t="s">
        <v>19</v>
      </c>
      <c r="N345" s="211" t="s">
        <v>41</v>
      </c>
      <c r="O345" s="77"/>
      <c r="P345" s="212">
        <f>O345*H345</f>
        <v>0</v>
      </c>
      <c r="Q345" s="212">
        <v>0</v>
      </c>
      <c r="R345" s="212">
        <f>Q345*H345</f>
        <v>0</v>
      </c>
      <c r="S345" s="212">
        <v>0</v>
      </c>
      <c r="T345" s="213">
        <f>S345*H345</f>
        <v>0</v>
      </c>
      <c r="AR345" s="15" t="s">
        <v>165</v>
      </c>
      <c r="AT345" s="15" t="s">
        <v>160</v>
      </c>
      <c r="AU345" s="15" t="s">
        <v>174</v>
      </c>
      <c r="AY345" s="15" t="s">
        <v>158</v>
      </c>
      <c r="BE345" s="214">
        <f>IF(N345="základní",J345,0)</f>
        <v>0</v>
      </c>
      <c r="BF345" s="214">
        <f>IF(N345="snížená",J345,0)</f>
        <v>0</v>
      </c>
      <c r="BG345" s="214">
        <f>IF(N345="zákl. přenesená",J345,0)</f>
        <v>0</v>
      </c>
      <c r="BH345" s="214">
        <f>IF(N345="sníž. přenesená",J345,0)</f>
        <v>0</v>
      </c>
      <c r="BI345" s="214">
        <f>IF(N345="nulová",J345,0)</f>
        <v>0</v>
      </c>
      <c r="BJ345" s="15" t="s">
        <v>78</v>
      </c>
      <c r="BK345" s="214">
        <f>ROUND(I345*H345,2)</f>
        <v>0</v>
      </c>
      <c r="BL345" s="15" t="s">
        <v>165</v>
      </c>
      <c r="BM345" s="15" t="s">
        <v>712</v>
      </c>
    </row>
    <row r="346" s="11" customFormat="1">
      <c r="B346" s="215"/>
      <c r="C346" s="216"/>
      <c r="D346" s="217" t="s">
        <v>167</v>
      </c>
      <c r="E346" s="218" t="s">
        <v>19</v>
      </c>
      <c r="F346" s="219" t="s">
        <v>713</v>
      </c>
      <c r="G346" s="216"/>
      <c r="H346" s="220">
        <v>1.518</v>
      </c>
      <c r="I346" s="221"/>
      <c r="J346" s="216"/>
      <c r="K346" s="216"/>
      <c r="L346" s="222"/>
      <c r="M346" s="223"/>
      <c r="N346" s="224"/>
      <c r="O346" s="224"/>
      <c r="P346" s="224"/>
      <c r="Q346" s="224"/>
      <c r="R346" s="224"/>
      <c r="S346" s="224"/>
      <c r="T346" s="225"/>
      <c r="AT346" s="226" t="s">
        <v>167</v>
      </c>
      <c r="AU346" s="226" t="s">
        <v>174</v>
      </c>
      <c r="AV346" s="11" t="s">
        <v>80</v>
      </c>
      <c r="AW346" s="11" t="s">
        <v>31</v>
      </c>
      <c r="AX346" s="11" t="s">
        <v>78</v>
      </c>
      <c r="AY346" s="226" t="s">
        <v>158</v>
      </c>
    </row>
    <row r="347" s="1" customFormat="1" ht="16.5" customHeight="1">
      <c r="B347" s="36"/>
      <c r="C347" s="203" t="s">
        <v>714</v>
      </c>
      <c r="D347" s="203" t="s">
        <v>160</v>
      </c>
      <c r="E347" s="204" t="s">
        <v>715</v>
      </c>
      <c r="F347" s="205" t="s">
        <v>716</v>
      </c>
      <c r="G347" s="206" t="s">
        <v>171</v>
      </c>
      <c r="H347" s="207">
        <v>81.549999999999997</v>
      </c>
      <c r="I347" s="208"/>
      <c r="J347" s="209">
        <f>ROUND(I347*H347,2)</f>
        <v>0</v>
      </c>
      <c r="K347" s="205" t="s">
        <v>19</v>
      </c>
      <c r="L347" s="41"/>
      <c r="M347" s="210" t="s">
        <v>19</v>
      </c>
      <c r="N347" s="211" t="s">
        <v>41</v>
      </c>
      <c r="O347" s="77"/>
      <c r="P347" s="212">
        <f>O347*H347</f>
        <v>0</v>
      </c>
      <c r="Q347" s="212">
        <v>0</v>
      </c>
      <c r="R347" s="212">
        <f>Q347*H347</f>
        <v>0</v>
      </c>
      <c r="S347" s="212">
        <v>0</v>
      </c>
      <c r="T347" s="213">
        <f>S347*H347</f>
        <v>0</v>
      </c>
      <c r="AR347" s="15" t="s">
        <v>165</v>
      </c>
      <c r="AT347" s="15" t="s">
        <v>160</v>
      </c>
      <c r="AU347" s="15" t="s">
        <v>174</v>
      </c>
      <c r="AY347" s="15" t="s">
        <v>158</v>
      </c>
      <c r="BE347" s="214">
        <f>IF(N347="základní",J347,0)</f>
        <v>0</v>
      </c>
      <c r="BF347" s="214">
        <f>IF(N347="snížená",J347,0)</f>
        <v>0</v>
      </c>
      <c r="BG347" s="214">
        <f>IF(N347="zákl. přenesená",J347,0)</f>
        <v>0</v>
      </c>
      <c r="BH347" s="214">
        <f>IF(N347="sníž. přenesená",J347,0)</f>
        <v>0</v>
      </c>
      <c r="BI347" s="214">
        <f>IF(N347="nulová",J347,0)</f>
        <v>0</v>
      </c>
      <c r="BJ347" s="15" t="s">
        <v>78</v>
      </c>
      <c r="BK347" s="214">
        <f>ROUND(I347*H347,2)</f>
        <v>0</v>
      </c>
      <c r="BL347" s="15" t="s">
        <v>165</v>
      </c>
      <c r="BM347" s="15" t="s">
        <v>717</v>
      </c>
    </row>
    <row r="348" s="1" customFormat="1" ht="16.5" customHeight="1">
      <c r="B348" s="36"/>
      <c r="C348" s="203" t="s">
        <v>718</v>
      </c>
      <c r="D348" s="203" t="s">
        <v>160</v>
      </c>
      <c r="E348" s="204" t="s">
        <v>719</v>
      </c>
      <c r="F348" s="205" t="s">
        <v>720</v>
      </c>
      <c r="G348" s="206" t="s">
        <v>171</v>
      </c>
      <c r="H348" s="207">
        <v>830.52099999999996</v>
      </c>
      <c r="I348" s="208"/>
      <c r="J348" s="209">
        <f>ROUND(I348*H348,2)</f>
        <v>0</v>
      </c>
      <c r="K348" s="205" t="s">
        <v>19</v>
      </c>
      <c r="L348" s="41"/>
      <c r="M348" s="210" t="s">
        <v>19</v>
      </c>
      <c r="N348" s="211" t="s">
        <v>41</v>
      </c>
      <c r="O348" s="77"/>
      <c r="P348" s="212">
        <f>O348*H348</f>
        <v>0</v>
      </c>
      <c r="Q348" s="212">
        <v>0</v>
      </c>
      <c r="R348" s="212">
        <f>Q348*H348</f>
        <v>0</v>
      </c>
      <c r="S348" s="212">
        <v>0</v>
      </c>
      <c r="T348" s="213">
        <f>S348*H348</f>
        <v>0</v>
      </c>
      <c r="AR348" s="15" t="s">
        <v>165</v>
      </c>
      <c r="AT348" s="15" t="s">
        <v>160</v>
      </c>
      <c r="AU348" s="15" t="s">
        <v>174</v>
      </c>
      <c r="AY348" s="15" t="s">
        <v>158</v>
      </c>
      <c r="BE348" s="214">
        <f>IF(N348="základní",J348,0)</f>
        <v>0</v>
      </c>
      <c r="BF348" s="214">
        <f>IF(N348="snížená",J348,0)</f>
        <v>0</v>
      </c>
      <c r="BG348" s="214">
        <f>IF(N348="zákl. přenesená",J348,0)</f>
        <v>0</v>
      </c>
      <c r="BH348" s="214">
        <f>IF(N348="sníž. přenesená",J348,0)</f>
        <v>0</v>
      </c>
      <c r="BI348" s="214">
        <f>IF(N348="nulová",J348,0)</f>
        <v>0</v>
      </c>
      <c r="BJ348" s="15" t="s">
        <v>78</v>
      </c>
      <c r="BK348" s="214">
        <f>ROUND(I348*H348,2)</f>
        <v>0</v>
      </c>
      <c r="BL348" s="15" t="s">
        <v>165</v>
      </c>
      <c r="BM348" s="15" t="s">
        <v>721</v>
      </c>
    </row>
    <row r="349" s="11" customFormat="1">
      <c r="B349" s="215"/>
      <c r="C349" s="216"/>
      <c r="D349" s="217" t="s">
        <v>167</v>
      </c>
      <c r="E349" s="218" t="s">
        <v>19</v>
      </c>
      <c r="F349" s="219" t="s">
        <v>722</v>
      </c>
      <c r="G349" s="216"/>
      <c r="H349" s="220">
        <v>598.39099999999996</v>
      </c>
      <c r="I349" s="221"/>
      <c r="J349" s="216"/>
      <c r="K349" s="216"/>
      <c r="L349" s="222"/>
      <c r="M349" s="223"/>
      <c r="N349" s="224"/>
      <c r="O349" s="224"/>
      <c r="P349" s="224"/>
      <c r="Q349" s="224"/>
      <c r="R349" s="224"/>
      <c r="S349" s="224"/>
      <c r="T349" s="225"/>
      <c r="AT349" s="226" t="s">
        <v>167</v>
      </c>
      <c r="AU349" s="226" t="s">
        <v>174</v>
      </c>
      <c r="AV349" s="11" t="s">
        <v>80</v>
      </c>
      <c r="AW349" s="11" t="s">
        <v>31</v>
      </c>
      <c r="AX349" s="11" t="s">
        <v>70</v>
      </c>
      <c r="AY349" s="226" t="s">
        <v>158</v>
      </c>
    </row>
    <row r="350" s="11" customFormat="1">
      <c r="B350" s="215"/>
      <c r="C350" s="216"/>
      <c r="D350" s="217" t="s">
        <v>167</v>
      </c>
      <c r="E350" s="218" t="s">
        <v>19</v>
      </c>
      <c r="F350" s="219" t="s">
        <v>723</v>
      </c>
      <c r="G350" s="216"/>
      <c r="H350" s="220">
        <v>232.13</v>
      </c>
      <c r="I350" s="221"/>
      <c r="J350" s="216"/>
      <c r="K350" s="216"/>
      <c r="L350" s="222"/>
      <c r="M350" s="223"/>
      <c r="N350" s="224"/>
      <c r="O350" s="224"/>
      <c r="P350" s="224"/>
      <c r="Q350" s="224"/>
      <c r="R350" s="224"/>
      <c r="S350" s="224"/>
      <c r="T350" s="225"/>
      <c r="AT350" s="226" t="s">
        <v>167</v>
      </c>
      <c r="AU350" s="226" t="s">
        <v>174</v>
      </c>
      <c r="AV350" s="11" t="s">
        <v>80</v>
      </c>
      <c r="AW350" s="11" t="s">
        <v>31</v>
      </c>
      <c r="AX350" s="11" t="s">
        <v>70</v>
      </c>
      <c r="AY350" s="226" t="s">
        <v>158</v>
      </c>
    </row>
    <row r="351" s="12" customFormat="1">
      <c r="B351" s="239"/>
      <c r="C351" s="240"/>
      <c r="D351" s="217" t="s">
        <v>167</v>
      </c>
      <c r="E351" s="241" t="s">
        <v>19</v>
      </c>
      <c r="F351" s="242" t="s">
        <v>426</v>
      </c>
      <c r="G351" s="240"/>
      <c r="H351" s="243">
        <v>830.52099999999996</v>
      </c>
      <c r="I351" s="244"/>
      <c r="J351" s="240"/>
      <c r="K351" s="240"/>
      <c r="L351" s="245"/>
      <c r="M351" s="246"/>
      <c r="N351" s="247"/>
      <c r="O351" s="247"/>
      <c r="P351" s="247"/>
      <c r="Q351" s="247"/>
      <c r="R351" s="247"/>
      <c r="S351" s="247"/>
      <c r="T351" s="248"/>
      <c r="AT351" s="249" t="s">
        <v>167</v>
      </c>
      <c r="AU351" s="249" t="s">
        <v>174</v>
      </c>
      <c r="AV351" s="12" t="s">
        <v>165</v>
      </c>
      <c r="AW351" s="12" t="s">
        <v>31</v>
      </c>
      <c r="AX351" s="12" t="s">
        <v>78</v>
      </c>
      <c r="AY351" s="249" t="s">
        <v>158</v>
      </c>
    </row>
    <row r="352" s="1" customFormat="1" ht="16.5" customHeight="1">
      <c r="B352" s="36"/>
      <c r="C352" s="203" t="s">
        <v>724</v>
      </c>
      <c r="D352" s="203" t="s">
        <v>160</v>
      </c>
      <c r="E352" s="204" t="s">
        <v>725</v>
      </c>
      <c r="F352" s="205" t="s">
        <v>726</v>
      </c>
      <c r="G352" s="206" t="s">
        <v>240</v>
      </c>
      <c r="H352" s="207">
        <v>703.71000000000004</v>
      </c>
      <c r="I352" s="208"/>
      <c r="J352" s="209">
        <f>ROUND(I352*H352,2)</f>
        <v>0</v>
      </c>
      <c r="K352" s="205" t="s">
        <v>19</v>
      </c>
      <c r="L352" s="41"/>
      <c r="M352" s="210" t="s">
        <v>19</v>
      </c>
      <c r="N352" s="211" t="s">
        <v>41</v>
      </c>
      <c r="O352" s="77"/>
      <c r="P352" s="212">
        <f>O352*H352</f>
        <v>0</v>
      </c>
      <c r="Q352" s="212">
        <v>0</v>
      </c>
      <c r="R352" s="212">
        <f>Q352*H352</f>
        <v>0</v>
      </c>
      <c r="S352" s="212">
        <v>0</v>
      </c>
      <c r="T352" s="213">
        <f>S352*H352</f>
        <v>0</v>
      </c>
      <c r="AR352" s="15" t="s">
        <v>165</v>
      </c>
      <c r="AT352" s="15" t="s">
        <v>160</v>
      </c>
      <c r="AU352" s="15" t="s">
        <v>174</v>
      </c>
      <c r="AY352" s="15" t="s">
        <v>158</v>
      </c>
      <c r="BE352" s="214">
        <f>IF(N352="základní",J352,0)</f>
        <v>0</v>
      </c>
      <c r="BF352" s="214">
        <f>IF(N352="snížená",J352,0)</f>
        <v>0</v>
      </c>
      <c r="BG352" s="214">
        <f>IF(N352="zákl. přenesená",J352,0)</f>
        <v>0</v>
      </c>
      <c r="BH352" s="214">
        <f>IF(N352="sníž. přenesená",J352,0)</f>
        <v>0</v>
      </c>
      <c r="BI352" s="214">
        <f>IF(N352="nulová",J352,0)</f>
        <v>0</v>
      </c>
      <c r="BJ352" s="15" t="s">
        <v>78</v>
      </c>
      <c r="BK352" s="214">
        <f>ROUND(I352*H352,2)</f>
        <v>0</v>
      </c>
      <c r="BL352" s="15" t="s">
        <v>165</v>
      </c>
      <c r="BM352" s="15" t="s">
        <v>727</v>
      </c>
    </row>
    <row r="353" s="11" customFormat="1">
      <c r="B353" s="215"/>
      <c r="C353" s="216"/>
      <c r="D353" s="217" t="s">
        <v>167</v>
      </c>
      <c r="E353" s="218" t="s">
        <v>19</v>
      </c>
      <c r="F353" s="219" t="s">
        <v>728</v>
      </c>
      <c r="G353" s="216"/>
      <c r="H353" s="220">
        <v>174.09</v>
      </c>
      <c r="I353" s="221"/>
      <c r="J353" s="216"/>
      <c r="K353" s="216"/>
      <c r="L353" s="222"/>
      <c r="M353" s="223"/>
      <c r="N353" s="224"/>
      <c r="O353" s="224"/>
      <c r="P353" s="224"/>
      <c r="Q353" s="224"/>
      <c r="R353" s="224"/>
      <c r="S353" s="224"/>
      <c r="T353" s="225"/>
      <c r="AT353" s="226" t="s">
        <v>167</v>
      </c>
      <c r="AU353" s="226" t="s">
        <v>174</v>
      </c>
      <c r="AV353" s="11" t="s">
        <v>80</v>
      </c>
      <c r="AW353" s="11" t="s">
        <v>31</v>
      </c>
      <c r="AX353" s="11" t="s">
        <v>70</v>
      </c>
      <c r="AY353" s="226" t="s">
        <v>158</v>
      </c>
    </row>
    <row r="354" s="11" customFormat="1">
      <c r="B354" s="215"/>
      <c r="C354" s="216"/>
      <c r="D354" s="217" t="s">
        <v>167</v>
      </c>
      <c r="E354" s="218" t="s">
        <v>19</v>
      </c>
      <c r="F354" s="219" t="s">
        <v>729</v>
      </c>
      <c r="G354" s="216"/>
      <c r="H354" s="220">
        <v>332.43000000000001</v>
      </c>
      <c r="I354" s="221"/>
      <c r="J354" s="216"/>
      <c r="K354" s="216"/>
      <c r="L354" s="222"/>
      <c r="M354" s="223"/>
      <c r="N354" s="224"/>
      <c r="O354" s="224"/>
      <c r="P354" s="224"/>
      <c r="Q354" s="224"/>
      <c r="R354" s="224"/>
      <c r="S354" s="224"/>
      <c r="T354" s="225"/>
      <c r="AT354" s="226" t="s">
        <v>167</v>
      </c>
      <c r="AU354" s="226" t="s">
        <v>174</v>
      </c>
      <c r="AV354" s="11" t="s">
        <v>80</v>
      </c>
      <c r="AW354" s="11" t="s">
        <v>31</v>
      </c>
      <c r="AX354" s="11" t="s">
        <v>70</v>
      </c>
      <c r="AY354" s="226" t="s">
        <v>158</v>
      </c>
    </row>
    <row r="355" s="11" customFormat="1">
      <c r="B355" s="215"/>
      <c r="C355" s="216"/>
      <c r="D355" s="217" t="s">
        <v>167</v>
      </c>
      <c r="E355" s="218" t="s">
        <v>19</v>
      </c>
      <c r="F355" s="219" t="s">
        <v>730</v>
      </c>
      <c r="G355" s="216"/>
      <c r="H355" s="220">
        <v>197.19</v>
      </c>
      <c r="I355" s="221"/>
      <c r="J355" s="216"/>
      <c r="K355" s="216"/>
      <c r="L355" s="222"/>
      <c r="M355" s="223"/>
      <c r="N355" s="224"/>
      <c r="O355" s="224"/>
      <c r="P355" s="224"/>
      <c r="Q355" s="224"/>
      <c r="R355" s="224"/>
      <c r="S355" s="224"/>
      <c r="T355" s="225"/>
      <c r="AT355" s="226" t="s">
        <v>167</v>
      </c>
      <c r="AU355" s="226" t="s">
        <v>174</v>
      </c>
      <c r="AV355" s="11" t="s">
        <v>80</v>
      </c>
      <c r="AW355" s="11" t="s">
        <v>31</v>
      </c>
      <c r="AX355" s="11" t="s">
        <v>70</v>
      </c>
      <c r="AY355" s="226" t="s">
        <v>158</v>
      </c>
    </row>
    <row r="356" s="12" customFormat="1">
      <c r="B356" s="239"/>
      <c r="C356" s="240"/>
      <c r="D356" s="217" t="s">
        <v>167</v>
      </c>
      <c r="E356" s="241" t="s">
        <v>19</v>
      </c>
      <c r="F356" s="242" t="s">
        <v>426</v>
      </c>
      <c r="G356" s="240"/>
      <c r="H356" s="243">
        <v>703.71000000000004</v>
      </c>
      <c r="I356" s="244"/>
      <c r="J356" s="240"/>
      <c r="K356" s="240"/>
      <c r="L356" s="245"/>
      <c r="M356" s="246"/>
      <c r="N356" s="247"/>
      <c r="O356" s="247"/>
      <c r="P356" s="247"/>
      <c r="Q356" s="247"/>
      <c r="R356" s="247"/>
      <c r="S356" s="247"/>
      <c r="T356" s="248"/>
      <c r="AT356" s="249" t="s">
        <v>167</v>
      </c>
      <c r="AU356" s="249" t="s">
        <v>174</v>
      </c>
      <c r="AV356" s="12" t="s">
        <v>165</v>
      </c>
      <c r="AW356" s="12" t="s">
        <v>31</v>
      </c>
      <c r="AX356" s="12" t="s">
        <v>78</v>
      </c>
      <c r="AY356" s="249" t="s">
        <v>158</v>
      </c>
    </row>
    <row r="357" s="1" customFormat="1" ht="16.5" customHeight="1">
      <c r="B357" s="36"/>
      <c r="C357" s="203" t="s">
        <v>731</v>
      </c>
      <c r="D357" s="203" t="s">
        <v>160</v>
      </c>
      <c r="E357" s="204" t="s">
        <v>732</v>
      </c>
      <c r="F357" s="205" t="s">
        <v>733</v>
      </c>
      <c r="G357" s="206" t="s">
        <v>240</v>
      </c>
      <c r="H357" s="207">
        <v>488.60000000000002</v>
      </c>
      <c r="I357" s="208"/>
      <c r="J357" s="209">
        <f>ROUND(I357*H357,2)</f>
        <v>0</v>
      </c>
      <c r="K357" s="205" t="s">
        <v>19</v>
      </c>
      <c r="L357" s="41"/>
      <c r="M357" s="210" t="s">
        <v>19</v>
      </c>
      <c r="N357" s="211" t="s">
        <v>41</v>
      </c>
      <c r="O357" s="77"/>
      <c r="P357" s="212">
        <f>O357*H357</f>
        <v>0</v>
      </c>
      <c r="Q357" s="212">
        <v>0</v>
      </c>
      <c r="R357" s="212">
        <f>Q357*H357</f>
        <v>0</v>
      </c>
      <c r="S357" s="212">
        <v>0</v>
      </c>
      <c r="T357" s="213">
        <f>S357*H357</f>
        <v>0</v>
      </c>
      <c r="AR357" s="15" t="s">
        <v>165</v>
      </c>
      <c r="AT357" s="15" t="s">
        <v>160</v>
      </c>
      <c r="AU357" s="15" t="s">
        <v>174</v>
      </c>
      <c r="AY357" s="15" t="s">
        <v>158</v>
      </c>
      <c r="BE357" s="214">
        <f>IF(N357="základní",J357,0)</f>
        <v>0</v>
      </c>
      <c r="BF357" s="214">
        <f>IF(N357="snížená",J357,0)</f>
        <v>0</v>
      </c>
      <c r="BG357" s="214">
        <f>IF(N357="zákl. přenesená",J357,0)</f>
        <v>0</v>
      </c>
      <c r="BH357" s="214">
        <f>IF(N357="sníž. přenesená",J357,0)</f>
        <v>0</v>
      </c>
      <c r="BI357" s="214">
        <f>IF(N357="nulová",J357,0)</f>
        <v>0</v>
      </c>
      <c r="BJ357" s="15" t="s">
        <v>78</v>
      </c>
      <c r="BK357" s="214">
        <f>ROUND(I357*H357,2)</f>
        <v>0</v>
      </c>
      <c r="BL357" s="15" t="s">
        <v>165</v>
      </c>
      <c r="BM357" s="15" t="s">
        <v>734</v>
      </c>
    </row>
    <row r="358" s="11" customFormat="1">
      <c r="B358" s="215"/>
      <c r="C358" s="216"/>
      <c r="D358" s="217" t="s">
        <v>167</v>
      </c>
      <c r="E358" s="218" t="s">
        <v>19</v>
      </c>
      <c r="F358" s="219" t="s">
        <v>735</v>
      </c>
      <c r="G358" s="216"/>
      <c r="H358" s="220">
        <v>98.799999999999997</v>
      </c>
      <c r="I358" s="221"/>
      <c r="J358" s="216"/>
      <c r="K358" s="216"/>
      <c r="L358" s="222"/>
      <c r="M358" s="223"/>
      <c r="N358" s="224"/>
      <c r="O358" s="224"/>
      <c r="P358" s="224"/>
      <c r="Q358" s="224"/>
      <c r="R358" s="224"/>
      <c r="S358" s="224"/>
      <c r="T358" s="225"/>
      <c r="AT358" s="226" t="s">
        <v>167</v>
      </c>
      <c r="AU358" s="226" t="s">
        <v>174</v>
      </c>
      <c r="AV358" s="11" t="s">
        <v>80</v>
      </c>
      <c r="AW358" s="11" t="s">
        <v>31</v>
      </c>
      <c r="AX358" s="11" t="s">
        <v>70</v>
      </c>
      <c r="AY358" s="226" t="s">
        <v>158</v>
      </c>
    </row>
    <row r="359" s="11" customFormat="1">
      <c r="B359" s="215"/>
      <c r="C359" s="216"/>
      <c r="D359" s="217" t="s">
        <v>167</v>
      </c>
      <c r="E359" s="218" t="s">
        <v>19</v>
      </c>
      <c r="F359" s="219" t="s">
        <v>736</v>
      </c>
      <c r="G359" s="216"/>
      <c r="H359" s="220">
        <v>146.69999999999999</v>
      </c>
      <c r="I359" s="221"/>
      <c r="J359" s="216"/>
      <c r="K359" s="216"/>
      <c r="L359" s="222"/>
      <c r="M359" s="223"/>
      <c r="N359" s="224"/>
      <c r="O359" s="224"/>
      <c r="P359" s="224"/>
      <c r="Q359" s="224"/>
      <c r="R359" s="224"/>
      <c r="S359" s="224"/>
      <c r="T359" s="225"/>
      <c r="AT359" s="226" t="s">
        <v>167</v>
      </c>
      <c r="AU359" s="226" t="s">
        <v>174</v>
      </c>
      <c r="AV359" s="11" t="s">
        <v>80</v>
      </c>
      <c r="AW359" s="11" t="s">
        <v>31</v>
      </c>
      <c r="AX359" s="11" t="s">
        <v>70</v>
      </c>
      <c r="AY359" s="226" t="s">
        <v>158</v>
      </c>
    </row>
    <row r="360" s="11" customFormat="1">
      <c r="B360" s="215"/>
      <c r="C360" s="216"/>
      <c r="D360" s="217" t="s">
        <v>167</v>
      </c>
      <c r="E360" s="218" t="s">
        <v>19</v>
      </c>
      <c r="F360" s="219" t="s">
        <v>737</v>
      </c>
      <c r="G360" s="216"/>
      <c r="H360" s="220">
        <v>174</v>
      </c>
      <c r="I360" s="221"/>
      <c r="J360" s="216"/>
      <c r="K360" s="216"/>
      <c r="L360" s="222"/>
      <c r="M360" s="223"/>
      <c r="N360" s="224"/>
      <c r="O360" s="224"/>
      <c r="P360" s="224"/>
      <c r="Q360" s="224"/>
      <c r="R360" s="224"/>
      <c r="S360" s="224"/>
      <c r="T360" s="225"/>
      <c r="AT360" s="226" t="s">
        <v>167</v>
      </c>
      <c r="AU360" s="226" t="s">
        <v>174</v>
      </c>
      <c r="AV360" s="11" t="s">
        <v>80</v>
      </c>
      <c r="AW360" s="11" t="s">
        <v>31</v>
      </c>
      <c r="AX360" s="11" t="s">
        <v>70</v>
      </c>
      <c r="AY360" s="226" t="s">
        <v>158</v>
      </c>
    </row>
    <row r="361" s="11" customFormat="1">
      <c r="B361" s="215"/>
      <c r="C361" s="216"/>
      <c r="D361" s="217" t="s">
        <v>167</v>
      </c>
      <c r="E361" s="218" t="s">
        <v>19</v>
      </c>
      <c r="F361" s="219" t="s">
        <v>738</v>
      </c>
      <c r="G361" s="216"/>
      <c r="H361" s="220">
        <v>69.099999999999994</v>
      </c>
      <c r="I361" s="221"/>
      <c r="J361" s="216"/>
      <c r="K361" s="216"/>
      <c r="L361" s="222"/>
      <c r="M361" s="223"/>
      <c r="N361" s="224"/>
      <c r="O361" s="224"/>
      <c r="P361" s="224"/>
      <c r="Q361" s="224"/>
      <c r="R361" s="224"/>
      <c r="S361" s="224"/>
      <c r="T361" s="225"/>
      <c r="AT361" s="226" t="s">
        <v>167</v>
      </c>
      <c r="AU361" s="226" t="s">
        <v>174</v>
      </c>
      <c r="AV361" s="11" t="s">
        <v>80</v>
      </c>
      <c r="AW361" s="11" t="s">
        <v>31</v>
      </c>
      <c r="AX361" s="11" t="s">
        <v>70</v>
      </c>
      <c r="AY361" s="226" t="s">
        <v>158</v>
      </c>
    </row>
    <row r="362" s="12" customFormat="1">
      <c r="B362" s="239"/>
      <c r="C362" s="240"/>
      <c r="D362" s="217" t="s">
        <v>167</v>
      </c>
      <c r="E362" s="241" t="s">
        <v>19</v>
      </c>
      <c r="F362" s="242" t="s">
        <v>426</v>
      </c>
      <c r="G362" s="240"/>
      <c r="H362" s="243">
        <v>488.60000000000002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AT362" s="249" t="s">
        <v>167</v>
      </c>
      <c r="AU362" s="249" t="s">
        <v>174</v>
      </c>
      <c r="AV362" s="12" t="s">
        <v>165</v>
      </c>
      <c r="AW362" s="12" t="s">
        <v>31</v>
      </c>
      <c r="AX362" s="12" t="s">
        <v>78</v>
      </c>
      <c r="AY362" s="249" t="s">
        <v>158</v>
      </c>
    </row>
    <row r="363" s="1" customFormat="1" ht="16.5" customHeight="1">
      <c r="B363" s="36"/>
      <c r="C363" s="203" t="s">
        <v>739</v>
      </c>
      <c r="D363" s="203" t="s">
        <v>160</v>
      </c>
      <c r="E363" s="204" t="s">
        <v>740</v>
      </c>
      <c r="F363" s="205" t="s">
        <v>741</v>
      </c>
      <c r="G363" s="206" t="s">
        <v>302</v>
      </c>
      <c r="H363" s="207">
        <v>1</v>
      </c>
      <c r="I363" s="208"/>
      <c r="J363" s="209">
        <f>ROUND(I363*H363,2)</f>
        <v>0</v>
      </c>
      <c r="K363" s="205" t="s">
        <v>19</v>
      </c>
      <c r="L363" s="41"/>
      <c r="M363" s="210" t="s">
        <v>19</v>
      </c>
      <c r="N363" s="211" t="s">
        <v>41</v>
      </c>
      <c r="O363" s="77"/>
      <c r="P363" s="212">
        <f>O363*H363</f>
        <v>0</v>
      </c>
      <c r="Q363" s="212">
        <v>0</v>
      </c>
      <c r="R363" s="212">
        <f>Q363*H363</f>
        <v>0</v>
      </c>
      <c r="S363" s="212">
        <v>0</v>
      </c>
      <c r="T363" s="213">
        <f>S363*H363</f>
        <v>0</v>
      </c>
      <c r="AR363" s="15" t="s">
        <v>165</v>
      </c>
      <c r="AT363" s="15" t="s">
        <v>160</v>
      </c>
      <c r="AU363" s="15" t="s">
        <v>174</v>
      </c>
      <c r="AY363" s="15" t="s">
        <v>158</v>
      </c>
      <c r="BE363" s="214">
        <f>IF(N363="základní",J363,0)</f>
        <v>0</v>
      </c>
      <c r="BF363" s="214">
        <f>IF(N363="snížená",J363,0)</f>
        <v>0</v>
      </c>
      <c r="BG363" s="214">
        <f>IF(N363="zákl. přenesená",J363,0)</f>
        <v>0</v>
      </c>
      <c r="BH363" s="214">
        <f>IF(N363="sníž. přenesená",J363,0)</f>
        <v>0</v>
      </c>
      <c r="BI363" s="214">
        <f>IF(N363="nulová",J363,0)</f>
        <v>0</v>
      </c>
      <c r="BJ363" s="15" t="s">
        <v>78</v>
      </c>
      <c r="BK363" s="214">
        <f>ROUND(I363*H363,2)</f>
        <v>0</v>
      </c>
      <c r="BL363" s="15" t="s">
        <v>165</v>
      </c>
      <c r="BM363" s="15" t="s">
        <v>742</v>
      </c>
    </row>
    <row r="364" s="1" customFormat="1">
      <c r="B364" s="36"/>
      <c r="C364" s="37"/>
      <c r="D364" s="217" t="s">
        <v>386</v>
      </c>
      <c r="E364" s="37"/>
      <c r="F364" s="237" t="s">
        <v>743</v>
      </c>
      <c r="G364" s="37"/>
      <c r="H364" s="37"/>
      <c r="I364" s="128"/>
      <c r="J364" s="37"/>
      <c r="K364" s="37"/>
      <c r="L364" s="41"/>
      <c r="M364" s="238"/>
      <c r="N364" s="77"/>
      <c r="O364" s="77"/>
      <c r="P364" s="77"/>
      <c r="Q364" s="77"/>
      <c r="R364" s="77"/>
      <c r="S364" s="77"/>
      <c r="T364" s="78"/>
      <c r="AT364" s="15" t="s">
        <v>386</v>
      </c>
      <c r="AU364" s="15" t="s">
        <v>174</v>
      </c>
    </row>
    <row r="365" s="1" customFormat="1" ht="16.5" customHeight="1">
      <c r="B365" s="36"/>
      <c r="C365" s="203" t="s">
        <v>744</v>
      </c>
      <c r="D365" s="203" t="s">
        <v>160</v>
      </c>
      <c r="E365" s="204" t="s">
        <v>745</v>
      </c>
      <c r="F365" s="205" t="s">
        <v>746</v>
      </c>
      <c r="G365" s="206" t="s">
        <v>171</v>
      </c>
      <c r="H365" s="207">
        <v>41.049999999999997</v>
      </c>
      <c r="I365" s="208"/>
      <c r="J365" s="209">
        <f>ROUND(I365*H365,2)</f>
        <v>0</v>
      </c>
      <c r="K365" s="205" t="s">
        <v>19</v>
      </c>
      <c r="L365" s="41"/>
      <c r="M365" s="210" t="s">
        <v>19</v>
      </c>
      <c r="N365" s="211" t="s">
        <v>41</v>
      </c>
      <c r="O365" s="77"/>
      <c r="P365" s="212">
        <f>O365*H365</f>
        <v>0</v>
      </c>
      <c r="Q365" s="212">
        <v>0</v>
      </c>
      <c r="R365" s="212">
        <f>Q365*H365</f>
        <v>0</v>
      </c>
      <c r="S365" s="212">
        <v>0</v>
      </c>
      <c r="T365" s="213">
        <f>S365*H365</f>
        <v>0</v>
      </c>
      <c r="AR365" s="15" t="s">
        <v>165</v>
      </c>
      <c r="AT365" s="15" t="s">
        <v>160</v>
      </c>
      <c r="AU365" s="15" t="s">
        <v>174</v>
      </c>
      <c r="AY365" s="15" t="s">
        <v>158</v>
      </c>
      <c r="BE365" s="214">
        <f>IF(N365="základní",J365,0)</f>
        <v>0</v>
      </c>
      <c r="BF365" s="214">
        <f>IF(N365="snížená",J365,0)</f>
        <v>0</v>
      </c>
      <c r="BG365" s="214">
        <f>IF(N365="zákl. přenesená",J365,0)</f>
        <v>0</v>
      </c>
      <c r="BH365" s="214">
        <f>IF(N365="sníž. přenesená",J365,0)</f>
        <v>0</v>
      </c>
      <c r="BI365" s="214">
        <f>IF(N365="nulová",J365,0)</f>
        <v>0</v>
      </c>
      <c r="BJ365" s="15" t="s">
        <v>78</v>
      </c>
      <c r="BK365" s="214">
        <f>ROUND(I365*H365,2)</f>
        <v>0</v>
      </c>
      <c r="BL365" s="15" t="s">
        <v>165</v>
      </c>
      <c r="BM365" s="15" t="s">
        <v>747</v>
      </c>
    </row>
    <row r="366" s="11" customFormat="1">
      <c r="B366" s="215"/>
      <c r="C366" s="216"/>
      <c r="D366" s="217" t="s">
        <v>167</v>
      </c>
      <c r="E366" s="218" t="s">
        <v>19</v>
      </c>
      <c r="F366" s="219" t="s">
        <v>748</v>
      </c>
      <c r="G366" s="216"/>
      <c r="H366" s="220">
        <v>37.049999999999997</v>
      </c>
      <c r="I366" s="221"/>
      <c r="J366" s="216"/>
      <c r="K366" s="216"/>
      <c r="L366" s="222"/>
      <c r="M366" s="223"/>
      <c r="N366" s="224"/>
      <c r="O366" s="224"/>
      <c r="P366" s="224"/>
      <c r="Q366" s="224"/>
      <c r="R366" s="224"/>
      <c r="S366" s="224"/>
      <c r="T366" s="225"/>
      <c r="AT366" s="226" t="s">
        <v>167</v>
      </c>
      <c r="AU366" s="226" t="s">
        <v>174</v>
      </c>
      <c r="AV366" s="11" t="s">
        <v>80</v>
      </c>
      <c r="AW366" s="11" t="s">
        <v>31</v>
      </c>
      <c r="AX366" s="11" t="s">
        <v>70</v>
      </c>
      <c r="AY366" s="226" t="s">
        <v>158</v>
      </c>
    </row>
    <row r="367" s="11" customFormat="1">
      <c r="B367" s="215"/>
      <c r="C367" s="216"/>
      <c r="D367" s="217" t="s">
        <v>167</v>
      </c>
      <c r="E367" s="218" t="s">
        <v>19</v>
      </c>
      <c r="F367" s="219" t="s">
        <v>749</v>
      </c>
      <c r="G367" s="216"/>
      <c r="H367" s="220">
        <v>4</v>
      </c>
      <c r="I367" s="221"/>
      <c r="J367" s="216"/>
      <c r="K367" s="216"/>
      <c r="L367" s="222"/>
      <c r="M367" s="223"/>
      <c r="N367" s="224"/>
      <c r="O367" s="224"/>
      <c r="P367" s="224"/>
      <c r="Q367" s="224"/>
      <c r="R367" s="224"/>
      <c r="S367" s="224"/>
      <c r="T367" s="225"/>
      <c r="AT367" s="226" t="s">
        <v>167</v>
      </c>
      <c r="AU367" s="226" t="s">
        <v>174</v>
      </c>
      <c r="AV367" s="11" t="s">
        <v>80</v>
      </c>
      <c r="AW367" s="11" t="s">
        <v>31</v>
      </c>
      <c r="AX367" s="11" t="s">
        <v>70</v>
      </c>
      <c r="AY367" s="226" t="s">
        <v>158</v>
      </c>
    </row>
    <row r="368" s="12" customFormat="1">
      <c r="B368" s="239"/>
      <c r="C368" s="240"/>
      <c r="D368" s="217" t="s">
        <v>167</v>
      </c>
      <c r="E368" s="241" t="s">
        <v>19</v>
      </c>
      <c r="F368" s="242" t="s">
        <v>426</v>
      </c>
      <c r="G368" s="240"/>
      <c r="H368" s="243">
        <v>41.049999999999997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AT368" s="249" t="s">
        <v>167</v>
      </c>
      <c r="AU368" s="249" t="s">
        <v>174</v>
      </c>
      <c r="AV368" s="12" t="s">
        <v>165</v>
      </c>
      <c r="AW368" s="12" t="s">
        <v>31</v>
      </c>
      <c r="AX368" s="12" t="s">
        <v>78</v>
      </c>
      <c r="AY368" s="249" t="s">
        <v>158</v>
      </c>
    </row>
    <row r="369" s="10" customFormat="1" ht="20.88" customHeight="1">
      <c r="B369" s="187"/>
      <c r="C369" s="188"/>
      <c r="D369" s="189" t="s">
        <v>69</v>
      </c>
      <c r="E369" s="201" t="s">
        <v>442</v>
      </c>
      <c r="F369" s="201" t="s">
        <v>750</v>
      </c>
      <c r="G369" s="188"/>
      <c r="H369" s="188"/>
      <c r="I369" s="191"/>
      <c r="J369" s="202">
        <f>BK369</f>
        <v>0</v>
      </c>
      <c r="K369" s="188"/>
      <c r="L369" s="193"/>
      <c r="M369" s="194"/>
      <c r="N369" s="195"/>
      <c r="O369" s="195"/>
      <c r="P369" s="196">
        <f>SUM(P370:P378)</f>
        <v>0</v>
      </c>
      <c r="Q369" s="195"/>
      <c r="R369" s="196">
        <f>SUM(R370:R378)</f>
        <v>0</v>
      </c>
      <c r="S369" s="195"/>
      <c r="T369" s="197">
        <f>SUM(T370:T378)</f>
        <v>0</v>
      </c>
      <c r="AR369" s="198" t="s">
        <v>78</v>
      </c>
      <c r="AT369" s="199" t="s">
        <v>69</v>
      </c>
      <c r="AU369" s="199" t="s">
        <v>80</v>
      </c>
      <c r="AY369" s="198" t="s">
        <v>158</v>
      </c>
      <c r="BK369" s="200">
        <f>SUM(BK370:BK378)</f>
        <v>0</v>
      </c>
    </row>
    <row r="370" s="1" customFormat="1" ht="16.5" customHeight="1">
      <c r="B370" s="36"/>
      <c r="C370" s="203" t="s">
        <v>751</v>
      </c>
      <c r="D370" s="203" t="s">
        <v>160</v>
      </c>
      <c r="E370" s="204" t="s">
        <v>752</v>
      </c>
      <c r="F370" s="205" t="s">
        <v>753</v>
      </c>
      <c r="G370" s="206" t="s">
        <v>171</v>
      </c>
      <c r="H370" s="207">
        <v>43</v>
      </c>
      <c r="I370" s="208"/>
      <c r="J370" s="209">
        <f>ROUND(I370*H370,2)</f>
        <v>0</v>
      </c>
      <c r="K370" s="205" t="s">
        <v>19</v>
      </c>
      <c r="L370" s="41"/>
      <c r="M370" s="210" t="s">
        <v>19</v>
      </c>
      <c r="N370" s="211" t="s">
        <v>41</v>
      </c>
      <c r="O370" s="77"/>
      <c r="P370" s="212">
        <f>O370*H370</f>
        <v>0</v>
      </c>
      <c r="Q370" s="212">
        <v>0</v>
      </c>
      <c r="R370" s="212">
        <f>Q370*H370</f>
        <v>0</v>
      </c>
      <c r="S370" s="212">
        <v>0</v>
      </c>
      <c r="T370" s="213">
        <f>S370*H370</f>
        <v>0</v>
      </c>
      <c r="AR370" s="15" t="s">
        <v>165</v>
      </c>
      <c r="AT370" s="15" t="s">
        <v>160</v>
      </c>
      <c r="AU370" s="15" t="s">
        <v>174</v>
      </c>
      <c r="AY370" s="15" t="s">
        <v>158</v>
      </c>
      <c r="BE370" s="214">
        <f>IF(N370="základní",J370,0)</f>
        <v>0</v>
      </c>
      <c r="BF370" s="214">
        <f>IF(N370="snížená",J370,0)</f>
        <v>0</v>
      </c>
      <c r="BG370" s="214">
        <f>IF(N370="zákl. přenesená",J370,0)</f>
        <v>0</v>
      </c>
      <c r="BH370" s="214">
        <f>IF(N370="sníž. přenesená",J370,0)</f>
        <v>0</v>
      </c>
      <c r="BI370" s="214">
        <f>IF(N370="nulová",J370,0)</f>
        <v>0</v>
      </c>
      <c r="BJ370" s="15" t="s">
        <v>78</v>
      </c>
      <c r="BK370" s="214">
        <f>ROUND(I370*H370,2)</f>
        <v>0</v>
      </c>
      <c r="BL370" s="15" t="s">
        <v>165</v>
      </c>
      <c r="BM370" s="15" t="s">
        <v>754</v>
      </c>
    </row>
    <row r="371" s="11" customFormat="1">
      <c r="B371" s="215"/>
      <c r="C371" s="216"/>
      <c r="D371" s="217" t="s">
        <v>167</v>
      </c>
      <c r="E371" s="218" t="s">
        <v>19</v>
      </c>
      <c r="F371" s="219" t="s">
        <v>755</v>
      </c>
      <c r="G371" s="216"/>
      <c r="H371" s="220">
        <v>43</v>
      </c>
      <c r="I371" s="221"/>
      <c r="J371" s="216"/>
      <c r="K371" s="216"/>
      <c r="L371" s="222"/>
      <c r="M371" s="223"/>
      <c r="N371" s="224"/>
      <c r="O371" s="224"/>
      <c r="P371" s="224"/>
      <c r="Q371" s="224"/>
      <c r="R371" s="224"/>
      <c r="S371" s="224"/>
      <c r="T371" s="225"/>
      <c r="AT371" s="226" t="s">
        <v>167</v>
      </c>
      <c r="AU371" s="226" t="s">
        <v>174</v>
      </c>
      <c r="AV371" s="11" t="s">
        <v>80</v>
      </c>
      <c r="AW371" s="11" t="s">
        <v>31</v>
      </c>
      <c r="AX371" s="11" t="s">
        <v>78</v>
      </c>
      <c r="AY371" s="226" t="s">
        <v>158</v>
      </c>
    </row>
    <row r="372" s="1" customFormat="1" ht="16.5" customHeight="1">
      <c r="B372" s="36"/>
      <c r="C372" s="203" t="s">
        <v>756</v>
      </c>
      <c r="D372" s="203" t="s">
        <v>160</v>
      </c>
      <c r="E372" s="204" t="s">
        <v>757</v>
      </c>
      <c r="F372" s="205" t="s">
        <v>758</v>
      </c>
      <c r="G372" s="206" t="s">
        <v>171</v>
      </c>
      <c r="H372" s="207">
        <v>43</v>
      </c>
      <c r="I372" s="208"/>
      <c r="J372" s="209">
        <f>ROUND(I372*H372,2)</f>
        <v>0</v>
      </c>
      <c r="K372" s="205" t="s">
        <v>19</v>
      </c>
      <c r="L372" s="41"/>
      <c r="M372" s="210" t="s">
        <v>19</v>
      </c>
      <c r="N372" s="211" t="s">
        <v>41</v>
      </c>
      <c r="O372" s="77"/>
      <c r="P372" s="212">
        <f>O372*H372</f>
        <v>0</v>
      </c>
      <c r="Q372" s="212">
        <v>0</v>
      </c>
      <c r="R372" s="212">
        <f>Q372*H372</f>
        <v>0</v>
      </c>
      <c r="S372" s="212">
        <v>0</v>
      </c>
      <c r="T372" s="213">
        <f>S372*H372</f>
        <v>0</v>
      </c>
      <c r="AR372" s="15" t="s">
        <v>165</v>
      </c>
      <c r="AT372" s="15" t="s">
        <v>160</v>
      </c>
      <c r="AU372" s="15" t="s">
        <v>174</v>
      </c>
      <c r="AY372" s="15" t="s">
        <v>158</v>
      </c>
      <c r="BE372" s="214">
        <f>IF(N372="základní",J372,0)</f>
        <v>0</v>
      </c>
      <c r="BF372" s="214">
        <f>IF(N372="snížená",J372,0)</f>
        <v>0</v>
      </c>
      <c r="BG372" s="214">
        <f>IF(N372="zákl. přenesená",J372,0)</f>
        <v>0</v>
      </c>
      <c r="BH372" s="214">
        <f>IF(N372="sníž. přenesená",J372,0)</f>
        <v>0</v>
      </c>
      <c r="BI372" s="214">
        <f>IF(N372="nulová",J372,0)</f>
        <v>0</v>
      </c>
      <c r="BJ372" s="15" t="s">
        <v>78</v>
      </c>
      <c r="BK372" s="214">
        <f>ROUND(I372*H372,2)</f>
        <v>0</v>
      </c>
      <c r="BL372" s="15" t="s">
        <v>165</v>
      </c>
      <c r="BM372" s="15" t="s">
        <v>759</v>
      </c>
    </row>
    <row r="373" s="1" customFormat="1" ht="16.5" customHeight="1">
      <c r="B373" s="36"/>
      <c r="C373" s="203" t="s">
        <v>760</v>
      </c>
      <c r="D373" s="203" t="s">
        <v>160</v>
      </c>
      <c r="E373" s="204" t="s">
        <v>761</v>
      </c>
      <c r="F373" s="205" t="s">
        <v>762</v>
      </c>
      <c r="G373" s="206" t="s">
        <v>171</v>
      </c>
      <c r="H373" s="207">
        <v>4.2000000000000002</v>
      </c>
      <c r="I373" s="208"/>
      <c r="J373" s="209">
        <f>ROUND(I373*H373,2)</f>
        <v>0</v>
      </c>
      <c r="K373" s="205" t="s">
        <v>19</v>
      </c>
      <c r="L373" s="41"/>
      <c r="M373" s="210" t="s">
        <v>19</v>
      </c>
      <c r="N373" s="211" t="s">
        <v>41</v>
      </c>
      <c r="O373" s="77"/>
      <c r="P373" s="212">
        <f>O373*H373</f>
        <v>0</v>
      </c>
      <c r="Q373" s="212">
        <v>0</v>
      </c>
      <c r="R373" s="212">
        <f>Q373*H373</f>
        <v>0</v>
      </c>
      <c r="S373" s="212">
        <v>0</v>
      </c>
      <c r="T373" s="213">
        <f>S373*H373</f>
        <v>0</v>
      </c>
      <c r="AR373" s="15" t="s">
        <v>165</v>
      </c>
      <c r="AT373" s="15" t="s">
        <v>160</v>
      </c>
      <c r="AU373" s="15" t="s">
        <v>174</v>
      </c>
      <c r="AY373" s="15" t="s">
        <v>158</v>
      </c>
      <c r="BE373" s="214">
        <f>IF(N373="základní",J373,0)</f>
        <v>0</v>
      </c>
      <c r="BF373" s="214">
        <f>IF(N373="snížená",J373,0)</f>
        <v>0</v>
      </c>
      <c r="BG373" s="214">
        <f>IF(N373="zákl. přenesená",J373,0)</f>
        <v>0</v>
      </c>
      <c r="BH373" s="214">
        <f>IF(N373="sníž. přenesená",J373,0)</f>
        <v>0</v>
      </c>
      <c r="BI373" s="214">
        <f>IF(N373="nulová",J373,0)</f>
        <v>0</v>
      </c>
      <c r="BJ373" s="15" t="s">
        <v>78</v>
      </c>
      <c r="BK373" s="214">
        <f>ROUND(I373*H373,2)</f>
        <v>0</v>
      </c>
      <c r="BL373" s="15" t="s">
        <v>165</v>
      </c>
      <c r="BM373" s="15" t="s">
        <v>763</v>
      </c>
    </row>
    <row r="374" s="1" customFormat="1">
      <c r="B374" s="36"/>
      <c r="C374" s="37"/>
      <c r="D374" s="217" t="s">
        <v>386</v>
      </c>
      <c r="E374" s="37"/>
      <c r="F374" s="237" t="s">
        <v>764</v>
      </c>
      <c r="G374" s="37"/>
      <c r="H374" s="37"/>
      <c r="I374" s="128"/>
      <c r="J374" s="37"/>
      <c r="K374" s="37"/>
      <c r="L374" s="41"/>
      <c r="M374" s="238"/>
      <c r="N374" s="77"/>
      <c r="O374" s="77"/>
      <c r="P374" s="77"/>
      <c r="Q374" s="77"/>
      <c r="R374" s="77"/>
      <c r="S374" s="77"/>
      <c r="T374" s="78"/>
      <c r="AT374" s="15" t="s">
        <v>386</v>
      </c>
      <c r="AU374" s="15" t="s">
        <v>174</v>
      </c>
    </row>
    <row r="375" s="11" customFormat="1">
      <c r="B375" s="215"/>
      <c r="C375" s="216"/>
      <c r="D375" s="217" t="s">
        <v>167</v>
      </c>
      <c r="E375" s="218" t="s">
        <v>19</v>
      </c>
      <c r="F375" s="219" t="s">
        <v>765</v>
      </c>
      <c r="G375" s="216"/>
      <c r="H375" s="220">
        <v>4.2000000000000002</v>
      </c>
      <c r="I375" s="221"/>
      <c r="J375" s="216"/>
      <c r="K375" s="216"/>
      <c r="L375" s="222"/>
      <c r="M375" s="223"/>
      <c r="N375" s="224"/>
      <c r="O375" s="224"/>
      <c r="P375" s="224"/>
      <c r="Q375" s="224"/>
      <c r="R375" s="224"/>
      <c r="S375" s="224"/>
      <c r="T375" s="225"/>
      <c r="AT375" s="226" t="s">
        <v>167</v>
      </c>
      <c r="AU375" s="226" t="s">
        <v>174</v>
      </c>
      <c r="AV375" s="11" t="s">
        <v>80</v>
      </c>
      <c r="AW375" s="11" t="s">
        <v>31</v>
      </c>
      <c r="AX375" s="11" t="s">
        <v>78</v>
      </c>
      <c r="AY375" s="226" t="s">
        <v>158</v>
      </c>
    </row>
    <row r="376" s="1" customFormat="1" ht="16.5" customHeight="1">
      <c r="B376" s="36"/>
      <c r="C376" s="203" t="s">
        <v>766</v>
      </c>
      <c r="D376" s="203" t="s">
        <v>160</v>
      </c>
      <c r="E376" s="204" t="s">
        <v>767</v>
      </c>
      <c r="F376" s="205" t="s">
        <v>768</v>
      </c>
      <c r="G376" s="206" t="s">
        <v>171</v>
      </c>
      <c r="H376" s="207">
        <v>30.870000000000001</v>
      </c>
      <c r="I376" s="208"/>
      <c r="J376" s="209">
        <f>ROUND(I376*H376,2)</f>
        <v>0</v>
      </c>
      <c r="K376" s="205" t="s">
        <v>19</v>
      </c>
      <c r="L376" s="41"/>
      <c r="M376" s="210" t="s">
        <v>19</v>
      </c>
      <c r="N376" s="211" t="s">
        <v>41</v>
      </c>
      <c r="O376" s="77"/>
      <c r="P376" s="212">
        <f>O376*H376</f>
        <v>0</v>
      </c>
      <c r="Q376" s="212">
        <v>0</v>
      </c>
      <c r="R376" s="212">
        <f>Q376*H376</f>
        <v>0</v>
      </c>
      <c r="S376" s="212">
        <v>0</v>
      </c>
      <c r="T376" s="213">
        <f>S376*H376</f>
        <v>0</v>
      </c>
      <c r="AR376" s="15" t="s">
        <v>165</v>
      </c>
      <c r="AT376" s="15" t="s">
        <v>160</v>
      </c>
      <c r="AU376" s="15" t="s">
        <v>174</v>
      </c>
      <c r="AY376" s="15" t="s">
        <v>158</v>
      </c>
      <c r="BE376" s="214">
        <f>IF(N376="základní",J376,0)</f>
        <v>0</v>
      </c>
      <c r="BF376" s="214">
        <f>IF(N376="snížená",J376,0)</f>
        <v>0</v>
      </c>
      <c r="BG376" s="214">
        <f>IF(N376="zákl. přenesená",J376,0)</f>
        <v>0</v>
      </c>
      <c r="BH376" s="214">
        <f>IF(N376="sníž. přenesená",J376,0)</f>
        <v>0</v>
      </c>
      <c r="BI376" s="214">
        <f>IF(N376="nulová",J376,0)</f>
        <v>0</v>
      </c>
      <c r="BJ376" s="15" t="s">
        <v>78</v>
      </c>
      <c r="BK376" s="214">
        <f>ROUND(I376*H376,2)</f>
        <v>0</v>
      </c>
      <c r="BL376" s="15" t="s">
        <v>165</v>
      </c>
      <c r="BM376" s="15" t="s">
        <v>769</v>
      </c>
    </row>
    <row r="377" s="1" customFormat="1" ht="16.5" customHeight="1">
      <c r="B377" s="36"/>
      <c r="C377" s="203" t="s">
        <v>770</v>
      </c>
      <c r="D377" s="203" t="s">
        <v>160</v>
      </c>
      <c r="E377" s="204" t="s">
        <v>771</v>
      </c>
      <c r="F377" s="205" t="s">
        <v>772</v>
      </c>
      <c r="G377" s="206" t="s">
        <v>171</v>
      </c>
      <c r="H377" s="207">
        <v>30.870000000000001</v>
      </c>
      <c r="I377" s="208"/>
      <c r="J377" s="209">
        <f>ROUND(I377*H377,2)</f>
        <v>0</v>
      </c>
      <c r="K377" s="205" t="s">
        <v>19</v>
      </c>
      <c r="L377" s="41"/>
      <c r="M377" s="210" t="s">
        <v>19</v>
      </c>
      <c r="N377" s="211" t="s">
        <v>41</v>
      </c>
      <c r="O377" s="77"/>
      <c r="P377" s="212">
        <f>O377*H377</f>
        <v>0</v>
      </c>
      <c r="Q377" s="212">
        <v>0</v>
      </c>
      <c r="R377" s="212">
        <f>Q377*H377</f>
        <v>0</v>
      </c>
      <c r="S377" s="212">
        <v>0</v>
      </c>
      <c r="T377" s="213">
        <f>S377*H377</f>
        <v>0</v>
      </c>
      <c r="AR377" s="15" t="s">
        <v>165</v>
      </c>
      <c r="AT377" s="15" t="s">
        <v>160</v>
      </c>
      <c r="AU377" s="15" t="s">
        <v>174</v>
      </c>
      <c r="AY377" s="15" t="s">
        <v>158</v>
      </c>
      <c r="BE377" s="214">
        <f>IF(N377="základní",J377,0)</f>
        <v>0</v>
      </c>
      <c r="BF377" s="214">
        <f>IF(N377="snížená",J377,0)</f>
        <v>0</v>
      </c>
      <c r="BG377" s="214">
        <f>IF(N377="zákl. přenesená",J377,0)</f>
        <v>0</v>
      </c>
      <c r="BH377" s="214">
        <f>IF(N377="sníž. přenesená",J377,0)</f>
        <v>0</v>
      </c>
      <c r="BI377" s="214">
        <f>IF(N377="nulová",J377,0)</f>
        <v>0</v>
      </c>
      <c r="BJ377" s="15" t="s">
        <v>78</v>
      </c>
      <c r="BK377" s="214">
        <f>ROUND(I377*H377,2)</f>
        <v>0</v>
      </c>
      <c r="BL377" s="15" t="s">
        <v>165</v>
      </c>
      <c r="BM377" s="15" t="s">
        <v>773</v>
      </c>
    </row>
    <row r="378" s="1" customFormat="1" ht="16.5" customHeight="1">
      <c r="B378" s="36"/>
      <c r="C378" s="203" t="s">
        <v>774</v>
      </c>
      <c r="D378" s="203" t="s">
        <v>160</v>
      </c>
      <c r="E378" s="204" t="s">
        <v>775</v>
      </c>
      <c r="F378" s="205" t="s">
        <v>776</v>
      </c>
      <c r="G378" s="206" t="s">
        <v>171</v>
      </c>
      <c r="H378" s="207">
        <v>11</v>
      </c>
      <c r="I378" s="208"/>
      <c r="J378" s="209">
        <f>ROUND(I378*H378,2)</f>
        <v>0</v>
      </c>
      <c r="K378" s="205" t="s">
        <v>19</v>
      </c>
      <c r="L378" s="41"/>
      <c r="M378" s="210" t="s">
        <v>19</v>
      </c>
      <c r="N378" s="211" t="s">
        <v>41</v>
      </c>
      <c r="O378" s="77"/>
      <c r="P378" s="212">
        <f>O378*H378</f>
        <v>0</v>
      </c>
      <c r="Q378" s="212">
        <v>0</v>
      </c>
      <c r="R378" s="212">
        <f>Q378*H378</f>
        <v>0</v>
      </c>
      <c r="S378" s="212">
        <v>0</v>
      </c>
      <c r="T378" s="213">
        <f>S378*H378</f>
        <v>0</v>
      </c>
      <c r="AR378" s="15" t="s">
        <v>165</v>
      </c>
      <c r="AT378" s="15" t="s">
        <v>160</v>
      </c>
      <c r="AU378" s="15" t="s">
        <v>174</v>
      </c>
      <c r="AY378" s="15" t="s">
        <v>158</v>
      </c>
      <c r="BE378" s="214">
        <f>IF(N378="základní",J378,0)</f>
        <v>0</v>
      </c>
      <c r="BF378" s="214">
        <f>IF(N378="snížená",J378,0)</f>
        <v>0</v>
      </c>
      <c r="BG378" s="214">
        <f>IF(N378="zákl. přenesená",J378,0)</f>
        <v>0</v>
      </c>
      <c r="BH378" s="214">
        <f>IF(N378="sníž. přenesená",J378,0)</f>
        <v>0</v>
      </c>
      <c r="BI378" s="214">
        <f>IF(N378="nulová",J378,0)</f>
        <v>0</v>
      </c>
      <c r="BJ378" s="15" t="s">
        <v>78</v>
      </c>
      <c r="BK378" s="214">
        <f>ROUND(I378*H378,2)</f>
        <v>0</v>
      </c>
      <c r="BL378" s="15" t="s">
        <v>165</v>
      </c>
      <c r="BM378" s="15" t="s">
        <v>777</v>
      </c>
    </row>
    <row r="379" s="10" customFormat="1" ht="20.88" customHeight="1">
      <c r="B379" s="187"/>
      <c r="C379" s="188"/>
      <c r="D379" s="189" t="s">
        <v>69</v>
      </c>
      <c r="E379" s="201" t="s">
        <v>447</v>
      </c>
      <c r="F379" s="201" t="s">
        <v>778</v>
      </c>
      <c r="G379" s="188"/>
      <c r="H379" s="188"/>
      <c r="I379" s="191"/>
      <c r="J379" s="202">
        <f>BK379</f>
        <v>0</v>
      </c>
      <c r="K379" s="188"/>
      <c r="L379" s="193"/>
      <c r="M379" s="194"/>
      <c r="N379" s="195"/>
      <c r="O379" s="195"/>
      <c r="P379" s="196">
        <f>SUM(P380:P394)</f>
        <v>0</v>
      </c>
      <c r="Q379" s="195"/>
      <c r="R379" s="196">
        <f>SUM(R380:R394)</f>
        <v>0</v>
      </c>
      <c r="S379" s="195"/>
      <c r="T379" s="197">
        <f>SUM(T380:T394)</f>
        <v>0</v>
      </c>
      <c r="AR379" s="198" t="s">
        <v>78</v>
      </c>
      <c r="AT379" s="199" t="s">
        <v>69</v>
      </c>
      <c r="AU379" s="199" t="s">
        <v>80</v>
      </c>
      <c r="AY379" s="198" t="s">
        <v>158</v>
      </c>
      <c r="BK379" s="200">
        <f>SUM(BK380:BK394)</f>
        <v>0</v>
      </c>
    </row>
    <row r="380" s="1" customFormat="1" ht="16.5" customHeight="1">
      <c r="B380" s="36"/>
      <c r="C380" s="203" t="s">
        <v>779</v>
      </c>
      <c r="D380" s="203" t="s">
        <v>160</v>
      </c>
      <c r="E380" s="204" t="s">
        <v>780</v>
      </c>
      <c r="F380" s="205" t="s">
        <v>781</v>
      </c>
      <c r="G380" s="206" t="s">
        <v>171</v>
      </c>
      <c r="H380" s="207">
        <v>19.5</v>
      </c>
      <c r="I380" s="208"/>
      <c r="J380" s="209">
        <f>ROUND(I380*H380,2)</f>
        <v>0</v>
      </c>
      <c r="K380" s="205" t="s">
        <v>19</v>
      </c>
      <c r="L380" s="41"/>
      <c r="M380" s="210" t="s">
        <v>19</v>
      </c>
      <c r="N380" s="211" t="s">
        <v>41</v>
      </c>
      <c r="O380" s="77"/>
      <c r="P380" s="212">
        <f>O380*H380</f>
        <v>0</v>
      </c>
      <c r="Q380" s="212">
        <v>0</v>
      </c>
      <c r="R380" s="212">
        <f>Q380*H380</f>
        <v>0</v>
      </c>
      <c r="S380" s="212">
        <v>0</v>
      </c>
      <c r="T380" s="213">
        <f>S380*H380</f>
        <v>0</v>
      </c>
      <c r="AR380" s="15" t="s">
        <v>165</v>
      </c>
      <c r="AT380" s="15" t="s">
        <v>160</v>
      </c>
      <c r="AU380" s="15" t="s">
        <v>174</v>
      </c>
      <c r="AY380" s="15" t="s">
        <v>158</v>
      </c>
      <c r="BE380" s="214">
        <f>IF(N380="základní",J380,0)</f>
        <v>0</v>
      </c>
      <c r="BF380" s="214">
        <f>IF(N380="snížená",J380,0)</f>
        <v>0</v>
      </c>
      <c r="BG380" s="214">
        <f>IF(N380="zákl. přenesená",J380,0)</f>
        <v>0</v>
      </c>
      <c r="BH380" s="214">
        <f>IF(N380="sníž. přenesená",J380,0)</f>
        <v>0</v>
      </c>
      <c r="BI380" s="214">
        <f>IF(N380="nulová",J380,0)</f>
        <v>0</v>
      </c>
      <c r="BJ380" s="15" t="s">
        <v>78</v>
      </c>
      <c r="BK380" s="214">
        <f>ROUND(I380*H380,2)</f>
        <v>0</v>
      </c>
      <c r="BL380" s="15" t="s">
        <v>165</v>
      </c>
      <c r="BM380" s="15" t="s">
        <v>782</v>
      </c>
    </row>
    <row r="381" s="11" customFormat="1">
      <c r="B381" s="215"/>
      <c r="C381" s="216"/>
      <c r="D381" s="217" t="s">
        <v>167</v>
      </c>
      <c r="E381" s="218" t="s">
        <v>19</v>
      </c>
      <c r="F381" s="219" t="s">
        <v>783</v>
      </c>
      <c r="G381" s="216"/>
      <c r="H381" s="220">
        <v>19.5</v>
      </c>
      <c r="I381" s="221"/>
      <c r="J381" s="216"/>
      <c r="K381" s="216"/>
      <c r="L381" s="222"/>
      <c r="M381" s="223"/>
      <c r="N381" s="224"/>
      <c r="O381" s="224"/>
      <c r="P381" s="224"/>
      <c r="Q381" s="224"/>
      <c r="R381" s="224"/>
      <c r="S381" s="224"/>
      <c r="T381" s="225"/>
      <c r="AT381" s="226" t="s">
        <v>167</v>
      </c>
      <c r="AU381" s="226" t="s">
        <v>174</v>
      </c>
      <c r="AV381" s="11" t="s">
        <v>80</v>
      </c>
      <c r="AW381" s="11" t="s">
        <v>31</v>
      </c>
      <c r="AX381" s="11" t="s">
        <v>78</v>
      </c>
      <c r="AY381" s="226" t="s">
        <v>158</v>
      </c>
    </row>
    <row r="382" s="1" customFormat="1" ht="16.5" customHeight="1">
      <c r="B382" s="36"/>
      <c r="C382" s="203" t="s">
        <v>784</v>
      </c>
      <c r="D382" s="203" t="s">
        <v>160</v>
      </c>
      <c r="E382" s="204" t="s">
        <v>785</v>
      </c>
      <c r="F382" s="205" t="s">
        <v>786</v>
      </c>
      <c r="G382" s="206" t="s">
        <v>171</v>
      </c>
      <c r="H382" s="207">
        <v>6.7999999999999998</v>
      </c>
      <c r="I382" s="208"/>
      <c r="J382" s="209">
        <f>ROUND(I382*H382,2)</f>
        <v>0</v>
      </c>
      <c r="K382" s="205" t="s">
        <v>19</v>
      </c>
      <c r="L382" s="41"/>
      <c r="M382" s="210" t="s">
        <v>19</v>
      </c>
      <c r="N382" s="211" t="s">
        <v>41</v>
      </c>
      <c r="O382" s="77"/>
      <c r="P382" s="212">
        <f>O382*H382</f>
        <v>0</v>
      </c>
      <c r="Q382" s="212">
        <v>0</v>
      </c>
      <c r="R382" s="212">
        <f>Q382*H382</f>
        <v>0</v>
      </c>
      <c r="S382" s="212">
        <v>0</v>
      </c>
      <c r="T382" s="213">
        <f>S382*H382</f>
        <v>0</v>
      </c>
      <c r="AR382" s="15" t="s">
        <v>165</v>
      </c>
      <c r="AT382" s="15" t="s">
        <v>160</v>
      </c>
      <c r="AU382" s="15" t="s">
        <v>174</v>
      </c>
      <c r="AY382" s="15" t="s">
        <v>158</v>
      </c>
      <c r="BE382" s="214">
        <f>IF(N382="základní",J382,0)</f>
        <v>0</v>
      </c>
      <c r="BF382" s="214">
        <f>IF(N382="snížená",J382,0)</f>
        <v>0</v>
      </c>
      <c r="BG382" s="214">
        <f>IF(N382="zákl. přenesená",J382,0)</f>
        <v>0</v>
      </c>
      <c r="BH382" s="214">
        <f>IF(N382="sníž. přenesená",J382,0)</f>
        <v>0</v>
      </c>
      <c r="BI382" s="214">
        <f>IF(N382="nulová",J382,0)</f>
        <v>0</v>
      </c>
      <c r="BJ382" s="15" t="s">
        <v>78</v>
      </c>
      <c r="BK382" s="214">
        <f>ROUND(I382*H382,2)</f>
        <v>0</v>
      </c>
      <c r="BL382" s="15" t="s">
        <v>165</v>
      </c>
      <c r="BM382" s="15" t="s">
        <v>787</v>
      </c>
    </row>
    <row r="383" s="11" customFormat="1">
      <c r="B383" s="215"/>
      <c r="C383" s="216"/>
      <c r="D383" s="217" t="s">
        <v>167</v>
      </c>
      <c r="E383" s="218" t="s">
        <v>19</v>
      </c>
      <c r="F383" s="219" t="s">
        <v>788</v>
      </c>
      <c r="G383" s="216"/>
      <c r="H383" s="220">
        <v>6.7999999999999998</v>
      </c>
      <c r="I383" s="221"/>
      <c r="J383" s="216"/>
      <c r="K383" s="216"/>
      <c r="L383" s="222"/>
      <c r="M383" s="223"/>
      <c r="N383" s="224"/>
      <c r="O383" s="224"/>
      <c r="P383" s="224"/>
      <c r="Q383" s="224"/>
      <c r="R383" s="224"/>
      <c r="S383" s="224"/>
      <c r="T383" s="225"/>
      <c r="AT383" s="226" t="s">
        <v>167</v>
      </c>
      <c r="AU383" s="226" t="s">
        <v>174</v>
      </c>
      <c r="AV383" s="11" t="s">
        <v>80</v>
      </c>
      <c r="AW383" s="11" t="s">
        <v>31</v>
      </c>
      <c r="AX383" s="11" t="s">
        <v>78</v>
      </c>
      <c r="AY383" s="226" t="s">
        <v>158</v>
      </c>
    </row>
    <row r="384" s="1" customFormat="1" ht="16.5" customHeight="1">
      <c r="B384" s="36"/>
      <c r="C384" s="203" t="s">
        <v>789</v>
      </c>
      <c r="D384" s="203" t="s">
        <v>160</v>
      </c>
      <c r="E384" s="204" t="s">
        <v>790</v>
      </c>
      <c r="F384" s="205" t="s">
        <v>791</v>
      </c>
      <c r="G384" s="206" t="s">
        <v>171</v>
      </c>
      <c r="H384" s="207">
        <v>41.100000000000001</v>
      </c>
      <c r="I384" s="208"/>
      <c r="J384" s="209">
        <f>ROUND(I384*H384,2)</f>
        <v>0</v>
      </c>
      <c r="K384" s="205" t="s">
        <v>19</v>
      </c>
      <c r="L384" s="41"/>
      <c r="M384" s="210" t="s">
        <v>19</v>
      </c>
      <c r="N384" s="211" t="s">
        <v>41</v>
      </c>
      <c r="O384" s="77"/>
      <c r="P384" s="212">
        <f>O384*H384</f>
        <v>0</v>
      </c>
      <c r="Q384" s="212">
        <v>0</v>
      </c>
      <c r="R384" s="212">
        <f>Q384*H384</f>
        <v>0</v>
      </c>
      <c r="S384" s="212">
        <v>0</v>
      </c>
      <c r="T384" s="213">
        <f>S384*H384</f>
        <v>0</v>
      </c>
      <c r="AR384" s="15" t="s">
        <v>165</v>
      </c>
      <c r="AT384" s="15" t="s">
        <v>160</v>
      </c>
      <c r="AU384" s="15" t="s">
        <v>174</v>
      </c>
      <c r="AY384" s="15" t="s">
        <v>158</v>
      </c>
      <c r="BE384" s="214">
        <f>IF(N384="základní",J384,0)</f>
        <v>0</v>
      </c>
      <c r="BF384" s="214">
        <f>IF(N384="snížená",J384,0)</f>
        <v>0</v>
      </c>
      <c r="BG384" s="214">
        <f>IF(N384="zákl. přenesená",J384,0)</f>
        <v>0</v>
      </c>
      <c r="BH384" s="214">
        <f>IF(N384="sníž. přenesená",J384,0)</f>
        <v>0</v>
      </c>
      <c r="BI384" s="214">
        <f>IF(N384="nulová",J384,0)</f>
        <v>0</v>
      </c>
      <c r="BJ384" s="15" t="s">
        <v>78</v>
      </c>
      <c r="BK384" s="214">
        <f>ROUND(I384*H384,2)</f>
        <v>0</v>
      </c>
      <c r="BL384" s="15" t="s">
        <v>165</v>
      </c>
      <c r="BM384" s="15" t="s">
        <v>792</v>
      </c>
    </row>
    <row r="385" s="11" customFormat="1">
      <c r="B385" s="215"/>
      <c r="C385" s="216"/>
      <c r="D385" s="217" t="s">
        <v>167</v>
      </c>
      <c r="E385" s="218" t="s">
        <v>19</v>
      </c>
      <c r="F385" s="219" t="s">
        <v>793</v>
      </c>
      <c r="G385" s="216"/>
      <c r="H385" s="220">
        <v>41.100000000000001</v>
      </c>
      <c r="I385" s="221"/>
      <c r="J385" s="216"/>
      <c r="K385" s="216"/>
      <c r="L385" s="222"/>
      <c r="M385" s="223"/>
      <c r="N385" s="224"/>
      <c r="O385" s="224"/>
      <c r="P385" s="224"/>
      <c r="Q385" s="224"/>
      <c r="R385" s="224"/>
      <c r="S385" s="224"/>
      <c r="T385" s="225"/>
      <c r="AT385" s="226" t="s">
        <v>167</v>
      </c>
      <c r="AU385" s="226" t="s">
        <v>174</v>
      </c>
      <c r="AV385" s="11" t="s">
        <v>80</v>
      </c>
      <c r="AW385" s="11" t="s">
        <v>31</v>
      </c>
      <c r="AX385" s="11" t="s">
        <v>78</v>
      </c>
      <c r="AY385" s="226" t="s">
        <v>158</v>
      </c>
    </row>
    <row r="386" s="1" customFormat="1" ht="16.5" customHeight="1">
      <c r="B386" s="36"/>
      <c r="C386" s="203" t="s">
        <v>794</v>
      </c>
      <c r="D386" s="203" t="s">
        <v>160</v>
      </c>
      <c r="E386" s="204" t="s">
        <v>795</v>
      </c>
      <c r="F386" s="205" t="s">
        <v>796</v>
      </c>
      <c r="G386" s="206" t="s">
        <v>302</v>
      </c>
      <c r="H386" s="207">
        <v>1</v>
      </c>
      <c r="I386" s="208"/>
      <c r="J386" s="209">
        <f>ROUND(I386*H386,2)</f>
        <v>0</v>
      </c>
      <c r="K386" s="205" t="s">
        <v>19</v>
      </c>
      <c r="L386" s="41"/>
      <c r="M386" s="210" t="s">
        <v>19</v>
      </c>
      <c r="N386" s="211" t="s">
        <v>41</v>
      </c>
      <c r="O386" s="77"/>
      <c r="P386" s="212">
        <f>O386*H386</f>
        <v>0</v>
      </c>
      <c r="Q386" s="212">
        <v>0</v>
      </c>
      <c r="R386" s="212">
        <f>Q386*H386</f>
        <v>0</v>
      </c>
      <c r="S386" s="212">
        <v>0</v>
      </c>
      <c r="T386" s="213">
        <f>S386*H386</f>
        <v>0</v>
      </c>
      <c r="AR386" s="15" t="s">
        <v>165</v>
      </c>
      <c r="AT386" s="15" t="s">
        <v>160</v>
      </c>
      <c r="AU386" s="15" t="s">
        <v>174</v>
      </c>
      <c r="AY386" s="15" t="s">
        <v>158</v>
      </c>
      <c r="BE386" s="214">
        <f>IF(N386="základní",J386,0)</f>
        <v>0</v>
      </c>
      <c r="BF386" s="214">
        <f>IF(N386="snížená",J386,0)</f>
        <v>0</v>
      </c>
      <c r="BG386" s="214">
        <f>IF(N386="zákl. přenesená",J386,0)</f>
        <v>0</v>
      </c>
      <c r="BH386" s="214">
        <f>IF(N386="sníž. přenesená",J386,0)</f>
        <v>0</v>
      </c>
      <c r="BI386" s="214">
        <f>IF(N386="nulová",J386,0)</f>
        <v>0</v>
      </c>
      <c r="BJ386" s="15" t="s">
        <v>78</v>
      </c>
      <c r="BK386" s="214">
        <f>ROUND(I386*H386,2)</f>
        <v>0</v>
      </c>
      <c r="BL386" s="15" t="s">
        <v>165</v>
      </c>
      <c r="BM386" s="15" t="s">
        <v>797</v>
      </c>
    </row>
    <row r="387" s="1" customFormat="1" ht="16.5" customHeight="1">
      <c r="B387" s="36"/>
      <c r="C387" s="203" t="s">
        <v>798</v>
      </c>
      <c r="D387" s="203" t="s">
        <v>160</v>
      </c>
      <c r="E387" s="204" t="s">
        <v>799</v>
      </c>
      <c r="F387" s="205" t="s">
        <v>800</v>
      </c>
      <c r="G387" s="206" t="s">
        <v>302</v>
      </c>
      <c r="H387" s="207">
        <v>7</v>
      </c>
      <c r="I387" s="208"/>
      <c r="J387" s="209">
        <f>ROUND(I387*H387,2)</f>
        <v>0</v>
      </c>
      <c r="K387" s="205" t="s">
        <v>19</v>
      </c>
      <c r="L387" s="41"/>
      <c r="M387" s="210" t="s">
        <v>19</v>
      </c>
      <c r="N387" s="211" t="s">
        <v>41</v>
      </c>
      <c r="O387" s="77"/>
      <c r="P387" s="212">
        <f>O387*H387</f>
        <v>0</v>
      </c>
      <c r="Q387" s="212">
        <v>0</v>
      </c>
      <c r="R387" s="212">
        <f>Q387*H387</f>
        <v>0</v>
      </c>
      <c r="S387" s="212">
        <v>0</v>
      </c>
      <c r="T387" s="213">
        <f>S387*H387</f>
        <v>0</v>
      </c>
      <c r="AR387" s="15" t="s">
        <v>165</v>
      </c>
      <c r="AT387" s="15" t="s">
        <v>160</v>
      </c>
      <c r="AU387" s="15" t="s">
        <v>174</v>
      </c>
      <c r="AY387" s="15" t="s">
        <v>158</v>
      </c>
      <c r="BE387" s="214">
        <f>IF(N387="základní",J387,0)</f>
        <v>0</v>
      </c>
      <c r="BF387" s="214">
        <f>IF(N387="snížená",J387,0)</f>
        <v>0</v>
      </c>
      <c r="BG387" s="214">
        <f>IF(N387="zákl. přenesená",J387,0)</f>
        <v>0</v>
      </c>
      <c r="BH387" s="214">
        <f>IF(N387="sníž. přenesená",J387,0)</f>
        <v>0</v>
      </c>
      <c r="BI387" s="214">
        <f>IF(N387="nulová",J387,0)</f>
        <v>0</v>
      </c>
      <c r="BJ387" s="15" t="s">
        <v>78</v>
      </c>
      <c r="BK387" s="214">
        <f>ROUND(I387*H387,2)</f>
        <v>0</v>
      </c>
      <c r="BL387" s="15" t="s">
        <v>165</v>
      </c>
      <c r="BM387" s="15" t="s">
        <v>801</v>
      </c>
    </row>
    <row r="388" s="1" customFormat="1" ht="16.5" customHeight="1">
      <c r="B388" s="36"/>
      <c r="C388" s="203" t="s">
        <v>802</v>
      </c>
      <c r="D388" s="203" t="s">
        <v>160</v>
      </c>
      <c r="E388" s="204" t="s">
        <v>803</v>
      </c>
      <c r="F388" s="205" t="s">
        <v>804</v>
      </c>
      <c r="G388" s="206" t="s">
        <v>302</v>
      </c>
      <c r="H388" s="207">
        <v>7</v>
      </c>
      <c r="I388" s="208"/>
      <c r="J388" s="209">
        <f>ROUND(I388*H388,2)</f>
        <v>0</v>
      </c>
      <c r="K388" s="205" t="s">
        <v>19</v>
      </c>
      <c r="L388" s="41"/>
      <c r="M388" s="210" t="s">
        <v>19</v>
      </c>
      <c r="N388" s="211" t="s">
        <v>41</v>
      </c>
      <c r="O388" s="77"/>
      <c r="P388" s="212">
        <f>O388*H388</f>
        <v>0</v>
      </c>
      <c r="Q388" s="212">
        <v>0</v>
      </c>
      <c r="R388" s="212">
        <f>Q388*H388</f>
        <v>0</v>
      </c>
      <c r="S388" s="212">
        <v>0</v>
      </c>
      <c r="T388" s="213">
        <f>S388*H388</f>
        <v>0</v>
      </c>
      <c r="AR388" s="15" t="s">
        <v>165</v>
      </c>
      <c r="AT388" s="15" t="s">
        <v>160</v>
      </c>
      <c r="AU388" s="15" t="s">
        <v>174</v>
      </c>
      <c r="AY388" s="15" t="s">
        <v>158</v>
      </c>
      <c r="BE388" s="214">
        <f>IF(N388="základní",J388,0)</f>
        <v>0</v>
      </c>
      <c r="BF388" s="214">
        <f>IF(N388="snížená",J388,0)</f>
        <v>0</v>
      </c>
      <c r="BG388" s="214">
        <f>IF(N388="zákl. přenesená",J388,0)</f>
        <v>0</v>
      </c>
      <c r="BH388" s="214">
        <f>IF(N388="sníž. přenesená",J388,0)</f>
        <v>0</v>
      </c>
      <c r="BI388" s="214">
        <f>IF(N388="nulová",J388,0)</f>
        <v>0</v>
      </c>
      <c r="BJ388" s="15" t="s">
        <v>78</v>
      </c>
      <c r="BK388" s="214">
        <f>ROUND(I388*H388,2)</f>
        <v>0</v>
      </c>
      <c r="BL388" s="15" t="s">
        <v>165</v>
      </c>
      <c r="BM388" s="15" t="s">
        <v>805</v>
      </c>
    </row>
    <row r="389" s="1" customFormat="1" ht="16.5" customHeight="1">
      <c r="B389" s="36"/>
      <c r="C389" s="203" t="s">
        <v>806</v>
      </c>
      <c r="D389" s="203" t="s">
        <v>160</v>
      </c>
      <c r="E389" s="204" t="s">
        <v>807</v>
      </c>
      <c r="F389" s="205" t="s">
        <v>808</v>
      </c>
      <c r="G389" s="206" t="s">
        <v>240</v>
      </c>
      <c r="H389" s="207">
        <v>0.72999999999999998</v>
      </c>
      <c r="I389" s="208"/>
      <c r="J389" s="209">
        <f>ROUND(I389*H389,2)</f>
        <v>0</v>
      </c>
      <c r="K389" s="205" t="s">
        <v>19</v>
      </c>
      <c r="L389" s="41"/>
      <c r="M389" s="210" t="s">
        <v>19</v>
      </c>
      <c r="N389" s="211" t="s">
        <v>41</v>
      </c>
      <c r="O389" s="77"/>
      <c r="P389" s="212">
        <f>O389*H389</f>
        <v>0</v>
      </c>
      <c r="Q389" s="212">
        <v>0</v>
      </c>
      <c r="R389" s="212">
        <f>Q389*H389</f>
        <v>0</v>
      </c>
      <c r="S389" s="212">
        <v>0</v>
      </c>
      <c r="T389" s="213">
        <f>S389*H389</f>
        <v>0</v>
      </c>
      <c r="AR389" s="15" t="s">
        <v>165</v>
      </c>
      <c r="AT389" s="15" t="s">
        <v>160</v>
      </c>
      <c r="AU389" s="15" t="s">
        <v>174</v>
      </c>
      <c r="AY389" s="15" t="s">
        <v>158</v>
      </c>
      <c r="BE389" s="214">
        <f>IF(N389="základní",J389,0)</f>
        <v>0</v>
      </c>
      <c r="BF389" s="214">
        <f>IF(N389="snížená",J389,0)</f>
        <v>0</v>
      </c>
      <c r="BG389" s="214">
        <f>IF(N389="zákl. přenesená",J389,0)</f>
        <v>0</v>
      </c>
      <c r="BH389" s="214">
        <f>IF(N389="sníž. přenesená",J389,0)</f>
        <v>0</v>
      </c>
      <c r="BI389" s="214">
        <f>IF(N389="nulová",J389,0)</f>
        <v>0</v>
      </c>
      <c r="BJ389" s="15" t="s">
        <v>78</v>
      </c>
      <c r="BK389" s="214">
        <f>ROUND(I389*H389,2)</f>
        <v>0</v>
      </c>
      <c r="BL389" s="15" t="s">
        <v>165</v>
      </c>
      <c r="BM389" s="15" t="s">
        <v>809</v>
      </c>
    </row>
    <row r="390" s="1" customFormat="1" ht="16.5" customHeight="1">
      <c r="B390" s="36"/>
      <c r="C390" s="203" t="s">
        <v>810</v>
      </c>
      <c r="D390" s="203" t="s">
        <v>160</v>
      </c>
      <c r="E390" s="204" t="s">
        <v>811</v>
      </c>
      <c r="F390" s="205" t="s">
        <v>812</v>
      </c>
      <c r="G390" s="206" t="s">
        <v>240</v>
      </c>
      <c r="H390" s="207">
        <v>2.3599999999999999</v>
      </c>
      <c r="I390" s="208"/>
      <c r="J390" s="209">
        <f>ROUND(I390*H390,2)</f>
        <v>0</v>
      </c>
      <c r="K390" s="205" t="s">
        <v>19</v>
      </c>
      <c r="L390" s="41"/>
      <c r="M390" s="210" t="s">
        <v>19</v>
      </c>
      <c r="N390" s="211" t="s">
        <v>41</v>
      </c>
      <c r="O390" s="77"/>
      <c r="P390" s="212">
        <f>O390*H390</f>
        <v>0</v>
      </c>
      <c r="Q390" s="212">
        <v>0</v>
      </c>
      <c r="R390" s="212">
        <f>Q390*H390</f>
        <v>0</v>
      </c>
      <c r="S390" s="212">
        <v>0</v>
      </c>
      <c r="T390" s="213">
        <f>S390*H390</f>
        <v>0</v>
      </c>
      <c r="AR390" s="15" t="s">
        <v>165</v>
      </c>
      <c r="AT390" s="15" t="s">
        <v>160</v>
      </c>
      <c r="AU390" s="15" t="s">
        <v>174</v>
      </c>
      <c r="AY390" s="15" t="s">
        <v>158</v>
      </c>
      <c r="BE390" s="214">
        <f>IF(N390="základní",J390,0)</f>
        <v>0</v>
      </c>
      <c r="BF390" s="214">
        <f>IF(N390="snížená",J390,0)</f>
        <v>0</v>
      </c>
      <c r="BG390" s="214">
        <f>IF(N390="zákl. přenesená",J390,0)</f>
        <v>0</v>
      </c>
      <c r="BH390" s="214">
        <f>IF(N390="sníž. přenesená",J390,0)</f>
        <v>0</v>
      </c>
      <c r="BI390" s="214">
        <f>IF(N390="nulová",J390,0)</f>
        <v>0</v>
      </c>
      <c r="BJ390" s="15" t="s">
        <v>78</v>
      </c>
      <c r="BK390" s="214">
        <f>ROUND(I390*H390,2)</f>
        <v>0</v>
      </c>
      <c r="BL390" s="15" t="s">
        <v>165</v>
      </c>
      <c r="BM390" s="15" t="s">
        <v>813</v>
      </c>
    </row>
    <row r="391" s="11" customFormat="1">
      <c r="B391" s="215"/>
      <c r="C391" s="216"/>
      <c r="D391" s="217" t="s">
        <v>167</v>
      </c>
      <c r="E391" s="218" t="s">
        <v>19</v>
      </c>
      <c r="F391" s="219" t="s">
        <v>814</v>
      </c>
      <c r="G391" s="216"/>
      <c r="H391" s="220">
        <v>2.3599999999999999</v>
      </c>
      <c r="I391" s="221"/>
      <c r="J391" s="216"/>
      <c r="K391" s="216"/>
      <c r="L391" s="222"/>
      <c r="M391" s="223"/>
      <c r="N391" s="224"/>
      <c r="O391" s="224"/>
      <c r="P391" s="224"/>
      <c r="Q391" s="224"/>
      <c r="R391" s="224"/>
      <c r="S391" s="224"/>
      <c r="T391" s="225"/>
      <c r="AT391" s="226" t="s">
        <v>167</v>
      </c>
      <c r="AU391" s="226" t="s">
        <v>174</v>
      </c>
      <c r="AV391" s="11" t="s">
        <v>80</v>
      </c>
      <c r="AW391" s="11" t="s">
        <v>31</v>
      </c>
      <c r="AX391" s="11" t="s">
        <v>78</v>
      </c>
      <c r="AY391" s="226" t="s">
        <v>158</v>
      </c>
    </row>
    <row r="392" s="1" customFormat="1" ht="16.5" customHeight="1">
      <c r="B392" s="36"/>
      <c r="C392" s="203" t="s">
        <v>815</v>
      </c>
      <c r="D392" s="203" t="s">
        <v>160</v>
      </c>
      <c r="E392" s="204" t="s">
        <v>816</v>
      </c>
      <c r="F392" s="205" t="s">
        <v>817</v>
      </c>
      <c r="G392" s="206" t="s">
        <v>240</v>
      </c>
      <c r="H392" s="207">
        <v>1.5</v>
      </c>
      <c r="I392" s="208"/>
      <c r="J392" s="209">
        <f>ROUND(I392*H392,2)</f>
        <v>0</v>
      </c>
      <c r="K392" s="205" t="s">
        <v>19</v>
      </c>
      <c r="L392" s="41"/>
      <c r="M392" s="210" t="s">
        <v>19</v>
      </c>
      <c r="N392" s="211" t="s">
        <v>41</v>
      </c>
      <c r="O392" s="77"/>
      <c r="P392" s="212">
        <f>O392*H392</f>
        <v>0</v>
      </c>
      <c r="Q392" s="212">
        <v>0</v>
      </c>
      <c r="R392" s="212">
        <f>Q392*H392</f>
        <v>0</v>
      </c>
      <c r="S392" s="212">
        <v>0</v>
      </c>
      <c r="T392" s="213">
        <f>S392*H392</f>
        <v>0</v>
      </c>
      <c r="AR392" s="15" t="s">
        <v>165</v>
      </c>
      <c r="AT392" s="15" t="s">
        <v>160</v>
      </c>
      <c r="AU392" s="15" t="s">
        <v>174</v>
      </c>
      <c r="AY392" s="15" t="s">
        <v>158</v>
      </c>
      <c r="BE392" s="214">
        <f>IF(N392="základní",J392,0)</f>
        <v>0</v>
      </c>
      <c r="BF392" s="214">
        <f>IF(N392="snížená",J392,0)</f>
        <v>0</v>
      </c>
      <c r="BG392" s="214">
        <f>IF(N392="zákl. přenesená",J392,0)</f>
        <v>0</v>
      </c>
      <c r="BH392" s="214">
        <f>IF(N392="sníž. přenesená",J392,0)</f>
        <v>0</v>
      </c>
      <c r="BI392" s="214">
        <f>IF(N392="nulová",J392,0)</f>
        <v>0</v>
      </c>
      <c r="BJ392" s="15" t="s">
        <v>78</v>
      </c>
      <c r="BK392" s="214">
        <f>ROUND(I392*H392,2)</f>
        <v>0</v>
      </c>
      <c r="BL392" s="15" t="s">
        <v>165</v>
      </c>
      <c r="BM392" s="15" t="s">
        <v>818</v>
      </c>
    </row>
    <row r="393" s="1" customFormat="1" ht="16.5" customHeight="1">
      <c r="B393" s="36"/>
      <c r="C393" s="203" t="s">
        <v>819</v>
      </c>
      <c r="D393" s="203" t="s">
        <v>160</v>
      </c>
      <c r="E393" s="204" t="s">
        <v>820</v>
      </c>
      <c r="F393" s="205" t="s">
        <v>821</v>
      </c>
      <c r="G393" s="206" t="s">
        <v>240</v>
      </c>
      <c r="H393" s="207">
        <v>16.899999999999999</v>
      </c>
      <c r="I393" s="208"/>
      <c r="J393" s="209">
        <f>ROUND(I393*H393,2)</f>
        <v>0</v>
      </c>
      <c r="K393" s="205" t="s">
        <v>19</v>
      </c>
      <c r="L393" s="41"/>
      <c r="M393" s="210" t="s">
        <v>19</v>
      </c>
      <c r="N393" s="211" t="s">
        <v>41</v>
      </c>
      <c r="O393" s="77"/>
      <c r="P393" s="212">
        <f>O393*H393</f>
        <v>0</v>
      </c>
      <c r="Q393" s="212">
        <v>0</v>
      </c>
      <c r="R393" s="212">
        <f>Q393*H393</f>
        <v>0</v>
      </c>
      <c r="S393" s="212">
        <v>0</v>
      </c>
      <c r="T393" s="213">
        <f>S393*H393</f>
        <v>0</v>
      </c>
      <c r="AR393" s="15" t="s">
        <v>165</v>
      </c>
      <c r="AT393" s="15" t="s">
        <v>160</v>
      </c>
      <c r="AU393" s="15" t="s">
        <v>174</v>
      </c>
      <c r="AY393" s="15" t="s">
        <v>158</v>
      </c>
      <c r="BE393" s="214">
        <f>IF(N393="základní",J393,0)</f>
        <v>0</v>
      </c>
      <c r="BF393" s="214">
        <f>IF(N393="snížená",J393,0)</f>
        <v>0</v>
      </c>
      <c r="BG393" s="214">
        <f>IF(N393="zákl. přenesená",J393,0)</f>
        <v>0</v>
      </c>
      <c r="BH393" s="214">
        <f>IF(N393="sníž. přenesená",J393,0)</f>
        <v>0</v>
      </c>
      <c r="BI393" s="214">
        <f>IF(N393="nulová",J393,0)</f>
        <v>0</v>
      </c>
      <c r="BJ393" s="15" t="s">
        <v>78</v>
      </c>
      <c r="BK393" s="214">
        <f>ROUND(I393*H393,2)</f>
        <v>0</v>
      </c>
      <c r="BL393" s="15" t="s">
        <v>165</v>
      </c>
      <c r="BM393" s="15" t="s">
        <v>822</v>
      </c>
    </row>
    <row r="394" s="11" customFormat="1">
      <c r="B394" s="215"/>
      <c r="C394" s="216"/>
      <c r="D394" s="217" t="s">
        <v>167</v>
      </c>
      <c r="E394" s="218" t="s">
        <v>19</v>
      </c>
      <c r="F394" s="219" t="s">
        <v>823</v>
      </c>
      <c r="G394" s="216"/>
      <c r="H394" s="220">
        <v>16.899999999999999</v>
      </c>
      <c r="I394" s="221"/>
      <c r="J394" s="216"/>
      <c r="K394" s="216"/>
      <c r="L394" s="222"/>
      <c r="M394" s="223"/>
      <c r="N394" s="224"/>
      <c r="O394" s="224"/>
      <c r="P394" s="224"/>
      <c r="Q394" s="224"/>
      <c r="R394" s="224"/>
      <c r="S394" s="224"/>
      <c r="T394" s="225"/>
      <c r="AT394" s="226" t="s">
        <v>167</v>
      </c>
      <c r="AU394" s="226" t="s">
        <v>174</v>
      </c>
      <c r="AV394" s="11" t="s">
        <v>80</v>
      </c>
      <c r="AW394" s="11" t="s">
        <v>31</v>
      </c>
      <c r="AX394" s="11" t="s">
        <v>78</v>
      </c>
      <c r="AY394" s="226" t="s">
        <v>158</v>
      </c>
    </row>
    <row r="395" s="10" customFormat="1" ht="22.8" customHeight="1">
      <c r="B395" s="187"/>
      <c r="C395" s="188"/>
      <c r="D395" s="189" t="s">
        <v>69</v>
      </c>
      <c r="E395" s="201" t="s">
        <v>194</v>
      </c>
      <c r="F395" s="201" t="s">
        <v>824</v>
      </c>
      <c r="G395" s="188"/>
      <c r="H395" s="188"/>
      <c r="I395" s="191"/>
      <c r="J395" s="202">
        <f>BK395</f>
        <v>0</v>
      </c>
      <c r="K395" s="188"/>
      <c r="L395" s="193"/>
      <c r="M395" s="194"/>
      <c r="N395" s="195"/>
      <c r="O395" s="195"/>
      <c r="P395" s="196">
        <f>SUM(P396:P407)</f>
        <v>0</v>
      </c>
      <c r="Q395" s="195"/>
      <c r="R395" s="196">
        <f>SUM(R396:R407)</f>
        <v>0</v>
      </c>
      <c r="S395" s="195"/>
      <c r="T395" s="197">
        <f>SUM(T396:T407)</f>
        <v>0</v>
      </c>
      <c r="AR395" s="198" t="s">
        <v>78</v>
      </c>
      <c r="AT395" s="199" t="s">
        <v>69</v>
      </c>
      <c r="AU395" s="199" t="s">
        <v>78</v>
      </c>
      <c r="AY395" s="198" t="s">
        <v>158</v>
      </c>
      <c r="BK395" s="200">
        <f>SUM(BK396:BK407)</f>
        <v>0</v>
      </c>
    </row>
    <row r="396" s="1" customFormat="1" ht="16.5" customHeight="1">
      <c r="B396" s="36"/>
      <c r="C396" s="203" t="s">
        <v>825</v>
      </c>
      <c r="D396" s="203" t="s">
        <v>160</v>
      </c>
      <c r="E396" s="204" t="s">
        <v>826</v>
      </c>
      <c r="F396" s="205" t="s">
        <v>827</v>
      </c>
      <c r="G396" s="206" t="s">
        <v>240</v>
      </c>
      <c r="H396" s="207">
        <v>43.299999999999997</v>
      </c>
      <c r="I396" s="208"/>
      <c r="J396" s="209">
        <f>ROUND(I396*H396,2)</f>
        <v>0</v>
      </c>
      <c r="K396" s="205" t="s">
        <v>19</v>
      </c>
      <c r="L396" s="41"/>
      <c r="M396" s="210" t="s">
        <v>19</v>
      </c>
      <c r="N396" s="211" t="s">
        <v>41</v>
      </c>
      <c r="O396" s="77"/>
      <c r="P396" s="212">
        <f>O396*H396</f>
        <v>0</v>
      </c>
      <c r="Q396" s="212">
        <v>0</v>
      </c>
      <c r="R396" s="212">
        <f>Q396*H396</f>
        <v>0</v>
      </c>
      <c r="S396" s="212">
        <v>0</v>
      </c>
      <c r="T396" s="213">
        <f>S396*H396</f>
        <v>0</v>
      </c>
      <c r="AR396" s="15" t="s">
        <v>165</v>
      </c>
      <c r="AT396" s="15" t="s">
        <v>160</v>
      </c>
      <c r="AU396" s="15" t="s">
        <v>80</v>
      </c>
      <c r="AY396" s="15" t="s">
        <v>158</v>
      </c>
      <c r="BE396" s="214">
        <f>IF(N396="základní",J396,0)</f>
        <v>0</v>
      </c>
      <c r="BF396" s="214">
        <f>IF(N396="snížená",J396,0)</f>
        <v>0</v>
      </c>
      <c r="BG396" s="214">
        <f>IF(N396="zákl. přenesená",J396,0)</f>
        <v>0</v>
      </c>
      <c r="BH396" s="214">
        <f>IF(N396="sníž. přenesená",J396,0)</f>
        <v>0</v>
      </c>
      <c r="BI396" s="214">
        <f>IF(N396="nulová",J396,0)</f>
        <v>0</v>
      </c>
      <c r="BJ396" s="15" t="s">
        <v>78</v>
      </c>
      <c r="BK396" s="214">
        <f>ROUND(I396*H396,2)</f>
        <v>0</v>
      </c>
      <c r="BL396" s="15" t="s">
        <v>165</v>
      </c>
      <c r="BM396" s="15" t="s">
        <v>828</v>
      </c>
    </row>
    <row r="397" s="11" customFormat="1">
      <c r="B397" s="215"/>
      <c r="C397" s="216"/>
      <c r="D397" s="217" t="s">
        <v>167</v>
      </c>
      <c r="E397" s="218" t="s">
        <v>19</v>
      </c>
      <c r="F397" s="219" t="s">
        <v>829</v>
      </c>
      <c r="G397" s="216"/>
      <c r="H397" s="220">
        <v>43.299999999999997</v>
      </c>
      <c r="I397" s="221"/>
      <c r="J397" s="216"/>
      <c r="K397" s="216"/>
      <c r="L397" s="222"/>
      <c r="M397" s="223"/>
      <c r="N397" s="224"/>
      <c r="O397" s="224"/>
      <c r="P397" s="224"/>
      <c r="Q397" s="224"/>
      <c r="R397" s="224"/>
      <c r="S397" s="224"/>
      <c r="T397" s="225"/>
      <c r="AT397" s="226" t="s">
        <v>167</v>
      </c>
      <c r="AU397" s="226" t="s">
        <v>80</v>
      </c>
      <c r="AV397" s="11" t="s">
        <v>80</v>
      </c>
      <c r="AW397" s="11" t="s">
        <v>31</v>
      </c>
      <c r="AX397" s="11" t="s">
        <v>78</v>
      </c>
      <c r="AY397" s="226" t="s">
        <v>158</v>
      </c>
    </row>
    <row r="398" s="1" customFormat="1" ht="16.5" customHeight="1">
      <c r="B398" s="36"/>
      <c r="C398" s="203" t="s">
        <v>830</v>
      </c>
      <c r="D398" s="203" t="s">
        <v>160</v>
      </c>
      <c r="E398" s="204" t="s">
        <v>831</v>
      </c>
      <c r="F398" s="205" t="s">
        <v>832</v>
      </c>
      <c r="G398" s="206" t="s">
        <v>302</v>
      </c>
      <c r="H398" s="207">
        <v>2</v>
      </c>
      <c r="I398" s="208"/>
      <c r="J398" s="209">
        <f>ROUND(I398*H398,2)</f>
        <v>0</v>
      </c>
      <c r="K398" s="205" t="s">
        <v>19</v>
      </c>
      <c r="L398" s="41"/>
      <c r="M398" s="210" t="s">
        <v>19</v>
      </c>
      <c r="N398" s="211" t="s">
        <v>41</v>
      </c>
      <c r="O398" s="77"/>
      <c r="P398" s="212">
        <f>O398*H398</f>
        <v>0</v>
      </c>
      <c r="Q398" s="212">
        <v>0</v>
      </c>
      <c r="R398" s="212">
        <f>Q398*H398</f>
        <v>0</v>
      </c>
      <c r="S398" s="212">
        <v>0</v>
      </c>
      <c r="T398" s="213">
        <f>S398*H398</f>
        <v>0</v>
      </c>
      <c r="AR398" s="15" t="s">
        <v>165</v>
      </c>
      <c r="AT398" s="15" t="s">
        <v>160</v>
      </c>
      <c r="AU398" s="15" t="s">
        <v>80</v>
      </c>
      <c r="AY398" s="15" t="s">
        <v>158</v>
      </c>
      <c r="BE398" s="214">
        <f>IF(N398="základní",J398,0)</f>
        <v>0</v>
      </c>
      <c r="BF398" s="214">
        <f>IF(N398="snížená",J398,0)</f>
        <v>0</v>
      </c>
      <c r="BG398" s="214">
        <f>IF(N398="zákl. přenesená",J398,0)</f>
        <v>0</v>
      </c>
      <c r="BH398" s="214">
        <f>IF(N398="sníž. přenesená",J398,0)</f>
        <v>0</v>
      </c>
      <c r="BI398" s="214">
        <f>IF(N398="nulová",J398,0)</f>
        <v>0</v>
      </c>
      <c r="BJ398" s="15" t="s">
        <v>78</v>
      </c>
      <c r="BK398" s="214">
        <f>ROUND(I398*H398,2)</f>
        <v>0</v>
      </c>
      <c r="BL398" s="15" t="s">
        <v>165</v>
      </c>
      <c r="BM398" s="15" t="s">
        <v>833</v>
      </c>
    </row>
    <row r="399" s="1" customFormat="1" ht="16.5" customHeight="1">
      <c r="B399" s="36"/>
      <c r="C399" s="203" t="s">
        <v>834</v>
      </c>
      <c r="D399" s="203" t="s">
        <v>160</v>
      </c>
      <c r="E399" s="204" t="s">
        <v>835</v>
      </c>
      <c r="F399" s="205" t="s">
        <v>836</v>
      </c>
      <c r="G399" s="206" t="s">
        <v>302</v>
      </c>
      <c r="H399" s="207">
        <v>13</v>
      </c>
      <c r="I399" s="208"/>
      <c r="J399" s="209">
        <f>ROUND(I399*H399,2)</f>
        <v>0</v>
      </c>
      <c r="K399" s="205" t="s">
        <v>19</v>
      </c>
      <c r="L399" s="41"/>
      <c r="M399" s="210" t="s">
        <v>19</v>
      </c>
      <c r="N399" s="211" t="s">
        <v>41</v>
      </c>
      <c r="O399" s="77"/>
      <c r="P399" s="212">
        <f>O399*H399</f>
        <v>0</v>
      </c>
      <c r="Q399" s="212">
        <v>0</v>
      </c>
      <c r="R399" s="212">
        <f>Q399*H399</f>
        <v>0</v>
      </c>
      <c r="S399" s="212">
        <v>0</v>
      </c>
      <c r="T399" s="213">
        <f>S399*H399</f>
        <v>0</v>
      </c>
      <c r="AR399" s="15" t="s">
        <v>165</v>
      </c>
      <c r="AT399" s="15" t="s">
        <v>160</v>
      </c>
      <c r="AU399" s="15" t="s">
        <v>80</v>
      </c>
      <c r="AY399" s="15" t="s">
        <v>158</v>
      </c>
      <c r="BE399" s="214">
        <f>IF(N399="základní",J399,0)</f>
        <v>0</v>
      </c>
      <c r="BF399" s="214">
        <f>IF(N399="snížená",J399,0)</f>
        <v>0</v>
      </c>
      <c r="BG399" s="214">
        <f>IF(N399="zákl. přenesená",J399,0)</f>
        <v>0</v>
      </c>
      <c r="BH399" s="214">
        <f>IF(N399="sníž. přenesená",J399,0)</f>
        <v>0</v>
      </c>
      <c r="BI399" s="214">
        <f>IF(N399="nulová",J399,0)</f>
        <v>0</v>
      </c>
      <c r="BJ399" s="15" t="s">
        <v>78</v>
      </c>
      <c r="BK399" s="214">
        <f>ROUND(I399*H399,2)</f>
        <v>0</v>
      </c>
      <c r="BL399" s="15" t="s">
        <v>165</v>
      </c>
      <c r="BM399" s="15" t="s">
        <v>837</v>
      </c>
    </row>
    <row r="400" s="1" customFormat="1" ht="16.5" customHeight="1">
      <c r="B400" s="36"/>
      <c r="C400" s="203" t="s">
        <v>838</v>
      </c>
      <c r="D400" s="203" t="s">
        <v>160</v>
      </c>
      <c r="E400" s="204" t="s">
        <v>839</v>
      </c>
      <c r="F400" s="205" t="s">
        <v>840</v>
      </c>
      <c r="G400" s="206" t="s">
        <v>302</v>
      </c>
      <c r="H400" s="207">
        <v>13</v>
      </c>
      <c r="I400" s="208"/>
      <c r="J400" s="209">
        <f>ROUND(I400*H400,2)</f>
        <v>0</v>
      </c>
      <c r="K400" s="205" t="s">
        <v>19</v>
      </c>
      <c r="L400" s="41"/>
      <c r="M400" s="210" t="s">
        <v>19</v>
      </c>
      <c r="N400" s="211" t="s">
        <v>41</v>
      </c>
      <c r="O400" s="77"/>
      <c r="P400" s="212">
        <f>O400*H400</f>
        <v>0</v>
      </c>
      <c r="Q400" s="212">
        <v>0</v>
      </c>
      <c r="R400" s="212">
        <f>Q400*H400</f>
        <v>0</v>
      </c>
      <c r="S400" s="212">
        <v>0</v>
      </c>
      <c r="T400" s="213">
        <f>S400*H400</f>
        <v>0</v>
      </c>
      <c r="AR400" s="15" t="s">
        <v>165</v>
      </c>
      <c r="AT400" s="15" t="s">
        <v>160</v>
      </c>
      <c r="AU400" s="15" t="s">
        <v>80</v>
      </c>
      <c r="AY400" s="15" t="s">
        <v>158</v>
      </c>
      <c r="BE400" s="214">
        <f>IF(N400="základní",J400,0)</f>
        <v>0</v>
      </c>
      <c r="BF400" s="214">
        <f>IF(N400="snížená",J400,0)</f>
        <v>0</v>
      </c>
      <c r="BG400" s="214">
        <f>IF(N400="zákl. přenesená",J400,0)</f>
        <v>0</v>
      </c>
      <c r="BH400" s="214">
        <f>IF(N400="sníž. přenesená",J400,0)</f>
        <v>0</v>
      </c>
      <c r="BI400" s="214">
        <f>IF(N400="nulová",J400,0)</f>
        <v>0</v>
      </c>
      <c r="BJ400" s="15" t="s">
        <v>78</v>
      </c>
      <c r="BK400" s="214">
        <f>ROUND(I400*H400,2)</f>
        <v>0</v>
      </c>
      <c r="BL400" s="15" t="s">
        <v>165</v>
      </c>
      <c r="BM400" s="15" t="s">
        <v>841</v>
      </c>
    </row>
    <row r="401" s="1" customFormat="1" ht="16.5" customHeight="1">
      <c r="B401" s="36"/>
      <c r="C401" s="203" t="s">
        <v>842</v>
      </c>
      <c r="D401" s="203" t="s">
        <v>160</v>
      </c>
      <c r="E401" s="204" t="s">
        <v>843</v>
      </c>
      <c r="F401" s="205" t="s">
        <v>844</v>
      </c>
      <c r="G401" s="206" t="s">
        <v>302</v>
      </c>
      <c r="H401" s="207">
        <v>2</v>
      </c>
      <c r="I401" s="208"/>
      <c r="J401" s="209">
        <f>ROUND(I401*H401,2)</f>
        <v>0</v>
      </c>
      <c r="K401" s="205" t="s">
        <v>19</v>
      </c>
      <c r="L401" s="41"/>
      <c r="M401" s="210" t="s">
        <v>19</v>
      </c>
      <c r="N401" s="211" t="s">
        <v>41</v>
      </c>
      <c r="O401" s="77"/>
      <c r="P401" s="212">
        <f>O401*H401</f>
        <v>0</v>
      </c>
      <c r="Q401" s="212">
        <v>0</v>
      </c>
      <c r="R401" s="212">
        <f>Q401*H401</f>
        <v>0</v>
      </c>
      <c r="S401" s="212">
        <v>0</v>
      </c>
      <c r="T401" s="213">
        <f>S401*H401</f>
        <v>0</v>
      </c>
      <c r="AR401" s="15" t="s">
        <v>165</v>
      </c>
      <c r="AT401" s="15" t="s">
        <v>160</v>
      </c>
      <c r="AU401" s="15" t="s">
        <v>80</v>
      </c>
      <c r="AY401" s="15" t="s">
        <v>158</v>
      </c>
      <c r="BE401" s="214">
        <f>IF(N401="základní",J401,0)</f>
        <v>0</v>
      </c>
      <c r="BF401" s="214">
        <f>IF(N401="snížená",J401,0)</f>
        <v>0</v>
      </c>
      <c r="BG401" s="214">
        <f>IF(N401="zákl. přenesená",J401,0)</f>
        <v>0</v>
      </c>
      <c r="BH401" s="214">
        <f>IF(N401="sníž. přenesená",J401,0)</f>
        <v>0</v>
      </c>
      <c r="BI401" s="214">
        <f>IF(N401="nulová",J401,0)</f>
        <v>0</v>
      </c>
      <c r="BJ401" s="15" t="s">
        <v>78</v>
      </c>
      <c r="BK401" s="214">
        <f>ROUND(I401*H401,2)</f>
        <v>0</v>
      </c>
      <c r="BL401" s="15" t="s">
        <v>165</v>
      </c>
      <c r="BM401" s="15" t="s">
        <v>845</v>
      </c>
    </row>
    <row r="402" s="1" customFormat="1" ht="16.5" customHeight="1">
      <c r="B402" s="36"/>
      <c r="C402" s="203" t="s">
        <v>846</v>
      </c>
      <c r="D402" s="203" t="s">
        <v>160</v>
      </c>
      <c r="E402" s="204" t="s">
        <v>847</v>
      </c>
      <c r="F402" s="205" t="s">
        <v>848</v>
      </c>
      <c r="G402" s="206" t="s">
        <v>240</v>
      </c>
      <c r="H402" s="207">
        <v>43.299999999999997</v>
      </c>
      <c r="I402" s="208"/>
      <c r="J402" s="209">
        <f>ROUND(I402*H402,2)</f>
        <v>0</v>
      </c>
      <c r="K402" s="205" t="s">
        <v>19</v>
      </c>
      <c r="L402" s="41"/>
      <c r="M402" s="210" t="s">
        <v>19</v>
      </c>
      <c r="N402" s="211" t="s">
        <v>41</v>
      </c>
      <c r="O402" s="77"/>
      <c r="P402" s="212">
        <f>O402*H402</f>
        <v>0</v>
      </c>
      <c r="Q402" s="212">
        <v>0</v>
      </c>
      <c r="R402" s="212">
        <f>Q402*H402</f>
        <v>0</v>
      </c>
      <c r="S402" s="212">
        <v>0</v>
      </c>
      <c r="T402" s="213">
        <f>S402*H402</f>
        <v>0</v>
      </c>
      <c r="AR402" s="15" t="s">
        <v>165</v>
      </c>
      <c r="AT402" s="15" t="s">
        <v>160</v>
      </c>
      <c r="AU402" s="15" t="s">
        <v>80</v>
      </c>
      <c r="AY402" s="15" t="s">
        <v>158</v>
      </c>
      <c r="BE402" s="214">
        <f>IF(N402="základní",J402,0)</f>
        <v>0</v>
      </c>
      <c r="BF402" s="214">
        <f>IF(N402="snížená",J402,0)</f>
        <v>0</v>
      </c>
      <c r="BG402" s="214">
        <f>IF(N402="zákl. přenesená",J402,0)</f>
        <v>0</v>
      </c>
      <c r="BH402" s="214">
        <f>IF(N402="sníž. přenesená",J402,0)</f>
        <v>0</v>
      </c>
      <c r="BI402" s="214">
        <f>IF(N402="nulová",J402,0)</f>
        <v>0</v>
      </c>
      <c r="BJ402" s="15" t="s">
        <v>78</v>
      </c>
      <c r="BK402" s="214">
        <f>ROUND(I402*H402,2)</f>
        <v>0</v>
      </c>
      <c r="BL402" s="15" t="s">
        <v>165</v>
      </c>
      <c r="BM402" s="15" t="s">
        <v>849</v>
      </c>
    </row>
    <row r="403" s="1" customFormat="1" ht="16.5" customHeight="1">
      <c r="B403" s="36"/>
      <c r="C403" s="203" t="s">
        <v>850</v>
      </c>
      <c r="D403" s="203" t="s">
        <v>160</v>
      </c>
      <c r="E403" s="204" t="s">
        <v>851</v>
      </c>
      <c r="F403" s="205" t="s">
        <v>852</v>
      </c>
      <c r="G403" s="206" t="s">
        <v>853</v>
      </c>
      <c r="H403" s="207">
        <v>3</v>
      </c>
      <c r="I403" s="208"/>
      <c r="J403" s="209">
        <f>ROUND(I403*H403,2)</f>
        <v>0</v>
      </c>
      <c r="K403" s="205" t="s">
        <v>19</v>
      </c>
      <c r="L403" s="41"/>
      <c r="M403" s="210" t="s">
        <v>19</v>
      </c>
      <c r="N403" s="211" t="s">
        <v>41</v>
      </c>
      <c r="O403" s="77"/>
      <c r="P403" s="212">
        <f>O403*H403</f>
        <v>0</v>
      </c>
      <c r="Q403" s="212">
        <v>0</v>
      </c>
      <c r="R403" s="212">
        <f>Q403*H403</f>
        <v>0</v>
      </c>
      <c r="S403" s="212">
        <v>0</v>
      </c>
      <c r="T403" s="213">
        <f>S403*H403</f>
        <v>0</v>
      </c>
      <c r="AR403" s="15" t="s">
        <v>165</v>
      </c>
      <c r="AT403" s="15" t="s">
        <v>160</v>
      </c>
      <c r="AU403" s="15" t="s">
        <v>80</v>
      </c>
      <c r="AY403" s="15" t="s">
        <v>158</v>
      </c>
      <c r="BE403" s="214">
        <f>IF(N403="základní",J403,0)</f>
        <v>0</v>
      </c>
      <c r="BF403" s="214">
        <f>IF(N403="snížená",J403,0)</f>
        <v>0</v>
      </c>
      <c r="BG403" s="214">
        <f>IF(N403="zákl. přenesená",J403,0)</f>
        <v>0</v>
      </c>
      <c r="BH403" s="214">
        <f>IF(N403="sníž. přenesená",J403,0)</f>
        <v>0</v>
      </c>
      <c r="BI403" s="214">
        <f>IF(N403="nulová",J403,0)</f>
        <v>0</v>
      </c>
      <c r="BJ403" s="15" t="s">
        <v>78</v>
      </c>
      <c r="BK403" s="214">
        <f>ROUND(I403*H403,2)</f>
        <v>0</v>
      </c>
      <c r="BL403" s="15" t="s">
        <v>165</v>
      </c>
      <c r="BM403" s="15" t="s">
        <v>854</v>
      </c>
    </row>
    <row r="404" s="1" customFormat="1" ht="16.5" customHeight="1">
      <c r="B404" s="36"/>
      <c r="C404" s="203" t="s">
        <v>855</v>
      </c>
      <c r="D404" s="203" t="s">
        <v>160</v>
      </c>
      <c r="E404" s="204" t="s">
        <v>856</v>
      </c>
      <c r="F404" s="205" t="s">
        <v>857</v>
      </c>
      <c r="G404" s="206" t="s">
        <v>240</v>
      </c>
      <c r="H404" s="207">
        <v>43.299999999999997</v>
      </c>
      <c r="I404" s="208"/>
      <c r="J404" s="209">
        <f>ROUND(I404*H404,2)</f>
        <v>0</v>
      </c>
      <c r="K404" s="205" t="s">
        <v>19</v>
      </c>
      <c r="L404" s="41"/>
      <c r="M404" s="210" t="s">
        <v>19</v>
      </c>
      <c r="N404" s="211" t="s">
        <v>41</v>
      </c>
      <c r="O404" s="77"/>
      <c r="P404" s="212">
        <f>O404*H404</f>
        <v>0</v>
      </c>
      <c r="Q404" s="212">
        <v>0</v>
      </c>
      <c r="R404" s="212">
        <f>Q404*H404</f>
        <v>0</v>
      </c>
      <c r="S404" s="212">
        <v>0</v>
      </c>
      <c r="T404" s="213">
        <f>S404*H404</f>
        <v>0</v>
      </c>
      <c r="AR404" s="15" t="s">
        <v>165</v>
      </c>
      <c r="AT404" s="15" t="s">
        <v>160</v>
      </c>
      <c r="AU404" s="15" t="s">
        <v>80</v>
      </c>
      <c r="AY404" s="15" t="s">
        <v>158</v>
      </c>
      <c r="BE404" s="214">
        <f>IF(N404="základní",J404,0)</f>
        <v>0</v>
      </c>
      <c r="BF404" s="214">
        <f>IF(N404="snížená",J404,0)</f>
        <v>0</v>
      </c>
      <c r="BG404" s="214">
        <f>IF(N404="zákl. přenesená",J404,0)</f>
        <v>0</v>
      </c>
      <c r="BH404" s="214">
        <f>IF(N404="sníž. přenesená",J404,0)</f>
        <v>0</v>
      </c>
      <c r="BI404" s="214">
        <f>IF(N404="nulová",J404,0)</f>
        <v>0</v>
      </c>
      <c r="BJ404" s="15" t="s">
        <v>78</v>
      </c>
      <c r="BK404" s="214">
        <f>ROUND(I404*H404,2)</f>
        <v>0</v>
      </c>
      <c r="BL404" s="15" t="s">
        <v>165</v>
      </c>
      <c r="BM404" s="15" t="s">
        <v>858</v>
      </c>
    </row>
    <row r="405" s="1" customFormat="1" ht="16.5" customHeight="1">
      <c r="B405" s="36"/>
      <c r="C405" s="203" t="s">
        <v>859</v>
      </c>
      <c r="D405" s="203" t="s">
        <v>160</v>
      </c>
      <c r="E405" s="204" t="s">
        <v>860</v>
      </c>
      <c r="F405" s="205" t="s">
        <v>861</v>
      </c>
      <c r="G405" s="206" t="s">
        <v>862</v>
      </c>
      <c r="H405" s="207">
        <v>8</v>
      </c>
      <c r="I405" s="208"/>
      <c r="J405" s="209">
        <f>ROUND(I405*H405,2)</f>
        <v>0</v>
      </c>
      <c r="K405" s="205" t="s">
        <v>19</v>
      </c>
      <c r="L405" s="41"/>
      <c r="M405" s="210" t="s">
        <v>19</v>
      </c>
      <c r="N405" s="211" t="s">
        <v>41</v>
      </c>
      <c r="O405" s="77"/>
      <c r="P405" s="212">
        <f>O405*H405</f>
        <v>0</v>
      </c>
      <c r="Q405" s="212">
        <v>0</v>
      </c>
      <c r="R405" s="212">
        <f>Q405*H405</f>
        <v>0</v>
      </c>
      <c r="S405" s="212">
        <v>0</v>
      </c>
      <c r="T405" s="213">
        <f>S405*H405</f>
        <v>0</v>
      </c>
      <c r="AR405" s="15" t="s">
        <v>165</v>
      </c>
      <c r="AT405" s="15" t="s">
        <v>160</v>
      </c>
      <c r="AU405" s="15" t="s">
        <v>80</v>
      </c>
      <c r="AY405" s="15" t="s">
        <v>158</v>
      </c>
      <c r="BE405" s="214">
        <f>IF(N405="základní",J405,0)</f>
        <v>0</v>
      </c>
      <c r="BF405" s="214">
        <f>IF(N405="snížená",J405,0)</f>
        <v>0</v>
      </c>
      <c r="BG405" s="214">
        <f>IF(N405="zákl. přenesená",J405,0)</f>
        <v>0</v>
      </c>
      <c r="BH405" s="214">
        <f>IF(N405="sníž. přenesená",J405,0)</f>
        <v>0</v>
      </c>
      <c r="BI405" s="214">
        <f>IF(N405="nulová",J405,0)</f>
        <v>0</v>
      </c>
      <c r="BJ405" s="15" t="s">
        <v>78</v>
      </c>
      <c r="BK405" s="214">
        <f>ROUND(I405*H405,2)</f>
        <v>0</v>
      </c>
      <c r="BL405" s="15" t="s">
        <v>165</v>
      </c>
      <c r="BM405" s="15" t="s">
        <v>863</v>
      </c>
    </row>
    <row r="406" s="1" customFormat="1" ht="16.5" customHeight="1">
      <c r="B406" s="36"/>
      <c r="C406" s="203" t="s">
        <v>864</v>
      </c>
      <c r="D406" s="203" t="s">
        <v>160</v>
      </c>
      <c r="E406" s="204" t="s">
        <v>865</v>
      </c>
      <c r="F406" s="205" t="s">
        <v>866</v>
      </c>
      <c r="G406" s="206" t="s">
        <v>853</v>
      </c>
      <c r="H406" s="207">
        <v>3</v>
      </c>
      <c r="I406" s="208"/>
      <c r="J406" s="209">
        <f>ROUND(I406*H406,2)</f>
        <v>0</v>
      </c>
      <c r="K406" s="205" t="s">
        <v>19</v>
      </c>
      <c r="L406" s="41"/>
      <c r="M406" s="210" t="s">
        <v>19</v>
      </c>
      <c r="N406" s="211" t="s">
        <v>41</v>
      </c>
      <c r="O406" s="77"/>
      <c r="P406" s="212">
        <f>O406*H406</f>
        <v>0</v>
      </c>
      <c r="Q406" s="212">
        <v>0</v>
      </c>
      <c r="R406" s="212">
        <f>Q406*H406</f>
        <v>0</v>
      </c>
      <c r="S406" s="212">
        <v>0</v>
      </c>
      <c r="T406" s="213">
        <f>S406*H406</f>
        <v>0</v>
      </c>
      <c r="AR406" s="15" t="s">
        <v>165</v>
      </c>
      <c r="AT406" s="15" t="s">
        <v>160</v>
      </c>
      <c r="AU406" s="15" t="s">
        <v>80</v>
      </c>
      <c r="AY406" s="15" t="s">
        <v>158</v>
      </c>
      <c r="BE406" s="214">
        <f>IF(N406="základní",J406,0)</f>
        <v>0</v>
      </c>
      <c r="BF406" s="214">
        <f>IF(N406="snížená",J406,0)</f>
        <v>0</v>
      </c>
      <c r="BG406" s="214">
        <f>IF(N406="zákl. přenesená",J406,0)</f>
        <v>0</v>
      </c>
      <c r="BH406" s="214">
        <f>IF(N406="sníž. přenesená",J406,0)</f>
        <v>0</v>
      </c>
      <c r="BI406" s="214">
        <f>IF(N406="nulová",J406,0)</f>
        <v>0</v>
      </c>
      <c r="BJ406" s="15" t="s">
        <v>78</v>
      </c>
      <c r="BK406" s="214">
        <f>ROUND(I406*H406,2)</f>
        <v>0</v>
      </c>
      <c r="BL406" s="15" t="s">
        <v>165</v>
      </c>
      <c r="BM406" s="15" t="s">
        <v>867</v>
      </c>
    </row>
    <row r="407" s="1" customFormat="1" ht="22.5" customHeight="1">
      <c r="B407" s="36"/>
      <c r="C407" s="203" t="s">
        <v>868</v>
      </c>
      <c r="D407" s="203" t="s">
        <v>160</v>
      </c>
      <c r="E407" s="204" t="s">
        <v>869</v>
      </c>
      <c r="F407" s="205" t="s">
        <v>870</v>
      </c>
      <c r="G407" s="206" t="s">
        <v>288</v>
      </c>
      <c r="H407" s="207">
        <v>0.5</v>
      </c>
      <c r="I407" s="208"/>
      <c r="J407" s="209">
        <f>ROUND(I407*H407,2)</f>
        <v>0</v>
      </c>
      <c r="K407" s="205" t="s">
        <v>164</v>
      </c>
      <c r="L407" s="41"/>
      <c r="M407" s="210" t="s">
        <v>19</v>
      </c>
      <c r="N407" s="211" t="s">
        <v>41</v>
      </c>
      <c r="O407" s="77"/>
      <c r="P407" s="212">
        <f>O407*H407</f>
        <v>0</v>
      </c>
      <c r="Q407" s="212">
        <v>0</v>
      </c>
      <c r="R407" s="212">
        <f>Q407*H407</f>
        <v>0</v>
      </c>
      <c r="S407" s="212">
        <v>0</v>
      </c>
      <c r="T407" s="213">
        <f>S407*H407</f>
        <v>0</v>
      </c>
      <c r="AR407" s="15" t="s">
        <v>165</v>
      </c>
      <c r="AT407" s="15" t="s">
        <v>160</v>
      </c>
      <c r="AU407" s="15" t="s">
        <v>80</v>
      </c>
      <c r="AY407" s="15" t="s">
        <v>158</v>
      </c>
      <c r="BE407" s="214">
        <f>IF(N407="základní",J407,0)</f>
        <v>0</v>
      </c>
      <c r="BF407" s="214">
        <f>IF(N407="snížená",J407,0)</f>
        <v>0</v>
      </c>
      <c r="BG407" s="214">
        <f>IF(N407="zákl. přenesená",J407,0)</f>
        <v>0</v>
      </c>
      <c r="BH407" s="214">
        <f>IF(N407="sníž. přenesená",J407,0)</f>
        <v>0</v>
      </c>
      <c r="BI407" s="214">
        <f>IF(N407="nulová",J407,0)</f>
        <v>0</v>
      </c>
      <c r="BJ407" s="15" t="s">
        <v>78</v>
      </c>
      <c r="BK407" s="214">
        <f>ROUND(I407*H407,2)</f>
        <v>0</v>
      </c>
      <c r="BL407" s="15" t="s">
        <v>165</v>
      </c>
      <c r="BM407" s="15" t="s">
        <v>871</v>
      </c>
    </row>
    <row r="408" s="10" customFormat="1" ht="22.8" customHeight="1">
      <c r="B408" s="187"/>
      <c r="C408" s="188"/>
      <c r="D408" s="189" t="s">
        <v>69</v>
      </c>
      <c r="E408" s="201" t="s">
        <v>198</v>
      </c>
      <c r="F408" s="201" t="s">
        <v>872</v>
      </c>
      <c r="G408" s="188"/>
      <c r="H408" s="188"/>
      <c r="I408" s="191"/>
      <c r="J408" s="202">
        <f>BK408</f>
        <v>0</v>
      </c>
      <c r="K408" s="188"/>
      <c r="L408" s="193"/>
      <c r="M408" s="194"/>
      <c r="N408" s="195"/>
      <c r="O408" s="195"/>
      <c r="P408" s="196">
        <f>P409+P439+P506</f>
        <v>0</v>
      </c>
      <c r="Q408" s="195"/>
      <c r="R408" s="196">
        <f>R409+R439+R506</f>
        <v>0</v>
      </c>
      <c r="S408" s="195"/>
      <c r="T408" s="197">
        <f>T409+T439+T506</f>
        <v>9.1799999999999997</v>
      </c>
      <c r="AR408" s="198" t="s">
        <v>78</v>
      </c>
      <c r="AT408" s="199" t="s">
        <v>69</v>
      </c>
      <c r="AU408" s="199" t="s">
        <v>78</v>
      </c>
      <c r="AY408" s="198" t="s">
        <v>158</v>
      </c>
      <c r="BK408" s="200">
        <f>BK409+BK439+BK506</f>
        <v>0</v>
      </c>
    </row>
    <row r="409" s="10" customFormat="1" ht="20.88" customHeight="1">
      <c r="B409" s="187"/>
      <c r="C409" s="188"/>
      <c r="D409" s="189" t="s">
        <v>69</v>
      </c>
      <c r="E409" s="201" t="s">
        <v>609</v>
      </c>
      <c r="F409" s="201" t="s">
        <v>873</v>
      </c>
      <c r="G409" s="188"/>
      <c r="H409" s="188"/>
      <c r="I409" s="191"/>
      <c r="J409" s="202">
        <f>BK409</f>
        <v>0</v>
      </c>
      <c r="K409" s="188"/>
      <c r="L409" s="193"/>
      <c r="M409" s="194"/>
      <c r="N409" s="195"/>
      <c r="O409" s="195"/>
      <c r="P409" s="196">
        <f>SUM(P410:P438)</f>
        <v>0</v>
      </c>
      <c r="Q409" s="195"/>
      <c r="R409" s="196">
        <f>SUM(R410:R438)</f>
        <v>0</v>
      </c>
      <c r="S409" s="195"/>
      <c r="T409" s="197">
        <f>SUM(T410:T438)</f>
        <v>0</v>
      </c>
      <c r="AR409" s="198" t="s">
        <v>78</v>
      </c>
      <c r="AT409" s="199" t="s">
        <v>69</v>
      </c>
      <c r="AU409" s="199" t="s">
        <v>80</v>
      </c>
      <c r="AY409" s="198" t="s">
        <v>158</v>
      </c>
      <c r="BK409" s="200">
        <f>SUM(BK410:BK438)</f>
        <v>0</v>
      </c>
    </row>
    <row r="410" s="1" customFormat="1" ht="16.5" customHeight="1">
      <c r="B410" s="36"/>
      <c r="C410" s="203" t="s">
        <v>874</v>
      </c>
      <c r="D410" s="203" t="s">
        <v>160</v>
      </c>
      <c r="E410" s="204" t="s">
        <v>875</v>
      </c>
      <c r="F410" s="205" t="s">
        <v>876</v>
      </c>
      <c r="G410" s="206" t="s">
        <v>171</v>
      </c>
      <c r="H410" s="207">
        <v>1039.5</v>
      </c>
      <c r="I410" s="208"/>
      <c r="J410" s="209">
        <f>ROUND(I410*H410,2)</f>
        <v>0</v>
      </c>
      <c r="K410" s="205" t="s">
        <v>19</v>
      </c>
      <c r="L410" s="41"/>
      <c r="M410" s="210" t="s">
        <v>19</v>
      </c>
      <c r="N410" s="211" t="s">
        <v>41</v>
      </c>
      <c r="O410" s="77"/>
      <c r="P410" s="212">
        <f>O410*H410</f>
        <v>0</v>
      </c>
      <c r="Q410" s="212">
        <v>0</v>
      </c>
      <c r="R410" s="212">
        <f>Q410*H410</f>
        <v>0</v>
      </c>
      <c r="S410" s="212">
        <v>0</v>
      </c>
      <c r="T410" s="213">
        <f>S410*H410</f>
        <v>0</v>
      </c>
      <c r="AR410" s="15" t="s">
        <v>165</v>
      </c>
      <c r="AT410" s="15" t="s">
        <v>160</v>
      </c>
      <c r="AU410" s="15" t="s">
        <v>174</v>
      </c>
      <c r="AY410" s="15" t="s">
        <v>158</v>
      </c>
      <c r="BE410" s="214">
        <f>IF(N410="základní",J410,0)</f>
        <v>0</v>
      </c>
      <c r="BF410" s="214">
        <f>IF(N410="snížená",J410,0)</f>
        <v>0</v>
      </c>
      <c r="BG410" s="214">
        <f>IF(N410="zákl. přenesená",J410,0)</f>
        <v>0</v>
      </c>
      <c r="BH410" s="214">
        <f>IF(N410="sníž. přenesená",J410,0)</f>
        <v>0</v>
      </c>
      <c r="BI410" s="214">
        <f>IF(N410="nulová",J410,0)</f>
        <v>0</v>
      </c>
      <c r="BJ410" s="15" t="s">
        <v>78</v>
      </c>
      <c r="BK410" s="214">
        <f>ROUND(I410*H410,2)</f>
        <v>0</v>
      </c>
      <c r="BL410" s="15" t="s">
        <v>165</v>
      </c>
      <c r="BM410" s="15" t="s">
        <v>877</v>
      </c>
    </row>
    <row r="411" s="11" customFormat="1">
      <c r="B411" s="215"/>
      <c r="C411" s="216"/>
      <c r="D411" s="217" t="s">
        <v>167</v>
      </c>
      <c r="E411" s="218" t="s">
        <v>19</v>
      </c>
      <c r="F411" s="219" t="s">
        <v>878</v>
      </c>
      <c r="G411" s="216"/>
      <c r="H411" s="220">
        <v>829.5</v>
      </c>
      <c r="I411" s="221"/>
      <c r="J411" s="216"/>
      <c r="K411" s="216"/>
      <c r="L411" s="222"/>
      <c r="M411" s="223"/>
      <c r="N411" s="224"/>
      <c r="O411" s="224"/>
      <c r="P411" s="224"/>
      <c r="Q411" s="224"/>
      <c r="R411" s="224"/>
      <c r="S411" s="224"/>
      <c r="T411" s="225"/>
      <c r="AT411" s="226" t="s">
        <v>167</v>
      </c>
      <c r="AU411" s="226" t="s">
        <v>174</v>
      </c>
      <c r="AV411" s="11" t="s">
        <v>80</v>
      </c>
      <c r="AW411" s="11" t="s">
        <v>31</v>
      </c>
      <c r="AX411" s="11" t="s">
        <v>70</v>
      </c>
      <c r="AY411" s="226" t="s">
        <v>158</v>
      </c>
    </row>
    <row r="412" s="11" customFormat="1">
      <c r="B412" s="215"/>
      <c r="C412" s="216"/>
      <c r="D412" s="217" t="s">
        <v>167</v>
      </c>
      <c r="E412" s="218" t="s">
        <v>19</v>
      </c>
      <c r="F412" s="219" t="s">
        <v>879</v>
      </c>
      <c r="G412" s="216"/>
      <c r="H412" s="220">
        <v>210</v>
      </c>
      <c r="I412" s="221"/>
      <c r="J412" s="216"/>
      <c r="K412" s="216"/>
      <c r="L412" s="222"/>
      <c r="M412" s="223"/>
      <c r="N412" s="224"/>
      <c r="O412" s="224"/>
      <c r="P412" s="224"/>
      <c r="Q412" s="224"/>
      <c r="R412" s="224"/>
      <c r="S412" s="224"/>
      <c r="T412" s="225"/>
      <c r="AT412" s="226" t="s">
        <v>167</v>
      </c>
      <c r="AU412" s="226" t="s">
        <v>174</v>
      </c>
      <c r="AV412" s="11" t="s">
        <v>80</v>
      </c>
      <c r="AW412" s="11" t="s">
        <v>31</v>
      </c>
      <c r="AX412" s="11" t="s">
        <v>70</v>
      </c>
      <c r="AY412" s="226" t="s">
        <v>158</v>
      </c>
    </row>
    <row r="413" s="12" customFormat="1">
      <c r="B413" s="239"/>
      <c r="C413" s="240"/>
      <c r="D413" s="217" t="s">
        <v>167</v>
      </c>
      <c r="E413" s="241" t="s">
        <v>19</v>
      </c>
      <c r="F413" s="242" t="s">
        <v>426</v>
      </c>
      <c r="G413" s="240"/>
      <c r="H413" s="243">
        <v>1039.5</v>
      </c>
      <c r="I413" s="244"/>
      <c r="J413" s="240"/>
      <c r="K413" s="240"/>
      <c r="L413" s="245"/>
      <c r="M413" s="246"/>
      <c r="N413" s="247"/>
      <c r="O413" s="247"/>
      <c r="P413" s="247"/>
      <c r="Q413" s="247"/>
      <c r="R413" s="247"/>
      <c r="S413" s="247"/>
      <c r="T413" s="248"/>
      <c r="AT413" s="249" t="s">
        <v>167</v>
      </c>
      <c r="AU413" s="249" t="s">
        <v>174</v>
      </c>
      <c r="AV413" s="12" t="s">
        <v>165</v>
      </c>
      <c r="AW413" s="12" t="s">
        <v>31</v>
      </c>
      <c r="AX413" s="12" t="s">
        <v>78</v>
      </c>
      <c r="AY413" s="249" t="s">
        <v>158</v>
      </c>
    </row>
    <row r="414" s="1" customFormat="1" ht="16.5" customHeight="1">
      <c r="B414" s="36"/>
      <c r="C414" s="203" t="s">
        <v>880</v>
      </c>
      <c r="D414" s="203" t="s">
        <v>160</v>
      </c>
      <c r="E414" s="204" t="s">
        <v>881</v>
      </c>
      <c r="F414" s="205" t="s">
        <v>882</v>
      </c>
      <c r="G414" s="206" t="s">
        <v>171</v>
      </c>
      <c r="H414" s="207">
        <v>1039.5</v>
      </c>
      <c r="I414" s="208"/>
      <c r="J414" s="209">
        <f>ROUND(I414*H414,2)</f>
        <v>0</v>
      </c>
      <c r="K414" s="205" t="s">
        <v>19</v>
      </c>
      <c r="L414" s="41"/>
      <c r="M414" s="210" t="s">
        <v>19</v>
      </c>
      <c r="N414" s="211" t="s">
        <v>41</v>
      </c>
      <c r="O414" s="77"/>
      <c r="P414" s="212">
        <f>O414*H414</f>
        <v>0</v>
      </c>
      <c r="Q414" s="212">
        <v>0</v>
      </c>
      <c r="R414" s="212">
        <f>Q414*H414</f>
        <v>0</v>
      </c>
      <c r="S414" s="212">
        <v>0</v>
      </c>
      <c r="T414" s="213">
        <f>S414*H414</f>
        <v>0</v>
      </c>
      <c r="AR414" s="15" t="s">
        <v>165</v>
      </c>
      <c r="AT414" s="15" t="s">
        <v>160</v>
      </c>
      <c r="AU414" s="15" t="s">
        <v>174</v>
      </c>
      <c r="AY414" s="15" t="s">
        <v>158</v>
      </c>
      <c r="BE414" s="214">
        <f>IF(N414="základní",J414,0)</f>
        <v>0</v>
      </c>
      <c r="BF414" s="214">
        <f>IF(N414="snížená",J414,0)</f>
        <v>0</v>
      </c>
      <c r="BG414" s="214">
        <f>IF(N414="zákl. přenesená",J414,0)</f>
        <v>0</v>
      </c>
      <c r="BH414" s="214">
        <f>IF(N414="sníž. přenesená",J414,0)</f>
        <v>0</v>
      </c>
      <c r="BI414" s="214">
        <f>IF(N414="nulová",J414,0)</f>
        <v>0</v>
      </c>
      <c r="BJ414" s="15" t="s">
        <v>78</v>
      </c>
      <c r="BK414" s="214">
        <f>ROUND(I414*H414,2)</f>
        <v>0</v>
      </c>
      <c r="BL414" s="15" t="s">
        <v>165</v>
      </c>
      <c r="BM414" s="15" t="s">
        <v>883</v>
      </c>
    </row>
    <row r="415" s="1" customFormat="1" ht="16.5" customHeight="1">
      <c r="B415" s="36"/>
      <c r="C415" s="203" t="s">
        <v>884</v>
      </c>
      <c r="D415" s="203" t="s">
        <v>160</v>
      </c>
      <c r="E415" s="204" t="s">
        <v>885</v>
      </c>
      <c r="F415" s="205" t="s">
        <v>886</v>
      </c>
      <c r="G415" s="206" t="s">
        <v>171</v>
      </c>
      <c r="H415" s="207">
        <v>1039.5</v>
      </c>
      <c r="I415" s="208"/>
      <c r="J415" s="209">
        <f>ROUND(I415*H415,2)</f>
        <v>0</v>
      </c>
      <c r="K415" s="205" t="s">
        <v>19</v>
      </c>
      <c r="L415" s="41"/>
      <c r="M415" s="210" t="s">
        <v>19</v>
      </c>
      <c r="N415" s="211" t="s">
        <v>41</v>
      </c>
      <c r="O415" s="77"/>
      <c r="P415" s="212">
        <f>O415*H415</f>
        <v>0</v>
      </c>
      <c r="Q415" s="212">
        <v>0</v>
      </c>
      <c r="R415" s="212">
        <f>Q415*H415</f>
        <v>0</v>
      </c>
      <c r="S415" s="212">
        <v>0</v>
      </c>
      <c r="T415" s="213">
        <f>S415*H415</f>
        <v>0</v>
      </c>
      <c r="AR415" s="15" t="s">
        <v>165</v>
      </c>
      <c r="AT415" s="15" t="s">
        <v>160</v>
      </c>
      <c r="AU415" s="15" t="s">
        <v>174</v>
      </c>
      <c r="AY415" s="15" t="s">
        <v>158</v>
      </c>
      <c r="BE415" s="214">
        <f>IF(N415="základní",J415,0)</f>
        <v>0</v>
      </c>
      <c r="BF415" s="214">
        <f>IF(N415="snížená",J415,0)</f>
        <v>0</v>
      </c>
      <c r="BG415" s="214">
        <f>IF(N415="zákl. přenesená",J415,0)</f>
        <v>0</v>
      </c>
      <c r="BH415" s="214">
        <f>IF(N415="sníž. přenesená",J415,0)</f>
        <v>0</v>
      </c>
      <c r="BI415" s="214">
        <f>IF(N415="nulová",J415,0)</f>
        <v>0</v>
      </c>
      <c r="BJ415" s="15" t="s">
        <v>78</v>
      </c>
      <c r="BK415" s="214">
        <f>ROUND(I415*H415,2)</f>
        <v>0</v>
      </c>
      <c r="BL415" s="15" t="s">
        <v>165</v>
      </c>
      <c r="BM415" s="15" t="s">
        <v>887</v>
      </c>
    </row>
    <row r="416" s="1" customFormat="1" ht="16.5" customHeight="1">
      <c r="B416" s="36"/>
      <c r="C416" s="203" t="s">
        <v>888</v>
      </c>
      <c r="D416" s="203" t="s">
        <v>160</v>
      </c>
      <c r="E416" s="204" t="s">
        <v>889</v>
      </c>
      <c r="F416" s="205" t="s">
        <v>890</v>
      </c>
      <c r="G416" s="206" t="s">
        <v>240</v>
      </c>
      <c r="H416" s="207">
        <v>271.10000000000002</v>
      </c>
      <c r="I416" s="208"/>
      <c r="J416" s="209">
        <f>ROUND(I416*H416,2)</f>
        <v>0</v>
      </c>
      <c r="K416" s="205" t="s">
        <v>19</v>
      </c>
      <c r="L416" s="41"/>
      <c r="M416" s="210" t="s">
        <v>19</v>
      </c>
      <c r="N416" s="211" t="s">
        <v>41</v>
      </c>
      <c r="O416" s="77"/>
      <c r="P416" s="212">
        <f>O416*H416</f>
        <v>0</v>
      </c>
      <c r="Q416" s="212">
        <v>0</v>
      </c>
      <c r="R416" s="212">
        <f>Q416*H416</f>
        <v>0</v>
      </c>
      <c r="S416" s="212">
        <v>0</v>
      </c>
      <c r="T416" s="213">
        <f>S416*H416</f>
        <v>0</v>
      </c>
      <c r="AR416" s="15" t="s">
        <v>165</v>
      </c>
      <c r="AT416" s="15" t="s">
        <v>160</v>
      </c>
      <c r="AU416" s="15" t="s">
        <v>174</v>
      </c>
      <c r="AY416" s="15" t="s">
        <v>158</v>
      </c>
      <c r="BE416" s="214">
        <f>IF(N416="základní",J416,0)</f>
        <v>0</v>
      </c>
      <c r="BF416" s="214">
        <f>IF(N416="snížená",J416,0)</f>
        <v>0</v>
      </c>
      <c r="BG416" s="214">
        <f>IF(N416="zákl. přenesená",J416,0)</f>
        <v>0</v>
      </c>
      <c r="BH416" s="214">
        <f>IF(N416="sníž. přenesená",J416,0)</f>
        <v>0</v>
      </c>
      <c r="BI416" s="214">
        <f>IF(N416="nulová",J416,0)</f>
        <v>0</v>
      </c>
      <c r="BJ416" s="15" t="s">
        <v>78</v>
      </c>
      <c r="BK416" s="214">
        <f>ROUND(I416*H416,2)</f>
        <v>0</v>
      </c>
      <c r="BL416" s="15" t="s">
        <v>165</v>
      </c>
      <c r="BM416" s="15" t="s">
        <v>891</v>
      </c>
    </row>
    <row r="417" s="11" customFormat="1">
      <c r="B417" s="215"/>
      <c r="C417" s="216"/>
      <c r="D417" s="217" t="s">
        <v>167</v>
      </c>
      <c r="E417" s="218" t="s">
        <v>19</v>
      </c>
      <c r="F417" s="219" t="s">
        <v>892</v>
      </c>
      <c r="G417" s="216"/>
      <c r="H417" s="220">
        <v>271.10000000000002</v>
      </c>
      <c r="I417" s="221"/>
      <c r="J417" s="216"/>
      <c r="K417" s="216"/>
      <c r="L417" s="222"/>
      <c r="M417" s="223"/>
      <c r="N417" s="224"/>
      <c r="O417" s="224"/>
      <c r="P417" s="224"/>
      <c r="Q417" s="224"/>
      <c r="R417" s="224"/>
      <c r="S417" s="224"/>
      <c r="T417" s="225"/>
      <c r="AT417" s="226" t="s">
        <v>167</v>
      </c>
      <c r="AU417" s="226" t="s">
        <v>174</v>
      </c>
      <c r="AV417" s="11" t="s">
        <v>80</v>
      </c>
      <c r="AW417" s="11" t="s">
        <v>31</v>
      </c>
      <c r="AX417" s="11" t="s">
        <v>78</v>
      </c>
      <c r="AY417" s="226" t="s">
        <v>158</v>
      </c>
    </row>
    <row r="418" s="1" customFormat="1" ht="16.5" customHeight="1">
      <c r="B418" s="36"/>
      <c r="C418" s="203" t="s">
        <v>893</v>
      </c>
      <c r="D418" s="203" t="s">
        <v>160</v>
      </c>
      <c r="E418" s="204" t="s">
        <v>894</v>
      </c>
      <c r="F418" s="205" t="s">
        <v>895</v>
      </c>
      <c r="G418" s="206" t="s">
        <v>171</v>
      </c>
      <c r="H418" s="207">
        <v>1039.5</v>
      </c>
      <c r="I418" s="208"/>
      <c r="J418" s="209">
        <f>ROUND(I418*H418,2)</f>
        <v>0</v>
      </c>
      <c r="K418" s="205" t="s">
        <v>19</v>
      </c>
      <c r="L418" s="41"/>
      <c r="M418" s="210" t="s">
        <v>19</v>
      </c>
      <c r="N418" s="211" t="s">
        <v>41</v>
      </c>
      <c r="O418" s="77"/>
      <c r="P418" s="212">
        <f>O418*H418</f>
        <v>0</v>
      </c>
      <c r="Q418" s="212">
        <v>0</v>
      </c>
      <c r="R418" s="212">
        <f>Q418*H418</f>
        <v>0</v>
      </c>
      <c r="S418" s="212">
        <v>0</v>
      </c>
      <c r="T418" s="213">
        <f>S418*H418</f>
        <v>0</v>
      </c>
      <c r="AR418" s="15" t="s">
        <v>165</v>
      </c>
      <c r="AT418" s="15" t="s">
        <v>160</v>
      </c>
      <c r="AU418" s="15" t="s">
        <v>174</v>
      </c>
      <c r="AY418" s="15" t="s">
        <v>158</v>
      </c>
      <c r="BE418" s="214">
        <f>IF(N418="základní",J418,0)</f>
        <v>0</v>
      </c>
      <c r="BF418" s="214">
        <f>IF(N418="snížená",J418,0)</f>
        <v>0</v>
      </c>
      <c r="BG418" s="214">
        <f>IF(N418="zákl. přenesená",J418,0)</f>
        <v>0</v>
      </c>
      <c r="BH418" s="214">
        <f>IF(N418="sníž. přenesená",J418,0)</f>
        <v>0</v>
      </c>
      <c r="BI418" s="214">
        <f>IF(N418="nulová",J418,0)</f>
        <v>0</v>
      </c>
      <c r="BJ418" s="15" t="s">
        <v>78</v>
      </c>
      <c r="BK418" s="214">
        <f>ROUND(I418*H418,2)</f>
        <v>0</v>
      </c>
      <c r="BL418" s="15" t="s">
        <v>165</v>
      </c>
      <c r="BM418" s="15" t="s">
        <v>896</v>
      </c>
    </row>
    <row r="419" s="1" customFormat="1" ht="16.5" customHeight="1">
      <c r="B419" s="36"/>
      <c r="C419" s="203" t="s">
        <v>897</v>
      </c>
      <c r="D419" s="203" t="s">
        <v>160</v>
      </c>
      <c r="E419" s="204" t="s">
        <v>898</v>
      </c>
      <c r="F419" s="205" t="s">
        <v>899</v>
      </c>
      <c r="G419" s="206" t="s">
        <v>171</v>
      </c>
      <c r="H419" s="207">
        <v>1039.5</v>
      </c>
      <c r="I419" s="208"/>
      <c r="J419" s="209">
        <f>ROUND(I419*H419,2)</f>
        <v>0</v>
      </c>
      <c r="K419" s="205" t="s">
        <v>19</v>
      </c>
      <c r="L419" s="41"/>
      <c r="M419" s="210" t="s">
        <v>19</v>
      </c>
      <c r="N419" s="211" t="s">
        <v>41</v>
      </c>
      <c r="O419" s="77"/>
      <c r="P419" s="212">
        <f>O419*H419</f>
        <v>0</v>
      </c>
      <c r="Q419" s="212">
        <v>0</v>
      </c>
      <c r="R419" s="212">
        <f>Q419*H419</f>
        <v>0</v>
      </c>
      <c r="S419" s="212">
        <v>0</v>
      </c>
      <c r="T419" s="213">
        <f>S419*H419</f>
        <v>0</v>
      </c>
      <c r="AR419" s="15" t="s">
        <v>165</v>
      </c>
      <c r="AT419" s="15" t="s">
        <v>160</v>
      </c>
      <c r="AU419" s="15" t="s">
        <v>174</v>
      </c>
      <c r="AY419" s="15" t="s">
        <v>158</v>
      </c>
      <c r="BE419" s="214">
        <f>IF(N419="základní",J419,0)</f>
        <v>0</v>
      </c>
      <c r="BF419" s="214">
        <f>IF(N419="snížená",J419,0)</f>
        <v>0</v>
      </c>
      <c r="BG419" s="214">
        <f>IF(N419="zákl. přenesená",J419,0)</f>
        <v>0</v>
      </c>
      <c r="BH419" s="214">
        <f>IF(N419="sníž. přenesená",J419,0)</f>
        <v>0</v>
      </c>
      <c r="BI419" s="214">
        <f>IF(N419="nulová",J419,0)</f>
        <v>0</v>
      </c>
      <c r="BJ419" s="15" t="s">
        <v>78</v>
      </c>
      <c r="BK419" s="214">
        <f>ROUND(I419*H419,2)</f>
        <v>0</v>
      </c>
      <c r="BL419" s="15" t="s">
        <v>165</v>
      </c>
      <c r="BM419" s="15" t="s">
        <v>900</v>
      </c>
    </row>
    <row r="420" s="1" customFormat="1" ht="16.5" customHeight="1">
      <c r="B420" s="36"/>
      <c r="C420" s="203" t="s">
        <v>901</v>
      </c>
      <c r="D420" s="203" t="s">
        <v>160</v>
      </c>
      <c r="E420" s="204" t="s">
        <v>902</v>
      </c>
      <c r="F420" s="205" t="s">
        <v>903</v>
      </c>
      <c r="G420" s="206" t="s">
        <v>171</v>
      </c>
      <c r="H420" s="207">
        <v>1039.5</v>
      </c>
      <c r="I420" s="208"/>
      <c r="J420" s="209">
        <f>ROUND(I420*H420,2)</f>
        <v>0</v>
      </c>
      <c r="K420" s="205" t="s">
        <v>19</v>
      </c>
      <c r="L420" s="41"/>
      <c r="M420" s="210" t="s">
        <v>19</v>
      </c>
      <c r="N420" s="211" t="s">
        <v>41</v>
      </c>
      <c r="O420" s="77"/>
      <c r="P420" s="212">
        <f>O420*H420</f>
        <v>0</v>
      </c>
      <c r="Q420" s="212">
        <v>0</v>
      </c>
      <c r="R420" s="212">
        <f>Q420*H420</f>
        <v>0</v>
      </c>
      <c r="S420" s="212">
        <v>0</v>
      </c>
      <c r="T420" s="213">
        <f>S420*H420</f>
        <v>0</v>
      </c>
      <c r="AR420" s="15" t="s">
        <v>165</v>
      </c>
      <c r="AT420" s="15" t="s">
        <v>160</v>
      </c>
      <c r="AU420" s="15" t="s">
        <v>174</v>
      </c>
      <c r="AY420" s="15" t="s">
        <v>158</v>
      </c>
      <c r="BE420" s="214">
        <f>IF(N420="základní",J420,0)</f>
        <v>0</v>
      </c>
      <c r="BF420" s="214">
        <f>IF(N420="snížená",J420,0)</f>
        <v>0</v>
      </c>
      <c r="BG420" s="214">
        <f>IF(N420="zákl. přenesená",J420,0)</f>
        <v>0</v>
      </c>
      <c r="BH420" s="214">
        <f>IF(N420="sníž. přenesená",J420,0)</f>
        <v>0</v>
      </c>
      <c r="BI420" s="214">
        <f>IF(N420="nulová",J420,0)</f>
        <v>0</v>
      </c>
      <c r="BJ420" s="15" t="s">
        <v>78</v>
      </c>
      <c r="BK420" s="214">
        <f>ROUND(I420*H420,2)</f>
        <v>0</v>
      </c>
      <c r="BL420" s="15" t="s">
        <v>165</v>
      </c>
      <c r="BM420" s="15" t="s">
        <v>904</v>
      </c>
    </row>
    <row r="421" s="1" customFormat="1" ht="16.5" customHeight="1">
      <c r="B421" s="36"/>
      <c r="C421" s="203" t="s">
        <v>905</v>
      </c>
      <c r="D421" s="203" t="s">
        <v>160</v>
      </c>
      <c r="E421" s="204" t="s">
        <v>906</v>
      </c>
      <c r="F421" s="205" t="s">
        <v>907</v>
      </c>
      <c r="G421" s="206" t="s">
        <v>240</v>
      </c>
      <c r="H421" s="207">
        <v>26.5</v>
      </c>
      <c r="I421" s="208"/>
      <c r="J421" s="209">
        <f>ROUND(I421*H421,2)</f>
        <v>0</v>
      </c>
      <c r="K421" s="205" t="s">
        <v>19</v>
      </c>
      <c r="L421" s="41"/>
      <c r="M421" s="210" t="s">
        <v>19</v>
      </c>
      <c r="N421" s="211" t="s">
        <v>41</v>
      </c>
      <c r="O421" s="77"/>
      <c r="P421" s="212">
        <f>O421*H421</f>
        <v>0</v>
      </c>
      <c r="Q421" s="212">
        <v>0</v>
      </c>
      <c r="R421" s="212">
        <f>Q421*H421</f>
        <v>0</v>
      </c>
      <c r="S421" s="212">
        <v>0</v>
      </c>
      <c r="T421" s="213">
        <f>S421*H421</f>
        <v>0</v>
      </c>
      <c r="AR421" s="15" t="s">
        <v>165</v>
      </c>
      <c r="AT421" s="15" t="s">
        <v>160</v>
      </c>
      <c r="AU421" s="15" t="s">
        <v>174</v>
      </c>
      <c r="AY421" s="15" t="s">
        <v>158</v>
      </c>
      <c r="BE421" s="214">
        <f>IF(N421="základní",J421,0)</f>
        <v>0</v>
      </c>
      <c r="BF421" s="214">
        <f>IF(N421="snížená",J421,0)</f>
        <v>0</v>
      </c>
      <c r="BG421" s="214">
        <f>IF(N421="zákl. přenesená",J421,0)</f>
        <v>0</v>
      </c>
      <c r="BH421" s="214">
        <f>IF(N421="sníž. přenesená",J421,0)</f>
        <v>0</v>
      </c>
      <c r="BI421" s="214">
        <f>IF(N421="nulová",J421,0)</f>
        <v>0</v>
      </c>
      <c r="BJ421" s="15" t="s">
        <v>78</v>
      </c>
      <c r="BK421" s="214">
        <f>ROUND(I421*H421,2)</f>
        <v>0</v>
      </c>
      <c r="BL421" s="15" t="s">
        <v>165</v>
      </c>
      <c r="BM421" s="15" t="s">
        <v>908</v>
      </c>
    </row>
    <row r="422" s="11" customFormat="1">
      <c r="B422" s="215"/>
      <c r="C422" s="216"/>
      <c r="D422" s="217" t="s">
        <v>167</v>
      </c>
      <c r="E422" s="218" t="s">
        <v>19</v>
      </c>
      <c r="F422" s="219" t="s">
        <v>909</v>
      </c>
      <c r="G422" s="216"/>
      <c r="H422" s="220">
        <v>26.5</v>
      </c>
      <c r="I422" s="221"/>
      <c r="J422" s="216"/>
      <c r="K422" s="216"/>
      <c r="L422" s="222"/>
      <c r="M422" s="223"/>
      <c r="N422" s="224"/>
      <c r="O422" s="224"/>
      <c r="P422" s="224"/>
      <c r="Q422" s="224"/>
      <c r="R422" s="224"/>
      <c r="S422" s="224"/>
      <c r="T422" s="225"/>
      <c r="AT422" s="226" t="s">
        <v>167</v>
      </c>
      <c r="AU422" s="226" t="s">
        <v>174</v>
      </c>
      <c r="AV422" s="11" t="s">
        <v>80</v>
      </c>
      <c r="AW422" s="11" t="s">
        <v>31</v>
      </c>
      <c r="AX422" s="11" t="s">
        <v>78</v>
      </c>
      <c r="AY422" s="226" t="s">
        <v>158</v>
      </c>
    </row>
    <row r="423" s="1" customFormat="1" ht="16.5" customHeight="1">
      <c r="B423" s="36"/>
      <c r="C423" s="203" t="s">
        <v>910</v>
      </c>
      <c r="D423" s="203" t="s">
        <v>160</v>
      </c>
      <c r="E423" s="204" t="s">
        <v>911</v>
      </c>
      <c r="F423" s="205" t="s">
        <v>912</v>
      </c>
      <c r="G423" s="206" t="s">
        <v>240</v>
      </c>
      <c r="H423" s="207">
        <v>26.5</v>
      </c>
      <c r="I423" s="208"/>
      <c r="J423" s="209">
        <f>ROUND(I423*H423,2)</f>
        <v>0</v>
      </c>
      <c r="K423" s="205" t="s">
        <v>19</v>
      </c>
      <c r="L423" s="41"/>
      <c r="M423" s="210" t="s">
        <v>19</v>
      </c>
      <c r="N423" s="211" t="s">
        <v>41</v>
      </c>
      <c r="O423" s="77"/>
      <c r="P423" s="212">
        <f>O423*H423</f>
        <v>0</v>
      </c>
      <c r="Q423" s="212">
        <v>0</v>
      </c>
      <c r="R423" s="212">
        <f>Q423*H423</f>
        <v>0</v>
      </c>
      <c r="S423" s="212">
        <v>0</v>
      </c>
      <c r="T423" s="213">
        <f>S423*H423</f>
        <v>0</v>
      </c>
      <c r="AR423" s="15" t="s">
        <v>165</v>
      </c>
      <c r="AT423" s="15" t="s">
        <v>160</v>
      </c>
      <c r="AU423" s="15" t="s">
        <v>174</v>
      </c>
      <c r="AY423" s="15" t="s">
        <v>158</v>
      </c>
      <c r="BE423" s="214">
        <f>IF(N423="základní",J423,0)</f>
        <v>0</v>
      </c>
      <c r="BF423" s="214">
        <f>IF(N423="snížená",J423,0)</f>
        <v>0</v>
      </c>
      <c r="BG423" s="214">
        <f>IF(N423="zákl. přenesená",J423,0)</f>
        <v>0</v>
      </c>
      <c r="BH423" s="214">
        <f>IF(N423="sníž. přenesená",J423,0)</f>
        <v>0</v>
      </c>
      <c r="BI423" s="214">
        <f>IF(N423="nulová",J423,0)</f>
        <v>0</v>
      </c>
      <c r="BJ423" s="15" t="s">
        <v>78</v>
      </c>
      <c r="BK423" s="214">
        <f>ROUND(I423*H423,2)</f>
        <v>0</v>
      </c>
      <c r="BL423" s="15" t="s">
        <v>165</v>
      </c>
      <c r="BM423" s="15" t="s">
        <v>913</v>
      </c>
    </row>
    <row r="424" s="1" customFormat="1" ht="16.5" customHeight="1">
      <c r="B424" s="36"/>
      <c r="C424" s="203" t="s">
        <v>914</v>
      </c>
      <c r="D424" s="203" t="s">
        <v>160</v>
      </c>
      <c r="E424" s="204" t="s">
        <v>915</v>
      </c>
      <c r="F424" s="205" t="s">
        <v>916</v>
      </c>
      <c r="G424" s="206" t="s">
        <v>240</v>
      </c>
      <c r="H424" s="207">
        <v>26.5</v>
      </c>
      <c r="I424" s="208"/>
      <c r="J424" s="209">
        <f>ROUND(I424*H424,2)</f>
        <v>0</v>
      </c>
      <c r="K424" s="205" t="s">
        <v>19</v>
      </c>
      <c r="L424" s="41"/>
      <c r="M424" s="210" t="s">
        <v>19</v>
      </c>
      <c r="N424" s="211" t="s">
        <v>41</v>
      </c>
      <c r="O424" s="77"/>
      <c r="P424" s="212">
        <f>O424*H424</f>
        <v>0</v>
      </c>
      <c r="Q424" s="212">
        <v>0</v>
      </c>
      <c r="R424" s="212">
        <f>Q424*H424</f>
        <v>0</v>
      </c>
      <c r="S424" s="212">
        <v>0</v>
      </c>
      <c r="T424" s="213">
        <f>S424*H424</f>
        <v>0</v>
      </c>
      <c r="AR424" s="15" t="s">
        <v>165</v>
      </c>
      <c r="AT424" s="15" t="s">
        <v>160</v>
      </c>
      <c r="AU424" s="15" t="s">
        <v>174</v>
      </c>
      <c r="AY424" s="15" t="s">
        <v>158</v>
      </c>
      <c r="BE424" s="214">
        <f>IF(N424="základní",J424,0)</f>
        <v>0</v>
      </c>
      <c r="BF424" s="214">
        <f>IF(N424="snížená",J424,0)</f>
        <v>0</v>
      </c>
      <c r="BG424" s="214">
        <f>IF(N424="zákl. přenesená",J424,0)</f>
        <v>0</v>
      </c>
      <c r="BH424" s="214">
        <f>IF(N424="sníž. přenesená",J424,0)</f>
        <v>0</v>
      </c>
      <c r="BI424" s="214">
        <f>IF(N424="nulová",J424,0)</f>
        <v>0</v>
      </c>
      <c r="BJ424" s="15" t="s">
        <v>78</v>
      </c>
      <c r="BK424" s="214">
        <f>ROUND(I424*H424,2)</f>
        <v>0</v>
      </c>
      <c r="BL424" s="15" t="s">
        <v>165</v>
      </c>
      <c r="BM424" s="15" t="s">
        <v>917</v>
      </c>
    </row>
    <row r="425" s="1" customFormat="1" ht="16.5" customHeight="1">
      <c r="B425" s="36"/>
      <c r="C425" s="203" t="s">
        <v>918</v>
      </c>
      <c r="D425" s="203" t="s">
        <v>160</v>
      </c>
      <c r="E425" s="204" t="s">
        <v>919</v>
      </c>
      <c r="F425" s="205" t="s">
        <v>920</v>
      </c>
      <c r="G425" s="206" t="s">
        <v>171</v>
      </c>
      <c r="H425" s="207">
        <v>108</v>
      </c>
      <c r="I425" s="208"/>
      <c r="J425" s="209">
        <f>ROUND(I425*H425,2)</f>
        <v>0</v>
      </c>
      <c r="K425" s="205" t="s">
        <v>19</v>
      </c>
      <c r="L425" s="41"/>
      <c r="M425" s="210" t="s">
        <v>19</v>
      </c>
      <c r="N425" s="211" t="s">
        <v>41</v>
      </c>
      <c r="O425" s="77"/>
      <c r="P425" s="212">
        <f>O425*H425</f>
        <v>0</v>
      </c>
      <c r="Q425" s="212">
        <v>0</v>
      </c>
      <c r="R425" s="212">
        <f>Q425*H425</f>
        <v>0</v>
      </c>
      <c r="S425" s="212">
        <v>0</v>
      </c>
      <c r="T425" s="213">
        <f>S425*H425</f>
        <v>0</v>
      </c>
      <c r="AR425" s="15" t="s">
        <v>165</v>
      </c>
      <c r="AT425" s="15" t="s">
        <v>160</v>
      </c>
      <c r="AU425" s="15" t="s">
        <v>174</v>
      </c>
      <c r="AY425" s="15" t="s">
        <v>158</v>
      </c>
      <c r="BE425" s="214">
        <f>IF(N425="základní",J425,0)</f>
        <v>0</v>
      </c>
      <c r="BF425" s="214">
        <f>IF(N425="snížená",J425,0)</f>
        <v>0</v>
      </c>
      <c r="BG425" s="214">
        <f>IF(N425="zákl. přenesená",J425,0)</f>
        <v>0</v>
      </c>
      <c r="BH425" s="214">
        <f>IF(N425="sníž. přenesená",J425,0)</f>
        <v>0</v>
      </c>
      <c r="BI425" s="214">
        <f>IF(N425="nulová",J425,0)</f>
        <v>0</v>
      </c>
      <c r="BJ425" s="15" t="s">
        <v>78</v>
      </c>
      <c r="BK425" s="214">
        <f>ROUND(I425*H425,2)</f>
        <v>0</v>
      </c>
      <c r="BL425" s="15" t="s">
        <v>165</v>
      </c>
      <c r="BM425" s="15" t="s">
        <v>921</v>
      </c>
    </row>
    <row r="426" s="1" customFormat="1">
      <c r="B426" s="36"/>
      <c r="C426" s="37"/>
      <c r="D426" s="217" t="s">
        <v>386</v>
      </c>
      <c r="E426" s="37"/>
      <c r="F426" s="237" t="s">
        <v>922</v>
      </c>
      <c r="G426" s="37"/>
      <c r="H426" s="37"/>
      <c r="I426" s="128"/>
      <c r="J426" s="37"/>
      <c r="K426" s="37"/>
      <c r="L426" s="41"/>
      <c r="M426" s="238"/>
      <c r="N426" s="77"/>
      <c r="O426" s="77"/>
      <c r="P426" s="77"/>
      <c r="Q426" s="77"/>
      <c r="R426" s="77"/>
      <c r="S426" s="77"/>
      <c r="T426" s="78"/>
      <c r="AT426" s="15" t="s">
        <v>386</v>
      </c>
      <c r="AU426" s="15" t="s">
        <v>174</v>
      </c>
    </row>
    <row r="427" s="11" customFormat="1">
      <c r="B427" s="215"/>
      <c r="C427" s="216"/>
      <c r="D427" s="217" t="s">
        <v>167</v>
      </c>
      <c r="E427" s="218" t="s">
        <v>19</v>
      </c>
      <c r="F427" s="219" t="s">
        <v>923</v>
      </c>
      <c r="G427" s="216"/>
      <c r="H427" s="220">
        <v>108</v>
      </c>
      <c r="I427" s="221"/>
      <c r="J427" s="216"/>
      <c r="K427" s="216"/>
      <c r="L427" s="222"/>
      <c r="M427" s="223"/>
      <c r="N427" s="224"/>
      <c r="O427" s="224"/>
      <c r="P427" s="224"/>
      <c r="Q427" s="224"/>
      <c r="R427" s="224"/>
      <c r="S427" s="224"/>
      <c r="T427" s="225"/>
      <c r="AT427" s="226" t="s">
        <v>167</v>
      </c>
      <c r="AU427" s="226" t="s">
        <v>174</v>
      </c>
      <c r="AV427" s="11" t="s">
        <v>80</v>
      </c>
      <c r="AW427" s="11" t="s">
        <v>31</v>
      </c>
      <c r="AX427" s="11" t="s">
        <v>78</v>
      </c>
      <c r="AY427" s="226" t="s">
        <v>158</v>
      </c>
    </row>
    <row r="428" s="1" customFormat="1" ht="16.5" customHeight="1">
      <c r="B428" s="36"/>
      <c r="C428" s="203" t="s">
        <v>924</v>
      </c>
      <c r="D428" s="203" t="s">
        <v>160</v>
      </c>
      <c r="E428" s="204" t="s">
        <v>925</v>
      </c>
      <c r="F428" s="205" t="s">
        <v>926</v>
      </c>
      <c r="G428" s="206" t="s">
        <v>171</v>
      </c>
      <c r="H428" s="207">
        <v>55</v>
      </c>
      <c r="I428" s="208"/>
      <c r="J428" s="209">
        <f>ROUND(I428*H428,2)</f>
        <v>0</v>
      </c>
      <c r="K428" s="205" t="s">
        <v>19</v>
      </c>
      <c r="L428" s="41"/>
      <c r="M428" s="210" t="s">
        <v>19</v>
      </c>
      <c r="N428" s="211" t="s">
        <v>41</v>
      </c>
      <c r="O428" s="77"/>
      <c r="P428" s="212">
        <f>O428*H428</f>
        <v>0</v>
      </c>
      <c r="Q428" s="212">
        <v>0</v>
      </c>
      <c r="R428" s="212">
        <f>Q428*H428</f>
        <v>0</v>
      </c>
      <c r="S428" s="212">
        <v>0</v>
      </c>
      <c r="T428" s="213">
        <f>S428*H428</f>
        <v>0</v>
      </c>
      <c r="AR428" s="15" t="s">
        <v>165</v>
      </c>
      <c r="AT428" s="15" t="s">
        <v>160</v>
      </c>
      <c r="AU428" s="15" t="s">
        <v>174</v>
      </c>
      <c r="AY428" s="15" t="s">
        <v>158</v>
      </c>
      <c r="BE428" s="214">
        <f>IF(N428="základní",J428,0)</f>
        <v>0</v>
      </c>
      <c r="BF428" s="214">
        <f>IF(N428="snížená",J428,0)</f>
        <v>0</v>
      </c>
      <c r="BG428" s="214">
        <f>IF(N428="zákl. přenesená",J428,0)</f>
        <v>0</v>
      </c>
      <c r="BH428" s="214">
        <f>IF(N428="sníž. přenesená",J428,0)</f>
        <v>0</v>
      </c>
      <c r="BI428" s="214">
        <f>IF(N428="nulová",J428,0)</f>
        <v>0</v>
      </c>
      <c r="BJ428" s="15" t="s">
        <v>78</v>
      </c>
      <c r="BK428" s="214">
        <f>ROUND(I428*H428,2)</f>
        <v>0</v>
      </c>
      <c r="BL428" s="15" t="s">
        <v>165</v>
      </c>
      <c r="BM428" s="15" t="s">
        <v>927</v>
      </c>
    </row>
    <row r="429" s="1" customFormat="1">
      <c r="B429" s="36"/>
      <c r="C429" s="37"/>
      <c r="D429" s="217" t="s">
        <v>386</v>
      </c>
      <c r="E429" s="37"/>
      <c r="F429" s="237" t="s">
        <v>928</v>
      </c>
      <c r="G429" s="37"/>
      <c r="H429" s="37"/>
      <c r="I429" s="128"/>
      <c r="J429" s="37"/>
      <c r="K429" s="37"/>
      <c r="L429" s="41"/>
      <c r="M429" s="238"/>
      <c r="N429" s="77"/>
      <c r="O429" s="77"/>
      <c r="P429" s="77"/>
      <c r="Q429" s="77"/>
      <c r="R429" s="77"/>
      <c r="S429" s="77"/>
      <c r="T429" s="78"/>
      <c r="AT429" s="15" t="s">
        <v>386</v>
      </c>
      <c r="AU429" s="15" t="s">
        <v>174</v>
      </c>
    </row>
    <row r="430" s="11" customFormat="1">
      <c r="B430" s="215"/>
      <c r="C430" s="216"/>
      <c r="D430" s="217" t="s">
        <v>167</v>
      </c>
      <c r="E430" s="218" t="s">
        <v>19</v>
      </c>
      <c r="F430" s="219" t="s">
        <v>929</v>
      </c>
      <c r="G430" s="216"/>
      <c r="H430" s="220">
        <v>55</v>
      </c>
      <c r="I430" s="221"/>
      <c r="J430" s="216"/>
      <c r="K430" s="216"/>
      <c r="L430" s="222"/>
      <c r="M430" s="223"/>
      <c r="N430" s="224"/>
      <c r="O430" s="224"/>
      <c r="P430" s="224"/>
      <c r="Q430" s="224"/>
      <c r="R430" s="224"/>
      <c r="S430" s="224"/>
      <c r="T430" s="225"/>
      <c r="AT430" s="226" t="s">
        <v>167</v>
      </c>
      <c r="AU430" s="226" t="s">
        <v>174</v>
      </c>
      <c r="AV430" s="11" t="s">
        <v>80</v>
      </c>
      <c r="AW430" s="11" t="s">
        <v>31</v>
      </c>
      <c r="AX430" s="11" t="s">
        <v>78</v>
      </c>
      <c r="AY430" s="226" t="s">
        <v>158</v>
      </c>
    </row>
    <row r="431" s="1" customFormat="1" ht="16.5" customHeight="1">
      <c r="B431" s="36"/>
      <c r="C431" s="203" t="s">
        <v>930</v>
      </c>
      <c r="D431" s="203" t="s">
        <v>160</v>
      </c>
      <c r="E431" s="204" t="s">
        <v>931</v>
      </c>
      <c r="F431" s="205" t="s">
        <v>932</v>
      </c>
      <c r="G431" s="206" t="s">
        <v>171</v>
      </c>
      <c r="H431" s="207">
        <v>163</v>
      </c>
      <c r="I431" s="208"/>
      <c r="J431" s="209">
        <f>ROUND(I431*H431,2)</f>
        <v>0</v>
      </c>
      <c r="K431" s="205" t="s">
        <v>19</v>
      </c>
      <c r="L431" s="41"/>
      <c r="M431" s="210" t="s">
        <v>19</v>
      </c>
      <c r="N431" s="211" t="s">
        <v>41</v>
      </c>
      <c r="O431" s="77"/>
      <c r="P431" s="212">
        <f>O431*H431</f>
        <v>0</v>
      </c>
      <c r="Q431" s="212">
        <v>0</v>
      </c>
      <c r="R431" s="212">
        <f>Q431*H431</f>
        <v>0</v>
      </c>
      <c r="S431" s="212">
        <v>0</v>
      </c>
      <c r="T431" s="213">
        <f>S431*H431</f>
        <v>0</v>
      </c>
      <c r="AR431" s="15" t="s">
        <v>165</v>
      </c>
      <c r="AT431" s="15" t="s">
        <v>160</v>
      </c>
      <c r="AU431" s="15" t="s">
        <v>174</v>
      </c>
      <c r="AY431" s="15" t="s">
        <v>158</v>
      </c>
      <c r="BE431" s="214">
        <f>IF(N431="základní",J431,0)</f>
        <v>0</v>
      </c>
      <c r="BF431" s="214">
        <f>IF(N431="snížená",J431,0)</f>
        <v>0</v>
      </c>
      <c r="BG431" s="214">
        <f>IF(N431="zákl. přenesená",J431,0)</f>
        <v>0</v>
      </c>
      <c r="BH431" s="214">
        <f>IF(N431="sníž. přenesená",J431,0)</f>
        <v>0</v>
      </c>
      <c r="BI431" s="214">
        <f>IF(N431="nulová",J431,0)</f>
        <v>0</v>
      </c>
      <c r="BJ431" s="15" t="s">
        <v>78</v>
      </c>
      <c r="BK431" s="214">
        <f>ROUND(I431*H431,2)</f>
        <v>0</v>
      </c>
      <c r="BL431" s="15" t="s">
        <v>165</v>
      </c>
      <c r="BM431" s="15" t="s">
        <v>933</v>
      </c>
    </row>
    <row r="432" s="1" customFormat="1" ht="16.5" customHeight="1">
      <c r="B432" s="36"/>
      <c r="C432" s="203" t="s">
        <v>934</v>
      </c>
      <c r="D432" s="203" t="s">
        <v>160</v>
      </c>
      <c r="E432" s="204" t="s">
        <v>935</v>
      </c>
      <c r="F432" s="205" t="s">
        <v>936</v>
      </c>
      <c r="G432" s="206" t="s">
        <v>171</v>
      </c>
      <c r="H432" s="207">
        <v>163</v>
      </c>
      <c r="I432" s="208"/>
      <c r="J432" s="209">
        <f>ROUND(I432*H432,2)</f>
        <v>0</v>
      </c>
      <c r="K432" s="205" t="s">
        <v>19</v>
      </c>
      <c r="L432" s="41"/>
      <c r="M432" s="210" t="s">
        <v>19</v>
      </c>
      <c r="N432" s="211" t="s">
        <v>41</v>
      </c>
      <c r="O432" s="77"/>
      <c r="P432" s="212">
        <f>O432*H432</f>
        <v>0</v>
      </c>
      <c r="Q432" s="212">
        <v>0</v>
      </c>
      <c r="R432" s="212">
        <f>Q432*H432</f>
        <v>0</v>
      </c>
      <c r="S432" s="212">
        <v>0</v>
      </c>
      <c r="T432" s="213">
        <f>S432*H432</f>
        <v>0</v>
      </c>
      <c r="AR432" s="15" t="s">
        <v>165</v>
      </c>
      <c r="AT432" s="15" t="s">
        <v>160</v>
      </c>
      <c r="AU432" s="15" t="s">
        <v>174</v>
      </c>
      <c r="AY432" s="15" t="s">
        <v>158</v>
      </c>
      <c r="BE432" s="214">
        <f>IF(N432="základní",J432,0)</f>
        <v>0</v>
      </c>
      <c r="BF432" s="214">
        <f>IF(N432="snížená",J432,0)</f>
        <v>0</v>
      </c>
      <c r="BG432" s="214">
        <f>IF(N432="zákl. přenesená",J432,0)</f>
        <v>0</v>
      </c>
      <c r="BH432" s="214">
        <f>IF(N432="sníž. přenesená",J432,0)</f>
        <v>0</v>
      </c>
      <c r="BI432" s="214">
        <f>IF(N432="nulová",J432,0)</f>
        <v>0</v>
      </c>
      <c r="BJ432" s="15" t="s">
        <v>78</v>
      </c>
      <c r="BK432" s="214">
        <f>ROUND(I432*H432,2)</f>
        <v>0</v>
      </c>
      <c r="BL432" s="15" t="s">
        <v>165</v>
      </c>
      <c r="BM432" s="15" t="s">
        <v>937</v>
      </c>
    </row>
    <row r="433" s="11" customFormat="1">
      <c r="B433" s="215"/>
      <c r="C433" s="216"/>
      <c r="D433" s="217" t="s">
        <v>167</v>
      </c>
      <c r="E433" s="218" t="s">
        <v>19</v>
      </c>
      <c r="F433" s="219" t="s">
        <v>938</v>
      </c>
      <c r="G433" s="216"/>
      <c r="H433" s="220">
        <v>163</v>
      </c>
      <c r="I433" s="221"/>
      <c r="J433" s="216"/>
      <c r="K433" s="216"/>
      <c r="L433" s="222"/>
      <c r="M433" s="223"/>
      <c r="N433" s="224"/>
      <c r="O433" s="224"/>
      <c r="P433" s="224"/>
      <c r="Q433" s="224"/>
      <c r="R433" s="224"/>
      <c r="S433" s="224"/>
      <c r="T433" s="225"/>
      <c r="AT433" s="226" t="s">
        <v>167</v>
      </c>
      <c r="AU433" s="226" t="s">
        <v>174</v>
      </c>
      <c r="AV433" s="11" t="s">
        <v>80</v>
      </c>
      <c r="AW433" s="11" t="s">
        <v>31</v>
      </c>
      <c r="AX433" s="11" t="s">
        <v>78</v>
      </c>
      <c r="AY433" s="226" t="s">
        <v>158</v>
      </c>
    </row>
    <row r="434" s="1" customFormat="1" ht="16.5" customHeight="1">
      <c r="B434" s="36"/>
      <c r="C434" s="203" t="s">
        <v>939</v>
      </c>
      <c r="D434" s="203" t="s">
        <v>160</v>
      </c>
      <c r="E434" s="204" t="s">
        <v>940</v>
      </c>
      <c r="F434" s="205" t="s">
        <v>941</v>
      </c>
      <c r="G434" s="206" t="s">
        <v>530</v>
      </c>
      <c r="H434" s="207">
        <v>1</v>
      </c>
      <c r="I434" s="208"/>
      <c r="J434" s="209">
        <f>ROUND(I434*H434,2)</f>
        <v>0</v>
      </c>
      <c r="K434" s="205" t="s">
        <v>19</v>
      </c>
      <c r="L434" s="41"/>
      <c r="M434" s="210" t="s">
        <v>19</v>
      </c>
      <c r="N434" s="211" t="s">
        <v>41</v>
      </c>
      <c r="O434" s="77"/>
      <c r="P434" s="212">
        <f>O434*H434</f>
        <v>0</v>
      </c>
      <c r="Q434" s="212">
        <v>0</v>
      </c>
      <c r="R434" s="212">
        <f>Q434*H434</f>
        <v>0</v>
      </c>
      <c r="S434" s="212">
        <v>0</v>
      </c>
      <c r="T434" s="213">
        <f>S434*H434</f>
        <v>0</v>
      </c>
      <c r="AR434" s="15" t="s">
        <v>165</v>
      </c>
      <c r="AT434" s="15" t="s">
        <v>160</v>
      </c>
      <c r="AU434" s="15" t="s">
        <v>174</v>
      </c>
      <c r="AY434" s="15" t="s">
        <v>158</v>
      </c>
      <c r="BE434" s="214">
        <f>IF(N434="základní",J434,0)</f>
        <v>0</v>
      </c>
      <c r="BF434" s="214">
        <f>IF(N434="snížená",J434,0)</f>
        <v>0</v>
      </c>
      <c r="BG434" s="214">
        <f>IF(N434="zákl. přenesená",J434,0)</f>
        <v>0</v>
      </c>
      <c r="BH434" s="214">
        <f>IF(N434="sníž. přenesená",J434,0)</f>
        <v>0</v>
      </c>
      <c r="BI434" s="214">
        <f>IF(N434="nulová",J434,0)</f>
        <v>0</v>
      </c>
      <c r="BJ434" s="15" t="s">
        <v>78</v>
      </c>
      <c r="BK434" s="214">
        <f>ROUND(I434*H434,2)</f>
        <v>0</v>
      </c>
      <c r="BL434" s="15" t="s">
        <v>165</v>
      </c>
      <c r="BM434" s="15" t="s">
        <v>942</v>
      </c>
    </row>
    <row r="435" s="1" customFormat="1" ht="16.5" customHeight="1">
      <c r="B435" s="36"/>
      <c r="C435" s="203" t="s">
        <v>943</v>
      </c>
      <c r="D435" s="203" t="s">
        <v>160</v>
      </c>
      <c r="E435" s="204" t="s">
        <v>944</v>
      </c>
      <c r="F435" s="205" t="s">
        <v>945</v>
      </c>
      <c r="G435" s="206" t="s">
        <v>946</v>
      </c>
      <c r="H435" s="207">
        <v>30</v>
      </c>
      <c r="I435" s="208"/>
      <c r="J435" s="209">
        <f>ROUND(I435*H435,2)</f>
        <v>0</v>
      </c>
      <c r="K435" s="205" t="s">
        <v>19</v>
      </c>
      <c r="L435" s="41"/>
      <c r="M435" s="210" t="s">
        <v>19</v>
      </c>
      <c r="N435" s="211" t="s">
        <v>41</v>
      </c>
      <c r="O435" s="77"/>
      <c r="P435" s="212">
        <f>O435*H435</f>
        <v>0</v>
      </c>
      <c r="Q435" s="212">
        <v>0</v>
      </c>
      <c r="R435" s="212">
        <f>Q435*H435</f>
        <v>0</v>
      </c>
      <c r="S435" s="212">
        <v>0</v>
      </c>
      <c r="T435" s="213">
        <f>S435*H435</f>
        <v>0</v>
      </c>
      <c r="AR435" s="15" t="s">
        <v>165</v>
      </c>
      <c r="AT435" s="15" t="s">
        <v>160</v>
      </c>
      <c r="AU435" s="15" t="s">
        <v>174</v>
      </c>
      <c r="AY435" s="15" t="s">
        <v>158</v>
      </c>
      <c r="BE435" s="214">
        <f>IF(N435="základní",J435,0)</f>
        <v>0</v>
      </c>
      <c r="BF435" s="214">
        <f>IF(N435="snížená",J435,0)</f>
        <v>0</v>
      </c>
      <c r="BG435" s="214">
        <f>IF(N435="zákl. přenesená",J435,0)</f>
        <v>0</v>
      </c>
      <c r="BH435" s="214">
        <f>IF(N435="sníž. přenesená",J435,0)</f>
        <v>0</v>
      </c>
      <c r="BI435" s="214">
        <f>IF(N435="nulová",J435,0)</f>
        <v>0</v>
      </c>
      <c r="BJ435" s="15" t="s">
        <v>78</v>
      </c>
      <c r="BK435" s="214">
        <f>ROUND(I435*H435,2)</f>
        <v>0</v>
      </c>
      <c r="BL435" s="15" t="s">
        <v>165</v>
      </c>
      <c r="BM435" s="15" t="s">
        <v>947</v>
      </c>
    </row>
    <row r="436" s="11" customFormat="1">
      <c r="B436" s="215"/>
      <c r="C436" s="216"/>
      <c r="D436" s="217" t="s">
        <v>167</v>
      </c>
      <c r="E436" s="218" t="s">
        <v>19</v>
      </c>
      <c r="F436" s="219" t="s">
        <v>948</v>
      </c>
      <c r="G436" s="216"/>
      <c r="H436" s="220">
        <v>30</v>
      </c>
      <c r="I436" s="221"/>
      <c r="J436" s="216"/>
      <c r="K436" s="216"/>
      <c r="L436" s="222"/>
      <c r="M436" s="223"/>
      <c r="N436" s="224"/>
      <c r="O436" s="224"/>
      <c r="P436" s="224"/>
      <c r="Q436" s="224"/>
      <c r="R436" s="224"/>
      <c r="S436" s="224"/>
      <c r="T436" s="225"/>
      <c r="AT436" s="226" t="s">
        <v>167</v>
      </c>
      <c r="AU436" s="226" t="s">
        <v>174</v>
      </c>
      <c r="AV436" s="11" t="s">
        <v>80</v>
      </c>
      <c r="AW436" s="11" t="s">
        <v>31</v>
      </c>
      <c r="AX436" s="11" t="s">
        <v>78</v>
      </c>
      <c r="AY436" s="226" t="s">
        <v>158</v>
      </c>
    </row>
    <row r="437" s="1" customFormat="1" ht="16.5" customHeight="1">
      <c r="B437" s="36"/>
      <c r="C437" s="203" t="s">
        <v>949</v>
      </c>
      <c r="D437" s="203" t="s">
        <v>160</v>
      </c>
      <c r="E437" s="204" t="s">
        <v>950</v>
      </c>
      <c r="F437" s="205" t="s">
        <v>951</v>
      </c>
      <c r="G437" s="206" t="s">
        <v>530</v>
      </c>
      <c r="H437" s="207">
        <v>4</v>
      </c>
      <c r="I437" s="208"/>
      <c r="J437" s="209">
        <f>ROUND(I437*H437,2)</f>
        <v>0</v>
      </c>
      <c r="K437" s="205" t="s">
        <v>19</v>
      </c>
      <c r="L437" s="41"/>
      <c r="M437" s="210" t="s">
        <v>19</v>
      </c>
      <c r="N437" s="211" t="s">
        <v>41</v>
      </c>
      <c r="O437" s="77"/>
      <c r="P437" s="212">
        <f>O437*H437</f>
        <v>0</v>
      </c>
      <c r="Q437" s="212">
        <v>0</v>
      </c>
      <c r="R437" s="212">
        <f>Q437*H437</f>
        <v>0</v>
      </c>
      <c r="S437" s="212">
        <v>0</v>
      </c>
      <c r="T437" s="213">
        <f>S437*H437</f>
        <v>0</v>
      </c>
      <c r="AR437" s="15" t="s">
        <v>165</v>
      </c>
      <c r="AT437" s="15" t="s">
        <v>160</v>
      </c>
      <c r="AU437" s="15" t="s">
        <v>174</v>
      </c>
      <c r="AY437" s="15" t="s">
        <v>158</v>
      </c>
      <c r="BE437" s="214">
        <f>IF(N437="základní",J437,0)</f>
        <v>0</v>
      </c>
      <c r="BF437" s="214">
        <f>IF(N437="snížená",J437,0)</f>
        <v>0</v>
      </c>
      <c r="BG437" s="214">
        <f>IF(N437="zákl. přenesená",J437,0)</f>
        <v>0</v>
      </c>
      <c r="BH437" s="214">
        <f>IF(N437="sníž. přenesená",J437,0)</f>
        <v>0</v>
      </c>
      <c r="BI437" s="214">
        <f>IF(N437="nulová",J437,0)</f>
        <v>0</v>
      </c>
      <c r="BJ437" s="15" t="s">
        <v>78</v>
      </c>
      <c r="BK437" s="214">
        <f>ROUND(I437*H437,2)</f>
        <v>0</v>
      </c>
      <c r="BL437" s="15" t="s">
        <v>165</v>
      </c>
      <c r="BM437" s="15" t="s">
        <v>952</v>
      </c>
    </row>
    <row r="438" s="11" customFormat="1">
      <c r="B438" s="215"/>
      <c r="C438" s="216"/>
      <c r="D438" s="217" t="s">
        <v>167</v>
      </c>
      <c r="E438" s="218" t="s">
        <v>19</v>
      </c>
      <c r="F438" s="219" t="s">
        <v>953</v>
      </c>
      <c r="G438" s="216"/>
      <c r="H438" s="220">
        <v>4</v>
      </c>
      <c r="I438" s="221"/>
      <c r="J438" s="216"/>
      <c r="K438" s="216"/>
      <c r="L438" s="222"/>
      <c r="M438" s="223"/>
      <c r="N438" s="224"/>
      <c r="O438" s="224"/>
      <c r="P438" s="224"/>
      <c r="Q438" s="224"/>
      <c r="R438" s="224"/>
      <c r="S438" s="224"/>
      <c r="T438" s="225"/>
      <c r="AT438" s="226" t="s">
        <v>167</v>
      </c>
      <c r="AU438" s="226" t="s">
        <v>174</v>
      </c>
      <c r="AV438" s="11" t="s">
        <v>80</v>
      </c>
      <c r="AW438" s="11" t="s">
        <v>31</v>
      </c>
      <c r="AX438" s="11" t="s">
        <v>78</v>
      </c>
      <c r="AY438" s="226" t="s">
        <v>158</v>
      </c>
    </row>
    <row r="439" s="10" customFormat="1" ht="20.88" customHeight="1">
      <c r="B439" s="187"/>
      <c r="C439" s="188"/>
      <c r="D439" s="189" t="s">
        <v>69</v>
      </c>
      <c r="E439" s="201" t="s">
        <v>620</v>
      </c>
      <c r="F439" s="201" t="s">
        <v>954</v>
      </c>
      <c r="G439" s="188"/>
      <c r="H439" s="188"/>
      <c r="I439" s="191"/>
      <c r="J439" s="202">
        <f>BK439</f>
        <v>0</v>
      </c>
      <c r="K439" s="188"/>
      <c r="L439" s="193"/>
      <c r="M439" s="194"/>
      <c r="N439" s="195"/>
      <c r="O439" s="195"/>
      <c r="P439" s="196">
        <f>SUM(P440:P505)</f>
        <v>0</v>
      </c>
      <c r="Q439" s="195"/>
      <c r="R439" s="196">
        <f>SUM(R440:R505)</f>
        <v>0</v>
      </c>
      <c r="S439" s="195"/>
      <c r="T439" s="197">
        <f>SUM(T440:T505)</f>
        <v>9.1799999999999997</v>
      </c>
      <c r="AR439" s="198" t="s">
        <v>78</v>
      </c>
      <c r="AT439" s="199" t="s">
        <v>69</v>
      </c>
      <c r="AU439" s="199" t="s">
        <v>80</v>
      </c>
      <c r="AY439" s="198" t="s">
        <v>158</v>
      </c>
      <c r="BK439" s="200">
        <f>SUM(BK440:BK505)</f>
        <v>0</v>
      </c>
    </row>
    <row r="440" s="1" customFormat="1" ht="16.5" customHeight="1">
      <c r="B440" s="36"/>
      <c r="C440" s="203" t="s">
        <v>955</v>
      </c>
      <c r="D440" s="203" t="s">
        <v>160</v>
      </c>
      <c r="E440" s="204" t="s">
        <v>956</v>
      </c>
      <c r="F440" s="205" t="s">
        <v>957</v>
      </c>
      <c r="G440" s="206" t="s">
        <v>171</v>
      </c>
      <c r="H440" s="207">
        <v>102</v>
      </c>
      <c r="I440" s="208"/>
      <c r="J440" s="209">
        <f>ROUND(I440*H440,2)</f>
        <v>0</v>
      </c>
      <c r="K440" s="205" t="s">
        <v>164</v>
      </c>
      <c r="L440" s="41"/>
      <c r="M440" s="210" t="s">
        <v>19</v>
      </c>
      <c r="N440" s="211" t="s">
        <v>41</v>
      </c>
      <c r="O440" s="77"/>
      <c r="P440" s="212">
        <f>O440*H440</f>
        <v>0</v>
      </c>
      <c r="Q440" s="212">
        <v>0</v>
      </c>
      <c r="R440" s="212">
        <f>Q440*H440</f>
        <v>0</v>
      </c>
      <c r="S440" s="212">
        <v>0.089999999999999997</v>
      </c>
      <c r="T440" s="213">
        <f>S440*H440</f>
        <v>9.1799999999999997</v>
      </c>
      <c r="AR440" s="15" t="s">
        <v>165</v>
      </c>
      <c r="AT440" s="15" t="s">
        <v>160</v>
      </c>
      <c r="AU440" s="15" t="s">
        <v>174</v>
      </c>
      <c r="AY440" s="15" t="s">
        <v>158</v>
      </c>
      <c r="BE440" s="214">
        <f>IF(N440="základní",J440,0)</f>
        <v>0</v>
      </c>
      <c r="BF440" s="214">
        <f>IF(N440="snížená",J440,0)</f>
        <v>0</v>
      </c>
      <c r="BG440" s="214">
        <f>IF(N440="zákl. přenesená",J440,0)</f>
        <v>0</v>
      </c>
      <c r="BH440" s="214">
        <f>IF(N440="sníž. přenesená",J440,0)</f>
        <v>0</v>
      </c>
      <c r="BI440" s="214">
        <f>IF(N440="nulová",J440,0)</f>
        <v>0</v>
      </c>
      <c r="BJ440" s="15" t="s">
        <v>78</v>
      </c>
      <c r="BK440" s="214">
        <f>ROUND(I440*H440,2)</f>
        <v>0</v>
      </c>
      <c r="BL440" s="15" t="s">
        <v>165</v>
      </c>
      <c r="BM440" s="15" t="s">
        <v>958</v>
      </c>
    </row>
    <row r="441" s="1" customFormat="1" ht="16.5" customHeight="1">
      <c r="B441" s="36"/>
      <c r="C441" s="203" t="s">
        <v>959</v>
      </c>
      <c r="D441" s="203" t="s">
        <v>160</v>
      </c>
      <c r="E441" s="204" t="s">
        <v>960</v>
      </c>
      <c r="F441" s="205" t="s">
        <v>961</v>
      </c>
      <c r="G441" s="206" t="s">
        <v>171</v>
      </c>
      <c r="H441" s="207">
        <v>15.800000000000001</v>
      </c>
      <c r="I441" s="208"/>
      <c r="J441" s="209">
        <f>ROUND(I441*H441,2)</f>
        <v>0</v>
      </c>
      <c r="K441" s="205" t="s">
        <v>19</v>
      </c>
      <c r="L441" s="41"/>
      <c r="M441" s="210" t="s">
        <v>19</v>
      </c>
      <c r="N441" s="211" t="s">
        <v>41</v>
      </c>
      <c r="O441" s="77"/>
      <c r="P441" s="212">
        <f>O441*H441</f>
        <v>0</v>
      </c>
      <c r="Q441" s="212">
        <v>0</v>
      </c>
      <c r="R441" s="212">
        <f>Q441*H441</f>
        <v>0</v>
      </c>
      <c r="S441" s="212">
        <v>0</v>
      </c>
      <c r="T441" s="213">
        <f>S441*H441</f>
        <v>0</v>
      </c>
      <c r="AR441" s="15" t="s">
        <v>165</v>
      </c>
      <c r="AT441" s="15" t="s">
        <v>160</v>
      </c>
      <c r="AU441" s="15" t="s">
        <v>174</v>
      </c>
      <c r="AY441" s="15" t="s">
        <v>158</v>
      </c>
      <c r="BE441" s="214">
        <f>IF(N441="základní",J441,0)</f>
        <v>0</v>
      </c>
      <c r="BF441" s="214">
        <f>IF(N441="snížená",J441,0)</f>
        <v>0</v>
      </c>
      <c r="BG441" s="214">
        <f>IF(N441="zákl. přenesená",J441,0)</f>
        <v>0</v>
      </c>
      <c r="BH441" s="214">
        <f>IF(N441="sníž. přenesená",J441,0)</f>
        <v>0</v>
      </c>
      <c r="BI441" s="214">
        <f>IF(N441="nulová",J441,0)</f>
        <v>0</v>
      </c>
      <c r="BJ441" s="15" t="s">
        <v>78</v>
      </c>
      <c r="BK441" s="214">
        <f>ROUND(I441*H441,2)</f>
        <v>0</v>
      </c>
      <c r="BL441" s="15" t="s">
        <v>165</v>
      </c>
      <c r="BM441" s="15" t="s">
        <v>962</v>
      </c>
    </row>
    <row r="442" s="11" customFormat="1">
      <c r="B442" s="215"/>
      <c r="C442" s="216"/>
      <c r="D442" s="217" t="s">
        <v>167</v>
      </c>
      <c r="E442" s="218" t="s">
        <v>19</v>
      </c>
      <c r="F442" s="219" t="s">
        <v>963</v>
      </c>
      <c r="G442" s="216"/>
      <c r="H442" s="220">
        <v>15.800000000000001</v>
      </c>
      <c r="I442" s="221"/>
      <c r="J442" s="216"/>
      <c r="K442" s="216"/>
      <c r="L442" s="222"/>
      <c r="M442" s="223"/>
      <c r="N442" s="224"/>
      <c r="O442" s="224"/>
      <c r="P442" s="224"/>
      <c r="Q442" s="224"/>
      <c r="R442" s="224"/>
      <c r="S442" s="224"/>
      <c r="T442" s="225"/>
      <c r="AT442" s="226" t="s">
        <v>167</v>
      </c>
      <c r="AU442" s="226" t="s">
        <v>174</v>
      </c>
      <c r="AV442" s="11" t="s">
        <v>80</v>
      </c>
      <c r="AW442" s="11" t="s">
        <v>31</v>
      </c>
      <c r="AX442" s="11" t="s">
        <v>78</v>
      </c>
      <c r="AY442" s="226" t="s">
        <v>158</v>
      </c>
    </row>
    <row r="443" s="1" customFormat="1" ht="16.5" customHeight="1">
      <c r="B443" s="36"/>
      <c r="C443" s="203" t="s">
        <v>964</v>
      </c>
      <c r="D443" s="203" t="s">
        <v>160</v>
      </c>
      <c r="E443" s="204" t="s">
        <v>965</v>
      </c>
      <c r="F443" s="205" t="s">
        <v>966</v>
      </c>
      <c r="G443" s="206" t="s">
        <v>302</v>
      </c>
      <c r="H443" s="207">
        <v>5</v>
      </c>
      <c r="I443" s="208"/>
      <c r="J443" s="209">
        <f>ROUND(I443*H443,2)</f>
        <v>0</v>
      </c>
      <c r="K443" s="205" t="s">
        <v>19</v>
      </c>
      <c r="L443" s="41"/>
      <c r="M443" s="210" t="s">
        <v>19</v>
      </c>
      <c r="N443" s="211" t="s">
        <v>41</v>
      </c>
      <c r="O443" s="77"/>
      <c r="P443" s="212">
        <f>O443*H443</f>
        <v>0</v>
      </c>
      <c r="Q443" s="212">
        <v>0</v>
      </c>
      <c r="R443" s="212">
        <f>Q443*H443</f>
        <v>0</v>
      </c>
      <c r="S443" s="212">
        <v>0</v>
      </c>
      <c r="T443" s="213">
        <f>S443*H443</f>
        <v>0</v>
      </c>
      <c r="AR443" s="15" t="s">
        <v>165</v>
      </c>
      <c r="AT443" s="15" t="s">
        <v>160</v>
      </c>
      <c r="AU443" s="15" t="s">
        <v>174</v>
      </c>
      <c r="AY443" s="15" t="s">
        <v>158</v>
      </c>
      <c r="BE443" s="214">
        <f>IF(N443="základní",J443,0)</f>
        <v>0</v>
      </c>
      <c r="BF443" s="214">
        <f>IF(N443="snížená",J443,0)</f>
        <v>0</v>
      </c>
      <c r="BG443" s="214">
        <f>IF(N443="zákl. přenesená",J443,0)</f>
        <v>0</v>
      </c>
      <c r="BH443" s="214">
        <f>IF(N443="sníž. přenesená",J443,0)</f>
        <v>0</v>
      </c>
      <c r="BI443" s="214">
        <f>IF(N443="nulová",J443,0)</f>
        <v>0</v>
      </c>
      <c r="BJ443" s="15" t="s">
        <v>78</v>
      </c>
      <c r="BK443" s="214">
        <f>ROUND(I443*H443,2)</f>
        <v>0</v>
      </c>
      <c r="BL443" s="15" t="s">
        <v>165</v>
      </c>
      <c r="BM443" s="15" t="s">
        <v>967</v>
      </c>
    </row>
    <row r="444" s="1" customFormat="1" ht="16.5" customHeight="1">
      <c r="B444" s="36"/>
      <c r="C444" s="203" t="s">
        <v>968</v>
      </c>
      <c r="D444" s="203" t="s">
        <v>160</v>
      </c>
      <c r="E444" s="204" t="s">
        <v>969</v>
      </c>
      <c r="F444" s="205" t="s">
        <v>970</v>
      </c>
      <c r="G444" s="206" t="s">
        <v>302</v>
      </c>
      <c r="H444" s="207">
        <v>2</v>
      </c>
      <c r="I444" s="208"/>
      <c r="J444" s="209">
        <f>ROUND(I444*H444,2)</f>
        <v>0</v>
      </c>
      <c r="K444" s="205" t="s">
        <v>19</v>
      </c>
      <c r="L444" s="41"/>
      <c r="M444" s="210" t="s">
        <v>19</v>
      </c>
      <c r="N444" s="211" t="s">
        <v>41</v>
      </c>
      <c r="O444" s="77"/>
      <c r="P444" s="212">
        <f>O444*H444</f>
        <v>0</v>
      </c>
      <c r="Q444" s="212">
        <v>0</v>
      </c>
      <c r="R444" s="212">
        <f>Q444*H444</f>
        <v>0</v>
      </c>
      <c r="S444" s="212">
        <v>0</v>
      </c>
      <c r="T444" s="213">
        <f>S444*H444</f>
        <v>0</v>
      </c>
      <c r="AR444" s="15" t="s">
        <v>165</v>
      </c>
      <c r="AT444" s="15" t="s">
        <v>160</v>
      </c>
      <c r="AU444" s="15" t="s">
        <v>174</v>
      </c>
      <c r="AY444" s="15" t="s">
        <v>158</v>
      </c>
      <c r="BE444" s="214">
        <f>IF(N444="základní",J444,0)</f>
        <v>0</v>
      </c>
      <c r="BF444" s="214">
        <f>IF(N444="snížená",J444,0)</f>
        <v>0</v>
      </c>
      <c r="BG444" s="214">
        <f>IF(N444="zákl. přenesená",J444,0)</f>
        <v>0</v>
      </c>
      <c r="BH444" s="214">
        <f>IF(N444="sníž. přenesená",J444,0)</f>
        <v>0</v>
      </c>
      <c r="BI444" s="214">
        <f>IF(N444="nulová",J444,0)</f>
        <v>0</v>
      </c>
      <c r="BJ444" s="15" t="s">
        <v>78</v>
      </c>
      <c r="BK444" s="214">
        <f>ROUND(I444*H444,2)</f>
        <v>0</v>
      </c>
      <c r="BL444" s="15" t="s">
        <v>165</v>
      </c>
      <c r="BM444" s="15" t="s">
        <v>971</v>
      </c>
    </row>
    <row r="445" s="1" customFormat="1">
      <c r="B445" s="36"/>
      <c r="C445" s="37"/>
      <c r="D445" s="217" t="s">
        <v>386</v>
      </c>
      <c r="E445" s="37"/>
      <c r="F445" s="237" t="s">
        <v>972</v>
      </c>
      <c r="G445" s="37"/>
      <c r="H445" s="37"/>
      <c r="I445" s="128"/>
      <c r="J445" s="37"/>
      <c r="K445" s="37"/>
      <c r="L445" s="41"/>
      <c r="M445" s="238"/>
      <c r="N445" s="77"/>
      <c r="O445" s="77"/>
      <c r="P445" s="77"/>
      <c r="Q445" s="77"/>
      <c r="R445" s="77"/>
      <c r="S445" s="77"/>
      <c r="T445" s="78"/>
      <c r="AT445" s="15" t="s">
        <v>386</v>
      </c>
      <c r="AU445" s="15" t="s">
        <v>174</v>
      </c>
    </row>
    <row r="446" s="1" customFormat="1" ht="16.5" customHeight="1">
      <c r="B446" s="36"/>
      <c r="C446" s="203" t="s">
        <v>973</v>
      </c>
      <c r="D446" s="203" t="s">
        <v>160</v>
      </c>
      <c r="E446" s="204" t="s">
        <v>974</v>
      </c>
      <c r="F446" s="205" t="s">
        <v>975</v>
      </c>
      <c r="G446" s="206" t="s">
        <v>302</v>
      </c>
      <c r="H446" s="207">
        <v>16</v>
      </c>
      <c r="I446" s="208"/>
      <c r="J446" s="209">
        <f>ROUND(I446*H446,2)</f>
        <v>0</v>
      </c>
      <c r="K446" s="205" t="s">
        <v>19</v>
      </c>
      <c r="L446" s="41"/>
      <c r="M446" s="210" t="s">
        <v>19</v>
      </c>
      <c r="N446" s="211" t="s">
        <v>41</v>
      </c>
      <c r="O446" s="77"/>
      <c r="P446" s="212">
        <f>O446*H446</f>
        <v>0</v>
      </c>
      <c r="Q446" s="212">
        <v>0</v>
      </c>
      <c r="R446" s="212">
        <f>Q446*H446</f>
        <v>0</v>
      </c>
      <c r="S446" s="212">
        <v>0</v>
      </c>
      <c r="T446" s="213">
        <f>S446*H446</f>
        <v>0</v>
      </c>
      <c r="AR446" s="15" t="s">
        <v>165</v>
      </c>
      <c r="AT446" s="15" t="s">
        <v>160</v>
      </c>
      <c r="AU446" s="15" t="s">
        <v>174</v>
      </c>
      <c r="AY446" s="15" t="s">
        <v>158</v>
      </c>
      <c r="BE446" s="214">
        <f>IF(N446="základní",J446,0)</f>
        <v>0</v>
      </c>
      <c r="BF446" s="214">
        <f>IF(N446="snížená",J446,0)</f>
        <v>0</v>
      </c>
      <c r="BG446" s="214">
        <f>IF(N446="zákl. přenesená",J446,0)</f>
        <v>0</v>
      </c>
      <c r="BH446" s="214">
        <f>IF(N446="sníž. přenesená",J446,0)</f>
        <v>0</v>
      </c>
      <c r="BI446" s="214">
        <f>IF(N446="nulová",J446,0)</f>
        <v>0</v>
      </c>
      <c r="BJ446" s="15" t="s">
        <v>78</v>
      </c>
      <c r="BK446" s="214">
        <f>ROUND(I446*H446,2)</f>
        <v>0</v>
      </c>
      <c r="BL446" s="15" t="s">
        <v>165</v>
      </c>
      <c r="BM446" s="15" t="s">
        <v>976</v>
      </c>
    </row>
    <row r="447" s="1" customFormat="1" ht="16.5" customHeight="1">
      <c r="B447" s="36"/>
      <c r="C447" s="203" t="s">
        <v>977</v>
      </c>
      <c r="D447" s="203" t="s">
        <v>160</v>
      </c>
      <c r="E447" s="204" t="s">
        <v>978</v>
      </c>
      <c r="F447" s="205" t="s">
        <v>979</v>
      </c>
      <c r="G447" s="206" t="s">
        <v>171</v>
      </c>
      <c r="H447" s="207">
        <v>4.9000000000000004</v>
      </c>
      <c r="I447" s="208"/>
      <c r="J447" s="209">
        <f>ROUND(I447*H447,2)</f>
        <v>0</v>
      </c>
      <c r="K447" s="205" t="s">
        <v>19</v>
      </c>
      <c r="L447" s="41"/>
      <c r="M447" s="210" t="s">
        <v>19</v>
      </c>
      <c r="N447" s="211" t="s">
        <v>41</v>
      </c>
      <c r="O447" s="77"/>
      <c r="P447" s="212">
        <f>O447*H447</f>
        <v>0</v>
      </c>
      <c r="Q447" s="212">
        <v>0</v>
      </c>
      <c r="R447" s="212">
        <f>Q447*H447</f>
        <v>0</v>
      </c>
      <c r="S447" s="212">
        <v>0</v>
      </c>
      <c r="T447" s="213">
        <f>S447*H447</f>
        <v>0</v>
      </c>
      <c r="AR447" s="15" t="s">
        <v>165</v>
      </c>
      <c r="AT447" s="15" t="s">
        <v>160</v>
      </c>
      <c r="AU447" s="15" t="s">
        <v>174</v>
      </c>
      <c r="AY447" s="15" t="s">
        <v>158</v>
      </c>
      <c r="BE447" s="214">
        <f>IF(N447="základní",J447,0)</f>
        <v>0</v>
      </c>
      <c r="BF447" s="214">
        <f>IF(N447="snížená",J447,0)</f>
        <v>0</v>
      </c>
      <c r="BG447" s="214">
        <f>IF(N447="zákl. přenesená",J447,0)</f>
        <v>0</v>
      </c>
      <c r="BH447" s="214">
        <f>IF(N447="sníž. přenesená",J447,0)</f>
        <v>0</v>
      </c>
      <c r="BI447" s="214">
        <f>IF(N447="nulová",J447,0)</f>
        <v>0</v>
      </c>
      <c r="BJ447" s="15" t="s">
        <v>78</v>
      </c>
      <c r="BK447" s="214">
        <f>ROUND(I447*H447,2)</f>
        <v>0</v>
      </c>
      <c r="BL447" s="15" t="s">
        <v>165</v>
      </c>
      <c r="BM447" s="15" t="s">
        <v>980</v>
      </c>
    </row>
    <row r="448" s="11" customFormat="1">
      <c r="B448" s="215"/>
      <c r="C448" s="216"/>
      <c r="D448" s="217" t="s">
        <v>167</v>
      </c>
      <c r="E448" s="218" t="s">
        <v>19</v>
      </c>
      <c r="F448" s="219" t="s">
        <v>981</v>
      </c>
      <c r="G448" s="216"/>
      <c r="H448" s="220">
        <v>4.9000000000000004</v>
      </c>
      <c r="I448" s="221"/>
      <c r="J448" s="216"/>
      <c r="K448" s="216"/>
      <c r="L448" s="222"/>
      <c r="M448" s="223"/>
      <c r="N448" s="224"/>
      <c r="O448" s="224"/>
      <c r="P448" s="224"/>
      <c r="Q448" s="224"/>
      <c r="R448" s="224"/>
      <c r="S448" s="224"/>
      <c r="T448" s="225"/>
      <c r="AT448" s="226" t="s">
        <v>167</v>
      </c>
      <c r="AU448" s="226" t="s">
        <v>174</v>
      </c>
      <c r="AV448" s="11" t="s">
        <v>80</v>
      </c>
      <c r="AW448" s="11" t="s">
        <v>31</v>
      </c>
      <c r="AX448" s="11" t="s">
        <v>78</v>
      </c>
      <c r="AY448" s="226" t="s">
        <v>158</v>
      </c>
    </row>
    <row r="449" s="1" customFormat="1" ht="16.5" customHeight="1">
      <c r="B449" s="36"/>
      <c r="C449" s="203" t="s">
        <v>982</v>
      </c>
      <c r="D449" s="203" t="s">
        <v>160</v>
      </c>
      <c r="E449" s="204" t="s">
        <v>983</v>
      </c>
      <c r="F449" s="205" t="s">
        <v>984</v>
      </c>
      <c r="G449" s="206" t="s">
        <v>171</v>
      </c>
      <c r="H449" s="207">
        <v>2.6000000000000001</v>
      </c>
      <c r="I449" s="208"/>
      <c r="J449" s="209">
        <f>ROUND(I449*H449,2)</f>
        <v>0</v>
      </c>
      <c r="K449" s="205" t="s">
        <v>19</v>
      </c>
      <c r="L449" s="41"/>
      <c r="M449" s="210" t="s">
        <v>19</v>
      </c>
      <c r="N449" s="211" t="s">
        <v>41</v>
      </c>
      <c r="O449" s="77"/>
      <c r="P449" s="212">
        <f>O449*H449</f>
        <v>0</v>
      </c>
      <c r="Q449" s="212">
        <v>0</v>
      </c>
      <c r="R449" s="212">
        <f>Q449*H449</f>
        <v>0</v>
      </c>
      <c r="S449" s="212">
        <v>0</v>
      </c>
      <c r="T449" s="213">
        <f>S449*H449</f>
        <v>0</v>
      </c>
      <c r="AR449" s="15" t="s">
        <v>165</v>
      </c>
      <c r="AT449" s="15" t="s">
        <v>160</v>
      </c>
      <c r="AU449" s="15" t="s">
        <v>174</v>
      </c>
      <c r="AY449" s="15" t="s">
        <v>158</v>
      </c>
      <c r="BE449" s="214">
        <f>IF(N449="základní",J449,0)</f>
        <v>0</v>
      </c>
      <c r="BF449" s="214">
        <f>IF(N449="snížená",J449,0)</f>
        <v>0</v>
      </c>
      <c r="BG449" s="214">
        <f>IF(N449="zákl. přenesená",J449,0)</f>
        <v>0</v>
      </c>
      <c r="BH449" s="214">
        <f>IF(N449="sníž. přenesená",J449,0)</f>
        <v>0</v>
      </c>
      <c r="BI449" s="214">
        <f>IF(N449="nulová",J449,0)</f>
        <v>0</v>
      </c>
      <c r="BJ449" s="15" t="s">
        <v>78</v>
      </c>
      <c r="BK449" s="214">
        <f>ROUND(I449*H449,2)</f>
        <v>0</v>
      </c>
      <c r="BL449" s="15" t="s">
        <v>165</v>
      </c>
      <c r="BM449" s="15" t="s">
        <v>985</v>
      </c>
    </row>
    <row r="450" s="1" customFormat="1" ht="16.5" customHeight="1">
      <c r="B450" s="36"/>
      <c r="C450" s="203" t="s">
        <v>986</v>
      </c>
      <c r="D450" s="203" t="s">
        <v>160</v>
      </c>
      <c r="E450" s="204" t="s">
        <v>987</v>
      </c>
      <c r="F450" s="205" t="s">
        <v>988</v>
      </c>
      <c r="G450" s="206" t="s">
        <v>171</v>
      </c>
      <c r="H450" s="207">
        <v>1.5</v>
      </c>
      <c r="I450" s="208"/>
      <c r="J450" s="209">
        <f>ROUND(I450*H450,2)</f>
        <v>0</v>
      </c>
      <c r="K450" s="205" t="s">
        <v>19</v>
      </c>
      <c r="L450" s="41"/>
      <c r="M450" s="210" t="s">
        <v>19</v>
      </c>
      <c r="N450" s="211" t="s">
        <v>41</v>
      </c>
      <c r="O450" s="77"/>
      <c r="P450" s="212">
        <f>O450*H450</f>
        <v>0</v>
      </c>
      <c r="Q450" s="212">
        <v>0</v>
      </c>
      <c r="R450" s="212">
        <f>Q450*H450</f>
        <v>0</v>
      </c>
      <c r="S450" s="212">
        <v>0</v>
      </c>
      <c r="T450" s="213">
        <f>S450*H450</f>
        <v>0</v>
      </c>
      <c r="AR450" s="15" t="s">
        <v>165</v>
      </c>
      <c r="AT450" s="15" t="s">
        <v>160</v>
      </c>
      <c r="AU450" s="15" t="s">
        <v>174</v>
      </c>
      <c r="AY450" s="15" t="s">
        <v>158</v>
      </c>
      <c r="BE450" s="214">
        <f>IF(N450="základní",J450,0)</f>
        <v>0</v>
      </c>
      <c r="BF450" s="214">
        <f>IF(N450="snížená",J450,0)</f>
        <v>0</v>
      </c>
      <c r="BG450" s="214">
        <f>IF(N450="zákl. přenesená",J450,0)</f>
        <v>0</v>
      </c>
      <c r="BH450" s="214">
        <f>IF(N450="sníž. přenesená",J450,0)</f>
        <v>0</v>
      </c>
      <c r="BI450" s="214">
        <f>IF(N450="nulová",J450,0)</f>
        <v>0</v>
      </c>
      <c r="BJ450" s="15" t="s">
        <v>78</v>
      </c>
      <c r="BK450" s="214">
        <f>ROUND(I450*H450,2)</f>
        <v>0</v>
      </c>
      <c r="BL450" s="15" t="s">
        <v>165</v>
      </c>
      <c r="BM450" s="15" t="s">
        <v>989</v>
      </c>
    </row>
    <row r="451" s="1" customFormat="1" ht="16.5" customHeight="1">
      <c r="B451" s="36"/>
      <c r="C451" s="203" t="s">
        <v>990</v>
      </c>
      <c r="D451" s="203" t="s">
        <v>160</v>
      </c>
      <c r="E451" s="204" t="s">
        <v>991</v>
      </c>
      <c r="F451" s="205" t="s">
        <v>992</v>
      </c>
      <c r="G451" s="206" t="s">
        <v>171</v>
      </c>
      <c r="H451" s="207">
        <v>11.300000000000001</v>
      </c>
      <c r="I451" s="208"/>
      <c r="J451" s="209">
        <f>ROUND(I451*H451,2)</f>
        <v>0</v>
      </c>
      <c r="K451" s="205" t="s">
        <v>19</v>
      </c>
      <c r="L451" s="41"/>
      <c r="M451" s="210" t="s">
        <v>19</v>
      </c>
      <c r="N451" s="211" t="s">
        <v>41</v>
      </c>
      <c r="O451" s="77"/>
      <c r="P451" s="212">
        <f>O451*H451</f>
        <v>0</v>
      </c>
      <c r="Q451" s="212">
        <v>0</v>
      </c>
      <c r="R451" s="212">
        <f>Q451*H451</f>
        <v>0</v>
      </c>
      <c r="S451" s="212">
        <v>0</v>
      </c>
      <c r="T451" s="213">
        <f>S451*H451</f>
        <v>0</v>
      </c>
      <c r="AR451" s="15" t="s">
        <v>165</v>
      </c>
      <c r="AT451" s="15" t="s">
        <v>160</v>
      </c>
      <c r="AU451" s="15" t="s">
        <v>174</v>
      </c>
      <c r="AY451" s="15" t="s">
        <v>158</v>
      </c>
      <c r="BE451" s="214">
        <f>IF(N451="základní",J451,0)</f>
        <v>0</v>
      </c>
      <c r="BF451" s="214">
        <f>IF(N451="snížená",J451,0)</f>
        <v>0</v>
      </c>
      <c r="BG451" s="214">
        <f>IF(N451="zákl. přenesená",J451,0)</f>
        <v>0</v>
      </c>
      <c r="BH451" s="214">
        <f>IF(N451="sníž. přenesená",J451,0)</f>
        <v>0</v>
      </c>
      <c r="BI451" s="214">
        <f>IF(N451="nulová",J451,0)</f>
        <v>0</v>
      </c>
      <c r="BJ451" s="15" t="s">
        <v>78</v>
      </c>
      <c r="BK451" s="214">
        <f>ROUND(I451*H451,2)</f>
        <v>0</v>
      </c>
      <c r="BL451" s="15" t="s">
        <v>165</v>
      </c>
      <c r="BM451" s="15" t="s">
        <v>993</v>
      </c>
    </row>
    <row r="452" s="11" customFormat="1">
      <c r="B452" s="215"/>
      <c r="C452" s="216"/>
      <c r="D452" s="217" t="s">
        <v>167</v>
      </c>
      <c r="E452" s="218" t="s">
        <v>19</v>
      </c>
      <c r="F452" s="219" t="s">
        <v>994</v>
      </c>
      <c r="G452" s="216"/>
      <c r="H452" s="220">
        <v>11.300000000000001</v>
      </c>
      <c r="I452" s="221"/>
      <c r="J452" s="216"/>
      <c r="K452" s="216"/>
      <c r="L452" s="222"/>
      <c r="M452" s="223"/>
      <c r="N452" s="224"/>
      <c r="O452" s="224"/>
      <c r="P452" s="224"/>
      <c r="Q452" s="224"/>
      <c r="R452" s="224"/>
      <c r="S452" s="224"/>
      <c r="T452" s="225"/>
      <c r="AT452" s="226" t="s">
        <v>167</v>
      </c>
      <c r="AU452" s="226" t="s">
        <v>174</v>
      </c>
      <c r="AV452" s="11" t="s">
        <v>80</v>
      </c>
      <c r="AW452" s="11" t="s">
        <v>31</v>
      </c>
      <c r="AX452" s="11" t="s">
        <v>78</v>
      </c>
      <c r="AY452" s="226" t="s">
        <v>158</v>
      </c>
    </row>
    <row r="453" s="1" customFormat="1" ht="16.5" customHeight="1">
      <c r="B453" s="36"/>
      <c r="C453" s="203" t="s">
        <v>995</v>
      </c>
      <c r="D453" s="203" t="s">
        <v>160</v>
      </c>
      <c r="E453" s="204" t="s">
        <v>996</v>
      </c>
      <c r="F453" s="205" t="s">
        <v>997</v>
      </c>
      <c r="G453" s="206" t="s">
        <v>171</v>
      </c>
      <c r="H453" s="207">
        <v>5.5</v>
      </c>
      <c r="I453" s="208"/>
      <c r="J453" s="209">
        <f>ROUND(I453*H453,2)</f>
        <v>0</v>
      </c>
      <c r="K453" s="205" t="s">
        <v>19</v>
      </c>
      <c r="L453" s="41"/>
      <c r="M453" s="210" t="s">
        <v>19</v>
      </c>
      <c r="N453" s="211" t="s">
        <v>41</v>
      </c>
      <c r="O453" s="77"/>
      <c r="P453" s="212">
        <f>O453*H453</f>
        <v>0</v>
      </c>
      <c r="Q453" s="212">
        <v>0</v>
      </c>
      <c r="R453" s="212">
        <f>Q453*H453</f>
        <v>0</v>
      </c>
      <c r="S453" s="212">
        <v>0</v>
      </c>
      <c r="T453" s="213">
        <f>S453*H453</f>
        <v>0</v>
      </c>
      <c r="AR453" s="15" t="s">
        <v>165</v>
      </c>
      <c r="AT453" s="15" t="s">
        <v>160</v>
      </c>
      <c r="AU453" s="15" t="s">
        <v>174</v>
      </c>
      <c r="AY453" s="15" t="s">
        <v>158</v>
      </c>
      <c r="BE453" s="214">
        <f>IF(N453="základní",J453,0)</f>
        <v>0</v>
      </c>
      <c r="BF453" s="214">
        <f>IF(N453="snížená",J453,0)</f>
        <v>0</v>
      </c>
      <c r="BG453" s="214">
        <f>IF(N453="zákl. přenesená",J453,0)</f>
        <v>0</v>
      </c>
      <c r="BH453" s="214">
        <f>IF(N453="sníž. přenesená",J453,0)</f>
        <v>0</v>
      </c>
      <c r="BI453" s="214">
        <f>IF(N453="nulová",J453,0)</f>
        <v>0</v>
      </c>
      <c r="BJ453" s="15" t="s">
        <v>78</v>
      </c>
      <c r="BK453" s="214">
        <f>ROUND(I453*H453,2)</f>
        <v>0</v>
      </c>
      <c r="BL453" s="15" t="s">
        <v>165</v>
      </c>
      <c r="BM453" s="15" t="s">
        <v>998</v>
      </c>
    </row>
    <row r="454" s="11" customFormat="1">
      <c r="B454" s="215"/>
      <c r="C454" s="216"/>
      <c r="D454" s="217" t="s">
        <v>167</v>
      </c>
      <c r="E454" s="218" t="s">
        <v>19</v>
      </c>
      <c r="F454" s="219" t="s">
        <v>999</v>
      </c>
      <c r="G454" s="216"/>
      <c r="H454" s="220">
        <v>5.5</v>
      </c>
      <c r="I454" s="221"/>
      <c r="J454" s="216"/>
      <c r="K454" s="216"/>
      <c r="L454" s="222"/>
      <c r="M454" s="223"/>
      <c r="N454" s="224"/>
      <c r="O454" s="224"/>
      <c r="P454" s="224"/>
      <c r="Q454" s="224"/>
      <c r="R454" s="224"/>
      <c r="S454" s="224"/>
      <c r="T454" s="225"/>
      <c r="AT454" s="226" t="s">
        <v>167</v>
      </c>
      <c r="AU454" s="226" t="s">
        <v>174</v>
      </c>
      <c r="AV454" s="11" t="s">
        <v>80</v>
      </c>
      <c r="AW454" s="11" t="s">
        <v>31</v>
      </c>
      <c r="AX454" s="11" t="s">
        <v>78</v>
      </c>
      <c r="AY454" s="226" t="s">
        <v>158</v>
      </c>
    </row>
    <row r="455" s="1" customFormat="1" ht="16.5" customHeight="1">
      <c r="B455" s="36"/>
      <c r="C455" s="203" t="s">
        <v>1000</v>
      </c>
      <c r="D455" s="203" t="s">
        <v>160</v>
      </c>
      <c r="E455" s="204" t="s">
        <v>1001</v>
      </c>
      <c r="F455" s="205" t="s">
        <v>1002</v>
      </c>
      <c r="G455" s="206" t="s">
        <v>171</v>
      </c>
      <c r="H455" s="207">
        <v>4.2000000000000002</v>
      </c>
      <c r="I455" s="208"/>
      <c r="J455" s="209">
        <f>ROUND(I455*H455,2)</f>
        <v>0</v>
      </c>
      <c r="K455" s="205" t="s">
        <v>19</v>
      </c>
      <c r="L455" s="41"/>
      <c r="M455" s="210" t="s">
        <v>19</v>
      </c>
      <c r="N455" s="211" t="s">
        <v>41</v>
      </c>
      <c r="O455" s="77"/>
      <c r="P455" s="212">
        <f>O455*H455</f>
        <v>0</v>
      </c>
      <c r="Q455" s="212">
        <v>0</v>
      </c>
      <c r="R455" s="212">
        <f>Q455*H455</f>
        <v>0</v>
      </c>
      <c r="S455" s="212">
        <v>0</v>
      </c>
      <c r="T455" s="213">
        <f>S455*H455</f>
        <v>0</v>
      </c>
      <c r="AR455" s="15" t="s">
        <v>165</v>
      </c>
      <c r="AT455" s="15" t="s">
        <v>160</v>
      </c>
      <c r="AU455" s="15" t="s">
        <v>174</v>
      </c>
      <c r="AY455" s="15" t="s">
        <v>158</v>
      </c>
      <c r="BE455" s="214">
        <f>IF(N455="základní",J455,0)</f>
        <v>0</v>
      </c>
      <c r="BF455" s="214">
        <f>IF(N455="snížená",J455,0)</f>
        <v>0</v>
      </c>
      <c r="BG455" s="214">
        <f>IF(N455="zákl. přenesená",J455,0)</f>
        <v>0</v>
      </c>
      <c r="BH455" s="214">
        <f>IF(N455="sníž. přenesená",J455,0)</f>
        <v>0</v>
      </c>
      <c r="BI455" s="214">
        <f>IF(N455="nulová",J455,0)</f>
        <v>0</v>
      </c>
      <c r="BJ455" s="15" t="s">
        <v>78</v>
      </c>
      <c r="BK455" s="214">
        <f>ROUND(I455*H455,2)</f>
        <v>0</v>
      </c>
      <c r="BL455" s="15" t="s">
        <v>165</v>
      </c>
      <c r="BM455" s="15" t="s">
        <v>1003</v>
      </c>
    </row>
    <row r="456" s="11" customFormat="1">
      <c r="B456" s="215"/>
      <c r="C456" s="216"/>
      <c r="D456" s="217" t="s">
        <v>167</v>
      </c>
      <c r="E456" s="218" t="s">
        <v>19</v>
      </c>
      <c r="F456" s="219" t="s">
        <v>1004</v>
      </c>
      <c r="G456" s="216"/>
      <c r="H456" s="220">
        <v>4.2000000000000002</v>
      </c>
      <c r="I456" s="221"/>
      <c r="J456" s="216"/>
      <c r="K456" s="216"/>
      <c r="L456" s="222"/>
      <c r="M456" s="223"/>
      <c r="N456" s="224"/>
      <c r="O456" s="224"/>
      <c r="P456" s="224"/>
      <c r="Q456" s="224"/>
      <c r="R456" s="224"/>
      <c r="S456" s="224"/>
      <c r="T456" s="225"/>
      <c r="AT456" s="226" t="s">
        <v>167</v>
      </c>
      <c r="AU456" s="226" t="s">
        <v>174</v>
      </c>
      <c r="AV456" s="11" t="s">
        <v>80</v>
      </c>
      <c r="AW456" s="11" t="s">
        <v>31</v>
      </c>
      <c r="AX456" s="11" t="s">
        <v>78</v>
      </c>
      <c r="AY456" s="226" t="s">
        <v>158</v>
      </c>
    </row>
    <row r="457" s="1" customFormat="1" ht="16.5" customHeight="1">
      <c r="B457" s="36"/>
      <c r="C457" s="203" t="s">
        <v>1005</v>
      </c>
      <c r="D457" s="203" t="s">
        <v>160</v>
      </c>
      <c r="E457" s="204" t="s">
        <v>1006</v>
      </c>
      <c r="F457" s="205" t="s">
        <v>1007</v>
      </c>
      <c r="G457" s="206" t="s">
        <v>171</v>
      </c>
      <c r="H457" s="207">
        <v>4.0999999999999996</v>
      </c>
      <c r="I457" s="208"/>
      <c r="J457" s="209">
        <f>ROUND(I457*H457,2)</f>
        <v>0</v>
      </c>
      <c r="K457" s="205" t="s">
        <v>19</v>
      </c>
      <c r="L457" s="41"/>
      <c r="M457" s="210" t="s">
        <v>19</v>
      </c>
      <c r="N457" s="211" t="s">
        <v>41</v>
      </c>
      <c r="O457" s="77"/>
      <c r="P457" s="212">
        <f>O457*H457</f>
        <v>0</v>
      </c>
      <c r="Q457" s="212">
        <v>0</v>
      </c>
      <c r="R457" s="212">
        <f>Q457*H457</f>
        <v>0</v>
      </c>
      <c r="S457" s="212">
        <v>0</v>
      </c>
      <c r="T457" s="213">
        <f>S457*H457</f>
        <v>0</v>
      </c>
      <c r="AR457" s="15" t="s">
        <v>165</v>
      </c>
      <c r="AT457" s="15" t="s">
        <v>160</v>
      </c>
      <c r="AU457" s="15" t="s">
        <v>174</v>
      </c>
      <c r="AY457" s="15" t="s">
        <v>158</v>
      </c>
      <c r="BE457" s="214">
        <f>IF(N457="základní",J457,0)</f>
        <v>0</v>
      </c>
      <c r="BF457" s="214">
        <f>IF(N457="snížená",J457,0)</f>
        <v>0</v>
      </c>
      <c r="BG457" s="214">
        <f>IF(N457="zákl. přenesená",J457,0)</f>
        <v>0</v>
      </c>
      <c r="BH457" s="214">
        <f>IF(N457="sníž. přenesená",J457,0)</f>
        <v>0</v>
      </c>
      <c r="BI457" s="214">
        <f>IF(N457="nulová",J457,0)</f>
        <v>0</v>
      </c>
      <c r="BJ457" s="15" t="s">
        <v>78</v>
      </c>
      <c r="BK457" s="214">
        <f>ROUND(I457*H457,2)</f>
        <v>0</v>
      </c>
      <c r="BL457" s="15" t="s">
        <v>165</v>
      </c>
      <c r="BM457" s="15" t="s">
        <v>1008</v>
      </c>
    </row>
    <row r="458" s="11" customFormat="1">
      <c r="B458" s="215"/>
      <c r="C458" s="216"/>
      <c r="D458" s="217" t="s">
        <v>167</v>
      </c>
      <c r="E458" s="218" t="s">
        <v>19</v>
      </c>
      <c r="F458" s="219" t="s">
        <v>1009</v>
      </c>
      <c r="G458" s="216"/>
      <c r="H458" s="220">
        <v>4.0999999999999996</v>
      </c>
      <c r="I458" s="221"/>
      <c r="J458" s="216"/>
      <c r="K458" s="216"/>
      <c r="L458" s="222"/>
      <c r="M458" s="223"/>
      <c r="N458" s="224"/>
      <c r="O458" s="224"/>
      <c r="P458" s="224"/>
      <c r="Q458" s="224"/>
      <c r="R458" s="224"/>
      <c r="S458" s="224"/>
      <c r="T458" s="225"/>
      <c r="AT458" s="226" t="s">
        <v>167</v>
      </c>
      <c r="AU458" s="226" t="s">
        <v>174</v>
      </c>
      <c r="AV458" s="11" t="s">
        <v>80</v>
      </c>
      <c r="AW458" s="11" t="s">
        <v>31</v>
      </c>
      <c r="AX458" s="11" t="s">
        <v>78</v>
      </c>
      <c r="AY458" s="226" t="s">
        <v>158</v>
      </c>
    </row>
    <row r="459" s="1" customFormat="1" ht="16.5" customHeight="1">
      <c r="B459" s="36"/>
      <c r="C459" s="203" t="s">
        <v>1010</v>
      </c>
      <c r="D459" s="203" t="s">
        <v>160</v>
      </c>
      <c r="E459" s="204" t="s">
        <v>1011</v>
      </c>
      <c r="F459" s="205" t="s">
        <v>1012</v>
      </c>
      <c r="G459" s="206" t="s">
        <v>171</v>
      </c>
      <c r="H459" s="207">
        <v>9.1999999999999993</v>
      </c>
      <c r="I459" s="208"/>
      <c r="J459" s="209">
        <f>ROUND(I459*H459,2)</f>
        <v>0</v>
      </c>
      <c r="K459" s="205" t="s">
        <v>19</v>
      </c>
      <c r="L459" s="41"/>
      <c r="M459" s="210" t="s">
        <v>19</v>
      </c>
      <c r="N459" s="211" t="s">
        <v>41</v>
      </c>
      <c r="O459" s="77"/>
      <c r="P459" s="212">
        <f>O459*H459</f>
        <v>0</v>
      </c>
      <c r="Q459" s="212">
        <v>0</v>
      </c>
      <c r="R459" s="212">
        <f>Q459*H459</f>
        <v>0</v>
      </c>
      <c r="S459" s="212">
        <v>0</v>
      </c>
      <c r="T459" s="213">
        <f>S459*H459</f>
        <v>0</v>
      </c>
      <c r="AR459" s="15" t="s">
        <v>165</v>
      </c>
      <c r="AT459" s="15" t="s">
        <v>160</v>
      </c>
      <c r="AU459" s="15" t="s">
        <v>174</v>
      </c>
      <c r="AY459" s="15" t="s">
        <v>158</v>
      </c>
      <c r="BE459" s="214">
        <f>IF(N459="základní",J459,0)</f>
        <v>0</v>
      </c>
      <c r="BF459" s="214">
        <f>IF(N459="snížená",J459,0)</f>
        <v>0</v>
      </c>
      <c r="BG459" s="214">
        <f>IF(N459="zákl. přenesená",J459,0)</f>
        <v>0</v>
      </c>
      <c r="BH459" s="214">
        <f>IF(N459="sníž. přenesená",J459,0)</f>
        <v>0</v>
      </c>
      <c r="BI459" s="214">
        <f>IF(N459="nulová",J459,0)</f>
        <v>0</v>
      </c>
      <c r="BJ459" s="15" t="s">
        <v>78</v>
      </c>
      <c r="BK459" s="214">
        <f>ROUND(I459*H459,2)</f>
        <v>0</v>
      </c>
      <c r="BL459" s="15" t="s">
        <v>165</v>
      </c>
      <c r="BM459" s="15" t="s">
        <v>1013</v>
      </c>
    </row>
    <row r="460" s="11" customFormat="1">
      <c r="B460" s="215"/>
      <c r="C460" s="216"/>
      <c r="D460" s="217" t="s">
        <v>167</v>
      </c>
      <c r="E460" s="218" t="s">
        <v>19</v>
      </c>
      <c r="F460" s="219" t="s">
        <v>1014</v>
      </c>
      <c r="G460" s="216"/>
      <c r="H460" s="220">
        <v>9.1999999999999993</v>
      </c>
      <c r="I460" s="221"/>
      <c r="J460" s="216"/>
      <c r="K460" s="216"/>
      <c r="L460" s="222"/>
      <c r="M460" s="223"/>
      <c r="N460" s="224"/>
      <c r="O460" s="224"/>
      <c r="P460" s="224"/>
      <c r="Q460" s="224"/>
      <c r="R460" s="224"/>
      <c r="S460" s="224"/>
      <c r="T460" s="225"/>
      <c r="AT460" s="226" t="s">
        <v>167</v>
      </c>
      <c r="AU460" s="226" t="s">
        <v>174</v>
      </c>
      <c r="AV460" s="11" t="s">
        <v>80</v>
      </c>
      <c r="AW460" s="11" t="s">
        <v>31</v>
      </c>
      <c r="AX460" s="11" t="s">
        <v>78</v>
      </c>
      <c r="AY460" s="226" t="s">
        <v>158</v>
      </c>
    </row>
    <row r="461" s="1" customFormat="1" ht="16.5" customHeight="1">
      <c r="B461" s="36"/>
      <c r="C461" s="203" t="s">
        <v>1015</v>
      </c>
      <c r="D461" s="203" t="s">
        <v>160</v>
      </c>
      <c r="E461" s="204" t="s">
        <v>1016</v>
      </c>
      <c r="F461" s="205" t="s">
        <v>1017</v>
      </c>
      <c r="G461" s="206" t="s">
        <v>171</v>
      </c>
      <c r="H461" s="207">
        <v>1.8</v>
      </c>
      <c r="I461" s="208"/>
      <c r="J461" s="209">
        <f>ROUND(I461*H461,2)</f>
        <v>0</v>
      </c>
      <c r="K461" s="205" t="s">
        <v>19</v>
      </c>
      <c r="L461" s="41"/>
      <c r="M461" s="210" t="s">
        <v>19</v>
      </c>
      <c r="N461" s="211" t="s">
        <v>41</v>
      </c>
      <c r="O461" s="77"/>
      <c r="P461" s="212">
        <f>O461*H461</f>
        <v>0</v>
      </c>
      <c r="Q461" s="212">
        <v>0</v>
      </c>
      <c r="R461" s="212">
        <f>Q461*H461</f>
        <v>0</v>
      </c>
      <c r="S461" s="212">
        <v>0</v>
      </c>
      <c r="T461" s="213">
        <f>S461*H461</f>
        <v>0</v>
      </c>
      <c r="AR461" s="15" t="s">
        <v>165</v>
      </c>
      <c r="AT461" s="15" t="s">
        <v>160</v>
      </c>
      <c r="AU461" s="15" t="s">
        <v>174</v>
      </c>
      <c r="AY461" s="15" t="s">
        <v>158</v>
      </c>
      <c r="BE461" s="214">
        <f>IF(N461="základní",J461,0)</f>
        <v>0</v>
      </c>
      <c r="BF461" s="214">
        <f>IF(N461="snížená",J461,0)</f>
        <v>0</v>
      </c>
      <c r="BG461" s="214">
        <f>IF(N461="zákl. přenesená",J461,0)</f>
        <v>0</v>
      </c>
      <c r="BH461" s="214">
        <f>IF(N461="sníž. přenesená",J461,0)</f>
        <v>0</v>
      </c>
      <c r="BI461" s="214">
        <f>IF(N461="nulová",J461,0)</f>
        <v>0</v>
      </c>
      <c r="BJ461" s="15" t="s">
        <v>78</v>
      </c>
      <c r="BK461" s="214">
        <f>ROUND(I461*H461,2)</f>
        <v>0</v>
      </c>
      <c r="BL461" s="15" t="s">
        <v>165</v>
      </c>
      <c r="BM461" s="15" t="s">
        <v>1018</v>
      </c>
    </row>
    <row r="462" s="1" customFormat="1" ht="16.5" customHeight="1">
      <c r="B462" s="36"/>
      <c r="C462" s="203" t="s">
        <v>1019</v>
      </c>
      <c r="D462" s="203" t="s">
        <v>160</v>
      </c>
      <c r="E462" s="204" t="s">
        <v>1020</v>
      </c>
      <c r="F462" s="205" t="s">
        <v>1021</v>
      </c>
      <c r="G462" s="206" t="s">
        <v>171</v>
      </c>
      <c r="H462" s="207">
        <v>2.2999999999999998</v>
      </c>
      <c r="I462" s="208"/>
      <c r="J462" s="209">
        <f>ROUND(I462*H462,2)</f>
        <v>0</v>
      </c>
      <c r="K462" s="205" t="s">
        <v>19</v>
      </c>
      <c r="L462" s="41"/>
      <c r="M462" s="210" t="s">
        <v>19</v>
      </c>
      <c r="N462" s="211" t="s">
        <v>41</v>
      </c>
      <c r="O462" s="77"/>
      <c r="P462" s="212">
        <f>O462*H462</f>
        <v>0</v>
      </c>
      <c r="Q462" s="212">
        <v>0</v>
      </c>
      <c r="R462" s="212">
        <f>Q462*H462</f>
        <v>0</v>
      </c>
      <c r="S462" s="212">
        <v>0</v>
      </c>
      <c r="T462" s="213">
        <f>S462*H462</f>
        <v>0</v>
      </c>
      <c r="AR462" s="15" t="s">
        <v>165</v>
      </c>
      <c r="AT462" s="15" t="s">
        <v>160</v>
      </c>
      <c r="AU462" s="15" t="s">
        <v>174</v>
      </c>
      <c r="AY462" s="15" t="s">
        <v>158</v>
      </c>
      <c r="BE462" s="214">
        <f>IF(N462="základní",J462,0)</f>
        <v>0</v>
      </c>
      <c r="BF462" s="214">
        <f>IF(N462="snížená",J462,0)</f>
        <v>0</v>
      </c>
      <c r="BG462" s="214">
        <f>IF(N462="zákl. přenesená",J462,0)</f>
        <v>0</v>
      </c>
      <c r="BH462" s="214">
        <f>IF(N462="sníž. přenesená",J462,0)</f>
        <v>0</v>
      </c>
      <c r="BI462" s="214">
        <f>IF(N462="nulová",J462,0)</f>
        <v>0</v>
      </c>
      <c r="BJ462" s="15" t="s">
        <v>78</v>
      </c>
      <c r="BK462" s="214">
        <f>ROUND(I462*H462,2)</f>
        <v>0</v>
      </c>
      <c r="BL462" s="15" t="s">
        <v>165</v>
      </c>
      <c r="BM462" s="15" t="s">
        <v>1022</v>
      </c>
    </row>
    <row r="463" s="1" customFormat="1" ht="16.5" customHeight="1">
      <c r="B463" s="36"/>
      <c r="C463" s="203" t="s">
        <v>1023</v>
      </c>
      <c r="D463" s="203" t="s">
        <v>160</v>
      </c>
      <c r="E463" s="204" t="s">
        <v>1024</v>
      </c>
      <c r="F463" s="205" t="s">
        <v>1025</v>
      </c>
      <c r="G463" s="206" t="s">
        <v>240</v>
      </c>
      <c r="H463" s="207">
        <v>3.5</v>
      </c>
      <c r="I463" s="208"/>
      <c r="J463" s="209">
        <f>ROUND(I463*H463,2)</f>
        <v>0</v>
      </c>
      <c r="K463" s="205" t="s">
        <v>19</v>
      </c>
      <c r="L463" s="41"/>
      <c r="M463" s="210" t="s">
        <v>19</v>
      </c>
      <c r="N463" s="211" t="s">
        <v>41</v>
      </c>
      <c r="O463" s="77"/>
      <c r="P463" s="212">
        <f>O463*H463</f>
        <v>0</v>
      </c>
      <c r="Q463" s="212">
        <v>0</v>
      </c>
      <c r="R463" s="212">
        <f>Q463*H463</f>
        <v>0</v>
      </c>
      <c r="S463" s="212">
        <v>0</v>
      </c>
      <c r="T463" s="213">
        <f>S463*H463</f>
        <v>0</v>
      </c>
      <c r="AR463" s="15" t="s">
        <v>165</v>
      </c>
      <c r="AT463" s="15" t="s">
        <v>160</v>
      </c>
      <c r="AU463" s="15" t="s">
        <v>174</v>
      </c>
      <c r="AY463" s="15" t="s">
        <v>158</v>
      </c>
      <c r="BE463" s="214">
        <f>IF(N463="základní",J463,0)</f>
        <v>0</v>
      </c>
      <c r="BF463" s="214">
        <f>IF(N463="snížená",J463,0)</f>
        <v>0</v>
      </c>
      <c r="BG463" s="214">
        <f>IF(N463="zákl. přenesená",J463,0)</f>
        <v>0</v>
      </c>
      <c r="BH463" s="214">
        <f>IF(N463="sníž. přenesená",J463,0)</f>
        <v>0</v>
      </c>
      <c r="BI463" s="214">
        <f>IF(N463="nulová",J463,0)</f>
        <v>0</v>
      </c>
      <c r="BJ463" s="15" t="s">
        <v>78</v>
      </c>
      <c r="BK463" s="214">
        <f>ROUND(I463*H463,2)</f>
        <v>0</v>
      </c>
      <c r="BL463" s="15" t="s">
        <v>165</v>
      </c>
      <c r="BM463" s="15" t="s">
        <v>1026</v>
      </c>
    </row>
    <row r="464" s="11" customFormat="1">
      <c r="B464" s="215"/>
      <c r="C464" s="216"/>
      <c r="D464" s="217" t="s">
        <v>167</v>
      </c>
      <c r="E464" s="218" t="s">
        <v>19</v>
      </c>
      <c r="F464" s="219" t="s">
        <v>1027</v>
      </c>
      <c r="G464" s="216"/>
      <c r="H464" s="220">
        <v>3.5</v>
      </c>
      <c r="I464" s="221"/>
      <c r="J464" s="216"/>
      <c r="K464" s="216"/>
      <c r="L464" s="222"/>
      <c r="M464" s="223"/>
      <c r="N464" s="224"/>
      <c r="O464" s="224"/>
      <c r="P464" s="224"/>
      <c r="Q464" s="224"/>
      <c r="R464" s="224"/>
      <c r="S464" s="224"/>
      <c r="T464" s="225"/>
      <c r="AT464" s="226" t="s">
        <v>167</v>
      </c>
      <c r="AU464" s="226" t="s">
        <v>174</v>
      </c>
      <c r="AV464" s="11" t="s">
        <v>80</v>
      </c>
      <c r="AW464" s="11" t="s">
        <v>31</v>
      </c>
      <c r="AX464" s="11" t="s">
        <v>78</v>
      </c>
      <c r="AY464" s="226" t="s">
        <v>158</v>
      </c>
    </row>
    <row r="465" s="1" customFormat="1" ht="16.5" customHeight="1">
      <c r="B465" s="36"/>
      <c r="C465" s="203" t="s">
        <v>1028</v>
      </c>
      <c r="D465" s="203" t="s">
        <v>160</v>
      </c>
      <c r="E465" s="204" t="s">
        <v>1029</v>
      </c>
      <c r="F465" s="205" t="s">
        <v>1030</v>
      </c>
      <c r="G465" s="206" t="s">
        <v>302</v>
      </c>
      <c r="H465" s="207">
        <v>8</v>
      </c>
      <c r="I465" s="208"/>
      <c r="J465" s="209">
        <f>ROUND(I465*H465,2)</f>
        <v>0</v>
      </c>
      <c r="K465" s="205" t="s">
        <v>19</v>
      </c>
      <c r="L465" s="41"/>
      <c r="M465" s="210" t="s">
        <v>19</v>
      </c>
      <c r="N465" s="211" t="s">
        <v>41</v>
      </c>
      <c r="O465" s="77"/>
      <c r="P465" s="212">
        <f>O465*H465</f>
        <v>0</v>
      </c>
      <c r="Q465" s="212">
        <v>0</v>
      </c>
      <c r="R465" s="212">
        <f>Q465*H465</f>
        <v>0</v>
      </c>
      <c r="S465" s="212">
        <v>0</v>
      </c>
      <c r="T465" s="213">
        <f>S465*H465</f>
        <v>0</v>
      </c>
      <c r="AR465" s="15" t="s">
        <v>165</v>
      </c>
      <c r="AT465" s="15" t="s">
        <v>160</v>
      </c>
      <c r="AU465" s="15" t="s">
        <v>174</v>
      </c>
      <c r="AY465" s="15" t="s">
        <v>158</v>
      </c>
      <c r="BE465" s="214">
        <f>IF(N465="základní",J465,0)</f>
        <v>0</v>
      </c>
      <c r="BF465" s="214">
        <f>IF(N465="snížená",J465,0)</f>
        <v>0</v>
      </c>
      <c r="BG465" s="214">
        <f>IF(N465="zákl. přenesená",J465,0)</f>
        <v>0</v>
      </c>
      <c r="BH465" s="214">
        <f>IF(N465="sníž. přenesená",J465,0)</f>
        <v>0</v>
      </c>
      <c r="BI465" s="214">
        <f>IF(N465="nulová",J465,0)</f>
        <v>0</v>
      </c>
      <c r="BJ465" s="15" t="s">
        <v>78</v>
      </c>
      <c r="BK465" s="214">
        <f>ROUND(I465*H465,2)</f>
        <v>0</v>
      </c>
      <c r="BL465" s="15" t="s">
        <v>165</v>
      </c>
      <c r="BM465" s="15" t="s">
        <v>1031</v>
      </c>
    </row>
    <row r="466" s="1" customFormat="1" ht="16.5" customHeight="1">
      <c r="B466" s="36"/>
      <c r="C466" s="203" t="s">
        <v>1032</v>
      </c>
      <c r="D466" s="203" t="s">
        <v>160</v>
      </c>
      <c r="E466" s="204" t="s">
        <v>1033</v>
      </c>
      <c r="F466" s="205" t="s">
        <v>1034</v>
      </c>
      <c r="G466" s="206" t="s">
        <v>302</v>
      </c>
      <c r="H466" s="207">
        <v>7</v>
      </c>
      <c r="I466" s="208"/>
      <c r="J466" s="209">
        <f>ROUND(I466*H466,2)</f>
        <v>0</v>
      </c>
      <c r="K466" s="205" t="s">
        <v>19</v>
      </c>
      <c r="L466" s="41"/>
      <c r="M466" s="210" t="s">
        <v>19</v>
      </c>
      <c r="N466" s="211" t="s">
        <v>41</v>
      </c>
      <c r="O466" s="77"/>
      <c r="P466" s="212">
        <f>O466*H466</f>
        <v>0</v>
      </c>
      <c r="Q466" s="212">
        <v>0</v>
      </c>
      <c r="R466" s="212">
        <f>Q466*H466</f>
        <v>0</v>
      </c>
      <c r="S466" s="212">
        <v>0</v>
      </c>
      <c r="T466" s="213">
        <f>S466*H466</f>
        <v>0</v>
      </c>
      <c r="AR466" s="15" t="s">
        <v>165</v>
      </c>
      <c r="AT466" s="15" t="s">
        <v>160</v>
      </c>
      <c r="AU466" s="15" t="s">
        <v>174</v>
      </c>
      <c r="AY466" s="15" t="s">
        <v>158</v>
      </c>
      <c r="BE466" s="214">
        <f>IF(N466="základní",J466,0)</f>
        <v>0</v>
      </c>
      <c r="BF466" s="214">
        <f>IF(N466="snížená",J466,0)</f>
        <v>0</v>
      </c>
      <c r="BG466" s="214">
        <f>IF(N466="zákl. přenesená",J466,0)</f>
        <v>0</v>
      </c>
      <c r="BH466" s="214">
        <f>IF(N466="sníž. přenesená",J466,0)</f>
        <v>0</v>
      </c>
      <c r="BI466" s="214">
        <f>IF(N466="nulová",J466,0)</f>
        <v>0</v>
      </c>
      <c r="BJ466" s="15" t="s">
        <v>78</v>
      </c>
      <c r="BK466" s="214">
        <f>ROUND(I466*H466,2)</f>
        <v>0</v>
      </c>
      <c r="BL466" s="15" t="s">
        <v>165</v>
      </c>
      <c r="BM466" s="15" t="s">
        <v>1035</v>
      </c>
    </row>
    <row r="467" s="1" customFormat="1" ht="16.5" customHeight="1">
      <c r="B467" s="36"/>
      <c r="C467" s="203" t="s">
        <v>1036</v>
      </c>
      <c r="D467" s="203" t="s">
        <v>160</v>
      </c>
      <c r="E467" s="204" t="s">
        <v>1037</v>
      </c>
      <c r="F467" s="205" t="s">
        <v>1038</v>
      </c>
      <c r="G467" s="206" t="s">
        <v>302</v>
      </c>
      <c r="H467" s="207">
        <v>1</v>
      </c>
      <c r="I467" s="208"/>
      <c r="J467" s="209">
        <f>ROUND(I467*H467,2)</f>
        <v>0</v>
      </c>
      <c r="K467" s="205" t="s">
        <v>19</v>
      </c>
      <c r="L467" s="41"/>
      <c r="M467" s="210" t="s">
        <v>19</v>
      </c>
      <c r="N467" s="211" t="s">
        <v>41</v>
      </c>
      <c r="O467" s="77"/>
      <c r="P467" s="212">
        <f>O467*H467</f>
        <v>0</v>
      </c>
      <c r="Q467" s="212">
        <v>0</v>
      </c>
      <c r="R467" s="212">
        <f>Q467*H467</f>
        <v>0</v>
      </c>
      <c r="S467" s="212">
        <v>0</v>
      </c>
      <c r="T467" s="213">
        <f>S467*H467</f>
        <v>0</v>
      </c>
      <c r="AR467" s="15" t="s">
        <v>165</v>
      </c>
      <c r="AT467" s="15" t="s">
        <v>160</v>
      </c>
      <c r="AU467" s="15" t="s">
        <v>174</v>
      </c>
      <c r="AY467" s="15" t="s">
        <v>158</v>
      </c>
      <c r="BE467" s="214">
        <f>IF(N467="základní",J467,0)</f>
        <v>0</v>
      </c>
      <c r="BF467" s="214">
        <f>IF(N467="snížená",J467,0)</f>
        <v>0</v>
      </c>
      <c r="BG467" s="214">
        <f>IF(N467="zákl. přenesená",J467,0)</f>
        <v>0</v>
      </c>
      <c r="BH467" s="214">
        <f>IF(N467="sníž. přenesená",J467,0)</f>
        <v>0</v>
      </c>
      <c r="BI467" s="214">
        <f>IF(N467="nulová",J467,0)</f>
        <v>0</v>
      </c>
      <c r="BJ467" s="15" t="s">
        <v>78</v>
      </c>
      <c r="BK467" s="214">
        <f>ROUND(I467*H467,2)</f>
        <v>0</v>
      </c>
      <c r="BL467" s="15" t="s">
        <v>165</v>
      </c>
      <c r="BM467" s="15" t="s">
        <v>1039</v>
      </c>
    </row>
    <row r="468" s="1" customFormat="1" ht="16.5" customHeight="1">
      <c r="B468" s="36"/>
      <c r="C468" s="203" t="s">
        <v>1040</v>
      </c>
      <c r="D468" s="203" t="s">
        <v>160</v>
      </c>
      <c r="E468" s="204" t="s">
        <v>1041</v>
      </c>
      <c r="F468" s="205" t="s">
        <v>1042</v>
      </c>
      <c r="G468" s="206" t="s">
        <v>240</v>
      </c>
      <c r="H468" s="207">
        <v>1.5</v>
      </c>
      <c r="I468" s="208"/>
      <c r="J468" s="209">
        <f>ROUND(I468*H468,2)</f>
        <v>0</v>
      </c>
      <c r="K468" s="205" t="s">
        <v>19</v>
      </c>
      <c r="L468" s="41"/>
      <c r="M468" s="210" t="s">
        <v>19</v>
      </c>
      <c r="N468" s="211" t="s">
        <v>41</v>
      </c>
      <c r="O468" s="77"/>
      <c r="P468" s="212">
        <f>O468*H468</f>
        <v>0</v>
      </c>
      <c r="Q468" s="212">
        <v>0</v>
      </c>
      <c r="R468" s="212">
        <f>Q468*H468</f>
        <v>0</v>
      </c>
      <c r="S468" s="212">
        <v>0</v>
      </c>
      <c r="T468" s="213">
        <f>S468*H468</f>
        <v>0</v>
      </c>
      <c r="AR468" s="15" t="s">
        <v>165</v>
      </c>
      <c r="AT468" s="15" t="s">
        <v>160</v>
      </c>
      <c r="AU468" s="15" t="s">
        <v>174</v>
      </c>
      <c r="AY468" s="15" t="s">
        <v>158</v>
      </c>
      <c r="BE468" s="214">
        <f>IF(N468="základní",J468,0)</f>
        <v>0</v>
      </c>
      <c r="BF468" s="214">
        <f>IF(N468="snížená",J468,0)</f>
        <v>0</v>
      </c>
      <c r="BG468" s="214">
        <f>IF(N468="zákl. přenesená",J468,0)</f>
        <v>0</v>
      </c>
      <c r="BH468" s="214">
        <f>IF(N468="sníž. přenesená",J468,0)</f>
        <v>0</v>
      </c>
      <c r="BI468" s="214">
        <f>IF(N468="nulová",J468,0)</f>
        <v>0</v>
      </c>
      <c r="BJ468" s="15" t="s">
        <v>78</v>
      </c>
      <c r="BK468" s="214">
        <f>ROUND(I468*H468,2)</f>
        <v>0</v>
      </c>
      <c r="BL468" s="15" t="s">
        <v>165</v>
      </c>
      <c r="BM468" s="15" t="s">
        <v>1043</v>
      </c>
    </row>
    <row r="469" s="1" customFormat="1" ht="16.5" customHeight="1">
      <c r="B469" s="36"/>
      <c r="C469" s="203" t="s">
        <v>1044</v>
      </c>
      <c r="D469" s="203" t="s">
        <v>160</v>
      </c>
      <c r="E469" s="204" t="s">
        <v>1045</v>
      </c>
      <c r="F469" s="205" t="s">
        <v>1046</v>
      </c>
      <c r="G469" s="206" t="s">
        <v>240</v>
      </c>
      <c r="H469" s="207">
        <v>3.6000000000000001</v>
      </c>
      <c r="I469" s="208"/>
      <c r="J469" s="209">
        <f>ROUND(I469*H469,2)</f>
        <v>0</v>
      </c>
      <c r="K469" s="205" t="s">
        <v>19</v>
      </c>
      <c r="L469" s="41"/>
      <c r="M469" s="210" t="s">
        <v>19</v>
      </c>
      <c r="N469" s="211" t="s">
        <v>41</v>
      </c>
      <c r="O469" s="77"/>
      <c r="P469" s="212">
        <f>O469*H469</f>
        <v>0</v>
      </c>
      <c r="Q469" s="212">
        <v>0</v>
      </c>
      <c r="R469" s="212">
        <f>Q469*H469</f>
        <v>0</v>
      </c>
      <c r="S469" s="212">
        <v>0</v>
      </c>
      <c r="T469" s="213">
        <f>S469*H469</f>
        <v>0</v>
      </c>
      <c r="AR469" s="15" t="s">
        <v>165</v>
      </c>
      <c r="AT469" s="15" t="s">
        <v>160</v>
      </c>
      <c r="AU469" s="15" t="s">
        <v>174</v>
      </c>
      <c r="AY469" s="15" t="s">
        <v>158</v>
      </c>
      <c r="BE469" s="214">
        <f>IF(N469="základní",J469,0)</f>
        <v>0</v>
      </c>
      <c r="BF469" s="214">
        <f>IF(N469="snížená",J469,0)</f>
        <v>0</v>
      </c>
      <c r="BG469" s="214">
        <f>IF(N469="zákl. přenesená",J469,0)</f>
        <v>0</v>
      </c>
      <c r="BH469" s="214">
        <f>IF(N469="sníž. přenesená",J469,0)</f>
        <v>0</v>
      </c>
      <c r="BI469" s="214">
        <f>IF(N469="nulová",J469,0)</f>
        <v>0</v>
      </c>
      <c r="BJ469" s="15" t="s">
        <v>78</v>
      </c>
      <c r="BK469" s="214">
        <f>ROUND(I469*H469,2)</f>
        <v>0</v>
      </c>
      <c r="BL469" s="15" t="s">
        <v>165</v>
      </c>
      <c r="BM469" s="15" t="s">
        <v>1047</v>
      </c>
    </row>
    <row r="470" s="11" customFormat="1">
      <c r="B470" s="215"/>
      <c r="C470" s="216"/>
      <c r="D470" s="217" t="s">
        <v>167</v>
      </c>
      <c r="E470" s="218" t="s">
        <v>19</v>
      </c>
      <c r="F470" s="219" t="s">
        <v>1048</v>
      </c>
      <c r="G470" s="216"/>
      <c r="H470" s="220">
        <v>3.6000000000000001</v>
      </c>
      <c r="I470" s="221"/>
      <c r="J470" s="216"/>
      <c r="K470" s="216"/>
      <c r="L470" s="222"/>
      <c r="M470" s="223"/>
      <c r="N470" s="224"/>
      <c r="O470" s="224"/>
      <c r="P470" s="224"/>
      <c r="Q470" s="224"/>
      <c r="R470" s="224"/>
      <c r="S470" s="224"/>
      <c r="T470" s="225"/>
      <c r="AT470" s="226" t="s">
        <v>167</v>
      </c>
      <c r="AU470" s="226" t="s">
        <v>174</v>
      </c>
      <c r="AV470" s="11" t="s">
        <v>80</v>
      </c>
      <c r="AW470" s="11" t="s">
        <v>31</v>
      </c>
      <c r="AX470" s="11" t="s">
        <v>78</v>
      </c>
      <c r="AY470" s="226" t="s">
        <v>158</v>
      </c>
    </row>
    <row r="471" s="1" customFormat="1" ht="16.5" customHeight="1">
      <c r="B471" s="36"/>
      <c r="C471" s="203" t="s">
        <v>1049</v>
      </c>
      <c r="D471" s="203" t="s">
        <v>160</v>
      </c>
      <c r="E471" s="204" t="s">
        <v>1050</v>
      </c>
      <c r="F471" s="205" t="s">
        <v>1051</v>
      </c>
      <c r="G471" s="206" t="s">
        <v>240</v>
      </c>
      <c r="H471" s="207">
        <v>19.199999999999999</v>
      </c>
      <c r="I471" s="208"/>
      <c r="J471" s="209">
        <f>ROUND(I471*H471,2)</f>
        <v>0</v>
      </c>
      <c r="K471" s="205" t="s">
        <v>19</v>
      </c>
      <c r="L471" s="41"/>
      <c r="M471" s="210" t="s">
        <v>19</v>
      </c>
      <c r="N471" s="211" t="s">
        <v>41</v>
      </c>
      <c r="O471" s="77"/>
      <c r="P471" s="212">
        <f>O471*H471</f>
        <v>0</v>
      </c>
      <c r="Q471" s="212">
        <v>0</v>
      </c>
      <c r="R471" s="212">
        <f>Q471*H471</f>
        <v>0</v>
      </c>
      <c r="S471" s="212">
        <v>0</v>
      </c>
      <c r="T471" s="213">
        <f>S471*H471</f>
        <v>0</v>
      </c>
      <c r="AR471" s="15" t="s">
        <v>165</v>
      </c>
      <c r="AT471" s="15" t="s">
        <v>160</v>
      </c>
      <c r="AU471" s="15" t="s">
        <v>174</v>
      </c>
      <c r="AY471" s="15" t="s">
        <v>158</v>
      </c>
      <c r="BE471" s="214">
        <f>IF(N471="základní",J471,0)</f>
        <v>0</v>
      </c>
      <c r="BF471" s="214">
        <f>IF(N471="snížená",J471,0)</f>
        <v>0</v>
      </c>
      <c r="BG471" s="214">
        <f>IF(N471="zákl. přenesená",J471,0)</f>
        <v>0</v>
      </c>
      <c r="BH471" s="214">
        <f>IF(N471="sníž. přenesená",J471,0)</f>
        <v>0</v>
      </c>
      <c r="BI471" s="214">
        <f>IF(N471="nulová",J471,0)</f>
        <v>0</v>
      </c>
      <c r="BJ471" s="15" t="s">
        <v>78</v>
      </c>
      <c r="BK471" s="214">
        <f>ROUND(I471*H471,2)</f>
        <v>0</v>
      </c>
      <c r="BL471" s="15" t="s">
        <v>165</v>
      </c>
      <c r="BM471" s="15" t="s">
        <v>1052</v>
      </c>
    </row>
    <row r="472" s="11" customFormat="1">
      <c r="B472" s="215"/>
      <c r="C472" s="216"/>
      <c r="D472" s="217" t="s">
        <v>167</v>
      </c>
      <c r="E472" s="218" t="s">
        <v>19</v>
      </c>
      <c r="F472" s="219" t="s">
        <v>1053</v>
      </c>
      <c r="G472" s="216"/>
      <c r="H472" s="220">
        <v>19.199999999999999</v>
      </c>
      <c r="I472" s="221"/>
      <c r="J472" s="216"/>
      <c r="K472" s="216"/>
      <c r="L472" s="222"/>
      <c r="M472" s="223"/>
      <c r="N472" s="224"/>
      <c r="O472" s="224"/>
      <c r="P472" s="224"/>
      <c r="Q472" s="224"/>
      <c r="R472" s="224"/>
      <c r="S472" s="224"/>
      <c r="T472" s="225"/>
      <c r="AT472" s="226" t="s">
        <v>167</v>
      </c>
      <c r="AU472" s="226" t="s">
        <v>174</v>
      </c>
      <c r="AV472" s="11" t="s">
        <v>80</v>
      </c>
      <c r="AW472" s="11" t="s">
        <v>31</v>
      </c>
      <c r="AX472" s="11" t="s">
        <v>78</v>
      </c>
      <c r="AY472" s="226" t="s">
        <v>158</v>
      </c>
    </row>
    <row r="473" s="1" customFormat="1" ht="16.5" customHeight="1">
      <c r="B473" s="36"/>
      <c r="C473" s="203" t="s">
        <v>1054</v>
      </c>
      <c r="D473" s="203" t="s">
        <v>160</v>
      </c>
      <c r="E473" s="204" t="s">
        <v>1055</v>
      </c>
      <c r="F473" s="205" t="s">
        <v>1056</v>
      </c>
      <c r="G473" s="206" t="s">
        <v>171</v>
      </c>
      <c r="H473" s="207">
        <v>917</v>
      </c>
      <c r="I473" s="208"/>
      <c r="J473" s="209">
        <f>ROUND(I473*H473,2)</f>
        <v>0</v>
      </c>
      <c r="K473" s="205" t="s">
        <v>19</v>
      </c>
      <c r="L473" s="41"/>
      <c r="M473" s="210" t="s">
        <v>19</v>
      </c>
      <c r="N473" s="211" t="s">
        <v>41</v>
      </c>
      <c r="O473" s="77"/>
      <c r="P473" s="212">
        <f>O473*H473</f>
        <v>0</v>
      </c>
      <c r="Q473" s="212">
        <v>0</v>
      </c>
      <c r="R473" s="212">
        <f>Q473*H473</f>
        <v>0</v>
      </c>
      <c r="S473" s="212">
        <v>0</v>
      </c>
      <c r="T473" s="213">
        <f>S473*H473</f>
        <v>0</v>
      </c>
      <c r="AR473" s="15" t="s">
        <v>165</v>
      </c>
      <c r="AT473" s="15" t="s">
        <v>160</v>
      </c>
      <c r="AU473" s="15" t="s">
        <v>174</v>
      </c>
      <c r="AY473" s="15" t="s">
        <v>158</v>
      </c>
      <c r="BE473" s="214">
        <f>IF(N473="základní",J473,0)</f>
        <v>0</v>
      </c>
      <c r="BF473" s="214">
        <f>IF(N473="snížená",J473,0)</f>
        <v>0</v>
      </c>
      <c r="BG473" s="214">
        <f>IF(N473="zákl. přenesená",J473,0)</f>
        <v>0</v>
      </c>
      <c r="BH473" s="214">
        <f>IF(N473="sníž. přenesená",J473,0)</f>
        <v>0</v>
      </c>
      <c r="BI473" s="214">
        <f>IF(N473="nulová",J473,0)</f>
        <v>0</v>
      </c>
      <c r="BJ473" s="15" t="s">
        <v>78</v>
      </c>
      <c r="BK473" s="214">
        <f>ROUND(I473*H473,2)</f>
        <v>0</v>
      </c>
      <c r="BL473" s="15" t="s">
        <v>165</v>
      </c>
      <c r="BM473" s="15" t="s">
        <v>1057</v>
      </c>
    </row>
    <row r="474" s="1" customFormat="1" ht="16.5" customHeight="1">
      <c r="B474" s="36"/>
      <c r="C474" s="203" t="s">
        <v>1058</v>
      </c>
      <c r="D474" s="203" t="s">
        <v>160</v>
      </c>
      <c r="E474" s="204" t="s">
        <v>1059</v>
      </c>
      <c r="F474" s="205" t="s">
        <v>1060</v>
      </c>
      <c r="G474" s="206" t="s">
        <v>171</v>
      </c>
      <c r="H474" s="207">
        <v>1834</v>
      </c>
      <c r="I474" s="208"/>
      <c r="J474" s="209">
        <f>ROUND(I474*H474,2)</f>
        <v>0</v>
      </c>
      <c r="K474" s="205" t="s">
        <v>19</v>
      </c>
      <c r="L474" s="41"/>
      <c r="M474" s="210" t="s">
        <v>19</v>
      </c>
      <c r="N474" s="211" t="s">
        <v>41</v>
      </c>
      <c r="O474" s="77"/>
      <c r="P474" s="212">
        <f>O474*H474</f>
        <v>0</v>
      </c>
      <c r="Q474" s="212">
        <v>0</v>
      </c>
      <c r="R474" s="212">
        <f>Q474*H474</f>
        <v>0</v>
      </c>
      <c r="S474" s="212">
        <v>0</v>
      </c>
      <c r="T474" s="213">
        <f>S474*H474</f>
        <v>0</v>
      </c>
      <c r="AR474" s="15" t="s">
        <v>165</v>
      </c>
      <c r="AT474" s="15" t="s">
        <v>160</v>
      </c>
      <c r="AU474" s="15" t="s">
        <v>174</v>
      </c>
      <c r="AY474" s="15" t="s">
        <v>158</v>
      </c>
      <c r="BE474" s="214">
        <f>IF(N474="základní",J474,0)</f>
        <v>0</v>
      </c>
      <c r="BF474" s="214">
        <f>IF(N474="snížená",J474,0)</f>
        <v>0</v>
      </c>
      <c r="BG474" s="214">
        <f>IF(N474="zákl. přenesená",J474,0)</f>
        <v>0</v>
      </c>
      <c r="BH474" s="214">
        <f>IF(N474="sníž. přenesená",J474,0)</f>
        <v>0</v>
      </c>
      <c r="BI474" s="214">
        <f>IF(N474="nulová",J474,0)</f>
        <v>0</v>
      </c>
      <c r="BJ474" s="15" t="s">
        <v>78</v>
      </c>
      <c r="BK474" s="214">
        <f>ROUND(I474*H474,2)</f>
        <v>0</v>
      </c>
      <c r="BL474" s="15" t="s">
        <v>165</v>
      </c>
      <c r="BM474" s="15" t="s">
        <v>1061</v>
      </c>
    </row>
    <row r="475" s="11" customFormat="1">
      <c r="B475" s="215"/>
      <c r="C475" s="216"/>
      <c r="D475" s="217" t="s">
        <v>167</v>
      </c>
      <c r="E475" s="218" t="s">
        <v>19</v>
      </c>
      <c r="F475" s="219" t="s">
        <v>1062</v>
      </c>
      <c r="G475" s="216"/>
      <c r="H475" s="220">
        <v>1834</v>
      </c>
      <c r="I475" s="221"/>
      <c r="J475" s="216"/>
      <c r="K475" s="216"/>
      <c r="L475" s="222"/>
      <c r="M475" s="223"/>
      <c r="N475" s="224"/>
      <c r="O475" s="224"/>
      <c r="P475" s="224"/>
      <c r="Q475" s="224"/>
      <c r="R475" s="224"/>
      <c r="S475" s="224"/>
      <c r="T475" s="225"/>
      <c r="AT475" s="226" t="s">
        <v>167</v>
      </c>
      <c r="AU475" s="226" t="s">
        <v>174</v>
      </c>
      <c r="AV475" s="11" t="s">
        <v>80</v>
      </c>
      <c r="AW475" s="11" t="s">
        <v>31</v>
      </c>
      <c r="AX475" s="11" t="s">
        <v>78</v>
      </c>
      <c r="AY475" s="226" t="s">
        <v>158</v>
      </c>
    </row>
    <row r="476" s="1" customFormat="1" ht="16.5" customHeight="1">
      <c r="B476" s="36"/>
      <c r="C476" s="203" t="s">
        <v>1063</v>
      </c>
      <c r="D476" s="203" t="s">
        <v>160</v>
      </c>
      <c r="E476" s="204" t="s">
        <v>1064</v>
      </c>
      <c r="F476" s="205" t="s">
        <v>1065</v>
      </c>
      <c r="G476" s="206" t="s">
        <v>302</v>
      </c>
      <c r="H476" s="207">
        <v>1</v>
      </c>
      <c r="I476" s="208"/>
      <c r="J476" s="209">
        <f>ROUND(I476*H476,2)</f>
        <v>0</v>
      </c>
      <c r="K476" s="205" t="s">
        <v>19</v>
      </c>
      <c r="L476" s="41"/>
      <c r="M476" s="210" t="s">
        <v>19</v>
      </c>
      <c r="N476" s="211" t="s">
        <v>41</v>
      </c>
      <c r="O476" s="77"/>
      <c r="P476" s="212">
        <f>O476*H476</f>
        <v>0</v>
      </c>
      <c r="Q476" s="212">
        <v>0</v>
      </c>
      <c r="R476" s="212">
        <f>Q476*H476</f>
        <v>0</v>
      </c>
      <c r="S476" s="212">
        <v>0</v>
      </c>
      <c r="T476" s="213">
        <f>S476*H476</f>
        <v>0</v>
      </c>
      <c r="AR476" s="15" t="s">
        <v>165</v>
      </c>
      <c r="AT476" s="15" t="s">
        <v>160</v>
      </c>
      <c r="AU476" s="15" t="s">
        <v>174</v>
      </c>
      <c r="AY476" s="15" t="s">
        <v>158</v>
      </c>
      <c r="BE476" s="214">
        <f>IF(N476="základní",J476,0)</f>
        <v>0</v>
      </c>
      <c r="BF476" s="214">
        <f>IF(N476="snížená",J476,0)</f>
        <v>0</v>
      </c>
      <c r="BG476" s="214">
        <f>IF(N476="zákl. přenesená",J476,0)</f>
        <v>0</v>
      </c>
      <c r="BH476" s="214">
        <f>IF(N476="sníž. přenesená",J476,0)</f>
        <v>0</v>
      </c>
      <c r="BI476" s="214">
        <f>IF(N476="nulová",J476,0)</f>
        <v>0</v>
      </c>
      <c r="BJ476" s="15" t="s">
        <v>78</v>
      </c>
      <c r="BK476" s="214">
        <f>ROUND(I476*H476,2)</f>
        <v>0</v>
      </c>
      <c r="BL476" s="15" t="s">
        <v>165</v>
      </c>
      <c r="BM476" s="15" t="s">
        <v>1066</v>
      </c>
    </row>
    <row r="477" s="1" customFormat="1" ht="16.5" customHeight="1">
      <c r="B477" s="36"/>
      <c r="C477" s="203" t="s">
        <v>1067</v>
      </c>
      <c r="D477" s="203" t="s">
        <v>160</v>
      </c>
      <c r="E477" s="204" t="s">
        <v>1068</v>
      </c>
      <c r="F477" s="205" t="s">
        <v>1069</v>
      </c>
      <c r="G477" s="206" t="s">
        <v>302</v>
      </c>
      <c r="H477" s="207">
        <v>7</v>
      </c>
      <c r="I477" s="208"/>
      <c r="J477" s="209">
        <f>ROUND(I477*H477,2)</f>
        <v>0</v>
      </c>
      <c r="K477" s="205" t="s">
        <v>19</v>
      </c>
      <c r="L477" s="41"/>
      <c r="M477" s="210" t="s">
        <v>19</v>
      </c>
      <c r="N477" s="211" t="s">
        <v>41</v>
      </c>
      <c r="O477" s="77"/>
      <c r="P477" s="212">
        <f>O477*H477</f>
        <v>0</v>
      </c>
      <c r="Q477" s="212">
        <v>0</v>
      </c>
      <c r="R477" s="212">
        <f>Q477*H477</f>
        <v>0</v>
      </c>
      <c r="S477" s="212">
        <v>0</v>
      </c>
      <c r="T477" s="213">
        <f>S477*H477</f>
        <v>0</v>
      </c>
      <c r="AR477" s="15" t="s">
        <v>165</v>
      </c>
      <c r="AT477" s="15" t="s">
        <v>160</v>
      </c>
      <c r="AU477" s="15" t="s">
        <v>174</v>
      </c>
      <c r="AY477" s="15" t="s">
        <v>158</v>
      </c>
      <c r="BE477" s="214">
        <f>IF(N477="základní",J477,0)</f>
        <v>0</v>
      </c>
      <c r="BF477" s="214">
        <f>IF(N477="snížená",J477,0)</f>
        <v>0</v>
      </c>
      <c r="BG477" s="214">
        <f>IF(N477="zákl. přenesená",J477,0)</f>
        <v>0</v>
      </c>
      <c r="BH477" s="214">
        <f>IF(N477="sníž. přenesená",J477,0)</f>
        <v>0</v>
      </c>
      <c r="BI477" s="214">
        <f>IF(N477="nulová",J477,0)</f>
        <v>0</v>
      </c>
      <c r="BJ477" s="15" t="s">
        <v>78</v>
      </c>
      <c r="BK477" s="214">
        <f>ROUND(I477*H477,2)</f>
        <v>0</v>
      </c>
      <c r="BL477" s="15" t="s">
        <v>165</v>
      </c>
      <c r="BM477" s="15" t="s">
        <v>1070</v>
      </c>
    </row>
    <row r="478" s="1" customFormat="1" ht="16.5" customHeight="1">
      <c r="B478" s="36"/>
      <c r="C478" s="203" t="s">
        <v>1071</v>
      </c>
      <c r="D478" s="203" t="s">
        <v>160</v>
      </c>
      <c r="E478" s="204" t="s">
        <v>1072</v>
      </c>
      <c r="F478" s="205" t="s">
        <v>1073</v>
      </c>
      <c r="G478" s="206" t="s">
        <v>302</v>
      </c>
      <c r="H478" s="207">
        <v>10</v>
      </c>
      <c r="I478" s="208"/>
      <c r="J478" s="209">
        <f>ROUND(I478*H478,2)</f>
        <v>0</v>
      </c>
      <c r="K478" s="205" t="s">
        <v>19</v>
      </c>
      <c r="L478" s="41"/>
      <c r="M478" s="210" t="s">
        <v>19</v>
      </c>
      <c r="N478" s="211" t="s">
        <v>41</v>
      </c>
      <c r="O478" s="77"/>
      <c r="P478" s="212">
        <f>O478*H478</f>
        <v>0</v>
      </c>
      <c r="Q478" s="212">
        <v>0</v>
      </c>
      <c r="R478" s="212">
        <f>Q478*H478</f>
        <v>0</v>
      </c>
      <c r="S478" s="212">
        <v>0</v>
      </c>
      <c r="T478" s="213">
        <f>S478*H478</f>
        <v>0</v>
      </c>
      <c r="AR478" s="15" t="s">
        <v>165</v>
      </c>
      <c r="AT478" s="15" t="s">
        <v>160</v>
      </c>
      <c r="AU478" s="15" t="s">
        <v>174</v>
      </c>
      <c r="AY478" s="15" t="s">
        <v>158</v>
      </c>
      <c r="BE478" s="214">
        <f>IF(N478="základní",J478,0)</f>
        <v>0</v>
      </c>
      <c r="BF478" s="214">
        <f>IF(N478="snížená",J478,0)</f>
        <v>0</v>
      </c>
      <c r="BG478" s="214">
        <f>IF(N478="zákl. přenesená",J478,0)</f>
        <v>0</v>
      </c>
      <c r="BH478" s="214">
        <f>IF(N478="sníž. přenesená",J478,0)</f>
        <v>0</v>
      </c>
      <c r="BI478" s="214">
        <f>IF(N478="nulová",J478,0)</f>
        <v>0</v>
      </c>
      <c r="BJ478" s="15" t="s">
        <v>78</v>
      </c>
      <c r="BK478" s="214">
        <f>ROUND(I478*H478,2)</f>
        <v>0</v>
      </c>
      <c r="BL478" s="15" t="s">
        <v>165</v>
      </c>
      <c r="BM478" s="15" t="s">
        <v>1074</v>
      </c>
    </row>
    <row r="479" s="1" customFormat="1" ht="16.5" customHeight="1">
      <c r="B479" s="36"/>
      <c r="C479" s="203" t="s">
        <v>1075</v>
      </c>
      <c r="D479" s="203" t="s">
        <v>160</v>
      </c>
      <c r="E479" s="204" t="s">
        <v>1076</v>
      </c>
      <c r="F479" s="205" t="s">
        <v>1077</v>
      </c>
      <c r="G479" s="206" t="s">
        <v>163</v>
      </c>
      <c r="H479" s="207">
        <v>8.5</v>
      </c>
      <c r="I479" s="208"/>
      <c r="J479" s="209">
        <f>ROUND(I479*H479,2)</f>
        <v>0</v>
      </c>
      <c r="K479" s="205" t="s">
        <v>19</v>
      </c>
      <c r="L479" s="41"/>
      <c r="M479" s="210" t="s">
        <v>19</v>
      </c>
      <c r="N479" s="211" t="s">
        <v>41</v>
      </c>
      <c r="O479" s="77"/>
      <c r="P479" s="212">
        <f>O479*H479</f>
        <v>0</v>
      </c>
      <c r="Q479" s="212">
        <v>0</v>
      </c>
      <c r="R479" s="212">
        <f>Q479*H479</f>
        <v>0</v>
      </c>
      <c r="S479" s="212">
        <v>0</v>
      </c>
      <c r="T479" s="213">
        <f>S479*H479</f>
        <v>0</v>
      </c>
      <c r="AR479" s="15" t="s">
        <v>165</v>
      </c>
      <c r="AT479" s="15" t="s">
        <v>160</v>
      </c>
      <c r="AU479" s="15" t="s">
        <v>174</v>
      </c>
      <c r="AY479" s="15" t="s">
        <v>158</v>
      </c>
      <c r="BE479" s="214">
        <f>IF(N479="základní",J479,0)</f>
        <v>0</v>
      </c>
      <c r="BF479" s="214">
        <f>IF(N479="snížená",J479,0)</f>
        <v>0</v>
      </c>
      <c r="BG479" s="214">
        <f>IF(N479="zákl. přenesená",J479,0)</f>
        <v>0</v>
      </c>
      <c r="BH479" s="214">
        <f>IF(N479="sníž. přenesená",J479,0)</f>
        <v>0</v>
      </c>
      <c r="BI479" s="214">
        <f>IF(N479="nulová",J479,0)</f>
        <v>0</v>
      </c>
      <c r="BJ479" s="15" t="s">
        <v>78</v>
      </c>
      <c r="BK479" s="214">
        <f>ROUND(I479*H479,2)</f>
        <v>0</v>
      </c>
      <c r="BL479" s="15" t="s">
        <v>165</v>
      </c>
      <c r="BM479" s="15" t="s">
        <v>1078</v>
      </c>
    </row>
    <row r="480" s="11" customFormat="1">
      <c r="B480" s="215"/>
      <c r="C480" s="216"/>
      <c r="D480" s="217" t="s">
        <v>167</v>
      </c>
      <c r="E480" s="218" t="s">
        <v>19</v>
      </c>
      <c r="F480" s="219" t="s">
        <v>1079</v>
      </c>
      <c r="G480" s="216"/>
      <c r="H480" s="220">
        <v>8.5</v>
      </c>
      <c r="I480" s="221"/>
      <c r="J480" s="216"/>
      <c r="K480" s="216"/>
      <c r="L480" s="222"/>
      <c r="M480" s="223"/>
      <c r="N480" s="224"/>
      <c r="O480" s="224"/>
      <c r="P480" s="224"/>
      <c r="Q480" s="224"/>
      <c r="R480" s="224"/>
      <c r="S480" s="224"/>
      <c r="T480" s="225"/>
      <c r="AT480" s="226" t="s">
        <v>167</v>
      </c>
      <c r="AU480" s="226" t="s">
        <v>174</v>
      </c>
      <c r="AV480" s="11" t="s">
        <v>80</v>
      </c>
      <c r="AW480" s="11" t="s">
        <v>31</v>
      </c>
      <c r="AX480" s="11" t="s">
        <v>78</v>
      </c>
      <c r="AY480" s="226" t="s">
        <v>158</v>
      </c>
    </row>
    <row r="481" s="1" customFormat="1" ht="16.5" customHeight="1">
      <c r="B481" s="36"/>
      <c r="C481" s="203" t="s">
        <v>1080</v>
      </c>
      <c r="D481" s="203" t="s">
        <v>160</v>
      </c>
      <c r="E481" s="204" t="s">
        <v>1081</v>
      </c>
      <c r="F481" s="205" t="s">
        <v>1082</v>
      </c>
      <c r="G481" s="206" t="s">
        <v>163</v>
      </c>
      <c r="H481" s="207">
        <v>2.1000000000000001</v>
      </c>
      <c r="I481" s="208"/>
      <c r="J481" s="209">
        <f>ROUND(I481*H481,2)</f>
        <v>0</v>
      </c>
      <c r="K481" s="205" t="s">
        <v>19</v>
      </c>
      <c r="L481" s="41"/>
      <c r="M481" s="210" t="s">
        <v>19</v>
      </c>
      <c r="N481" s="211" t="s">
        <v>41</v>
      </c>
      <c r="O481" s="77"/>
      <c r="P481" s="212">
        <f>O481*H481</f>
        <v>0</v>
      </c>
      <c r="Q481" s="212">
        <v>0</v>
      </c>
      <c r="R481" s="212">
        <f>Q481*H481</f>
        <v>0</v>
      </c>
      <c r="S481" s="212">
        <v>0</v>
      </c>
      <c r="T481" s="213">
        <f>S481*H481</f>
        <v>0</v>
      </c>
      <c r="AR481" s="15" t="s">
        <v>165</v>
      </c>
      <c r="AT481" s="15" t="s">
        <v>160</v>
      </c>
      <c r="AU481" s="15" t="s">
        <v>174</v>
      </c>
      <c r="AY481" s="15" t="s">
        <v>158</v>
      </c>
      <c r="BE481" s="214">
        <f>IF(N481="základní",J481,0)</f>
        <v>0</v>
      </c>
      <c r="BF481" s="214">
        <f>IF(N481="snížená",J481,0)</f>
        <v>0</v>
      </c>
      <c r="BG481" s="214">
        <f>IF(N481="zákl. přenesená",J481,0)</f>
        <v>0</v>
      </c>
      <c r="BH481" s="214">
        <f>IF(N481="sníž. přenesená",J481,0)</f>
        <v>0</v>
      </c>
      <c r="BI481" s="214">
        <f>IF(N481="nulová",J481,0)</f>
        <v>0</v>
      </c>
      <c r="BJ481" s="15" t="s">
        <v>78</v>
      </c>
      <c r="BK481" s="214">
        <f>ROUND(I481*H481,2)</f>
        <v>0</v>
      </c>
      <c r="BL481" s="15" t="s">
        <v>165</v>
      </c>
      <c r="BM481" s="15" t="s">
        <v>1083</v>
      </c>
    </row>
    <row r="482" s="11" customFormat="1">
      <c r="B482" s="215"/>
      <c r="C482" s="216"/>
      <c r="D482" s="217" t="s">
        <v>167</v>
      </c>
      <c r="E482" s="218" t="s">
        <v>19</v>
      </c>
      <c r="F482" s="219" t="s">
        <v>1084</v>
      </c>
      <c r="G482" s="216"/>
      <c r="H482" s="220">
        <v>1.2</v>
      </c>
      <c r="I482" s="221"/>
      <c r="J482" s="216"/>
      <c r="K482" s="216"/>
      <c r="L482" s="222"/>
      <c r="M482" s="223"/>
      <c r="N482" s="224"/>
      <c r="O482" s="224"/>
      <c r="P482" s="224"/>
      <c r="Q482" s="224"/>
      <c r="R482" s="224"/>
      <c r="S482" s="224"/>
      <c r="T482" s="225"/>
      <c r="AT482" s="226" t="s">
        <v>167</v>
      </c>
      <c r="AU482" s="226" t="s">
        <v>174</v>
      </c>
      <c r="AV482" s="11" t="s">
        <v>80</v>
      </c>
      <c r="AW482" s="11" t="s">
        <v>31</v>
      </c>
      <c r="AX482" s="11" t="s">
        <v>70</v>
      </c>
      <c r="AY482" s="226" t="s">
        <v>158</v>
      </c>
    </row>
    <row r="483" s="11" customFormat="1">
      <c r="B483" s="215"/>
      <c r="C483" s="216"/>
      <c r="D483" s="217" t="s">
        <v>167</v>
      </c>
      <c r="E483" s="218" t="s">
        <v>19</v>
      </c>
      <c r="F483" s="219" t="s">
        <v>1085</v>
      </c>
      <c r="G483" s="216"/>
      <c r="H483" s="220">
        <v>0.90000000000000002</v>
      </c>
      <c r="I483" s="221"/>
      <c r="J483" s="216"/>
      <c r="K483" s="216"/>
      <c r="L483" s="222"/>
      <c r="M483" s="223"/>
      <c r="N483" s="224"/>
      <c r="O483" s="224"/>
      <c r="P483" s="224"/>
      <c r="Q483" s="224"/>
      <c r="R483" s="224"/>
      <c r="S483" s="224"/>
      <c r="T483" s="225"/>
      <c r="AT483" s="226" t="s">
        <v>167</v>
      </c>
      <c r="AU483" s="226" t="s">
        <v>174</v>
      </c>
      <c r="AV483" s="11" t="s">
        <v>80</v>
      </c>
      <c r="AW483" s="11" t="s">
        <v>31</v>
      </c>
      <c r="AX483" s="11" t="s">
        <v>70</v>
      </c>
      <c r="AY483" s="226" t="s">
        <v>158</v>
      </c>
    </row>
    <row r="484" s="12" customFormat="1">
      <c r="B484" s="239"/>
      <c r="C484" s="240"/>
      <c r="D484" s="217" t="s">
        <v>167</v>
      </c>
      <c r="E484" s="241" t="s">
        <v>19</v>
      </c>
      <c r="F484" s="242" t="s">
        <v>426</v>
      </c>
      <c r="G484" s="240"/>
      <c r="H484" s="243">
        <v>2.1000000000000001</v>
      </c>
      <c r="I484" s="244"/>
      <c r="J484" s="240"/>
      <c r="K484" s="240"/>
      <c r="L484" s="245"/>
      <c r="M484" s="246"/>
      <c r="N484" s="247"/>
      <c r="O484" s="247"/>
      <c r="P484" s="247"/>
      <c r="Q484" s="247"/>
      <c r="R484" s="247"/>
      <c r="S484" s="247"/>
      <c r="T484" s="248"/>
      <c r="AT484" s="249" t="s">
        <v>167</v>
      </c>
      <c r="AU484" s="249" t="s">
        <v>174</v>
      </c>
      <c r="AV484" s="12" t="s">
        <v>165</v>
      </c>
      <c r="AW484" s="12" t="s">
        <v>31</v>
      </c>
      <c r="AX484" s="12" t="s">
        <v>78</v>
      </c>
      <c r="AY484" s="249" t="s">
        <v>158</v>
      </c>
    </row>
    <row r="485" s="1" customFormat="1" ht="16.5" customHeight="1">
      <c r="B485" s="36"/>
      <c r="C485" s="203" t="s">
        <v>1086</v>
      </c>
      <c r="D485" s="203" t="s">
        <v>160</v>
      </c>
      <c r="E485" s="204" t="s">
        <v>1087</v>
      </c>
      <c r="F485" s="205" t="s">
        <v>1088</v>
      </c>
      <c r="G485" s="206" t="s">
        <v>171</v>
      </c>
      <c r="H485" s="207">
        <v>0.5</v>
      </c>
      <c r="I485" s="208"/>
      <c r="J485" s="209">
        <f>ROUND(I485*H485,2)</f>
        <v>0</v>
      </c>
      <c r="K485" s="205" t="s">
        <v>19</v>
      </c>
      <c r="L485" s="41"/>
      <c r="M485" s="210" t="s">
        <v>19</v>
      </c>
      <c r="N485" s="211" t="s">
        <v>41</v>
      </c>
      <c r="O485" s="77"/>
      <c r="P485" s="212">
        <f>O485*H485</f>
        <v>0</v>
      </c>
      <c r="Q485" s="212">
        <v>0</v>
      </c>
      <c r="R485" s="212">
        <f>Q485*H485</f>
        <v>0</v>
      </c>
      <c r="S485" s="212">
        <v>0</v>
      </c>
      <c r="T485" s="213">
        <f>S485*H485</f>
        <v>0</v>
      </c>
      <c r="AR485" s="15" t="s">
        <v>165</v>
      </c>
      <c r="AT485" s="15" t="s">
        <v>160</v>
      </c>
      <c r="AU485" s="15" t="s">
        <v>174</v>
      </c>
      <c r="AY485" s="15" t="s">
        <v>158</v>
      </c>
      <c r="BE485" s="214">
        <f>IF(N485="základní",J485,0)</f>
        <v>0</v>
      </c>
      <c r="BF485" s="214">
        <f>IF(N485="snížená",J485,0)</f>
        <v>0</v>
      </c>
      <c r="BG485" s="214">
        <f>IF(N485="zákl. přenesená",J485,0)</f>
        <v>0</v>
      </c>
      <c r="BH485" s="214">
        <f>IF(N485="sníž. přenesená",J485,0)</f>
        <v>0</v>
      </c>
      <c r="BI485" s="214">
        <f>IF(N485="nulová",J485,0)</f>
        <v>0</v>
      </c>
      <c r="BJ485" s="15" t="s">
        <v>78</v>
      </c>
      <c r="BK485" s="214">
        <f>ROUND(I485*H485,2)</f>
        <v>0</v>
      </c>
      <c r="BL485" s="15" t="s">
        <v>165</v>
      </c>
      <c r="BM485" s="15" t="s">
        <v>1089</v>
      </c>
    </row>
    <row r="486" s="1" customFormat="1" ht="16.5" customHeight="1">
      <c r="B486" s="36"/>
      <c r="C486" s="203" t="s">
        <v>1090</v>
      </c>
      <c r="D486" s="203" t="s">
        <v>160</v>
      </c>
      <c r="E486" s="204" t="s">
        <v>1091</v>
      </c>
      <c r="F486" s="205" t="s">
        <v>1092</v>
      </c>
      <c r="G486" s="206" t="s">
        <v>171</v>
      </c>
      <c r="H486" s="207">
        <v>2.5</v>
      </c>
      <c r="I486" s="208"/>
      <c r="J486" s="209">
        <f>ROUND(I486*H486,2)</f>
        <v>0</v>
      </c>
      <c r="K486" s="205" t="s">
        <v>19</v>
      </c>
      <c r="L486" s="41"/>
      <c r="M486" s="210" t="s">
        <v>19</v>
      </c>
      <c r="N486" s="211" t="s">
        <v>41</v>
      </c>
      <c r="O486" s="77"/>
      <c r="P486" s="212">
        <f>O486*H486</f>
        <v>0</v>
      </c>
      <c r="Q486" s="212">
        <v>0</v>
      </c>
      <c r="R486" s="212">
        <f>Q486*H486</f>
        <v>0</v>
      </c>
      <c r="S486" s="212">
        <v>0</v>
      </c>
      <c r="T486" s="213">
        <f>S486*H486</f>
        <v>0</v>
      </c>
      <c r="AR486" s="15" t="s">
        <v>165</v>
      </c>
      <c r="AT486" s="15" t="s">
        <v>160</v>
      </c>
      <c r="AU486" s="15" t="s">
        <v>174</v>
      </c>
      <c r="AY486" s="15" t="s">
        <v>158</v>
      </c>
      <c r="BE486" s="214">
        <f>IF(N486="základní",J486,0)</f>
        <v>0</v>
      </c>
      <c r="BF486" s="214">
        <f>IF(N486="snížená",J486,0)</f>
        <v>0</v>
      </c>
      <c r="BG486" s="214">
        <f>IF(N486="zákl. přenesená",J486,0)</f>
        <v>0</v>
      </c>
      <c r="BH486" s="214">
        <f>IF(N486="sníž. přenesená",J486,0)</f>
        <v>0</v>
      </c>
      <c r="BI486" s="214">
        <f>IF(N486="nulová",J486,0)</f>
        <v>0</v>
      </c>
      <c r="BJ486" s="15" t="s">
        <v>78</v>
      </c>
      <c r="BK486" s="214">
        <f>ROUND(I486*H486,2)</f>
        <v>0</v>
      </c>
      <c r="BL486" s="15" t="s">
        <v>165</v>
      </c>
      <c r="BM486" s="15" t="s">
        <v>1093</v>
      </c>
    </row>
    <row r="487" s="11" customFormat="1">
      <c r="B487" s="215"/>
      <c r="C487" s="216"/>
      <c r="D487" s="217" t="s">
        <v>167</v>
      </c>
      <c r="E487" s="218" t="s">
        <v>19</v>
      </c>
      <c r="F487" s="219" t="s">
        <v>1094</v>
      </c>
      <c r="G487" s="216"/>
      <c r="H487" s="220">
        <v>2.5</v>
      </c>
      <c r="I487" s="221"/>
      <c r="J487" s="216"/>
      <c r="K487" s="216"/>
      <c r="L487" s="222"/>
      <c r="M487" s="223"/>
      <c r="N487" s="224"/>
      <c r="O487" s="224"/>
      <c r="P487" s="224"/>
      <c r="Q487" s="224"/>
      <c r="R487" s="224"/>
      <c r="S487" s="224"/>
      <c r="T487" s="225"/>
      <c r="AT487" s="226" t="s">
        <v>167</v>
      </c>
      <c r="AU487" s="226" t="s">
        <v>174</v>
      </c>
      <c r="AV487" s="11" t="s">
        <v>80</v>
      </c>
      <c r="AW487" s="11" t="s">
        <v>31</v>
      </c>
      <c r="AX487" s="11" t="s">
        <v>78</v>
      </c>
      <c r="AY487" s="226" t="s">
        <v>158</v>
      </c>
    </row>
    <row r="488" s="1" customFormat="1" ht="16.5" customHeight="1">
      <c r="B488" s="36"/>
      <c r="C488" s="203" t="s">
        <v>1095</v>
      </c>
      <c r="D488" s="203" t="s">
        <v>160</v>
      </c>
      <c r="E488" s="204" t="s">
        <v>1096</v>
      </c>
      <c r="F488" s="205" t="s">
        <v>1097</v>
      </c>
      <c r="G488" s="206" t="s">
        <v>302</v>
      </c>
      <c r="H488" s="207">
        <v>1</v>
      </c>
      <c r="I488" s="208"/>
      <c r="J488" s="209">
        <f>ROUND(I488*H488,2)</f>
        <v>0</v>
      </c>
      <c r="K488" s="205" t="s">
        <v>19</v>
      </c>
      <c r="L488" s="41"/>
      <c r="M488" s="210" t="s">
        <v>19</v>
      </c>
      <c r="N488" s="211" t="s">
        <v>41</v>
      </c>
      <c r="O488" s="77"/>
      <c r="P488" s="212">
        <f>O488*H488</f>
        <v>0</v>
      </c>
      <c r="Q488" s="212">
        <v>0</v>
      </c>
      <c r="R488" s="212">
        <f>Q488*H488</f>
        <v>0</v>
      </c>
      <c r="S488" s="212">
        <v>0</v>
      </c>
      <c r="T488" s="213">
        <f>S488*H488</f>
        <v>0</v>
      </c>
      <c r="AR488" s="15" t="s">
        <v>165</v>
      </c>
      <c r="AT488" s="15" t="s">
        <v>160</v>
      </c>
      <c r="AU488" s="15" t="s">
        <v>174</v>
      </c>
      <c r="AY488" s="15" t="s">
        <v>158</v>
      </c>
      <c r="BE488" s="214">
        <f>IF(N488="základní",J488,0)</f>
        <v>0</v>
      </c>
      <c r="BF488" s="214">
        <f>IF(N488="snížená",J488,0)</f>
        <v>0</v>
      </c>
      <c r="BG488" s="214">
        <f>IF(N488="zákl. přenesená",J488,0)</f>
        <v>0</v>
      </c>
      <c r="BH488" s="214">
        <f>IF(N488="sníž. přenesená",J488,0)</f>
        <v>0</v>
      </c>
      <c r="BI488" s="214">
        <f>IF(N488="nulová",J488,0)</f>
        <v>0</v>
      </c>
      <c r="BJ488" s="15" t="s">
        <v>78</v>
      </c>
      <c r="BK488" s="214">
        <f>ROUND(I488*H488,2)</f>
        <v>0</v>
      </c>
      <c r="BL488" s="15" t="s">
        <v>165</v>
      </c>
      <c r="BM488" s="15" t="s">
        <v>1098</v>
      </c>
    </row>
    <row r="489" s="1" customFormat="1" ht="16.5" customHeight="1">
      <c r="B489" s="36"/>
      <c r="C489" s="203" t="s">
        <v>1099</v>
      </c>
      <c r="D489" s="203" t="s">
        <v>160</v>
      </c>
      <c r="E489" s="204" t="s">
        <v>1100</v>
      </c>
      <c r="F489" s="205" t="s">
        <v>1101</v>
      </c>
      <c r="G489" s="206" t="s">
        <v>171</v>
      </c>
      <c r="H489" s="207">
        <v>25</v>
      </c>
      <c r="I489" s="208"/>
      <c r="J489" s="209">
        <f>ROUND(I489*H489,2)</f>
        <v>0</v>
      </c>
      <c r="K489" s="205" t="s">
        <v>19</v>
      </c>
      <c r="L489" s="41"/>
      <c r="M489" s="210" t="s">
        <v>19</v>
      </c>
      <c r="N489" s="211" t="s">
        <v>41</v>
      </c>
      <c r="O489" s="77"/>
      <c r="P489" s="212">
        <f>O489*H489</f>
        <v>0</v>
      </c>
      <c r="Q489" s="212">
        <v>0</v>
      </c>
      <c r="R489" s="212">
        <f>Q489*H489</f>
        <v>0</v>
      </c>
      <c r="S489" s="212">
        <v>0</v>
      </c>
      <c r="T489" s="213">
        <f>S489*H489</f>
        <v>0</v>
      </c>
      <c r="AR489" s="15" t="s">
        <v>165</v>
      </c>
      <c r="AT489" s="15" t="s">
        <v>160</v>
      </c>
      <c r="AU489" s="15" t="s">
        <v>174</v>
      </c>
      <c r="AY489" s="15" t="s">
        <v>158</v>
      </c>
      <c r="BE489" s="214">
        <f>IF(N489="základní",J489,0)</f>
        <v>0</v>
      </c>
      <c r="BF489" s="214">
        <f>IF(N489="snížená",J489,0)</f>
        <v>0</v>
      </c>
      <c r="BG489" s="214">
        <f>IF(N489="zákl. přenesená",J489,0)</f>
        <v>0</v>
      </c>
      <c r="BH489" s="214">
        <f>IF(N489="sníž. přenesená",J489,0)</f>
        <v>0</v>
      </c>
      <c r="BI489" s="214">
        <f>IF(N489="nulová",J489,0)</f>
        <v>0</v>
      </c>
      <c r="BJ489" s="15" t="s">
        <v>78</v>
      </c>
      <c r="BK489" s="214">
        <f>ROUND(I489*H489,2)</f>
        <v>0</v>
      </c>
      <c r="BL489" s="15" t="s">
        <v>165</v>
      </c>
      <c r="BM489" s="15" t="s">
        <v>1102</v>
      </c>
    </row>
    <row r="490" s="11" customFormat="1">
      <c r="B490" s="215"/>
      <c r="C490" s="216"/>
      <c r="D490" s="217" t="s">
        <v>167</v>
      </c>
      <c r="E490" s="218" t="s">
        <v>19</v>
      </c>
      <c r="F490" s="219" t="s">
        <v>1103</v>
      </c>
      <c r="G490" s="216"/>
      <c r="H490" s="220">
        <v>25</v>
      </c>
      <c r="I490" s="221"/>
      <c r="J490" s="216"/>
      <c r="K490" s="216"/>
      <c r="L490" s="222"/>
      <c r="M490" s="223"/>
      <c r="N490" s="224"/>
      <c r="O490" s="224"/>
      <c r="P490" s="224"/>
      <c r="Q490" s="224"/>
      <c r="R490" s="224"/>
      <c r="S490" s="224"/>
      <c r="T490" s="225"/>
      <c r="AT490" s="226" t="s">
        <v>167</v>
      </c>
      <c r="AU490" s="226" t="s">
        <v>174</v>
      </c>
      <c r="AV490" s="11" t="s">
        <v>80</v>
      </c>
      <c r="AW490" s="11" t="s">
        <v>31</v>
      </c>
      <c r="AX490" s="11" t="s">
        <v>78</v>
      </c>
      <c r="AY490" s="226" t="s">
        <v>158</v>
      </c>
    </row>
    <row r="491" s="1" customFormat="1" ht="16.5" customHeight="1">
      <c r="B491" s="36"/>
      <c r="C491" s="203" t="s">
        <v>1104</v>
      </c>
      <c r="D491" s="203" t="s">
        <v>160</v>
      </c>
      <c r="E491" s="204" t="s">
        <v>1105</v>
      </c>
      <c r="F491" s="205" t="s">
        <v>1106</v>
      </c>
      <c r="G491" s="206" t="s">
        <v>240</v>
      </c>
      <c r="H491" s="207">
        <v>68.099999999999994</v>
      </c>
      <c r="I491" s="208"/>
      <c r="J491" s="209">
        <f>ROUND(I491*H491,2)</f>
        <v>0</v>
      </c>
      <c r="K491" s="205" t="s">
        <v>19</v>
      </c>
      <c r="L491" s="41"/>
      <c r="M491" s="210" t="s">
        <v>19</v>
      </c>
      <c r="N491" s="211" t="s">
        <v>41</v>
      </c>
      <c r="O491" s="77"/>
      <c r="P491" s="212">
        <f>O491*H491</f>
        <v>0</v>
      </c>
      <c r="Q491" s="212">
        <v>0</v>
      </c>
      <c r="R491" s="212">
        <f>Q491*H491</f>
        <v>0</v>
      </c>
      <c r="S491" s="212">
        <v>0</v>
      </c>
      <c r="T491" s="213">
        <f>S491*H491</f>
        <v>0</v>
      </c>
      <c r="AR491" s="15" t="s">
        <v>165</v>
      </c>
      <c r="AT491" s="15" t="s">
        <v>160</v>
      </c>
      <c r="AU491" s="15" t="s">
        <v>174</v>
      </c>
      <c r="AY491" s="15" t="s">
        <v>158</v>
      </c>
      <c r="BE491" s="214">
        <f>IF(N491="základní",J491,0)</f>
        <v>0</v>
      </c>
      <c r="BF491" s="214">
        <f>IF(N491="snížená",J491,0)</f>
        <v>0</v>
      </c>
      <c r="BG491" s="214">
        <f>IF(N491="zákl. přenesená",J491,0)</f>
        <v>0</v>
      </c>
      <c r="BH491" s="214">
        <f>IF(N491="sníž. přenesená",J491,0)</f>
        <v>0</v>
      </c>
      <c r="BI491" s="214">
        <f>IF(N491="nulová",J491,0)</f>
        <v>0</v>
      </c>
      <c r="BJ491" s="15" t="s">
        <v>78</v>
      </c>
      <c r="BK491" s="214">
        <f>ROUND(I491*H491,2)</f>
        <v>0</v>
      </c>
      <c r="BL491" s="15" t="s">
        <v>165</v>
      </c>
      <c r="BM491" s="15" t="s">
        <v>1107</v>
      </c>
    </row>
    <row r="492" s="11" customFormat="1">
      <c r="B492" s="215"/>
      <c r="C492" s="216"/>
      <c r="D492" s="217" t="s">
        <v>167</v>
      </c>
      <c r="E492" s="218" t="s">
        <v>19</v>
      </c>
      <c r="F492" s="219" t="s">
        <v>1108</v>
      </c>
      <c r="G492" s="216"/>
      <c r="H492" s="220">
        <v>68.099999999999994</v>
      </c>
      <c r="I492" s="221"/>
      <c r="J492" s="216"/>
      <c r="K492" s="216"/>
      <c r="L492" s="222"/>
      <c r="M492" s="223"/>
      <c r="N492" s="224"/>
      <c r="O492" s="224"/>
      <c r="P492" s="224"/>
      <c r="Q492" s="224"/>
      <c r="R492" s="224"/>
      <c r="S492" s="224"/>
      <c r="T492" s="225"/>
      <c r="AT492" s="226" t="s">
        <v>167</v>
      </c>
      <c r="AU492" s="226" t="s">
        <v>174</v>
      </c>
      <c r="AV492" s="11" t="s">
        <v>80</v>
      </c>
      <c r="AW492" s="11" t="s">
        <v>31</v>
      </c>
      <c r="AX492" s="11" t="s">
        <v>78</v>
      </c>
      <c r="AY492" s="226" t="s">
        <v>158</v>
      </c>
    </row>
    <row r="493" s="1" customFormat="1" ht="16.5" customHeight="1">
      <c r="B493" s="36"/>
      <c r="C493" s="203" t="s">
        <v>1109</v>
      </c>
      <c r="D493" s="203" t="s">
        <v>160</v>
      </c>
      <c r="E493" s="204" t="s">
        <v>1110</v>
      </c>
      <c r="F493" s="205" t="s">
        <v>1111</v>
      </c>
      <c r="G493" s="206" t="s">
        <v>240</v>
      </c>
      <c r="H493" s="207">
        <v>11</v>
      </c>
      <c r="I493" s="208"/>
      <c r="J493" s="209">
        <f>ROUND(I493*H493,2)</f>
        <v>0</v>
      </c>
      <c r="K493" s="205" t="s">
        <v>19</v>
      </c>
      <c r="L493" s="41"/>
      <c r="M493" s="210" t="s">
        <v>19</v>
      </c>
      <c r="N493" s="211" t="s">
        <v>41</v>
      </c>
      <c r="O493" s="77"/>
      <c r="P493" s="212">
        <f>O493*H493</f>
        <v>0</v>
      </c>
      <c r="Q493" s="212">
        <v>0</v>
      </c>
      <c r="R493" s="212">
        <f>Q493*H493</f>
        <v>0</v>
      </c>
      <c r="S493" s="212">
        <v>0</v>
      </c>
      <c r="T493" s="213">
        <f>S493*H493</f>
        <v>0</v>
      </c>
      <c r="AR493" s="15" t="s">
        <v>165</v>
      </c>
      <c r="AT493" s="15" t="s">
        <v>160</v>
      </c>
      <c r="AU493" s="15" t="s">
        <v>174</v>
      </c>
      <c r="AY493" s="15" t="s">
        <v>158</v>
      </c>
      <c r="BE493" s="214">
        <f>IF(N493="základní",J493,0)</f>
        <v>0</v>
      </c>
      <c r="BF493" s="214">
        <f>IF(N493="snížená",J493,0)</f>
        <v>0</v>
      </c>
      <c r="BG493" s="214">
        <f>IF(N493="zákl. přenesená",J493,0)</f>
        <v>0</v>
      </c>
      <c r="BH493" s="214">
        <f>IF(N493="sníž. přenesená",J493,0)</f>
        <v>0</v>
      </c>
      <c r="BI493" s="214">
        <f>IF(N493="nulová",J493,0)</f>
        <v>0</v>
      </c>
      <c r="BJ493" s="15" t="s">
        <v>78</v>
      </c>
      <c r="BK493" s="214">
        <f>ROUND(I493*H493,2)</f>
        <v>0</v>
      </c>
      <c r="BL493" s="15" t="s">
        <v>165</v>
      </c>
      <c r="BM493" s="15" t="s">
        <v>1112</v>
      </c>
    </row>
    <row r="494" s="1" customFormat="1" ht="16.5" customHeight="1">
      <c r="B494" s="36"/>
      <c r="C494" s="203" t="s">
        <v>1113</v>
      </c>
      <c r="D494" s="203" t="s">
        <v>160</v>
      </c>
      <c r="E494" s="204" t="s">
        <v>1114</v>
      </c>
      <c r="F494" s="205" t="s">
        <v>1115</v>
      </c>
      <c r="G494" s="206" t="s">
        <v>240</v>
      </c>
      <c r="H494" s="207">
        <v>8.4000000000000004</v>
      </c>
      <c r="I494" s="208"/>
      <c r="J494" s="209">
        <f>ROUND(I494*H494,2)</f>
        <v>0</v>
      </c>
      <c r="K494" s="205" t="s">
        <v>19</v>
      </c>
      <c r="L494" s="41"/>
      <c r="M494" s="210" t="s">
        <v>19</v>
      </c>
      <c r="N494" s="211" t="s">
        <v>41</v>
      </c>
      <c r="O494" s="77"/>
      <c r="P494" s="212">
        <f>O494*H494</f>
        <v>0</v>
      </c>
      <c r="Q494" s="212">
        <v>0</v>
      </c>
      <c r="R494" s="212">
        <f>Q494*H494</f>
        <v>0</v>
      </c>
      <c r="S494" s="212">
        <v>0</v>
      </c>
      <c r="T494" s="213">
        <f>S494*H494</f>
        <v>0</v>
      </c>
      <c r="AR494" s="15" t="s">
        <v>165</v>
      </c>
      <c r="AT494" s="15" t="s">
        <v>160</v>
      </c>
      <c r="AU494" s="15" t="s">
        <v>174</v>
      </c>
      <c r="AY494" s="15" t="s">
        <v>158</v>
      </c>
      <c r="BE494" s="214">
        <f>IF(N494="základní",J494,0)</f>
        <v>0</v>
      </c>
      <c r="BF494" s="214">
        <f>IF(N494="snížená",J494,0)</f>
        <v>0</v>
      </c>
      <c r="BG494" s="214">
        <f>IF(N494="zákl. přenesená",J494,0)</f>
        <v>0</v>
      </c>
      <c r="BH494" s="214">
        <f>IF(N494="sníž. přenesená",J494,0)</f>
        <v>0</v>
      </c>
      <c r="BI494" s="214">
        <f>IF(N494="nulová",J494,0)</f>
        <v>0</v>
      </c>
      <c r="BJ494" s="15" t="s">
        <v>78</v>
      </c>
      <c r="BK494" s="214">
        <f>ROUND(I494*H494,2)</f>
        <v>0</v>
      </c>
      <c r="BL494" s="15" t="s">
        <v>165</v>
      </c>
      <c r="BM494" s="15" t="s">
        <v>1116</v>
      </c>
    </row>
    <row r="495" s="1" customFormat="1" ht="16.5" customHeight="1">
      <c r="B495" s="36"/>
      <c r="C495" s="203" t="s">
        <v>1117</v>
      </c>
      <c r="D495" s="203" t="s">
        <v>160</v>
      </c>
      <c r="E495" s="204" t="s">
        <v>1118</v>
      </c>
      <c r="F495" s="205" t="s">
        <v>1119</v>
      </c>
      <c r="G495" s="206" t="s">
        <v>240</v>
      </c>
      <c r="H495" s="207">
        <v>5.7999999999999998</v>
      </c>
      <c r="I495" s="208"/>
      <c r="J495" s="209">
        <f>ROUND(I495*H495,2)</f>
        <v>0</v>
      </c>
      <c r="K495" s="205" t="s">
        <v>19</v>
      </c>
      <c r="L495" s="41"/>
      <c r="M495" s="210" t="s">
        <v>19</v>
      </c>
      <c r="N495" s="211" t="s">
        <v>41</v>
      </c>
      <c r="O495" s="77"/>
      <c r="P495" s="212">
        <f>O495*H495</f>
        <v>0</v>
      </c>
      <c r="Q495" s="212">
        <v>0</v>
      </c>
      <c r="R495" s="212">
        <f>Q495*H495</f>
        <v>0</v>
      </c>
      <c r="S495" s="212">
        <v>0</v>
      </c>
      <c r="T495" s="213">
        <f>S495*H495</f>
        <v>0</v>
      </c>
      <c r="AR495" s="15" t="s">
        <v>165</v>
      </c>
      <c r="AT495" s="15" t="s">
        <v>160</v>
      </c>
      <c r="AU495" s="15" t="s">
        <v>174</v>
      </c>
      <c r="AY495" s="15" t="s">
        <v>158</v>
      </c>
      <c r="BE495" s="214">
        <f>IF(N495="základní",J495,0)</f>
        <v>0</v>
      </c>
      <c r="BF495" s="214">
        <f>IF(N495="snížená",J495,0)</f>
        <v>0</v>
      </c>
      <c r="BG495" s="214">
        <f>IF(N495="zákl. přenesená",J495,0)</f>
        <v>0</v>
      </c>
      <c r="BH495" s="214">
        <f>IF(N495="sníž. přenesená",J495,0)</f>
        <v>0</v>
      </c>
      <c r="BI495" s="214">
        <f>IF(N495="nulová",J495,0)</f>
        <v>0</v>
      </c>
      <c r="BJ495" s="15" t="s">
        <v>78</v>
      </c>
      <c r="BK495" s="214">
        <f>ROUND(I495*H495,2)</f>
        <v>0</v>
      </c>
      <c r="BL495" s="15" t="s">
        <v>165</v>
      </c>
      <c r="BM495" s="15" t="s">
        <v>1120</v>
      </c>
    </row>
    <row r="496" s="11" customFormat="1">
      <c r="B496" s="215"/>
      <c r="C496" s="216"/>
      <c r="D496" s="217" t="s">
        <v>167</v>
      </c>
      <c r="E496" s="218" t="s">
        <v>19</v>
      </c>
      <c r="F496" s="219" t="s">
        <v>1121</v>
      </c>
      <c r="G496" s="216"/>
      <c r="H496" s="220">
        <v>5.7999999999999998</v>
      </c>
      <c r="I496" s="221"/>
      <c r="J496" s="216"/>
      <c r="K496" s="216"/>
      <c r="L496" s="222"/>
      <c r="M496" s="223"/>
      <c r="N496" s="224"/>
      <c r="O496" s="224"/>
      <c r="P496" s="224"/>
      <c r="Q496" s="224"/>
      <c r="R496" s="224"/>
      <c r="S496" s="224"/>
      <c r="T496" s="225"/>
      <c r="AT496" s="226" t="s">
        <v>167</v>
      </c>
      <c r="AU496" s="226" t="s">
        <v>174</v>
      </c>
      <c r="AV496" s="11" t="s">
        <v>80</v>
      </c>
      <c r="AW496" s="11" t="s">
        <v>31</v>
      </c>
      <c r="AX496" s="11" t="s">
        <v>78</v>
      </c>
      <c r="AY496" s="226" t="s">
        <v>158</v>
      </c>
    </row>
    <row r="497" s="1" customFormat="1" ht="16.5" customHeight="1">
      <c r="B497" s="36"/>
      <c r="C497" s="203" t="s">
        <v>1122</v>
      </c>
      <c r="D497" s="203" t="s">
        <v>160</v>
      </c>
      <c r="E497" s="204" t="s">
        <v>1123</v>
      </c>
      <c r="F497" s="205" t="s">
        <v>1124</v>
      </c>
      <c r="G497" s="206" t="s">
        <v>240</v>
      </c>
      <c r="H497" s="207">
        <v>8.1999999999999993</v>
      </c>
      <c r="I497" s="208"/>
      <c r="J497" s="209">
        <f>ROUND(I497*H497,2)</f>
        <v>0</v>
      </c>
      <c r="K497" s="205" t="s">
        <v>19</v>
      </c>
      <c r="L497" s="41"/>
      <c r="M497" s="210" t="s">
        <v>19</v>
      </c>
      <c r="N497" s="211" t="s">
        <v>41</v>
      </c>
      <c r="O497" s="77"/>
      <c r="P497" s="212">
        <f>O497*H497</f>
        <v>0</v>
      </c>
      <c r="Q497" s="212">
        <v>0</v>
      </c>
      <c r="R497" s="212">
        <f>Q497*H497</f>
        <v>0</v>
      </c>
      <c r="S497" s="212">
        <v>0</v>
      </c>
      <c r="T497" s="213">
        <f>S497*H497</f>
        <v>0</v>
      </c>
      <c r="AR497" s="15" t="s">
        <v>165</v>
      </c>
      <c r="AT497" s="15" t="s">
        <v>160</v>
      </c>
      <c r="AU497" s="15" t="s">
        <v>174</v>
      </c>
      <c r="AY497" s="15" t="s">
        <v>158</v>
      </c>
      <c r="BE497" s="214">
        <f>IF(N497="základní",J497,0)</f>
        <v>0</v>
      </c>
      <c r="BF497" s="214">
        <f>IF(N497="snížená",J497,0)</f>
        <v>0</v>
      </c>
      <c r="BG497" s="214">
        <f>IF(N497="zákl. přenesená",J497,0)</f>
        <v>0</v>
      </c>
      <c r="BH497" s="214">
        <f>IF(N497="sníž. přenesená",J497,0)</f>
        <v>0</v>
      </c>
      <c r="BI497" s="214">
        <f>IF(N497="nulová",J497,0)</f>
        <v>0</v>
      </c>
      <c r="BJ497" s="15" t="s">
        <v>78</v>
      </c>
      <c r="BK497" s="214">
        <f>ROUND(I497*H497,2)</f>
        <v>0</v>
      </c>
      <c r="BL497" s="15" t="s">
        <v>165</v>
      </c>
      <c r="BM497" s="15" t="s">
        <v>1125</v>
      </c>
    </row>
    <row r="498" s="11" customFormat="1">
      <c r="B498" s="215"/>
      <c r="C498" s="216"/>
      <c r="D498" s="217" t="s">
        <v>167</v>
      </c>
      <c r="E498" s="218" t="s">
        <v>19</v>
      </c>
      <c r="F498" s="219" t="s">
        <v>1126</v>
      </c>
      <c r="G498" s="216"/>
      <c r="H498" s="220">
        <v>8.1999999999999993</v>
      </c>
      <c r="I498" s="221"/>
      <c r="J498" s="216"/>
      <c r="K498" s="216"/>
      <c r="L498" s="222"/>
      <c r="M498" s="223"/>
      <c r="N498" s="224"/>
      <c r="O498" s="224"/>
      <c r="P498" s="224"/>
      <c r="Q498" s="224"/>
      <c r="R498" s="224"/>
      <c r="S498" s="224"/>
      <c r="T498" s="225"/>
      <c r="AT498" s="226" t="s">
        <v>167</v>
      </c>
      <c r="AU498" s="226" t="s">
        <v>174</v>
      </c>
      <c r="AV498" s="11" t="s">
        <v>80</v>
      </c>
      <c r="AW498" s="11" t="s">
        <v>31</v>
      </c>
      <c r="AX498" s="11" t="s">
        <v>78</v>
      </c>
      <c r="AY498" s="226" t="s">
        <v>158</v>
      </c>
    </row>
    <row r="499" s="1" customFormat="1" ht="16.5" customHeight="1">
      <c r="B499" s="36"/>
      <c r="C499" s="203" t="s">
        <v>1127</v>
      </c>
      <c r="D499" s="203" t="s">
        <v>160</v>
      </c>
      <c r="E499" s="204" t="s">
        <v>1128</v>
      </c>
      <c r="F499" s="205" t="s">
        <v>1129</v>
      </c>
      <c r="G499" s="206" t="s">
        <v>240</v>
      </c>
      <c r="H499" s="207">
        <v>3.3500000000000001</v>
      </c>
      <c r="I499" s="208"/>
      <c r="J499" s="209">
        <f>ROUND(I499*H499,2)</f>
        <v>0</v>
      </c>
      <c r="K499" s="205" t="s">
        <v>19</v>
      </c>
      <c r="L499" s="41"/>
      <c r="M499" s="210" t="s">
        <v>19</v>
      </c>
      <c r="N499" s="211" t="s">
        <v>41</v>
      </c>
      <c r="O499" s="77"/>
      <c r="P499" s="212">
        <f>O499*H499</f>
        <v>0</v>
      </c>
      <c r="Q499" s="212">
        <v>0</v>
      </c>
      <c r="R499" s="212">
        <f>Q499*H499</f>
        <v>0</v>
      </c>
      <c r="S499" s="212">
        <v>0</v>
      </c>
      <c r="T499" s="213">
        <f>S499*H499</f>
        <v>0</v>
      </c>
      <c r="AR499" s="15" t="s">
        <v>165</v>
      </c>
      <c r="AT499" s="15" t="s">
        <v>160</v>
      </c>
      <c r="AU499" s="15" t="s">
        <v>174</v>
      </c>
      <c r="AY499" s="15" t="s">
        <v>158</v>
      </c>
      <c r="BE499" s="214">
        <f>IF(N499="základní",J499,0)</f>
        <v>0</v>
      </c>
      <c r="BF499" s="214">
        <f>IF(N499="snížená",J499,0)</f>
        <v>0</v>
      </c>
      <c r="BG499" s="214">
        <f>IF(N499="zákl. přenesená",J499,0)</f>
        <v>0</v>
      </c>
      <c r="BH499" s="214">
        <f>IF(N499="sníž. přenesená",J499,0)</f>
        <v>0</v>
      </c>
      <c r="BI499" s="214">
        <f>IF(N499="nulová",J499,0)</f>
        <v>0</v>
      </c>
      <c r="BJ499" s="15" t="s">
        <v>78</v>
      </c>
      <c r="BK499" s="214">
        <f>ROUND(I499*H499,2)</f>
        <v>0</v>
      </c>
      <c r="BL499" s="15" t="s">
        <v>165</v>
      </c>
      <c r="BM499" s="15" t="s">
        <v>1130</v>
      </c>
    </row>
    <row r="500" s="1" customFormat="1" ht="16.5" customHeight="1">
      <c r="B500" s="36"/>
      <c r="C500" s="203" t="s">
        <v>1131</v>
      </c>
      <c r="D500" s="203" t="s">
        <v>160</v>
      </c>
      <c r="E500" s="204" t="s">
        <v>1132</v>
      </c>
      <c r="F500" s="205" t="s">
        <v>1133</v>
      </c>
      <c r="G500" s="206" t="s">
        <v>163</v>
      </c>
      <c r="H500" s="207">
        <v>16.379999999999999</v>
      </c>
      <c r="I500" s="208"/>
      <c r="J500" s="209">
        <f>ROUND(I500*H500,2)</f>
        <v>0</v>
      </c>
      <c r="K500" s="205" t="s">
        <v>19</v>
      </c>
      <c r="L500" s="41"/>
      <c r="M500" s="210" t="s">
        <v>19</v>
      </c>
      <c r="N500" s="211" t="s">
        <v>41</v>
      </c>
      <c r="O500" s="77"/>
      <c r="P500" s="212">
        <f>O500*H500</f>
        <v>0</v>
      </c>
      <c r="Q500" s="212">
        <v>0</v>
      </c>
      <c r="R500" s="212">
        <f>Q500*H500</f>
        <v>0</v>
      </c>
      <c r="S500" s="212">
        <v>0</v>
      </c>
      <c r="T500" s="213">
        <f>S500*H500</f>
        <v>0</v>
      </c>
      <c r="AR500" s="15" t="s">
        <v>165</v>
      </c>
      <c r="AT500" s="15" t="s">
        <v>160</v>
      </c>
      <c r="AU500" s="15" t="s">
        <v>174</v>
      </c>
      <c r="AY500" s="15" t="s">
        <v>158</v>
      </c>
      <c r="BE500" s="214">
        <f>IF(N500="základní",J500,0)</f>
        <v>0</v>
      </c>
      <c r="BF500" s="214">
        <f>IF(N500="snížená",J500,0)</f>
        <v>0</v>
      </c>
      <c r="BG500" s="214">
        <f>IF(N500="zákl. přenesená",J500,0)</f>
        <v>0</v>
      </c>
      <c r="BH500" s="214">
        <f>IF(N500="sníž. přenesená",J500,0)</f>
        <v>0</v>
      </c>
      <c r="BI500" s="214">
        <f>IF(N500="nulová",J500,0)</f>
        <v>0</v>
      </c>
      <c r="BJ500" s="15" t="s">
        <v>78</v>
      </c>
      <c r="BK500" s="214">
        <f>ROUND(I500*H500,2)</f>
        <v>0</v>
      </c>
      <c r="BL500" s="15" t="s">
        <v>165</v>
      </c>
      <c r="BM500" s="15" t="s">
        <v>1134</v>
      </c>
    </row>
    <row r="501" s="11" customFormat="1">
      <c r="B501" s="215"/>
      <c r="C501" s="216"/>
      <c r="D501" s="217" t="s">
        <v>167</v>
      </c>
      <c r="E501" s="218" t="s">
        <v>19</v>
      </c>
      <c r="F501" s="219" t="s">
        <v>1135</v>
      </c>
      <c r="G501" s="216"/>
      <c r="H501" s="220">
        <v>16.379999999999999</v>
      </c>
      <c r="I501" s="221"/>
      <c r="J501" s="216"/>
      <c r="K501" s="216"/>
      <c r="L501" s="222"/>
      <c r="M501" s="223"/>
      <c r="N501" s="224"/>
      <c r="O501" s="224"/>
      <c r="P501" s="224"/>
      <c r="Q501" s="224"/>
      <c r="R501" s="224"/>
      <c r="S501" s="224"/>
      <c r="T501" s="225"/>
      <c r="AT501" s="226" t="s">
        <v>167</v>
      </c>
      <c r="AU501" s="226" t="s">
        <v>174</v>
      </c>
      <c r="AV501" s="11" t="s">
        <v>80</v>
      </c>
      <c r="AW501" s="11" t="s">
        <v>31</v>
      </c>
      <c r="AX501" s="11" t="s">
        <v>78</v>
      </c>
      <c r="AY501" s="226" t="s">
        <v>158</v>
      </c>
    </row>
    <row r="502" s="1" customFormat="1" ht="16.5" customHeight="1">
      <c r="B502" s="36"/>
      <c r="C502" s="203" t="s">
        <v>1136</v>
      </c>
      <c r="D502" s="203" t="s">
        <v>160</v>
      </c>
      <c r="E502" s="204" t="s">
        <v>1137</v>
      </c>
      <c r="F502" s="205" t="s">
        <v>1138</v>
      </c>
      <c r="G502" s="206" t="s">
        <v>171</v>
      </c>
      <c r="H502" s="207">
        <v>23.699999999999999</v>
      </c>
      <c r="I502" s="208"/>
      <c r="J502" s="209">
        <f>ROUND(I502*H502,2)</f>
        <v>0</v>
      </c>
      <c r="K502" s="205" t="s">
        <v>19</v>
      </c>
      <c r="L502" s="41"/>
      <c r="M502" s="210" t="s">
        <v>19</v>
      </c>
      <c r="N502" s="211" t="s">
        <v>41</v>
      </c>
      <c r="O502" s="77"/>
      <c r="P502" s="212">
        <f>O502*H502</f>
        <v>0</v>
      </c>
      <c r="Q502" s="212">
        <v>0</v>
      </c>
      <c r="R502" s="212">
        <f>Q502*H502</f>
        <v>0</v>
      </c>
      <c r="S502" s="212">
        <v>0</v>
      </c>
      <c r="T502" s="213">
        <f>S502*H502</f>
        <v>0</v>
      </c>
      <c r="AR502" s="15" t="s">
        <v>165</v>
      </c>
      <c r="AT502" s="15" t="s">
        <v>160</v>
      </c>
      <c r="AU502" s="15" t="s">
        <v>174</v>
      </c>
      <c r="AY502" s="15" t="s">
        <v>158</v>
      </c>
      <c r="BE502" s="214">
        <f>IF(N502="základní",J502,0)</f>
        <v>0</v>
      </c>
      <c r="BF502" s="214">
        <f>IF(N502="snížená",J502,0)</f>
        <v>0</v>
      </c>
      <c r="BG502" s="214">
        <f>IF(N502="zákl. přenesená",J502,0)</f>
        <v>0</v>
      </c>
      <c r="BH502" s="214">
        <f>IF(N502="sníž. přenesená",J502,0)</f>
        <v>0</v>
      </c>
      <c r="BI502" s="214">
        <f>IF(N502="nulová",J502,0)</f>
        <v>0</v>
      </c>
      <c r="BJ502" s="15" t="s">
        <v>78</v>
      </c>
      <c r="BK502" s="214">
        <f>ROUND(I502*H502,2)</f>
        <v>0</v>
      </c>
      <c r="BL502" s="15" t="s">
        <v>165</v>
      </c>
      <c r="BM502" s="15" t="s">
        <v>1139</v>
      </c>
    </row>
    <row r="503" s="1" customFormat="1" ht="16.5" customHeight="1">
      <c r="B503" s="36"/>
      <c r="C503" s="203" t="s">
        <v>1140</v>
      </c>
      <c r="D503" s="203" t="s">
        <v>160</v>
      </c>
      <c r="E503" s="204" t="s">
        <v>1141</v>
      </c>
      <c r="F503" s="205" t="s">
        <v>1142</v>
      </c>
      <c r="G503" s="206" t="s">
        <v>171</v>
      </c>
      <c r="H503" s="207">
        <v>37.780000000000001</v>
      </c>
      <c r="I503" s="208"/>
      <c r="J503" s="209">
        <f>ROUND(I503*H503,2)</f>
        <v>0</v>
      </c>
      <c r="K503" s="205" t="s">
        <v>19</v>
      </c>
      <c r="L503" s="41"/>
      <c r="M503" s="210" t="s">
        <v>19</v>
      </c>
      <c r="N503" s="211" t="s">
        <v>41</v>
      </c>
      <c r="O503" s="77"/>
      <c r="P503" s="212">
        <f>O503*H503</f>
        <v>0</v>
      </c>
      <c r="Q503" s="212">
        <v>0</v>
      </c>
      <c r="R503" s="212">
        <f>Q503*H503</f>
        <v>0</v>
      </c>
      <c r="S503" s="212">
        <v>0</v>
      </c>
      <c r="T503" s="213">
        <f>S503*H503</f>
        <v>0</v>
      </c>
      <c r="AR503" s="15" t="s">
        <v>165</v>
      </c>
      <c r="AT503" s="15" t="s">
        <v>160</v>
      </c>
      <c r="AU503" s="15" t="s">
        <v>174</v>
      </c>
      <c r="AY503" s="15" t="s">
        <v>158</v>
      </c>
      <c r="BE503" s="214">
        <f>IF(N503="základní",J503,0)</f>
        <v>0</v>
      </c>
      <c r="BF503" s="214">
        <f>IF(N503="snížená",J503,0)</f>
        <v>0</v>
      </c>
      <c r="BG503" s="214">
        <f>IF(N503="zákl. přenesená",J503,0)</f>
        <v>0</v>
      </c>
      <c r="BH503" s="214">
        <f>IF(N503="sníž. přenesená",J503,0)</f>
        <v>0</v>
      </c>
      <c r="BI503" s="214">
        <f>IF(N503="nulová",J503,0)</f>
        <v>0</v>
      </c>
      <c r="BJ503" s="15" t="s">
        <v>78</v>
      </c>
      <c r="BK503" s="214">
        <f>ROUND(I503*H503,2)</f>
        <v>0</v>
      </c>
      <c r="BL503" s="15" t="s">
        <v>165</v>
      </c>
      <c r="BM503" s="15" t="s">
        <v>1143</v>
      </c>
    </row>
    <row r="504" s="1" customFormat="1" ht="16.5" customHeight="1">
      <c r="B504" s="36"/>
      <c r="C504" s="203" t="s">
        <v>1144</v>
      </c>
      <c r="D504" s="203" t="s">
        <v>160</v>
      </c>
      <c r="E504" s="204" t="s">
        <v>1145</v>
      </c>
      <c r="F504" s="205" t="s">
        <v>1146</v>
      </c>
      <c r="G504" s="206" t="s">
        <v>530</v>
      </c>
      <c r="H504" s="207">
        <v>1</v>
      </c>
      <c r="I504" s="208"/>
      <c r="J504" s="209">
        <f>ROUND(I504*H504,2)</f>
        <v>0</v>
      </c>
      <c r="K504" s="205" t="s">
        <v>19</v>
      </c>
      <c r="L504" s="41"/>
      <c r="M504" s="210" t="s">
        <v>19</v>
      </c>
      <c r="N504" s="211" t="s">
        <v>41</v>
      </c>
      <c r="O504" s="77"/>
      <c r="P504" s="212">
        <f>O504*H504</f>
        <v>0</v>
      </c>
      <c r="Q504" s="212">
        <v>0</v>
      </c>
      <c r="R504" s="212">
        <f>Q504*H504</f>
        <v>0</v>
      </c>
      <c r="S504" s="212">
        <v>0</v>
      </c>
      <c r="T504" s="213">
        <f>S504*H504</f>
        <v>0</v>
      </c>
      <c r="AR504" s="15" t="s">
        <v>165</v>
      </c>
      <c r="AT504" s="15" t="s">
        <v>160</v>
      </c>
      <c r="AU504" s="15" t="s">
        <v>174</v>
      </c>
      <c r="AY504" s="15" t="s">
        <v>158</v>
      </c>
      <c r="BE504" s="214">
        <f>IF(N504="základní",J504,0)</f>
        <v>0</v>
      </c>
      <c r="BF504" s="214">
        <f>IF(N504="snížená",J504,0)</f>
        <v>0</v>
      </c>
      <c r="BG504" s="214">
        <f>IF(N504="zákl. přenesená",J504,0)</f>
        <v>0</v>
      </c>
      <c r="BH504" s="214">
        <f>IF(N504="sníž. přenesená",J504,0)</f>
        <v>0</v>
      </c>
      <c r="BI504" s="214">
        <f>IF(N504="nulová",J504,0)</f>
        <v>0</v>
      </c>
      <c r="BJ504" s="15" t="s">
        <v>78</v>
      </c>
      <c r="BK504" s="214">
        <f>ROUND(I504*H504,2)</f>
        <v>0</v>
      </c>
      <c r="BL504" s="15" t="s">
        <v>165</v>
      </c>
      <c r="BM504" s="15" t="s">
        <v>1147</v>
      </c>
    </row>
    <row r="505" s="1" customFormat="1">
      <c r="B505" s="36"/>
      <c r="C505" s="37"/>
      <c r="D505" s="217" t="s">
        <v>386</v>
      </c>
      <c r="E505" s="37"/>
      <c r="F505" s="237" t="s">
        <v>1148</v>
      </c>
      <c r="G505" s="37"/>
      <c r="H505" s="37"/>
      <c r="I505" s="128"/>
      <c r="J505" s="37"/>
      <c r="K505" s="37"/>
      <c r="L505" s="41"/>
      <c r="M505" s="238"/>
      <c r="N505" s="77"/>
      <c r="O505" s="77"/>
      <c r="P505" s="77"/>
      <c r="Q505" s="77"/>
      <c r="R505" s="77"/>
      <c r="S505" s="77"/>
      <c r="T505" s="78"/>
      <c r="AT505" s="15" t="s">
        <v>386</v>
      </c>
      <c r="AU505" s="15" t="s">
        <v>174</v>
      </c>
    </row>
    <row r="506" s="10" customFormat="1" ht="20.88" customHeight="1">
      <c r="B506" s="187"/>
      <c r="C506" s="188"/>
      <c r="D506" s="189" t="s">
        <v>69</v>
      </c>
      <c r="E506" s="201" t="s">
        <v>626</v>
      </c>
      <c r="F506" s="201" t="s">
        <v>1149</v>
      </c>
      <c r="G506" s="188"/>
      <c r="H506" s="188"/>
      <c r="I506" s="191"/>
      <c r="J506" s="202">
        <f>BK506</f>
        <v>0</v>
      </c>
      <c r="K506" s="188"/>
      <c r="L506" s="193"/>
      <c r="M506" s="194"/>
      <c r="N506" s="195"/>
      <c r="O506" s="195"/>
      <c r="P506" s="196">
        <f>SUM(P507:P536)</f>
        <v>0</v>
      </c>
      <c r="Q506" s="195"/>
      <c r="R506" s="196">
        <f>SUM(R507:R536)</f>
        <v>0</v>
      </c>
      <c r="S506" s="195"/>
      <c r="T506" s="197">
        <f>SUM(T507:T536)</f>
        <v>0</v>
      </c>
      <c r="AR506" s="198" t="s">
        <v>78</v>
      </c>
      <c r="AT506" s="199" t="s">
        <v>69</v>
      </c>
      <c r="AU506" s="199" t="s">
        <v>80</v>
      </c>
      <c r="AY506" s="198" t="s">
        <v>158</v>
      </c>
      <c r="BK506" s="200">
        <f>SUM(BK507:BK536)</f>
        <v>0</v>
      </c>
    </row>
    <row r="507" s="1" customFormat="1" ht="16.5" customHeight="1">
      <c r="B507" s="36"/>
      <c r="C507" s="203" t="s">
        <v>1150</v>
      </c>
      <c r="D507" s="203" t="s">
        <v>160</v>
      </c>
      <c r="E507" s="204" t="s">
        <v>1151</v>
      </c>
      <c r="F507" s="205" t="s">
        <v>1152</v>
      </c>
      <c r="G507" s="206" t="s">
        <v>240</v>
      </c>
      <c r="H507" s="207">
        <v>55.5</v>
      </c>
      <c r="I507" s="208"/>
      <c r="J507" s="209">
        <f>ROUND(I507*H507,2)</f>
        <v>0</v>
      </c>
      <c r="K507" s="205" t="s">
        <v>19</v>
      </c>
      <c r="L507" s="41"/>
      <c r="M507" s="210" t="s">
        <v>19</v>
      </c>
      <c r="N507" s="211" t="s">
        <v>41</v>
      </c>
      <c r="O507" s="77"/>
      <c r="P507" s="212">
        <f>O507*H507</f>
        <v>0</v>
      </c>
      <c r="Q507" s="212">
        <v>0</v>
      </c>
      <c r="R507" s="212">
        <f>Q507*H507</f>
        <v>0</v>
      </c>
      <c r="S507" s="212">
        <v>0</v>
      </c>
      <c r="T507" s="213">
        <f>S507*H507</f>
        <v>0</v>
      </c>
      <c r="AR507" s="15" t="s">
        <v>165</v>
      </c>
      <c r="AT507" s="15" t="s">
        <v>160</v>
      </c>
      <c r="AU507" s="15" t="s">
        <v>174</v>
      </c>
      <c r="AY507" s="15" t="s">
        <v>158</v>
      </c>
      <c r="BE507" s="214">
        <f>IF(N507="základní",J507,0)</f>
        <v>0</v>
      </c>
      <c r="BF507" s="214">
        <f>IF(N507="snížená",J507,0)</f>
        <v>0</v>
      </c>
      <c r="BG507" s="214">
        <f>IF(N507="zákl. přenesená",J507,0)</f>
        <v>0</v>
      </c>
      <c r="BH507" s="214">
        <f>IF(N507="sníž. přenesená",J507,0)</f>
        <v>0</v>
      </c>
      <c r="BI507" s="214">
        <f>IF(N507="nulová",J507,0)</f>
        <v>0</v>
      </c>
      <c r="BJ507" s="15" t="s">
        <v>78</v>
      </c>
      <c r="BK507" s="214">
        <f>ROUND(I507*H507,2)</f>
        <v>0</v>
      </c>
      <c r="BL507" s="15" t="s">
        <v>165</v>
      </c>
      <c r="BM507" s="15" t="s">
        <v>1153</v>
      </c>
    </row>
    <row r="508" s="1" customFormat="1">
      <c r="B508" s="36"/>
      <c r="C508" s="37"/>
      <c r="D508" s="217" t="s">
        <v>386</v>
      </c>
      <c r="E508" s="37"/>
      <c r="F508" s="237" t="s">
        <v>1154</v>
      </c>
      <c r="G508" s="37"/>
      <c r="H508" s="37"/>
      <c r="I508" s="128"/>
      <c r="J508" s="37"/>
      <c r="K508" s="37"/>
      <c r="L508" s="41"/>
      <c r="M508" s="238"/>
      <c r="N508" s="77"/>
      <c r="O508" s="77"/>
      <c r="P508" s="77"/>
      <c r="Q508" s="77"/>
      <c r="R508" s="77"/>
      <c r="S508" s="77"/>
      <c r="T508" s="78"/>
      <c r="AT508" s="15" t="s">
        <v>386</v>
      </c>
      <c r="AU508" s="15" t="s">
        <v>174</v>
      </c>
    </row>
    <row r="509" s="11" customFormat="1">
      <c r="B509" s="215"/>
      <c r="C509" s="216"/>
      <c r="D509" s="217" t="s">
        <v>167</v>
      </c>
      <c r="E509" s="218" t="s">
        <v>19</v>
      </c>
      <c r="F509" s="219" t="s">
        <v>1155</v>
      </c>
      <c r="G509" s="216"/>
      <c r="H509" s="220">
        <v>55.5</v>
      </c>
      <c r="I509" s="221"/>
      <c r="J509" s="216"/>
      <c r="K509" s="216"/>
      <c r="L509" s="222"/>
      <c r="M509" s="223"/>
      <c r="N509" s="224"/>
      <c r="O509" s="224"/>
      <c r="P509" s="224"/>
      <c r="Q509" s="224"/>
      <c r="R509" s="224"/>
      <c r="S509" s="224"/>
      <c r="T509" s="225"/>
      <c r="AT509" s="226" t="s">
        <v>167</v>
      </c>
      <c r="AU509" s="226" t="s">
        <v>174</v>
      </c>
      <c r="AV509" s="11" t="s">
        <v>80</v>
      </c>
      <c r="AW509" s="11" t="s">
        <v>31</v>
      </c>
      <c r="AX509" s="11" t="s">
        <v>78</v>
      </c>
      <c r="AY509" s="226" t="s">
        <v>158</v>
      </c>
    </row>
    <row r="510" s="1" customFormat="1" ht="16.5" customHeight="1">
      <c r="B510" s="36"/>
      <c r="C510" s="203" t="s">
        <v>1156</v>
      </c>
      <c r="D510" s="203" t="s">
        <v>160</v>
      </c>
      <c r="E510" s="204" t="s">
        <v>1157</v>
      </c>
      <c r="F510" s="205" t="s">
        <v>1158</v>
      </c>
      <c r="G510" s="206" t="s">
        <v>171</v>
      </c>
      <c r="H510" s="207">
        <v>5.5</v>
      </c>
      <c r="I510" s="208"/>
      <c r="J510" s="209">
        <f>ROUND(I510*H510,2)</f>
        <v>0</v>
      </c>
      <c r="K510" s="205" t="s">
        <v>19</v>
      </c>
      <c r="L510" s="41"/>
      <c r="M510" s="210" t="s">
        <v>19</v>
      </c>
      <c r="N510" s="211" t="s">
        <v>41</v>
      </c>
      <c r="O510" s="77"/>
      <c r="P510" s="212">
        <f>O510*H510</f>
        <v>0</v>
      </c>
      <c r="Q510" s="212">
        <v>0</v>
      </c>
      <c r="R510" s="212">
        <f>Q510*H510</f>
        <v>0</v>
      </c>
      <c r="S510" s="212">
        <v>0</v>
      </c>
      <c r="T510" s="213">
        <f>S510*H510</f>
        <v>0</v>
      </c>
      <c r="AR510" s="15" t="s">
        <v>165</v>
      </c>
      <c r="AT510" s="15" t="s">
        <v>160</v>
      </c>
      <c r="AU510" s="15" t="s">
        <v>174</v>
      </c>
      <c r="AY510" s="15" t="s">
        <v>158</v>
      </c>
      <c r="BE510" s="214">
        <f>IF(N510="základní",J510,0)</f>
        <v>0</v>
      </c>
      <c r="BF510" s="214">
        <f>IF(N510="snížená",J510,0)</f>
        <v>0</v>
      </c>
      <c r="BG510" s="214">
        <f>IF(N510="zákl. přenesená",J510,0)</f>
        <v>0</v>
      </c>
      <c r="BH510" s="214">
        <f>IF(N510="sníž. přenesená",J510,0)</f>
        <v>0</v>
      </c>
      <c r="BI510" s="214">
        <f>IF(N510="nulová",J510,0)</f>
        <v>0</v>
      </c>
      <c r="BJ510" s="15" t="s">
        <v>78</v>
      </c>
      <c r="BK510" s="214">
        <f>ROUND(I510*H510,2)</f>
        <v>0</v>
      </c>
      <c r="BL510" s="15" t="s">
        <v>165</v>
      </c>
      <c r="BM510" s="15" t="s">
        <v>1159</v>
      </c>
    </row>
    <row r="511" s="1" customFormat="1" ht="16.5" customHeight="1">
      <c r="B511" s="36"/>
      <c r="C511" s="203" t="s">
        <v>1160</v>
      </c>
      <c r="D511" s="203" t="s">
        <v>160</v>
      </c>
      <c r="E511" s="204" t="s">
        <v>1161</v>
      </c>
      <c r="F511" s="205" t="s">
        <v>1162</v>
      </c>
      <c r="G511" s="206" t="s">
        <v>171</v>
      </c>
      <c r="H511" s="207">
        <v>700.98900000000003</v>
      </c>
      <c r="I511" s="208"/>
      <c r="J511" s="209">
        <f>ROUND(I511*H511,2)</f>
        <v>0</v>
      </c>
      <c r="K511" s="205" t="s">
        <v>19</v>
      </c>
      <c r="L511" s="41"/>
      <c r="M511" s="210" t="s">
        <v>19</v>
      </c>
      <c r="N511" s="211" t="s">
        <v>41</v>
      </c>
      <c r="O511" s="77"/>
      <c r="P511" s="212">
        <f>O511*H511</f>
        <v>0</v>
      </c>
      <c r="Q511" s="212">
        <v>0</v>
      </c>
      <c r="R511" s="212">
        <f>Q511*H511</f>
        <v>0</v>
      </c>
      <c r="S511" s="212">
        <v>0</v>
      </c>
      <c r="T511" s="213">
        <f>S511*H511</f>
        <v>0</v>
      </c>
      <c r="AR511" s="15" t="s">
        <v>165</v>
      </c>
      <c r="AT511" s="15" t="s">
        <v>160</v>
      </c>
      <c r="AU511" s="15" t="s">
        <v>174</v>
      </c>
      <c r="AY511" s="15" t="s">
        <v>158</v>
      </c>
      <c r="BE511" s="214">
        <f>IF(N511="základní",J511,0)</f>
        <v>0</v>
      </c>
      <c r="BF511" s="214">
        <f>IF(N511="snížená",J511,0)</f>
        <v>0</v>
      </c>
      <c r="BG511" s="214">
        <f>IF(N511="zákl. přenesená",J511,0)</f>
        <v>0</v>
      </c>
      <c r="BH511" s="214">
        <f>IF(N511="sníž. přenesená",J511,0)</f>
        <v>0</v>
      </c>
      <c r="BI511" s="214">
        <f>IF(N511="nulová",J511,0)</f>
        <v>0</v>
      </c>
      <c r="BJ511" s="15" t="s">
        <v>78</v>
      </c>
      <c r="BK511" s="214">
        <f>ROUND(I511*H511,2)</f>
        <v>0</v>
      </c>
      <c r="BL511" s="15" t="s">
        <v>165</v>
      </c>
      <c r="BM511" s="15" t="s">
        <v>1163</v>
      </c>
    </row>
    <row r="512" s="11" customFormat="1">
      <c r="B512" s="215"/>
      <c r="C512" s="216"/>
      <c r="D512" s="217" t="s">
        <v>167</v>
      </c>
      <c r="E512" s="218" t="s">
        <v>19</v>
      </c>
      <c r="F512" s="219" t="s">
        <v>1164</v>
      </c>
      <c r="G512" s="216"/>
      <c r="H512" s="220">
        <v>700.98900000000003</v>
      </c>
      <c r="I512" s="221"/>
      <c r="J512" s="216"/>
      <c r="K512" s="216"/>
      <c r="L512" s="222"/>
      <c r="M512" s="223"/>
      <c r="N512" s="224"/>
      <c r="O512" s="224"/>
      <c r="P512" s="224"/>
      <c r="Q512" s="224"/>
      <c r="R512" s="224"/>
      <c r="S512" s="224"/>
      <c r="T512" s="225"/>
      <c r="AT512" s="226" t="s">
        <v>167</v>
      </c>
      <c r="AU512" s="226" t="s">
        <v>174</v>
      </c>
      <c r="AV512" s="11" t="s">
        <v>80</v>
      </c>
      <c r="AW512" s="11" t="s">
        <v>31</v>
      </c>
      <c r="AX512" s="11" t="s">
        <v>78</v>
      </c>
      <c r="AY512" s="226" t="s">
        <v>158</v>
      </c>
    </row>
    <row r="513" s="1" customFormat="1" ht="16.5" customHeight="1">
      <c r="B513" s="36"/>
      <c r="C513" s="203" t="s">
        <v>1165</v>
      </c>
      <c r="D513" s="203" t="s">
        <v>160</v>
      </c>
      <c r="E513" s="204" t="s">
        <v>1166</v>
      </c>
      <c r="F513" s="205" t="s">
        <v>1167</v>
      </c>
      <c r="G513" s="206" t="s">
        <v>171</v>
      </c>
      <c r="H513" s="207">
        <v>76.5</v>
      </c>
      <c r="I513" s="208"/>
      <c r="J513" s="209">
        <f>ROUND(I513*H513,2)</f>
        <v>0</v>
      </c>
      <c r="K513" s="205" t="s">
        <v>19</v>
      </c>
      <c r="L513" s="41"/>
      <c r="M513" s="210" t="s">
        <v>19</v>
      </c>
      <c r="N513" s="211" t="s">
        <v>41</v>
      </c>
      <c r="O513" s="77"/>
      <c r="P513" s="212">
        <f>O513*H513</f>
        <v>0</v>
      </c>
      <c r="Q513" s="212">
        <v>0</v>
      </c>
      <c r="R513" s="212">
        <f>Q513*H513</f>
        <v>0</v>
      </c>
      <c r="S513" s="212">
        <v>0</v>
      </c>
      <c r="T513" s="213">
        <f>S513*H513</f>
        <v>0</v>
      </c>
      <c r="AR513" s="15" t="s">
        <v>165</v>
      </c>
      <c r="AT513" s="15" t="s">
        <v>160</v>
      </c>
      <c r="AU513" s="15" t="s">
        <v>174</v>
      </c>
      <c r="AY513" s="15" t="s">
        <v>158</v>
      </c>
      <c r="BE513" s="214">
        <f>IF(N513="základní",J513,0)</f>
        <v>0</v>
      </c>
      <c r="BF513" s="214">
        <f>IF(N513="snížená",J513,0)</f>
        <v>0</v>
      </c>
      <c r="BG513" s="214">
        <f>IF(N513="zákl. přenesená",J513,0)</f>
        <v>0</v>
      </c>
      <c r="BH513" s="214">
        <f>IF(N513="sníž. přenesená",J513,0)</f>
        <v>0</v>
      </c>
      <c r="BI513" s="214">
        <f>IF(N513="nulová",J513,0)</f>
        <v>0</v>
      </c>
      <c r="BJ513" s="15" t="s">
        <v>78</v>
      </c>
      <c r="BK513" s="214">
        <f>ROUND(I513*H513,2)</f>
        <v>0</v>
      </c>
      <c r="BL513" s="15" t="s">
        <v>165</v>
      </c>
      <c r="BM513" s="15" t="s">
        <v>1168</v>
      </c>
    </row>
    <row r="514" s="11" customFormat="1">
      <c r="B514" s="215"/>
      <c r="C514" s="216"/>
      <c r="D514" s="217" t="s">
        <v>167</v>
      </c>
      <c r="E514" s="218" t="s">
        <v>19</v>
      </c>
      <c r="F514" s="219" t="s">
        <v>1169</v>
      </c>
      <c r="G514" s="216"/>
      <c r="H514" s="220">
        <v>76.5</v>
      </c>
      <c r="I514" s="221"/>
      <c r="J514" s="216"/>
      <c r="K514" s="216"/>
      <c r="L514" s="222"/>
      <c r="M514" s="223"/>
      <c r="N514" s="224"/>
      <c r="O514" s="224"/>
      <c r="P514" s="224"/>
      <c r="Q514" s="224"/>
      <c r="R514" s="224"/>
      <c r="S514" s="224"/>
      <c r="T514" s="225"/>
      <c r="AT514" s="226" t="s">
        <v>167</v>
      </c>
      <c r="AU514" s="226" t="s">
        <v>174</v>
      </c>
      <c r="AV514" s="11" t="s">
        <v>80</v>
      </c>
      <c r="AW514" s="11" t="s">
        <v>31</v>
      </c>
      <c r="AX514" s="11" t="s">
        <v>78</v>
      </c>
      <c r="AY514" s="226" t="s">
        <v>158</v>
      </c>
    </row>
    <row r="515" s="1" customFormat="1" ht="16.5" customHeight="1">
      <c r="B515" s="36"/>
      <c r="C515" s="203" t="s">
        <v>1170</v>
      </c>
      <c r="D515" s="203" t="s">
        <v>160</v>
      </c>
      <c r="E515" s="204" t="s">
        <v>1171</v>
      </c>
      <c r="F515" s="205" t="s">
        <v>1172</v>
      </c>
      <c r="G515" s="206" t="s">
        <v>171</v>
      </c>
      <c r="H515" s="207">
        <v>37.780000000000001</v>
      </c>
      <c r="I515" s="208"/>
      <c r="J515" s="209">
        <f>ROUND(I515*H515,2)</f>
        <v>0</v>
      </c>
      <c r="K515" s="205" t="s">
        <v>19</v>
      </c>
      <c r="L515" s="41"/>
      <c r="M515" s="210" t="s">
        <v>19</v>
      </c>
      <c r="N515" s="211" t="s">
        <v>41</v>
      </c>
      <c r="O515" s="77"/>
      <c r="P515" s="212">
        <f>O515*H515</f>
        <v>0</v>
      </c>
      <c r="Q515" s="212">
        <v>0</v>
      </c>
      <c r="R515" s="212">
        <f>Q515*H515</f>
        <v>0</v>
      </c>
      <c r="S515" s="212">
        <v>0</v>
      </c>
      <c r="T515" s="213">
        <f>S515*H515</f>
        <v>0</v>
      </c>
      <c r="AR515" s="15" t="s">
        <v>165</v>
      </c>
      <c r="AT515" s="15" t="s">
        <v>160</v>
      </c>
      <c r="AU515" s="15" t="s">
        <v>174</v>
      </c>
      <c r="AY515" s="15" t="s">
        <v>158</v>
      </c>
      <c r="BE515" s="214">
        <f>IF(N515="základní",J515,0)</f>
        <v>0</v>
      </c>
      <c r="BF515" s="214">
        <f>IF(N515="snížená",J515,0)</f>
        <v>0</v>
      </c>
      <c r="BG515" s="214">
        <f>IF(N515="zákl. přenesená",J515,0)</f>
        <v>0</v>
      </c>
      <c r="BH515" s="214">
        <f>IF(N515="sníž. přenesená",J515,0)</f>
        <v>0</v>
      </c>
      <c r="BI515" s="214">
        <f>IF(N515="nulová",J515,0)</f>
        <v>0</v>
      </c>
      <c r="BJ515" s="15" t="s">
        <v>78</v>
      </c>
      <c r="BK515" s="214">
        <f>ROUND(I515*H515,2)</f>
        <v>0</v>
      </c>
      <c r="BL515" s="15" t="s">
        <v>165</v>
      </c>
      <c r="BM515" s="15" t="s">
        <v>1173</v>
      </c>
    </row>
    <row r="516" s="11" customFormat="1">
      <c r="B516" s="215"/>
      <c r="C516" s="216"/>
      <c r="D516" s="217" t="s">
        <v>167</v>
      </c>
      <c r="E516" s="218" t="s">
        <v>19</v>
      </c>
      <c r="F516" s="219" t="s">
        <v>1174</v>
      </c>
      <c r="G516" s="216"/>
      <c r="H516" s="220">
        <v>8.6950000000000003</v>
      </c>
      <c r="I516" s="221"/>
      <c r="J516" s="216"/>
      <c r="K516" s="216"/>
      <c r="L516" s="222"/>
      <c r="M516" s="223"/>
      <c r="N516" s="224"/>
      <c r="O516" s="224"/>
      <c r="P516" s="224"/>
      <c r="Q516" s="224"/>
      <c r="R516" s="224"/>
      <c r="S516" s="224"/>
      <c r="T516" s="225"/>
      <c r="AT516" s="226" t="s">
        <v>167</v>
      </c>
      <c r="AU516" s="226" t="s">
        <v>174</v>
      </c>
      <c r="AV516" s="11" t="s">
        <v>80</v>
      </c>
      <c r="AW516" s="11" t="s">
        <v>31</v>
      </c>
      <c r="AX516" s="11" t="s">
        <v>70</v>
      </c>
      <c r="AY516" s="226" t="s">
        <v>158</v>
      </c>
    </row>
    <row r="517" s="11" customFormat="1">
      <c r="B517" s="215"/>
      <c r="C517" s="216"/>
      <c r="D517" s="217" t="s">
        <v>167</v>
      </c>
      <c r="E517" s="218" t="s">
        <v>19</v>
      </c>
      <c r="F517" s="219" t="s">
        <v>1175</v>
      </c>
      <c r="G517" s="216"/>
      <c r="H517" s="220">
        <v>16.98</v>
      </c>
      <c r="I517" s="221"/>
      <c r="J517" s="216"/>
      <c r="K517" s="216"/>
      <c r="L517" s="222"/>
      <c r="M517" s="223"/>
      <c r="N517" s="224"/>
      <c r="O517" s="224"/>
      <c r="P517" s="224"/>
      <c r="Q517" s="224"/>
      <c r="R517" s="224"/>
      <c r="S517" s="224"/>
      <c r="T517" s="225"/>
      <c r="AT517" s="226" t="s">
        <v>167</v>
      </c>
      <c r="AU517" s="226" t="s">
        <v>174</v>
      </c>
      <c r="AV517" s="11" t="s">
        <v>80</v>
      </c>
      <c r="AW517" s="11" t="s">
        <v>31</v>
      </c>
      <c r="AX517" s="11" t="s">
        <v>70</v>
      </c>
      <c r="AY517" s="226" t="s">
        <v>158</v>
      </c>
    </row>
    <row r="518" s="11" customFormat="1">
      <c r="B518" s="215"/>
      <c r="C518" s="216"/>
      <c r="D518" s="217" t="s">
        <v>167</v>
      </c>
      <c r="E518" s="218" t="s">
        <v>19</v>
      </c>
      <c r="F518" s="219" t="s">
        <v>1176</v>
      </c>
      <c r="G518" s="216"/>
      <c r="H518" s="220">
        <v>12.105</v>
      </c>
      <c r="I518" s="221"/>
      <c r="J518" s="216"/>
      <c r="K518" s="216"/>
      <c r="L518" s="222"/>
      <c r="M518" s="223"/>
      <c r="N518" s="224"/>
      <c r="O518" s="224"/>
      <c r="P518" s="224"/>
      <c r="Q518" s="224"/>
      <c r="R518" s="224"/>
      <c r="S518" s="224"/>
      <c r="T518" s="225"/>
      <c r="AT518" s="226" t="s">
        <v>167</v>
      </c>
      <c r="AU518" s="226" t="s">
        <v>174</v>
      </c>
      <c r="AV518" s="11" t="s">
        <v>80</v>
      </c>
      <c r="AW518" s="11" t="s">
        <v>31</v>
      </c>
      <c r="AX518" s="11" t="s">
        <v>70</v>
      </c>
      <c r="AY518" s="226" t="s">
        <v>158</v>
      </c>
    </row>
    <row r="519" s="12" customFormat="1">
      <c r="B519" s="239"/>
      <c r="C519" s="240"/>
      <c r="D519" s="217" t="s">
        <v>167</v>
      </c>
      <c r="E519" s="241" t="s">
        <v>19</v>
      </c>
      <c r="F519" s="242" t="s">
        <v>426</v>
      </c>
      <c r="G519" s="240"/>
      <c r="H519" s="243">
        <v>37.780000000000001</v>
      </c>
      <c r="I519" s="244"/>
      <c r="J519" s="240"/>
      <c r="K519" s="240"/>
      <c r="L519" s="245"/>
      <c r="M519" s="246"/>
      <c r="N519" s="247"/>
      <c r="O519" s="247"/>
      <c r="P519" s="247"/>
      <c r="Q519" s="247"/>
      <c r="R519" s="247"/>
      <c r="S519" s="247"/>
      <c r="T519" s="248"/>
      <c r="AT519" s="249" t="s">
        <v>167</v>
      </c>
      <c r="AU519" s="249" t="s">
        <v>174</v>
      </c>
      <c r="AV519" s="12" t="s">
        <v>165</v>
      </c>
      <c r="AW519" s="12" t="s">
        <v>31</v>
      </c>
      <c r="AX519" s="12" t="s">
        <v>78</v>
      </c>
      <c r="AY519" s="249" t="s">
        <v>158</v>
      </c>
    </row>
    <row r="520" s="1" customFormat="1" ht="16.5" customHeight="1">
      <c r="B520" s="36"/>
      <c r="C520" s="203" t="s">
        <v>1177</v>
      </c>
      <c r="D520" s="203" t="s">
        <v>160</v>
      </c>
      <c r="E520" s="204" t="s">
        <v>1178</v>
      </c>
      <c r="F520" s="205" t="s">
        <v>1179</v>
      </c>
      <c r="G520" s="206" t="s">
        <v>171</v>
      </c>
      <c r="H520" s="207">
        <v>155.49799999999999</v>
      </c>
      <c r="I520" s="208"/>
      <c r="J520" s="209">
        <f>ROUND(I520*H520,2)</f>
        <v>0</v>
      </c>
      <c r="K520" s="205" t="s">
        <v>19</v>
      </c>
      <c r="L520" s="41"/>
      <c r="M520" s="210" t="s">
        <v>19</v>
      </c>
      <c r="N520" s="211" t="s">
        <v>41</v>
      </c>
      <c r="O520" s="77"/>
      <c r="P520" s="212">
        <f>O520*H520</f>
        <v>0</v>
      </c>
      <c r="Q520" s="212">
        <v>0</v>
      </c>
      <c r="R520" s="212">
        <f>Q520*H520</f>
        <v>0</v>
      </c>
      <c r="S520" s="212">
        <v>0</v>
      </c>
      <c r="T520" s="213">
        <f>S520*H520</f>
        <v>0</v>
      </c>
      <c r="AR520" s="15" t="s">
        <v>165</v>
      </c>
      <c r="AT520" s="15" t="s">
        <v>160</v>
      </c>
      <c r="AU520" s="15" t="s">
        <v>174</v>
      </c>
      <c r="AY520" s="15" t="s">
        <v>158</v>
      </c>
      <c r="BE520" s="214">
        <f>IF(N520="základní",J520,0)</f>
        <v>0</v>
      </c>
      <c r="BF520" s="214">
        <f>IF(N520="snížená",J520,0)</f>
        <v>0</v>
      </c>
      <c r="BG520" s="214">
        <f>IF(N520="zákl. přenesená",J520,0)</f>
        <v>0</v>
      </c>
      <c r="BH520" s="214">
        <f>IF(N520="sníž. přenesená",J520,0)</f>
        <v>0</v>
      </c>
      <c r="BI520" s="214">
        <f>IF(N520="nulová",J520,0)</f>
        <v>0</v>
      </c>
      <c r="BJ520" s="15" t="s">
        <v>78</v>
      </c>
      <c r="BK520" s="214">
        <f>ROUND(I520*H520,2)</f>
        <v>0</v>
      </c>
      <c r="BL520" s="15" t="s">
        <v>165</v>
      </c>
      <c r="BM520" s="15" t="s">
        <v>1180</v>
      </c>
    </row>
    <row r="521" s="11" customFormat="1">
      <c r="B521" s="215"/>
      <c r="C521" s="216"/>
      <c r="D521" s="217" t="s">
        <v>167</v>
      </c>
      <c r="E521" s="218" t="s">
        <v>19</v>
      </c>
      <c r="F521" s="219" t="s">
        <v>1181</v>
      </c>
      <c r="G521" s="216"/>
      <c r="H521" s="220">
        <v>155.49799999999999</v>
      </c>
      <c r="I521" s="221"/>
      <c r="J521" s="216"/>
      <c r="K521" s="216"/>
      <c r="L521" s="222"/>
      <c r="M521" s="223"/>
      <c r="N521" s="224"/>
      <c r="O521" s="224"/>
      <c r="P521" s="224"/>
      <c r="Q521" s="224"/>
      <c r="R521" s="224"/>
      <c r="S521" s="224"/>
      <c r="T521" s="225"/>
      <c r="AT521" s="226" t="s">
        <v>167</v>
      </c>
      <c r="AU521" s="226" t="s">
        <v>174</v>
      </c>
      <c r="AV521" s="11" t="s">
        <v>80</v>
      </c>
      <c r="AW521" s="11" t="s">
        <v>31</v>
      </c>
      <c r="AX521" s="11" t="s">
        <v>78</v>
      </c>
      <c r="AY521" s="226" t="s">
        <v>158</v>
      </c>
    </row>
    <row r="522" s="1" customFormat="1" ht="16.5" customHeight="1">
      <c r="B522" s="36"/>
      <c r="C522" s="203" t="s">
        <v>1182</v>
      </c>
      <c r="D522" s="203" t="s">
        <v>160</v>
      </c>
      <c r="E522" s="204" t="s">
        <v>1183</v>
      </c>
      <c r="F522" s="205" t="s">
        <v>1184</v>
      </c>
      <c r="G522" s="206" t="s">
        <v>171</v>
      </c>
      <c r="H522" s="207">
        <v>777.48900000000003</v>
      </c>
      <c r="I522" s="208"/>
      <c r="J522" s="209">
        <f>ROUND(I522*H522,2)</f>
        <v>0</v>
      </c>
      <c r="K522" s="205" t="s">
        <v>19</v>
      </c>
      <c r="L522" s="41"/>
      <c r="M522" s="210" t="s">
        <v>19</v>
      </c>
      <c r="N522" s="211" t="s">
        <v>41</v>
      </c>
      <c r="O522" s="77"/>
      <c r="P522" s="212">
        <f>O522*H522</f>
        <v>0</v>
      </c>
      <c r="Q522" s="212">
        <v>0</v>
      </c>
      <c r="R522" s="212">
        <f>Q522*H522</f>
        <v>0</v>
      </c>
      <c r="S522" s="212">
        <v>0</v>
      </c>
      <c r="T522" s="213">
        <f>S522*H522</f>
        <v>0</v>
      </c>
      <c r="AR522" s="15" t="s">
        <v>165</v>
      </c>
      <c r="AT522" s="15" t="s">
        <v>160</v>
      </c>
      <c r="AU522" s="15" t="s">
        <v>174</v>
      </c>
      <c r="AY522" s="15" t="s">
        <v>158</v>
      </c>
      <c r="BE522" s="214">
        <f>IF(N522="základní",J522,0)</f>
        <v>0</v>
      </c>
      <c r="BF522" s="214">
        <f>IF(N522="snížená",J522,0)</f>
        <v>0</v>
      </c>
      <c r="BG522" s="214">
        <f>IF(N522="zákl. přenesená",J522,0)</f>
        <v>0</v>
      </c>
      <c r="BH522" s="214">
        <f>IF(N522="sníž. přenesená",J522,0)</f>
        <v>0</v>
      </c>
      <c r="BI522" s="214">
        <f>IF(N522="nulová",J522,0)</f>
        <v>0</v>
      </c>
      <c r="BJ522" s="15" t="s">
        <v>78</v>
      </c>
      <c r="BK522" s="214">
        <f>ROUND(I522*H522,2)</f>
        <v>0</v>
      </c>
      <c r="BL522" s="15" t="s">
        <v>165</v>
      </c>
      <c r="BM522" s="15" t="s">
        <v>1185</v>
      </c>
    </row>
    <row r="523" s="1" customFormat="1" ht="16.5" customHeight="1">
      <c r="B523" s="36"/>
      <c r="C523" s="203" t="s">
        <v>1186</v>
      </c>
      <c r="D523" s="203" t="s">
        <v>160</v>
      </c>
      <c r="E523" s="204" t="s">
        <v>1187</v>
      </c>
      <c r="F523" s="205" t="s">
        <v>1188</v>
      </c>
      <c r="G523" s="206" t="s">
        <v>240</v>
      </c>
      <c r="H523" s="207">
        <v>6.9000000000000004</v>
      </c>
      <c r="I523" s="208"/>
      <c r="J523" s="209">
        <f>ROUND(I523*H523,2)</f>
        <v>0</v>
      </c>
      <c r="K523" s="205" t="s">
        <v>19</v>
      </c>
      <c r="L523" s="41"/>
      <c r="M523" s="210" t="s">
        <v>19</v>
      </c>
      <c r="N523" s="211" t="s">
        <v>41</v>
      </c>
      <c r="O523" s="77"/>
      <c r="P523" s="212">
        <f>O523*H523</f>
        <v>0</v>
      </c>
      <c r="Q523" s="212">
        <v>0</v>
      </c>
      <c r="R523" s="212">
        <f>Q523*H523</f>
        <v>0</v>
      </c>
      <c r="S523" s="212">
        <v>0</v>
      </c>
      <c r="T523" s="213">
        <f>S523*H523</f>
        <v>0</v>
      </c>
      <c r="AR523" s="15" t="s">
        <v>165</v>
      </c>
      <c r="AT523" s="15" t="s">
        <v>160</v>
      </c>
      <c r="AU523" s="15" t="s">
        <v>174</v>
      </c>
      <c r="AY523" s="15" t="s">
        <v>158</v>
      </c>
      <c r="BE523" s="214">
        <f>IF(N523="základní",J523,0)</f>
        <v>0</v>
      </c>
      <c r="BF523" s="214">
        <f>IF(N523="snížená",J523,0)</f>
        <v>0</v>
      </c>
      <c r="BG523" s="214">
        <f>IF(N523="zákl. přenesená",J523,0)</f>
        <v>0</v>
      </c>
      <c r="BH523" s="214">
        <f>IF(N523="sníž. přenesená",J523,0)</f>
        <v>0</v>
      </c>
      <c r="BI523" s="214">
        <f>IF(N523="nulová",J523,0)</f>
        <v>0</v>
      </c>
      <c r="BJ523" s="15" t="s">
        <v>78</v>
      </c>
      <c r="BK523" s="214">
        <f>ROUND(I523*H523,2)</f>
        <v>0</v>
      </c>
      <c r="BL523" s="15" t="s">
        <v>165</v>
      </c>
      <c r="BM523" s="15" t="s">
        <v>1189</v>
      </c>
    </row>
    <row r="524" s="11" customFormat="1">
      <c r="B524" s="215"/>
      <c r="C524" s="216"/>
      <c r="D524" s="217" t="s">
        <v>167</v>
      </c>
      <c r="E524" s="218" t="s">
        <v>19</v>
      </c>
      <c r="F524" s="219" t="s">
        <v>1190</v>
      </c>
      <c r="G524" s="216"/>
      <c r="H524" s="220">
        <v>6.9000000000000004</v>
      </c>
      <c r="I524" s="221"/>
      <c r="J524" s="216"/>
      <c r="K524" s="216"/>
      <c r="L524" s="222"/>
      <c r="M524" s="223"/>
      <c r="N524" s="224"/>
      <c r="O524" s="224"/>
      <c r="P524" s="224"/>
      <c r="Q524" s="224"/>
      <c r="R524" s="224"/>
      <c r="S524" s="224"/>
      <c r="T524" s="225"/>
      <c r="AT524" s="226" t="s">
        <v>167</v>
      </c>
      <c r="AU524" s="226" t="s">
        <v>174</v>
      </c>
      <c r="AV524" s="11" t="s">
        <v>80</v>
      </c>
      <c r="AW524" s="11" t="s">
        <v>31</v>
      </c>
      <c r="AX524" s="11" t="s">
        <v>78</v>
      </c>
      <c r="AY524" s="226" t="s">
        <v>158</v>
      </c>
    </row>
    <row r="525" s="1" customFormat="1" ht="16.5" customHeight="1">
      <c r="B525" s="36"/>
      <c r="C525" s="203" t="s">
        <v>1191</v>
      </c>
      <c r="D525" s="203" t="s">
        <v>160</v>
      </c>
      <c r="E525" s="204" t="s">
        <v>1192</v>
      </c>
      <c r="F525" s="205" t="s">
        <v>1193</v>
      </c>
      <c r="G525" s="206" t="s">
        <v>240</v>
      </c>
      <c r="H525" s="207">
        <v>17.5</v>
      </c>
      <c r="I525" s="208"/>
      <c r="J525" s="209">
        <f>ROUND(I525*H525,2)</f>
        <v>0</v>
      </c>
      <c r="K525" s="205" t="s">
        <v>19</v>
      </c>
      <c r="L525" s="41"/>
      <c r="M525" s="210" t="s">
        <v>19</v>
      </c>
      <c r="N525" s="211" t="s">
        <v>41</v>
      </c>
      <c r="O525" s="77"/>
      <c r="P525" s="212">
        <f>O525*H525</f>
        <v>0</v>
      </c>
      <c r="Q525" s="212">
        <v>0</v>
      </c>
      <c r="R525" s="212">
        <f>Q525*H525</f>
        <v>0</v>
      </c>
      <c r="S525" s="212">
        <v>0</v>
      </c>
      <c r="T525" s="213">
        <f>S525*H525</f>
        <v>0</v>
      </c>
      <c r="AR525" s="15" t="s">
        <v>165</v>
      </c>
      <c r="AT525" s="15" t="s">
        <v>160</v>
      </c>
      <c r="AU525" s="15" t="s">
        <v>174</v>
      </c>
      <c r="AY525" s="15" t="s">
        <v>158</v>
      </c>
      <c r="BE525" s="214">
        <f>IF(N525="základní",J525,0)</f>
        <v>0</v>
      </c>
      <c r="BF525" s="214">
        <f>IF(N525="snížená",J525,0)</f>
        <v>0</v>
      </c>
      <c r="BG525" s="214">
        <f>IF(N525="zákl. přenesená",J525,0)</f>
        <v>0</v>
      </c>
      <c r="BH525" s="214">
        <f>IF(N525="sníž. přenesená",J525,0)</f>
        <v>0</v>
      </c>
      <c r="BI525" s="214">
        <f>IF(N525="nulová",J525,0)</f>
        <v>0</v>
      </c>
      <c r="BJ525" s="15" t="s">
        <v>78</v>
      </c>
      <c r="BK525" s="214">
        <f>ROUND(I525*H525,2)</f>
        <v>0</v>
      </c>
      <c r="BL525" s="15" t="s">
        <v>165</v>
      </c>
      <c r="BM525" s="15" t="s">
        <v>1194</v>
      </c>
    </row>
    <row r="526" s="11" customFormat="1">
      <c r="B526" s="215"/>
      <c r="C526" s="216"/>
      <c r="D526" s="217" t="s">
        <v>167</v>
      </c>
      <c r="E526" s="218" t="s">
        <v>19</v>
      </c>
      <c r="F526" s="219" t="s">
        <v>1195</v>
      </c>
      <c r="G526" s="216"/>
      <c r="H526" s="220">
        <v>17.5</v>
      </c>
      <c r="I526" s="221"/>
      <c r="J526" s="216"/>
      <c r="K526" s="216"/>
      <c r="L526" s="222"/>
      <c r="M526" s="223"/>
      <c r="N526" s="224"/>
      <c r="O526" s="224"/>
      <c r="P526" s="224"/>
      <c r="Q526" s="224"/>
      <c r="R526" s="224"/>
      <c r="S526" s="224"/>
      <c r="T526" s="225"/>
      <c r="AT526" s="226" t="s">
        <v>167</v>
      </c>
      <c r="AU526" s="226" t="s">
        <v>174</v>
      </c>
      <c r="AV526" s="11" t="s">
        <v>80</v>
      </c>
      <c r="AW526" s="11" t="s">
        <v>31</v>
      </c>
      <c r="AX526" s="11" t="s">
        <v>78</v>
      </c>
      <c r="AY526" s="226" t="s">
        <v>158</v>
      </c>
    </row>
    <row r="527" s="1" customFormat="1" ht="16.5" customHeight="1">
      <c r="B527" s="36"/>
      <c r="C527" s="203" t="s">
        <v>1196</v>
      </c>
      <c r="D527" s="203" t="s">
        <v>160</v>
      </c>
      <c r="E527" s="204" t="s">
        <v>1197</v>
      </c>
      <c r="F527" s="205" t="s">
        <v>1198</v>
      </c>
      <c r="G527" s="206" t="s">
        <v>302</v>
      </c>
      <c r="H527" s="207">
        <v>1</v>
      </c>
      <c r="I527" s="208"/>
      <c r="J527" s="209">
        <f>ROUND(I527*H527,2)</f>
        <v>0</v>
      </c>
      <c r="K527" s="205" t="s">
        <v>19</v>
      </c>
      <c r="L527" s="41"/>
      <c r="M527" s="210" t="s">
        <v>19</v>
      </c>
      <c r="N527" s="211" t="s">
        <v>41</v>
      </c>
      <c r="O527" s="77"/>
      <c r="P527" s="212">
        <f>O527*H527</f>
        <v>0</v>
      </c>
      <c r="Q527" s="212">
        <v>0</v>
      </c>
      <c r="R527" s="212">
        <f>Q527*H527</f>
        <v>0</v>
      </c>
      <c r="S527" s="212">
        <v>0</v>
      </c>
      <c r="T527" s="213">
        <f>S527*H527</f>
        <v>0</v>
      </c>
      <c r="AR527" s="15" t="s">
        <v>165</v>
      </c>
      <c r="AT527" s="15" t="s">
        <v>160</v>
      </c>
      <c r="AU527" s="15" t="s">
        <v>174</v>
      </c>
      <c r="AY527" s="15" t="s">
        <v>158</v>
      </c>
      <c r="BE527" s="214">
        <f>IF(N527="základní",J527,0)</f>
        <v>0</v>
      </c>
      <c r="BF527" s="214">
        <f>IF(N527="snížená",J527,0)</f>
        <v>0</v>
      </c>
      <c r="BG527" s="214">
        <f>IF(N527="zákl. přenesená",J527,0)</f>
        <v>0</v>
      </c>
      <c r="BH527" s="214">
        <f>IF(N527="sníž. přenesená",J527,0)</f>
        <v>0</v>
      </c>
      <c r="BI527" s="214">
        <f>IF(N527="nulová",J527,0)</f>
        <v>0</v>
      </c>
      <c r="BJ527" s="15" t="s">
        <v>78</v>
      </c>
      <c r="BK527" s="214">
        <f>ROUND(I527*H527,2)</f>
        <v>0</v>
      </c>
      <c r="BL527" s="15" t="s">
        <v>165</v>
      </c>
      <c r="BM527" s="15" t="s">
        <v>1199</v>
      </c>
    </row>
    <row r="528" s="1" customFormat="1" ht="16.5" customHeight="1">
      <c r="B528" s="36"/>
      <c r="C528" s="203" t="s">
        <v>1200</v>
      </c>
      <c r="D528" s="203" t="s">
        <v>160</v>
      </c>
      <c r="E528" s="204" t="s">
        <v>1201</v>
      </c>
      <c r="F528" s="205" t="s">
        <v>1202</v>
      </c>
      <c r="G528" s="206" t="s">
        <v>302</v>
      </c>
      <c r="H528" s="207">
        <v>1</v>
      </c>
      <c r="I528" s="208"/>
      <c r="J528" s="209">
        <f>ROUND(I528*H528,2)</f>
        <v>0</v>
      </c>
      <c r="K528" s="205" t="s">
        <v>19</v>
      </c>
      <c r="L528" s="41"/>
      <c r="M528" s="210" t="s">
        <v>19</v>
      </c>
      <c r="N528" s="211" t="s">
        <v>41</v>
      </c>
      <c r="O528" s="77"/>
      <c r="P528" s="212">
        <f>O528*H528</f>
        <v>0</v>
      </c>
      <c r="Q528" s="212">
        <v>0</v>
      </c>
      <c r="R528" s="212">
        <f>Q528*H528</f>
        <v>0</v>
      </c>
      <c r="S528" s="212">
        <v>0</v>
      </c>
      <c r="T528" s="213">
        <f>S528*H528</f>
        <v>0</v>
      </c>
      <c r="AR528" s="15" t="s">
        <v>165</v>
      </c>
      <c r="AT528" s="15" t="s">
        <v>160</v>
      </c>
      <c r="AU528" s="15" t="s">
        <v>174</v>
      </c>
      <c r="AY528" s="15" t="s">
        <v>158</v>
      </c>
      <c r="BE528" s="214">
        <f>IF(N528="základní",J528,0)</f>
        <v>0</v>
      </c>
      <c r="BF528" s="214">
        <f>IF(N528="snížená",J528,0)</f>
        <v>0</v>
      </c>
      <c r="BG528" s="214">
        <f>IF(N528="zákl. přenesená",J528,0)</f>
        <v>0</v>
      </c>
      <c r="BH528" s="214">
        <f>IF(N528="sníž. přenesená",J528,0)</f>
        <v>0</v>
      </c>
      <c r="BI528" s="214">
        <f>IF(N528="nulová",J528,0)</f>
        <v>0</v>
      </c>
      <c r="BJ528" s="15" t="s">
        <v>78</v>
      </c>
      <c r="BK528" s="214">
        <f>ROUND(I528*H528,2)</f>
        <v>0</v>
      </c>
      <c r="BL528" s="15" t="s">
        <v>165</v>
      </c>
      <c r="BM528" s="15" t="s">
        <v>1203</v>
      </c>
    </row>
    <row r="529" s="1" customFormat="1" ht="16.5" customHeight="1">
      <c r="B529" s="36"/>
      <c r="C529" s="203" t="s">
        <v>1204</v>
      </c>
      <c r="D529" s="203" t="s">
        <v>160</v>
      </c>
      <c r="E529" s="204" t="s">
        <v>1205</v>
      </c>
      <c r="F529" s="205" t="s">
        <v>1206</v>
      </c>
      <c r="G529" s="206" t="s">
        <v>302</v>
      </c>
      <c r="H529" s="207">
        <v>1</v>
      </c>
      <c r="I529" s="208"/>
      <c r="J529" s="209">
        <f>ROUND(I529*H529,2)</f>
        <v>0</v>
      </c>
      <c r="K529" s="205" t="s">
        <v>19</v>
      </c>
      <c r="L529" s="41"/>
      <c r="M529" s="210" t="s">
        <v>19</v>
      </c>
      <c r="N529" s="211" t="s">
        <v>41</v>
      </c>
      <c r="O529" s="77"/>
      <c r="P529" s="212">
        <f>O529*H529</f>
        <v>0</v>
      </c>
      <c r="Q529" s="212">
        <v>0</v>
      </c>
      <c r="R529" s="212">
        <f>Q529*H529</f>
        <v>0</v>
      </c>
      <c r="S529" s="212">
        <v>0</v>
      </c>
      <c r="T529" s="213">
        <f>S529*H529</f>
        <v>0</v>
      </c>
      <c r="AR529" s="15" t="s">
        <v>165</v>
      </c>
      <c r="AT529" s="15" t="s">
        <v>160</v>
      </c>
      <c r="AU529" s="15" t="s">
        <v>174</v>
      </c>
      <c r="AY529" s="15" t="s">
        <v>158</v>
      </c>
      <c r="BE529" s="214">
        <f>IF(N529="základní",J529,0)</f>
        <v>0</v>
      </c>
      <c r="BF529" s="214">
        <f>IF(N529="snížená",J529,0)</f>
        <v>0</v>
      </c>
      <c r="BG529" s="214">
        <f>IF(N529="zákl. přenesená",J529,0)</f>
        <v>0</v>
      </c>
      <c r="BH529" s="214">
        <f>IF(N529="sníž. přenesená",J529,0)</f>
        <v>0</v>
      </c>
      <c r="BI529" s="214">
        <f>IF(N529="nulová",J529,0)</f>
        <v>0</v>
      </c>
      <c r="BJ529" s="15" t="s">
        <v>78</v>
      </c>
      <c r="BK529" s="214">
        <f>ROUND(I529*H529,2)</f>
        <v>0</v>
      </c>
      <c r="BL529" s="15" t="s">
        <v>165</v>
      </c>
      <c r="BM529" s="15" t="s">
        <v>1207</v>
      </c>
    </row>
    <row r="530" s="1" customFormat="1" ht="16.5" customHeight="1">
      <c r="B530" s="36"/>
      <c r="C530" s="203" t="s">
        <v>1208</v>
      </c>
      <c r="D530" s="203" t="s">
        <v>160</v>
      </c>
      <c r="E530" s="204" t="s">
        <v>1209</v>
      </c>
      <c r="F530" s="205" t="s">
        <v>1210</v>
      </c>
      <c r="G530" s="206" t="s">
        <v>302</v>
      </c>
      <c r="H530" s="207">
        <v>3</v>
      </c>
      <c r="I530" s="208"/>
      <c r="J530" s="209">
        <f>ROUND(I530*H530,2)</f>
        <v>0</v>
      </c>
      <c r="K530" s="205" t="s">
        <v>19</v>
      </c>
      <c r="L530" s="41"/>
      <c r="M530" s="210" t="s">
        <v>19</v>
      </c>
      <c r="N530" s="211" t="s">
        <v>41</v>
      </c>
      <c r="O530" s="77"/>
      <c r="P530" s="212">
        <f>O530*H530</f>
        <v>0</v>
      </c>
      <c r="Q530" s="212">
        <v>0</v>
      </c>
      <c r="R530" s="212">
        <f>Q530*H530</f>
        <v>0</v>
      </c>
      <c r="S530" s="212">
        <v>0</v>
      </c>
      <c r="T530" s="213">
        <f>S530*H530</f>
        <v>0</v>
      </c>
      <c r="AR530" s="15" t="s">
        <v>165</v>
      </c>
      <c r="AT530" s="15" t="s">
        <v>160</v>
      </c>
      <c r="AU530" s="15" t="s">
        <v>174</v>
      </c>
      <c r="AY530" s="15" t="s">
        <v>158</v>
      </c>
      <c r="BE530" s="214">
        <f>IF(N530="základní",J530,0)</f>
        <v>0</v>
      </c>
      <c r="BF530" s="214">
        <f>IF(N530="snížená",J530,0)</f>
        <v>0</v>
      </c>
      <c r="BG530" s="214">
        <f>IF(N530="zákl. přenesená",J530,0)</f>
        <v>0</v>
      </c>
      <c r="BH530" s="214">
        <f>IF(N530="sníž. přenesená",J530,0)</f>
        <v>0</v>
      </c>
      <c r="BI530" s="214">
        <f>IF(N530="nulová",J530,0)</f>
        <v>0</v>
      </c>
      <c r="BJ530" s="15" t="s">
        <v>78</v>
      </c>
      <c r="BK530" s="214">
        <f>ROUND(I530*H530,2)</f>
        <v>0</v>
      </c>
      <c r="BL530" s="15" t="s">
        <v>165</v>
      </c>
      <c r="BM530" s="15" t="s">
        <v>1211</v>
      </c>
    </row>
    <row r="531" s="11" customFormat="1">
      <c r="B531" s="215"/>
      <c r="C531" s="216"/>
      <c r="D531" s="217" t="s">
        <v>167</v>
      </c>
      <c r="E531" s="218" t="s">
        <v>19</v>
      </c>
      <c r="F531" s="219" t="s">
        <v>1212</v>
      </c>
      <c r="G531" s="216"/>
      <c r="H531" s="220">
        <v>3</v>
      </c>
      <c r="I531" s="221"/>
      <c r="J531" s="216"/>
      <c r="K531" s="216"/>
      <c r="L531" s="222"/>
      <c r="M531" s="223"/>
      <c r="N531" s="224"/>
      <c r="O531" s="224"/>
      <c r="P531" s="224"/>
      <c r="Q531" s="224"/>
      <c r="R531" s="224"/>
      <c r="S531" s="224"/>
      <c r="T531" s="225"/>
      <c r="AT531" s="226" t="s">
        <v>167</v>
      </c>
      <c r="AU531" s="226" t="s">
        <v>174</v>
      </c>
      <c r="AV531" s="11" t="s">
        <v>80</v>
      </c>
      <c r="AW531" s="11" t="s">
        <v>31</v>
      </c>
      <c r="AX531" s="11" t="s">
        <v>78</v>
      </c>
      <c r="AY531" s="226" t="s">
        <v>158</v>
      </c>
    </row>
    <row r="532" s="1" customFormat="1" ht="16.5" customHeight="1">
      <c r="B532" s="36"/>
      <c r="C532" s="203" t="s">
        <v>1213</v>
      </c>
      <c r="D532" s="203" t="s">
        <v>160</v>
      </c>
      <c r="E532" s="204" t="s">
        <v>1214</v>
      </c>
      <c r="F532" s="205" t="s">
        <v>1215</v>
      </c>
      <c r="G532" s="206" t="s">
        <v>302</v>
      </c>
      <c r="H532" s="207">
        <v>6</v>
      </c>
      <c r="I532" s="208"/>
      <c r="J532" s="209">
        <f>ROUND(I532*H532,2)</f>
        <v>0</v>
      </c>
      <c r="K532" s="205" t="s">
        <v>19</v>
      </c>
      <c r="L532" s="41"/>
      <c r="M532" s="210" t="s">
        <v>19</v>
      </c>
      <c r="N532" s="211" t="s">
        <v>41</v>
      </c>
      <c r="O532" s="77"/>
      <c r="P532" s="212">
        <f>O532*H532</f>
        <v>0</v>
      </c>
      <c r="Q532" s="212">
        <v>0</v>
      </c>
      <c r="R532" s="212">
        <f>Q532*H532</f>
        <v>0</v>
      </c>
      <c r="S532" s="212">
        <v>0</v>
      </c>
      <c r="T532" s="213">
        <f>S532*H532</f>
        <v>0</v>
      </c>
      <c r="AR532" s="15" t="s">
        <v>165</v>
      </c>
      <c r="AT532" s="15" t="s">
        <v>160</v>
      </c>
      <c r="AU532" s="15" t="s">
        <v>174</v>
      </c>
      <c r="AY532" s="15" t="s">
        <v>158</v>
      </c>
      <c r="BE532" s="214">
        <f>IF(N532="základní",J532,0)</f>
        <v>0</v>
      </c>
      <c r="BF532" s="214">
        <f>IF(N532="snížená",J532,0)</f>
        <v>0</v>
      </c>
      <c r="BG532" s="214">
        <f>IF(N532="zákl. přenesená",J532,0)</f>
        <v>0</v>
      </c>
      <c r="BH532" s="214">
        <f>IF(N532="sníž. přenesená",J532,0)</f>
        <v>0</v>
      </c>
      <c r="BI532" s="214">
        <f>IF(N532="nulová",J532,0)</f>
        <v>0</v>
      </c>
      <c r="BJ532" s="15" t="s">
        <v>78</v>
      </c>
      <c r="BK532" s="214">
        <f>ROUND(I532*H532,2)</f>
        <v>0</v>
      </c>
      <c r="BL532" s="15" t="s">
        <v>165</v>
      </c>
      <c r="BM532" s="15" t="s">
        <v>1216</v>
      </c>
    </row>
    <row r="533" s="1" customFormat="1" ht="16.5" customHeight="1">
      <c r="B533" s="36"/>
      <c r="C533" s="203" t="s">
        <v>1217</v>
      </c>
      <c r="D533" s="203" t="s">
        <v>160</v>
      </c>
      <c r="E533" s="204" t="s">
        <v>1218</v>
      </c>
      <c r="F533" s="205" t="s">
        <v>1219</v>
      </c>
      <c r="G533" s="206" t="s">
        <v>302</v>
      </c>
      <c r="H533" s="207">
        <v>2</v>
      </c>
      <c r="I533" s="208"/>
      <c r="J533" s="209">
        <f>ROUND(I533*H533,2)</f>
        <v>0</v>
      </c>
      <c r="K533" s="205" t="s">
        <v>19</v>
      </c>
      <c r="L533" s="41"/>
      <c r="M533" s="210" t="s">
        <v>19</v>
      </c>
      <c r="N533" s="211" t="s">
        <v>41</v>
      </c>
      <c r="O533" s="77"/>
      <c r="P533" s="212">
        <f>O533*H533</f>
        <v>0</v>
      </c>
      <c r="Q533" s="212">
        <v>0</v>
      </c>
      <c r="R533" s="212">
        <f>Q533*H533</f>
        <v>0</v>
      </c>
      <c r="S533" s="212">
        <v>0</v>
      </c>
      <c r="T533" s="213">
        <f>S533*H533</f>
        <v>0</v>
      </c>
      <c r="AR533" s="15" t="s">
        <v>165</v>
      </c>
      <c r="AT533" s="15" t="s">
        <v>160</v>
      </c>
      <c r="AU533" s="15" t="s">
        <v>174</v>
      </c>
      <c r="AY533" s="15" t="s">
        <v>158</v>
      </c>
      <c r="BE533" s="214">
        <f>IF(N533="základní",J533,0)</f>
        <v>0</v>
      </c>
      <c r="BF533" s="214">
        <f>IF(N533="snížená",J533,0)</f>
        <v>0</v>
      </c>
      <c r="BG533" s="214">
        <f>IF(N533="zákl. přenesená",J533,0)</f>
        <v>0</v>
      </c>
      <c r="BH533" s="214">
        <f>IF(N533="sníž. přenesená",J533,0)</f>
        <v>0</v>
      </c>
      <c r="BI533" s="214">
        <f>IF(N533="nulová",J533,0)</f>
        <v>0</v>
      </c>
      <c r="BJ533" s="15" t="s">
        <v>78</v>
      </c>
      <c r="BK533" s="214">
        <f>ROUND(I533*H533,2)</f>
        <v>0</v>
      </c>
      <c r="BL533" s="15" t="s">
        <v>165</v>
      </c>
      <c r="BM533" s="15" t="s">
        <v>1220</v>
      </c>
    </row>
    <row r="534" s="1" customFormat="1" ht="16.5" customHeight="1">
      <c r="B534" s="36"/>
      <c r="C534" s="203" t="s">
        <v>1221</v>
      </c>
      <c r="D534" s="203" t="s">
        <v>160</v>
      </c>
      <c r="E534" s="204" t="s">
        <v>1222</v>
      </c>
      <c r="F534" s="205" t="s">
        <v>1223</v>
      </c>
      <c r="G534" s="206" t="s">
        <v>302</v>
      </c>
      <c r="H534" s="207">
        <v>6</v>
      </c>
      <c r="I534" s="208"/>
      <c r="J534" s="209">
        <f>ROUND(I534*H534,2)</f>
        <v>0</v>
      </c>
      <c r="K534" s="205" t="s">
        <v>19</v>
      </c>
      <c r="L534" s="41"/>
      <c r="M534" s="210" t="s">
        <v>19</v>
      </c>
      <c r="N534" s="211" t="s">
        <v>41</v>
      </c>
      <c r="O534" s="77"/>
      <c r="P534" s="212">
        <f>O534*H534</f>
        <v>0</v>
      </c>
      <c r="Q534" s="212">
        <v>0</v>
      </c>
      <c r="R534" s="212">
        <f>Q534*H534</f>
        <v>0</v>
      </c>
      <c r="S534" s="212">
        <v>0</v>
      </c>
      <c r="T534" s="213">
        <f>S534*H534</f>
        <v>0</v>
      </c>
      <c r="AR534" s="15" t="s">
        <v>165</v>
      </c>
      <c r="AT534" s="15" t="s">
        <v>160</v>
      </c>
      <c r="AU534" s="15" t="s">
        <v>174</v>
      </c>
      <c r="AY534" s="15" t="s">
        <v>158</v>
      </c>
      <c r="BE534" s="214">
        <f>IF(N534="základní",J534,0)</f>
        <v>0</v>
      </c>
      <c r="BF534" s="214">
        <f>IF(N534="snížená",J534,0)</f>
        <v>0</v>
      </c>
      <c r="BG534" s="214">
        <f>IF(N534="zákl. přenesená",J534,0)</f>
        <v>0</v>
      </c>
      <c r="BH534" s="214">
        <f>IF(N534="sníž. přenesená",J534,0)</f>
        <v>0</v>
      </c>
      <c r="BI534" s="214">
        <f>IF(N534="nulová",J534,0)</f>
        <v>0</v>
      </c>
      <c r="BJ534" s="15" t="s">
        <v>78</v>
      </c>
      <c r="BK534" s="214">
        <f>ROUND(I534*H534,2)</f>
        <v>0</v>
      </c>
      <c r="BL534" s="15" t="s">
        <v>165</v>
      </c>
      <c r="BM534" s="15" t="s">
        <v>1224</v>
      </c>
    </row>
    <row r="535" s="1" customFormat="1" ht="16.5" customHeight="1">
      <c r="B535" s="36"/>
      <c r="C535" s="203" t="s">
        <v>1225</v>
      </c>
      <c r="D535" s="203" t="s">
        <v>160</v>
      </c>
      <c r="E535" s="204" t="s">
        <v>1226</v>
      </c>
      <c r="F535" s="205" t="s">
        <v>1227</v>
      </c>
      <c r="G535" s="206" t="s">
        <v>302</v>
      </c>
      <c r="H535" s="207">
        <v>8</v>
      </c>
      <c r="I535" s="208"/>
      <c r="J535" s="209">
        <f>ROUND(I535*H535,2)</f>
        <v>0</v>
      </c>
      <c r="K535" s="205" t="s">
        <v>19</v>
      </c>
      <c r="L535" s="41"/>
      <c r="M535" s="210" t="s">
        <v>19</v>
      </c>
      <c r="N535" s="211" t="s">
        <v>41</v>
      </c>
      <c r="O535" s="77"/>
      <c r="P535" s="212">
        <f>O535*H535</f>
        <v>0</v>
      </c>
      <c r="Q535" s="212">
        <v>0</v>
      </c>
      <c r="R535" s="212">
        <f>Q535*H535</f>
        <v>0</v>
      </c>
      <c r="S535" s="212">
        <v>0</v>
      </c>
      <c r="T535" s="213">
        <f>S535*H535</f>
        <v>0</v>
      </c>
      <c r="AR535" s="15" t="s">
        <v>165</v>
      </c>
      <c r="AT535" s="15" t="s">
        <v>160</v>
      </c>
      <c r="AU535" s="15" t="s">
        <v>174</v>
      </c>
      <c r="AY535" s="15" t="s">
        <v>158</v>
      </c>
      <c r="BE535" s="214">
        <f>IF(N535="základní",J535,0)</f>
        <v>0</v>
      </c>
      <c r="BF535" s="214">
        <f>IF(N535="snížená",J535,0)</f>
        <v>0</v>
      </c>
      <c r="BG535" s="214">
        <f>IF(N535="zákl. přenesená",J535,0)</f>
        <v>0</v>
      </c>
      <c r="BH535" s="214">
        <f>IF(N535="sníž. přenesená",J535,0)</f>
        <v>0</v>
      </c>
      <c r="BI535" s="214">
        <f>IF(N535="nulová",J535,0)</f>
        <v>0</v>
      </c>
      <c r="BJ535" s="15" t="s">
        <v>78</v>
      </c>
      <c r="BK535" s="214">
        <f>ROUND(I535*H535,2)</f>
        <v>0</v>
      </c>
      <c r="BL535" s="15" t="s">
        <v>165</v>
      </c>
      <c r="BM535" s="15" t="s">
        <v>1228</v>
      </c>
    </row>
    <row r="536" s="1" customFormat="1" ht="16.5" customHeight="1">
      <c r="B536" s="36"/>
      <c r="C536" s="203" t="s">
        <v>1229</v>
      </c>
      <c r="D536" s="203" t="s">
        <v>160</v>
      </c>
      <c r="E536" s="204" t="s">
        <v>1230</v>
      </c>
      <c r="F536" s="205" t="s">
        <v>1231</v>
      </c>
      <c r="G536" s="206" t="s">
        <v>302</v>
      </c>
      <c r="H536" s="207">
        <v>2</v>
      </c>
      <c r="I536" s="208"/>
      <c r="J536" s="209">
        <f>ROUND(I536*H536,2)</f>
        <v>0</v>
      </c>
      <c r="K536" s="205" t="s">
        <v>19</v>
      </c>
      <c r="L536" s="41"/>
      <c r="M536" s="210" t="s">
        <v>19</v>
      </c>
      <c r="N536" s="211" t="s">
        <v>41</v>
      </c>
      <c r="O536" s="77"/>
      <c r="P536" s="212">
        <f>O536*H536</f>
        <v>0</v>
      </c>
      <c r="Q536" s="212">
        <v>0</v>
      </c>
      <c r="R536" s="212">
        <f>Q536*H536</f>
        <v>0</v>
      </c>
      <c r="S536" s="212">
        <v>0</v>
      </c>
      <c r="T536" s="213">
        <f>S536*H536</f>
        <v>0</v>
      </c>
      <c r="AR536" s="15" t="s">
        <v>165</v>
      </c>
      <c r="AT536" s="15" t="s">
        <v>160</v>
      </c>
      <c r="AU536" s="15" t="s">
        <v>174</v>
      </c>
      <c r="AY536" s="15" t="s">
        <v>158</v>
      </c>
      <c r="BE536" s="214">
        <f>IF(N536="základní",J536,0)</f>
        <v>0</v>
      </c>
      <c r="BF536" s="214">
        <f>IF(N536="snížená",J536,0)</f>
        <v>0</v>
      </c>
      <c r="BG536" s="214">
        <f>IF(N536="zákl. přenesená",J536,0)</f>
        <v>0</v>
      </c>
      <c r="BH536" s="214">
        <f>IF(N536="sníž. přenesená",J536,0)</f>
        <v>0</v>
      </c>
      <c r="BI536" s="214">
        <f>IF(N536="nulová",J536,0)</f>
        <v>0</v>
      </c>
      <c r="BJ536" s="15" t="s">
        <v>78</v>
      </c>
      <c r="BK536" s="214">
        <f>ROUND(I536*H536,2)</f>
        <v>0</v>
      </c>
      <c r="BL536" s="15" t="s">
        <v>165</v>
      </c>
      <c r="BM536" s="15" t="s">
        <v>1232</v>
      </c>
    </row>
    <row r="537" s="10" customFormat="1" ht="22.8" customHeight="1">
      <c r="B537" s="187"/>
      <c r="C537" s="188"/>
      <c r="D537" s="189" t="s">
        <v>69</v>
      </c>
      <c r="E537" s="201" t="s">
        <v>1233</v>
      </c>
      <c r="F537" s="201" t="s">
        <v>1234</v>
      </c>
      <c r="G537" s="188"/>
      <c r="H537" s="188"/>
      <c r="I537" s="191"/>
      <c r="J537" s="202">
        <f>BK537</f>
        <v>0</v>
      </c>
      <c r="K537" s="188"/>
      <c r="L537" s="193"/>
      <c r="M537" s="194"/>
      <c r="N537" s="195"/>
      <c r="O537" s="195"/>
      <c r="P537" s="196">
        <f>SUM(P538:P548)</f>
        <v>0</v>
      </c>
      <c r="Q537" s="195"/>
      <c r="R537" s="196">
        <f>SUM(R538:R548)</f>
        <v>0</v>
      </c>
      <c r="S537" s="195"/>
      <c r="T537" s="197">
        <f>SUM(T538:T548)</f>
        <v>0</v>
      </c>
      <c r="AR537" s="198" t="s">
        <v>78</v>
      </c>
      <c r="AT537" s="199" t="s">
        <v>69</v>
      </c>
      <c r="AU537" s="199" t="s">
        <v>78</v>
      </c>
      <c r="AY537" s="198" t="s">
        <v>158</v>
      </c>
      <c r="BK537" s="200">
        <f>SUM(BK538:BK548)</f>
        <v>0</v>
      </c>
    </row>
    <row r="538" s="1" customFormat="1" ht="16.5" customHeight="1">
      <c r="B538" s="36"/>
      <c r="C538" s="203" t="s">
        <v>1235</v>
      </c>
      <c r="D538" s="203" t="s">
        <v>160</v>
      </c>
      <c r="E538" s="204" t="s">
        <v>1236</v>
      </c>
      <c r="F538" s="205" t="s">
        <v>1237</v>
      </c>
      <c r="G538" s="206" t="s">
        <v>288</v>
      </c>
      <c r="H538" s="207">
        <v>281.89999999999998</v>
      </c>
      <c r="I538" s="208"/>
      <c r="J538" s="209">
        <f>ROUND(I538*H538,2)</f>
        <v>0</v>
      </c>
      <c r="K538" s="205" t="s">
        <v>19</v>
      </c>
      <c r="L538" s="41"/>
      <c r="M538" s="210" t="s">
        <v>19</v>
      </c>
      <c r="N538" s="211" t="s">
        <v>41</v>
      </c>
      <c r="O538" s="77"/>
      <c r="P538" s="212">
        <f>O538*H538</f>
        <v>0</v>
      </c>
      <c r="Q538" s="212">
        <v>0</v>
      </c>
      <c r="R538" s="212">
        <f>Q538*H538</f>
        <v>0</v>
      </c>
      <c r="S538" s="212">
        <v>0</v>
      </c>
      <c r="T538" s="213">
        <f>S538*H538</f>
        <v>0</v>
      </c>
      <c r="AR538" s="15" t="s">
        <v>165</v>
      </c>
      <c r="AT538" s="15" t="s">
        <v>160</v>
      </c>
      <c r="AU538" s="15" t="s">
        <v>80</v>
      </c>
      <c r="AY538" s="15" t="s">
        <v>158</v>
      </c>
      <c r="BE538" s="214">
        <f>IF(N538="základní",J538,0)</f>
        <v>0</v>
      </c>
      <c r="BF538" s="214">
        <f>IF(N538="snížená",J538,0)</f>
        <v>0</v>
      </c>
      <c r="BG538" s="214">
        <f>IF(N538="zákl. přenesená",J538,0)</f>
        <v>0</v>
      </c>
      <c r="BH538" s="214">
        <f>IF(N538="sníž. přenesená",J538,0)</f>
        <v>0</v>
      </c>
      <c r="BI538" s="214">
        <f>IF(N538="nulová",J538,0)</f>
        <v>0</v>
      </c>
      <c r="BJ538" s="15" t="s">
        <v>78</v>
      </c>
      <c r="BK538" s="214">
        <f>ROUND(I538*H538,2)</f>
        <v>0</v>
      </c>
      <c r="BL538" s="15" t="s">
        <v>165</v>
      </c>
      <c r="BM538" s="15" t="s">
        <v>1238</v>
      </c>
    </row>
    <row r="539" s="11" customFormat="1">
      <c r="B539" s="215"/>
      <c r="C539" s="216"/>
      <c r="D539" s="217" t="s">
        <v>167</v>
      </c>
      <c r="E539" s="218" t="s">
        <v>19</v>
      </c>
      <c r="F539" s="219" t="s">
        <v>1239</v>
      </c>
      <c r="G539" s="216"/>
      <c r="H539" s="220">
        <v>281.89999999999998</v>
      </c>
      <c r="I539" s="221"/>
      <c r="J539" s="216"/>
      <c r="K539" s="216"/>
      <c r="L539" s="222"/>
      <c r="M539" s="223"/>
      <c r="N539" s="224"/>
      <c r="O539" s="224"/>
      <c r="P539" s="224"/>
      <c r="Q539" s="224"/>
      <c r="R539" s="224"/>
      <c r="S539" s="224"/>
      <c r="T539" s="225"/>
      <c r="AT539" s="226" t="s">
        <v>167</v>
      </c>
      <c r="AU539" s="226" t="s">
        <v>80</v>
      </c>
      <c r="AV539" s="11" t="s">
        <v>80</v>
      </c>
      <c r="AW539" s="11" t="s">
        <v>31</v>
      </c>
      <c r="AX539" s="11" t="s">
        <v>78</v>
      </c>
      <c r="AY539" s="226" t="s">
        <v>158</v>
      </c>
    </row>
    <row r="540" s="1" customFormat="1" ht="16.5" customHeight="1">
      <c r="B540" s="36"/>
      <c r="C540" s="203" t="s">
        <v>1240</v>
      </c>
      <c r="D540" s="203" t="s">
        <v>160</v>
      </c>
      <c r="E540" s="204" t="s">
        <v>1241</v>
      </c>
      <c r="F540" s="205" t="s">
        <v>1242</v>
      </c>
      <c r="G540" s="206" t="s">
        <v>288</v>
      </c>
      <c r="H540" s="207">
        <v>281.89999999999998</v>
      </c>
      <c r="I540" s="208"/>
      <c r="J540" s="209">
        <f>ROUND(I540*H540,2)</f>
        <v>0</v>
      </c>
      <c r="K540" s="205" t="s">
        <v>19</v>
      </c>
      <c r="L540" s="41"/>
      <c r="M540" s="210" t="s">
        <v>19</v>
      </c>
      <c r="N540" s="211" t="s">
        <v>41</v>
      </c>
      <c r="O540" s="77"/>
      <c r="P540" s="212">
        <f>O540*H540</f>
        <v>0</v>
      </c>
      <c r="Q540" s="212">
        <v>0</v>
      </c>
      <c r="R540" s="212">
        <f>Q540*H540</f>
        <v>0</v>
      </c>
      <c r="S540" s="212">
        <v>0</v>
      </c>
      <c r="T540" s="213">
        <f>S540*H540</f>
        <v>0</v>
      </c>
      <c r="AR540" s="15" t="s">
        <v>165</v>
      </c>
      <c r="AT540" s="15" t="s">
        <v>160</v>
      </c>
      <c r="AU540" s="15" t="s">
        <v>80</v>
      </c>
      <c r="AY540" s="15" t="s">
        <v>158</v>
      </c>
      <c r="BE540" s="214">
        <f>IF(N540="základní",J540,0)</f>
        <v>0</v>
      </c>
      <c r="BF540" s="214">
        <f>IF(N540="snížená",J540,0)</f>
        <v>0</v>
      </c>
      <c r="BG540" s="214">
        <f>IF(N540="zákl. přenesená",J540,0)</f>
        <v>0</v>
      </c>
      <c r="BH540" s="214">
        <f>IF(N540="sníž. přenesená",J540,0)</f>
        <v>0</v>
      </c>
      <c r="BI540" s="214">
        <f>IF(N540="nulová",J540,0)</f>
        <v>0</v>
      </c>
      <c r="BJ540" s="15" t="s">
        <v>78</v>
      </c>
      <c r="BK540" s="214">
        <f>ROUND(I540*H540,2)</f>
        <v>0</v>
      </c>
      <c r="BL540" s="15" t="s">
        <v>165</v>
      </c>
      <c r="BM540" s="15" t="s">
        <v>1243</v>
      </c>
    </row>
    <row r="541" s="1" customFormat="1" ht="16.5" customHeight="1">
      <c r="B541" s="36"/>
      <c r="C541" s="203" t="s">
        <v>1244</v>
      </c>
      <c r="D541" s="203" t="s">
        <v>160</v>
      </c>
      <c r="E541" s="204" t="s">
        <v>1245</v>
      </c>
      <c r="F541" s="205" t="s">
        <v>1246</v>
      </c>
      <c r="G541" s="206" t="s">
        <v>288</v>
      </c>
      <c r="H541" s="207">
        <v>186.054</v>
      </c>
      <c r="I541" s="208"/>
      <c r="J541" s="209">
        <f>ROUND(I541*H541,2)</f>
        <v>0</v>
      </c>
      <c r="K541" s="205" t="s">
        <v>19</v>
      </c>
      <c r="L541" s="41"/>
      <c r="M541" s="210" t="s">
        <v>19</v>
      </c>
      <c r="N541" s="211" t="s">
        <v>41</v>
      </c>
      <c r="O541" s="77"/>
      <c r="P541" s="212">
        <f>O541*H541</f>
        <v>0</v>
      </c>
      <c r="Q541" s="212">
        <v>0</v>
      </c>
      <c r="R541" s="212">
        <f>Q541*H541</f>
        <v>0</v>
      </c>
      <c r="S541" s="212">
        <v>0</v>
      </c>
      <c r="T541" s="213">
        <f>S541*H541</f>
        <v>0</v>
      </c>
      <c r="AR541" s="15" t="s">
        <v>165</v>
      </c>
      <c r="AT541" s="15" t="s">
        <v>160</v>
      </c>
      <c r="AU541" s="15" t="s">
        <v>80</v>
      </c>
      <c r="AY541" s="15" t="s">
        <v>158</v>
      </c>
      <c r="BE541" s="214">
        <f>IF(N541="základní",J541,0)</f>
        <v>0</v>
      </c>
      <c r="BF541" s="214">
        <f>IF(N541="snížená",J541,0)</f>
        <v>0</v>
      </c>
      <c r="BG541" s="214">
        <f>IF(N541="zákl. přenesená",J541,0)</f>
        <v>0</v>
      </c>
      <c r="BH541" s="214">
        <f>IF(N541="sníž. přenesená",J541,0)</f>
        <v>0</v>
      </c>
      <c r="BI541" s="214">
        <f>IF(N541="nulová",J541,0)</f>
        <v>0</v>
      </c>
      <c r="BJ541" s="15" t="s">
        <v>78</v>
      </c>
      <c r="BK541" s="214">
        <f>ROUND(I541*H541,2)</f>
        <v>0</v>
      </c>
      <c r="BL541" s="15" t="s">
        <v>165</v>
      </c>
      <c r="BM541" s="15" t="s">
        <v>1247</v>
      </c>
    </row>
    <row r="542" s="11" customFormat="1">
      <c r="B542" s="215"/>
      <c r="C542" s="216"/>
      <c r="D542" s="217" t="s">
        <v>167</v>
      </c>
      <c r="E542" s="218" t="s">
        <v>19</v>
      </c>
      <c r="F542" s="219" t="s">
        <v>1248</v>
      </c>
      <c r="G542" s="216"/>
      <c r="H542" s="220">
        <v>186.054</v>
      </c>
      <c r="I542" s="221"/>
      <c r="J542" s="216"/>
      <c r="K542" s="216"/>
      <c r="L542" s="222"/>
      <c r="M542" s="223"/>
      <c r="N542" s="224"/>
      <c r="O542" s="224"/>
      <c r="P542" s="224"/>
      <c r="Q542" s="224"/>
      <c r="R542" s="224"/>
      <c r="S542" s="224"/>
      <c r="T542" s="225"/>
      <c r="AT542" s="226" t="s">
        <v>167</v>
      </c>
      <c r="AU542" s="226" t="s">
        <v>80</v>
      </c>
      <c r="AV542" s="11" t="s">
        <v>80</v>
      </c>
      <c r="AW542" s="11" t="s">
        <v>31</v>
      </c>
      <c r="AX542" s="11" t="s">
        <v>78</v>
      </c>
      <c r="AY542" s="226" t="s">
        <v>158</v>
      </c>
    </row>
    <row r="543" s="1" customFormat="1" ht="16.5" customHeight="1">
      <c r="B543" s="36"/>
      <c r="C543" s="203" t="s">
        <v>1249</v>
      </c>
      <c r="D543" s="203" t="s">
        <v>160</v>
      </c>
      <c r="E543" s="204" t="s">
        <v>1250</v>
      </c>
      <c r="F543" s="205" t="s">
        <v>1251</v>
      </c>
      <c r="G543" s="206" t="s">
        <v>288</v>
      </c>
      <c r="H543" s="207">
        <v>93.027000000000001</v>
      </c>
      <c r="I543" s="208"/>
      <c r="J543" s="209">
        <f>ROUND(I543*H543,2)</f>
        <v>0</v>
      </c>
      <c r="K543" s="205" t="s">
        <v>19</v>
      </c>
      <c r="L543" s="41"/>
      <c r="M543" s="210" t="s">
        <v>19</v>
      </c>
      <c r="N543" s="211" t="s">
        <v>41</v>
      </c>
      <c r="O543" s="77"/>
      <c r="P543" s="212">
        <f>O543*H543</f>
        <v>0</v>
      </c>
      <c r="Q543" s="212">
        <v>0</v>
      </c>
      <c r="R543" s="212">
        <f>Q543*H543</f>
        <v>0</v>
      </c>
      <c r="S543" s="212">
        <v>0</v>
      </c>
      <c r="T543" s="213">
        <f>S543*H543</f>
        <v>0</v>
      </c>
      <c r="AR543" s="15" t="s">
        <v>165</v>
      </c>
      <c r="AT543" s="15" t="s">
        <v>160</v>
      </c>
      <c r="AU543" s="15" t="s">
        <v>80</v>
      </c>
      <c r="AY543" s="15" t="s">
        <v>158</v>
      </c>
      <c r="BE543" s="214">
        <f>IF(N543="základní",J543,0)</f>
        <v>0</v>
      </c>
      <c r="BF543" s="214">
        <f>IF(N543="snížená",J543,0)</f>
        <v>0</v>
      </c>
      <c r="BG543" s="214">
        <f>IF(N543="zákl. přenesená",J543,0)</f>
        <v>0</v>
      </c>
      <c r="BH543" s="214">
        <f>IF(N543="sníž. přenesená",J543,0)</f>
        <v>0</v>
      </c>
      <c r="BI543" s="214">
        <f>IF(N543="nulová",J543,0)</f>
        <v>0</v>
      </c>
      <c r="BJ543" s="15" t="s">
        <v>78</v>
      </c>
      <c r="BK543" s="214">
        <f>ROUND(I543*H543,2)</f>
        <v>0</v>
      </c>
      <c r="BL543" s="15" t="s">
        <v>165</v>
      </c>
      <c r="BM543" s="15" t="s">
        <v>1252</v>
      </c>
    </row>
    <row r="544" s="11" customFormat="1">
      <c r="B544" s="215"/>
      <c r="C544" s="216"/>
      <c r="D544" s="217" t="s">
        <v>167</v>
      </c>
      <c r="E544" s="218" t="s">
        <v>19</v>
      </c>
      <c r="F544" s="219" t="s">
        <v>1253</v>
      </c>
      <c r="G544" s="216"/>
      <c r="H544" s="220">
        <v>93.027000000000001</v>
      </c>
      <c r="I544" s="221"/>
      <c r="J544" s="216"/>
      <c r="K544" s="216"/>
      <c r="L544" s="222"/>
      <c r="M544" s="223"/>
      <c r="N544" s="224"/>
      <c r="O544" s="224"/>
      <c r="P544" s="224"/>
      <c r="Q544" s="224"/>
      <c r="R544" s="224"/>
      <c r="S544" s="224"/>
      <c r="T544" s="225"/>
      <c r="AT544" s="226" t="s">
        <v>167</v>
      </c>
      <c r="AU544" s="226" t="s">
        <v>80</v>
      </c>
      <c r="AV544" s="11" t="s">
        <v>80</v>
      </c>
      <c r="AW544" s="11" t="s">
        <v>31</v>
      </c>
      <c r="AX544" s="11" t="s">
        <v>78</v>
      </c>
      <c r="AY544" s="226" t="s">
        <v>158</v>
      </c>
    </row>
    <row r="545" s="1" customFormat="1" ht="16.5" customHeight="1">
      <c r="B545" s="36"/>
      <c r="C545" s="203" t="s">
        <v>1254</v>
      </c>
      <c r="D545" s="203" t="s">
        <v>160</v>
      </c>
      <c r="E545" s="204" t="s">
        <v>1255</v>
      </c>
      <c r="F545" s="205" t="s">
        <v>1256</v>
      </c>
      <c r="G545" s="206" t="s">
        <v>288</v>
      </c>
      <c r="H545" s="207">
        <v>281.89999999999998</v>
      </c>
      <c r="I545" s="208"/>
      <c r="J545" s="209">
        <f>ROUND(I545*H545,2)</f>
        <v>0</v>
      </c>
      <c r="K545" s="205" t="s">
        <v>19</v>
      </c>
      <c r="L545" s="41"/>
      <c r="M545" s="210" t="s">
        <v>19</v>
      </c>
      <c r="N545" s="211" t="s">
        <v>41</v>
      </c>
      <c r="O545" s="77"/>
      <c r="P545" s="212">
        <f>O545*H545</f>
        <v>0</v>
      </c>
      <c r="Q545" s="212">
        <v>0</v>
      </c>
      <c r="R545" s="212">
        <f>Q545*H545</f>
        <v>0</v>
      </c>
      <c r="S545" s="212">
        <v>0</v>
      </c>
      <c r="T545" s="213">
        <f>S545*H545</f>
        <v>0</v>
      </c>
      <c r="AR545" s="15" t="s">
        <v>165</v>
      </c>
      <c r="AT545" s="15" t="s">
        <v>160</v>
      </c>
      <c r="AU545" s="15" t="s">
        <v>80</v>
      </c>
      <c r="AY545" s="15" t="s">
        <v>158</v>
      </c>
      <c r="BE545" s="214">
        <f>IF(N545="základní",J545,0)</f>
        <v>0</v>
      </c>
      <c r="BF545" s="214">
        <f>IF(N545="snížená",J545,0)</f>
        <v>0</v>
      </c>
      <c r="BG545" s="214">
        <f>IF(N545="zákl. přenesená",J545,0)</f>
        <v>0</v>
      </c>
      <c r="BH545" s="214">
        <f>IF(N545="sníž. přenesená",J545,0)</f>
        <v>0</v>
      </c>
      <c r="BI545" s="214">
        <f>IF(N545="nulová",J545,0)</f>
        <v>0</v>
      </c>
      <c r="BJ545" s="15" t="s">
        <v>78</v>
      </c>
      <c r="BK545" s="214">
        <f>ROUND(I545*H545,2)</f>
        <v>0</v>
      </c>
      <c r="BL545" s="15" t="s">
        <v>165</v>
      </c>
      <c r="BM545" s="15" t="s">
        <v>1257</v>
      </c>
    </row>
    <row r="546" s="1" customFormat="1" ht="16.5" customHeight="1">
      <c r="B546" s="36"/>
      <c r="C546" s="203" t="s">
        <v>1258</v>
      </c>
      <c r="D546" s="203" t="s">
        <v>160</v>
      </c>
      <c r="E546" s="204" t="s">
        <v>1259</v>
      </c>
      <c r="F546" s="205" t="s">
        <v>1260</v>
      </c>
      <c r="G546" s="206" t="s">
        <v>530</v>
      </c>
      <c r="H546" s="207">
        <v>1</v>
      </c>
      <c r="I546" s="208"/>
      <c r="J546" s="209">
        <f>ROUND(I546*H546,2)</f>
        <v>0</v>
      </c>
      <c r="K546" s="205" t="s">
        <v>19</v>
      </c>
      <c r="L546" s="41"/>
      <c r="M546" s="210" t="s">
        <v>19</v>
      </c>
      <c r="N546" s="211" t="s">
        <v>41</v>
      </c>
      <c r="O546" s="77"/>
      <c r="P546" s="212">
        <f>O546*H546</f>
        <v>0</v>
      </c>
      <c r="Q546" s="212">
        <v>0</v>
      </c>
      <c r="R546" s="212">
        <f>Q546*H546</f>
        <v>0</v>
      </c>
      <c r="S546" s="212">
        <v>0</v>
      </c>
      <c r="T546" s="213">
        <f>S546*H546</f>
        <v>0</v>
      </c>
      <c r="AR546" s="15" t="s">
        <v>165</v>
      </c>
      <c r="AT546" s="15" t="s">
        <v>160</v>
      </c>
      <c r="AU546" s="15" t="s">
        <v>80</v>
      </c>
      <c r="AY546" s="15" t="s">
        <v>158</v>
      </c>
      <c r="BE546" s="214">
        <f>IF(N546="základní",J546,0)</f>
        <v>0</v>
      </c>
      <c r="BF546" s="214">
        <f>IF(N546="snížená",J546,0)</f>
        <v>0</v>
      </c>
      <c r="BG546" s="214">
        <f>IF(N546="zákl. přenesená",J546,0)</f>
        <v>0</v>
      </c>
      <c r="BH546" s="214">
        <f>IF(N546="sníž. přenesená",J546,0)</f>
        <v>0</v>
      </c>
      <c r="BI546" s="214">
        <f>IF(N546="nulová",J546,0)</f>
        <v>0</v>
      </c>
      <c r="BJ546" s="15" t="s">
        <v>78</v>
      </c>
      <c r="BK546" s="214">
        <f>ROUND(I546*H546,2)</f>
        <v>0</v>
      </c>
      <c r="BL546" s="15" t="s">
        <v>165</v>
      </c>
      <c r="BM546" s="15" t="s">
        <v>1261</v>
      </c>
    </row>
    <row r="547" s="1" customFormat="1" ht="16.5" customHeight="1">
      <c r="B547" s="36"/>
      <c r="C547" s="203" t="s">
        <v>1262</v>
      </c>
      <c r="D547" s="203" t="s">
        <v>160</v>
      </c>
      <c r="E547" s="204" t="s">
        <v>1263</v>
      </c>
      <c r="F547" s="205" t="s">
        <v>1264</v>
      </c>
      <c r="G547" s="206" t="s">
        <v>288</v>
      </c>
      <c r="H547" s="207">
        <v>17.780000000000001</v>
      </c>
      <c r="I547" s="208"/>
      <c r="J547" s="209">
        <f>ROUND(I547*H547,2)</f>
        <v>0</v>
      </c>
      <c r="K547" s="205" t="s">
        <v>19</v>
      </c>
      <c r="L547" s="41"/>
      <c r="M547" s="210" t="s">
        <v>19</v>
      </c>
      <c r="N547" s="211" t="s">
        <v>41</v>
      </c>
      <c r="O547" s="77"/>
      <c r="P547" s="212">
        <f>O547*H547</f>
        <v>0</v>
      </c>
      <c r="Q547" s="212">
        <v>0</v>
      </c>
      <c r="R547" s="212">
        <f>Q547*H547</f>
        <v>0</v>
      </c>
      <c r="S547" s="212">
        <v>0</v>
      </c>
      <c r="T547" s="213">
        <f>S547*H547</f>
        <v>0</v>
      </c>
      <c r="AR547" s="15" t="s">
        <v>165</v>
      </c>
      <c r="AT547" s="15" t="s">
        <v>160</v>
      </c>
      <c r="AU547" s="15" t="s">
        <v>80</v>
      </c>
      <c r="AY547" s="15" t="s">
        <v>158</v>
      </c>
      <c r="BE547" s="214">
        <f>IF(N547="základní",J547,0)</f>
        <v>0</v>
      </c>
      <c r="BF547" s="214">
        <f>IF(N547="snížená",J547,0)</f>
        <v>0</v>
      </c>
      <c r="BG547" s="214">
        <f>IF(N547="zákl. přenesená",J547,0)</f>
        <v>0</v>
      </c>
      <c r="BH547" s="214">
        <f>IF(N547="sníž. přenesená",J547,0)</f>
        <v>0</v>
      </c>
      <c r="BI547" s="214">
        <f>IF(N547="nulová",J547,0)</f>
        <v>0</v>
      </c>
      <c r="BJ547" s="15" t="s">
        <v>78</v>
      </c>
      <c r="BK547" s="214">
        <f>ROUND(I547*H547,2)</f>
        <v>0</v>
      </c>
      <c r="BL547" s="15" t="s">
        <v>165</v>
      </c>
      <c r="BM547" s="15" t="s">
        <v>1265</v>
      </c>
    </row>
    <row r="548" s="1" customFormat="1" ht="16.5" customHeight="1">
      <c r="B548" s="36"/>
      <c r="C548" s="203" t="s">
        <v>1266</v>
      </c>
      <c r="D548" s="203" t="s">
        <v>160</v>
      </c>
      <c r="E548" s="204" t="s">
        <v>1267</v>
      </c>
      <c r="F548" s="205" t="s">
        <v>1268</v>
      </c>
      <c r="G548" s="206" t="s">
        <v>288</v>
      </c>
      <c r="H548" s="207">
        <v>216.44</v>
      </c>
      <c r="I548" s="208"/>
      <c r="J548" s="209">
        <f>ROUND(I548*H548,2)</f>
        <v>0</v>
      </c>
      <c r="K548" s="205" t="s">
        <v>19</v>
      </c>
      <c r="L548" s="41"/>
      <c r="M548" s="210" t="s">
        <v>19</v>
      </c>
      <c r="N548" s="211" t="s">
        <v>41</v>
      </c>
      <c r="O548" s="77"/>
      <c r="P548" s="212">
        <f>O548*H548</f>
        <v>0</v>
      </c>
      <c r="Q548" s="212">
        <v>0</v>
      </c>
      <c r="R548" s="212">
        <f>Q548*H548</f>
        <v>0</v>
      </c>
      <c r="S548" s="212">
        <v>0</v>
      </c>
      <c r="T548" s="213">
        <f>S548*H548</f>
        <v>0</v>
      </c>
      <c r="AR548" s="15" t="s">
        <v>165</v>
      </c>
      <c r="AT548" s="15" t="s">
        <v>160</v>
      </c>
      <c r="AU548" s="15" t="s">
        <v>80</v>
      </c>
      <c r="AY548" s="15" t="s">
        <v>158</v>
      </c>
      <c r="BE548" s="214">
        <f>IF(N548="základní",J548,0)</f>
        <v>0</v>
      </c>
      <c r="BF548" s="214">
        <f>IF(N548="snížená",J548,0)</f>
        <v>0</v>
      </c>
      <c r="BG548" s="214">
        <f>IF(N548="zákl. přenesená",J548,0)</f>
        <v>0</v>
      </c>
      <c r="BH548" s="214">
        <f>IF(N548="sníž. přenesená",J548,0)</f>
        <v>0</v>
      </c>
      <c r="BI548" s="214">
        <f>IF(N548="nulová",J548,0)</f>
        <v>0</v>
      </c>
      <c r="BJ548" s="15" t="s">
        <v>78</v>
      </c>
      <c r="BK548" s="214">
        <f>ROUND(I548*H548,2)</f>
        <v>0</v>
      </c>
      <c r="BL548" s="15" t="s">
        <v>165</v>
      </c>
      <c r="BM548" s="15" t="s">
        <v>1269</v>
      </c>
    </row>
    <row r="549" s="10" customFormat="1" ht="22.8" customHeight="1">
      <c r="B549" s="187"/>
      <c r="C549" s="188"/>
      <c r="D549" s="189" t="s">
        <v>69</v>
      </c>
      <c r="E549" s="201" t="s">
        <v>1270</v>
      </c>
      <c r="F549" s="201" t="s">
        <v>1271</v>
      </c>
      <c r="G549" s="188"/>
      <c r="H549" s="188"/>
      <c r="I549" s="191"/>
      <c r="J549" s="202">
        <f>BK549</f>
        <v>0</v>
      </c>
      <c r="K549" s="188"/>
      <c r="L549" s="193"/>
      <c r="M549" s="194"/>
      <c r="N549" s="195"/>
      <c r="O549" s="195"/>
      <c r="P549" s="196">
        <f>SUM(P550:P555)</f>
        <v>0</v>
      </c>
      <c r="Q549" s="195"/>
      <c r="R549" s="196">
        <f>SUM(R550:R555)</f>
        <v>0</v>
      </c>
      <c r="S549" s="195"/>
      <c r="T549" s="197">
        <f>SUM(T550:T555)</f>
        <v>0</v>
      </c>
      <c r="AR549" s="198" t="s">
        <v>78</v>
      </c>
      <c r="AT549" s="199" t="s">
        <v>69</v>
      </c>
      <c r="AU549" s="199" t="s">
        <v>78</v>
      </c>
      <c r="AY549" s="198" t="s">
        <v>158</v>
      </c>
      <c r="BK549" s="200">
        <f>SUM(BK550:BK555)</f>
        <v>0</v>
      </c>
    </row>
    <row r="550" s="1" customFormat="1" ht="16.5" customHeight="1">
      <c r="B550" s="36"/>
      <c r="C550" s="203" t="s">
        <v>1272</v>
      </c>
      <c r="D550" s="203" t="s">
        <v>160</v>
      </c>
      <c r="E550" s="204" t="s">
        <v>1273</v>
      </c>
      <c r="F550" s="205" t="s">
        <v>1274</v>
      </c>
      <c r="G550" s="206" t="s">
        <v>288</v>
      </c>
      <c r="H550" s="207">
        <v>216.44</v>
      </c>
      <c r="I550" s="208"/>
      <c r="J550" s="209">
        <f>ROUND(I550*H550,2)</f>
        <v>0</v>
      </c>
      <c r="K550" s="205" t="s">
        <v>19</v>
      </c>
      <c r="L550" s="41"/>
      <c r="M550" s="210" t="s">
        <v>19</v>
      </c>
      <c r="N550" s="211" t="s">
        <v>41</v>
      </c>
      <c r="O550" s="77"/>
      <c r="P550" s="212">
        <f>O550*H550</f>
        <v>0</v>
      </c>
      <c r="Q550" s="212">
        <v>0</v>
      </c>
      <c r="R550" s="212">
        <f>Q550*H550</f>
        <v>0</v>
      </c>
      <c r="S550" s="212">
        <v>0</v>
      </c>
      <c r="T550" s="213">
        <f>S550*H550</f>
        <v>0</v>
      </c>
      <c r="AR550" s="15" t="s">
        <v>165</v>
      </c>
      <c r="AT550" s="15" t="s">
        <v>160</v>
      </c>
      <c r="AU550" s="15" t="s">
        <v>80</v>
      </c>
      <c r="AY550" s="15" t="s">
        <v>158</v>
      </c>
      <c r="BE550" s="214">
        <f>IF(N550="základní",J550,0)</f>
        <v>0</v>
      </c>
      <c r="BF550" s="214">
        <f>IF(N550="snížená",J550,0)</f>
        <v>0</v>
      </c>
      <c r="BG550" s="214">
        <f>IF(N550="zákl. přenesená",J550,0)</f>
        <v>0</v>
      </c>
      <c r="BH550" s="214">
        <f>IF(N550="sníž. přenesená",J550,0)</f>
        <v>0</v>
      </c>
      <c r="BI550" s="214">
        <f>IF(N550="nulová",J550,0)</f>
        <v>0</v>
      </c>
      <c r="BJ550" s="15" t="s">
        <v>78</v>
      </c>
      <c r="BK550" s="214">
        <f>ROUND(I550*H550,2)</f>
        <v>0</v>
      </c>
      <c r="BL550" s="15" t="s">
        <v>165</v>
      </c>
      <c r="BM550" s="15" t="s">
        <v>1275</v>
      </c>
    </row>
    <row r="551" s="1" customFormat="1" ht="22.5" customHeight="1">
      <c r="B551" s="36"/>
      <c r="C551" s="203" t="s">
        <v>1276</v>
      </c>
      <c r="D551" s="203" t="s">
        <v>160</v>
      </c>
      <c r="E551" s="204" t="s">
        <v>1277</v>
      </c>
      <c r="F551" s="205" t="s">
        <v>1278</v>
      </c>
      <c r="G551" s="206" t="s">
        <v>288</v>
      </c>
      <c r="H551" s="207">
        <v>240.69999999999999</v>
      </c>
      <c r="I551" s="208"/>
      <c r="J551" s="209">
        <f>ROUND(I551*H551,2)</f>
        <v>0</v>
      </c>
      <c r="K551" s="205" t="s">
        <v>164</v>
      </c>
      <c r="L551" s="41"/>
      <c r="M551" s="210" t="s">
        <v>19</v>
      </c>
      <c r="N551" s="211" t="s">
        <v>41</v>
      </c>
      <c r="O551" s="77"/>
      <c r="P551" s="212">
        <f>O551*H551</f>
        <v>0</v>
      </c>
      <c r="Q551" s="212">
        <v>0</v>
      </c>
      <c r="R551" s="212">
        <f>Q551*H551</f>
        <v>0</v>
      </c>
      <c r="S551" s="212">
        <v>0</v>
      </c>
      <c r="T551" s="213">
        <f>S551*H551</f>
        <v>0</v>
      </c>
      <c r="AR551" s="15" t="s">
        <v>165</v>
      </c>
      <c r="AT551" s="15" t="s">
        <v>160</v>
      </c>
      <c r="AU551" s="15" t="s">
        <v>80</v>
      </c>
      <c r="AY551" s="15" t="s">
        <v>158</v>
      </c>
      <c r="BE551" s="214">
        <f>IF(N551="základní",J551,0)</f>
        <v>0</v>
      </c>
      <c r="BF551" s="214">
        <f>IF(N551="snížená",J551,0)</f>
        <v>0</v>
      </c>
      <c r="BG551" s="214">
        <f>IF(N551="zákl. přenesená",J551,0)</f>
        <v>0</v>
      </c>
      <c r="BH551" s="214">
        <f>IF(N551="sníž. přenesená",J551,0)</f>
        <v>0</v>
      </c>
      <c r="BI551" s="214">
        <f>IF(N551="nulová",J551,0)</f>
        <v>0</v>
      </c>
      <c r="BJ551" s="15" t="s">
        <v>78</v>
      </c>
      <c r="BK551" s="214">
        <f>ROUND(I551*H551,2)</f>
        <v>0</v>
      </c>
      <c r="BL551" s="15" t="s">
        <v>165</v>
      </c>
      <c r="BM551" s="15" t="s">
        <v>1279</v>
      </c>
    </row>
    <row r="552" s="11" customFormat="1">
      <c r="B552" s="215"/>
      <c r="C552" s="216"/>
      <c r="D552" s="217" t="s">
        <v>167</v>
      </c>
      <c r="E552" s="218" t="s">
        <v>19</v>
      </c>
      <c r="F552" s="219" t="s">
        <v>1280</v>
      </c>
      <c r="G552" s="216"/>
      <c r="H552" s="220">
        <v>130.68000000000001</v>
      </c>
      <c r="I552" s="221"/>
      <c r="J552" s="216"/>
      <c r="K552" s="216"/>
      <c r="L552" s="222"/>
      <c r="M552" s="223"/>
      <c r="N552" s="224"/>
      <c r="O552" s="224"/>
      <c r="P552" s="224"/>
      <c r="Q552" s="224"/>
      <c r="R552" s="224"/>
      <c r="S552" s="224"/>
      <c r="T552" s="225"/>
      <c r="AT552" s="226" t="s">
        <v>167</v>
      </c>
      <c r="AU552" s="226" t="s">
        <v>80</v>
      </c>
      <c r="AV552" s="11" t="s">
        <v>80</v>
      </c>
      <c r="AW552" s="11" t="s">
        <v>31</v>
      </c>
      <c r="AX552" s="11" t="s">
        <v>70</v>
      </c>
      <c r="AY552" s="226" t="s">
        <v>158</v>
      </c>
    </row>
    <row r="553" s="11" customFormat="1">
      <c r="B553" s="215"/>
      <c r="C553" s="216"/>
      <c r="D553" s="217" t="s">
        <v>167</v>
      </c>
      <c r="E553" s="218" t="s">
        <v>19</v>
      </c>
      <c r="F553" s="219" t="s">
        <v>1281</v>
      </c>
      <c r="G553" s="216"/>
      <c r="H553" s="220">
        <v>100.92</v>
      </c>
      <c r="I553" s="221"/>
      <c r="J553" s="216"/>
      <c r="K553" s="216"/>
      <c r="L553" s="222"/>
      <c r="M553" s="223"/>
      <c r="N553" s="224"/>
      <c r="O553" s="224"/>
      <c r="P553" s="224"/>
      <c r="Q553" s="224"/>
      <c r="R553" s="224"/>
      <c r="S553" s="224"/>
      <c r="T553" s="225"/>
      <c r="AT553" s="226" t="s">
        <v>167</v>
      </c>
      <c r="AU553" s="226" t="s">
        <v>80</v>
      </c>
      <c r="AV553" s="11" t="s">
        <v>80</v>
      </c>
      <c r="AW553" s="11" t="s">
        <v>31</v>
      </c>
      <c r="AX553" s="11" t="s">
        <v>70</v>
      </c>
      <c r="AY553" s="226" t="s">
        <v>158</v>
      </c>
    </row>
    <row r="554" s="11" customFormat="1">
      <c r="B554" s="215"/>
      <c r="C554" s="216"/>
      <c r="D554" s="217" t="s">
        <v>167</v>
      </c>
      <c r="E554" s="218" t="s">
        <v>19</v>
      </c>
      <c r="F554" s="219" t="s">
        <v>1282</v>
      </c>
      <c r="G554" s="216"/>
      <c r="H554" s="220">
        <v>9.0999999999999996</v>
      </c>
      <c r="I554" s="221"/>
      <c r="J554" s="216"/>
      <c r="K554" s="216"/>
      <c r="L554" s="222"/>
      <c r="M554" s="223"/>
      <c r="N554" s="224"/>
      <c r="O554" s="224"/>
      <c r="P554" s="224"/>
      <c r="Q554" s="224"/>
      <c r="R554" s="224"/>
      <c r="S554" s="224"/>
      <c r="T554" s="225"/>
      <c r="AT554" s="226" t="s">
        <v>167</v>
      </c>
      <c r="AU554" s="226" t="s">
        <v>80</v>
      </c>
      <c r="AV554" s="11" t="s">
        <v>80</v>
      </c>
      <c r="AW554" s="11" t="s">
        <v>31</v>
      </c>
      <c r="AX554" s="11" t="s">
        <v>70</v>
      </c>
      <c r="AY554" s="226" t="s">
        <v>158</v>
      </c>
    </row>
    <row r="555" s="12" customFormat="1">
      <c r="B555" s="239"/>
      <c r="C555" s="240"/>
      <c r="D555" s="217" t="s">
        <v>167</v>
      </c>
      <c r="E555" s="241" t="s">
        <v>19</v>
      </c>
      <c r="F555" s="242" t="s">
        <v>426</v>
      </c>
      <c r="G555" s="240"/>
      <c r="H555" s="243">
        <v>240.69999999999999</v>
      </c>
      <c r="I555" s="244"/>
      <c r="J555" s="240"/>
      <c r="K555" s="240"/>
      <c r="L555" s="245"/>
      <c r="M555" s="246"/>
      <c r="N555" s="247"/>
      <c r="O555" s="247"/>
      <c r="P555" s="247"/>
      <c r="Q555" s="247"/>
      <c r="R555" s="247"/>
      <c r="S555" s="247"/>
      <c r="T555" s="248"/>
      <c r="AT555" s="249" t="s">
        <v>167</v>
      </c>
      <c r="AU555" s="249" t="s">
        <v>80</v>
      </c>
      <c r="AV555" s="12" t="s">
        <v>165</v>
      </c>
      <c r="AW555" s="12" t="s">
        <v>31</v>
      </c>
      <c r="AX555" s="12" t="s">
        <v>78</v>
      </c>
      <c r="AY555" s="249" t="s">
        <v>158</v>
      </c>
    </row>
    <row r="556" s="10" customFormat="1" ht="25.92" customHeight="1">
      <c r="B556" s="187"/>
      <c r="C556" s="188"/>
      <c r="D556" s="189" t="s">
        <v>69</v>
      </c>
      <c r="E556" s="190" t="s">
        <v>1283</v>
      </c>
      <c r="F556" s="190" t="s">
        <v>1284</v>
      </c>
      <c r="G556" s="188"/>
      <c r="H556" s="188"/>
      <c r="I556" s="191"/>
      <c r="J556" s="192">
        <f>BK556</f>
        <v>0</v>
      </c>
      <c r="K556" s="188"/>
      <c r="L556" s="193"/>
      <c r="M556" s="194"/>
      <c r="N556" s="195"/>
      <c r="O556" s="195"/>
      <c r="P556" s="196">
        <f>P557+P573+P601+P693+P717+P723+P734+P741+P745+P752+P851+P949+P963+P997+P1085+P1101+P1115+P1128+P1149</f>
        <v>0</v>
      </c>
      <c r="Q556" s="195"/>
      <c r="R556" s="196">
        <f>R557+R573+R601+R693+R717+R723+R734+R741+R745+R752+R851+R949+R963+R997+R1085+R1101+R1115+R1128+R1149</f>
        <v>7.1564554000000005</v>
      </c>
      <c r="S556" s="195"/>
      <c r="T556" s="197">
        <f>T557+T573+T601+T693+T717+T723+T734+T741+T745+T752+T851+T949+T963+T997+T1085+T1101+T1115+T1128+T1149</f>
        <v>0.66210000000000002</v>
      </c>
      <c r="AR556" s="198" t="s">
        <v>80</v>
      </c>
      <c r="AT556" s="199" t="s">
        <v>69</v>
      </c>
      <c r="AU556" s="199" t="s">
        <v>70</v>
      </c>
      <c r="AY556" s="198" t="s">
        <v>158</v>
      </c>
      <c r="BK556" s="200">
        <f>BK557+BK573+BK601+BK693+BK717+BK723+BK734+BK741+BK745+BK752+BK851+BK949+BK963+BK997+BK1085+BK1101+BK1115+BK1128+BK1149</f>
        <v>0</v>
      </c>
    </row>
    <row r="557" s="10" customFormat="1" ht="22.8" customHeight="1">
      <c r="B557" s="187"/>
      <c r="C557" s="188"/>
      <c r="D557" s="189" t="s">
        <v>69</v>
      </c>
      <c r="E557" s="201" t="s">
        <v>1285</v>
      </c>
      <c r="F557" s="201" t="s">
        <v>1286</v>
      </c>
      <c r="G557" s="188"/>
      <c r="H557" s="188"/>
      <c r="I557" s="191"/>
      <c r="J557" s="202">
        <f>BK557</f>
        <v>0</v>
      </c>
      <c r="K557" s="188"/>
      <c r="L557" s="193"/>
      <c r="M557" s="194"/>
      <c r="N557" s="195"/>
      <c r="O557" s="195"/>
      <c r="P557" s="196">
        <f>SUM(P558:P572)</f>
        <v>0</v>
      </c>
      <c r="Q557" s="195"/>
      <c r="R557" s="196">
        <f>SUM(R558:R572)</f>
        <v>0</v>
      </c>
      <c r="S557" s="195"/>
      <c r="T557" s="197">
        <f>SUM(T558:T572)</f>
        <v>0.40800000000000003</v>
      </c>
      <c r="AR557" s="198" t="s">
        <v>80</v>
      </c>
      <c r="AT557" s="199" t="s">
        <v>69</v>
      </c>
      <c r="AU557" s="199" t="s">
        <v>78</v>
      </c>
      <c r="AY557" s="198" t="s">
        <v>158</v>
      </c>
      <c r="BK557" s="200">
        <f>SUM(BK558:BK572)</f>
        <v>0</v>
      </c>
    </row>
    <row r="558" s="1" customFormat="1" ht="16.5" customHeight="1">
      <c r="B558" s="36"/>
      <c r="C558" s="203" t="s">
        <v>1287</v>
      </c>
      <c r="D558" s="203" t="s">
        <v>160</v>
      </c>
      <c r="E558" s="204" t="s">
        <v>1288</v>
      </c>
      <c r="F558" s="205" t="s">
        <v>1289</v>
      </c>
      <c r="G558" s="206" t="s">
        <v>171</v>
      </c>
      <c r="H558" s="207">
        <v>102</v>
      </c>
      <c r="I558" s="208"/>
      <c r="J558" s="209">
        <f>ROUND(I558*H558,2)</f>
        <v>0</v>
      </c>
      <c r="K558" s="205" t="s">
        <v>164</v>
      </c>
      <c r="L558" s="41"/>
      <c r="M558" s="210" t="s">
        <v>19</v>
      </c>
      <c r="N558" s="211" t="s">
        <v>41</v>
      </c>
      <c r="O558" s="77"/>
      <c r="P558" s="212">
        <f>O558*H558</f>
        <v>0</v>
      </c>
      <c r="Q558" s="212">
        <v>0</v>
      </c>
      <c r="R558" s="212">
        <f>Q558*H558</f>
        <v>0</v>
      </c>
      <c r="S558" s="212">
        <v>0.0040000000000000001</v>
      </c>
      <c r="T558" s="213">
        <f>S558*H558</f>
        <v>0.40800000000000003</v>
      </c>
      <c r="AR558" s="15" t="s">
        <v>228</v>
      </c>
      <c r="AT558" s="15" t="s">
        <v>160</v>
      </c>
      <c r="AU558" s="15" t="s">
        <v>80</v>
      </c>
      <c r="AY558" s="15" t="s">
        <v>158</v>
      </c>
      <c r="BE558" s="214">
        <f>IF(N558="základní",J558,0)</f>
        <v>0</v>
      </c>
      <c r="BF558" s="214">
        <f>IF(N558="snížená",J558,0)</f>
        <v>0</v>
      </c>
      <c r="BG558" s="214">
        <f>IF(N558="zákl. přenesená",J558,0)</f>
        <v>0</v>
      </c>
      <c r="BH558" s="214">
        <f>IF(N558="sníž. přenesená",J558,0)</f>
        <v>0</v>
      </c>
      <c r="BI558" s="214">
        <f>IF(N558="nulová",J558,0)</f>
        <v>0</v>
      </c>
      <c r="BJ558" s="15" t="s">
        <v>78</v>
      </c>
      <c r="BK558" s="214">
        <f>ROUND(I558*H558,2)</f>
        <v>0</v>
      </c>
      <c r="BL558" s="15" t="s">
        <v>228</v>
      </c>
      <c r="BM558" s="15" t="s">
        <v>1290</v>
      </c>
    </row>
    <row r="559" s="1" customFormat="1" ht="16.5" customHeight="1">
      <c r="B559" s="36"/>
      <c r="C559" s="203" t="s">
        <v>1291</v>
      </c>
      <c r="D559" s="203" t="s">
        <v>160</v>
      </c>
      <c r="E559" s="204" t="s">
        <v>1292</v>
      </c>
      <c r="F559" s="205" t="s">
        <v>1293</v>
      </c>
      <c r="G559" s="206" t="s">
        <v>171</v>
      </c>
      <c r="H559" s="207">
        <v>106</v>
      </c>
      <c r="I559" s="208"/>
      <c r="J559" s="209">
        <f>ROUND(I559*H559,2)</f>
        <v>0</v>
      </c>
      <c r="K559" s="205" t="s">
        <v>19</v>
      </c>
      <c r="L559" s="41"/>
      <c r="M559" s="210" t="s">
        <v>19</v>
      </c>
      <c r="N559" s="211" t="s">
        <v>41</v>
      </c>
      <c r="O559" s="77"/>
      <c r="P559" s="212">
        <f>O559*H559</f>
        <v>0</v>
      </c>
      <c r="Q559" s="212">
        <v>0</v>
      </c>
      <c r="R559" s="212">
        <f>Q559*H559</f>
        <v>0</v>
      </c>
      <c r="S559" s="212">
        <v>0</v>
      </c>
      <c r="T559" s="213">
        <f>S559*H559</f>
        <v>0</v>
      </c>
      <c r="AR559" s="15" t="s">
        <v>228</v>
      </c>
      <c r="AT559" s="15" t="s">
        <v>160</v>
      </c>
      <c r="AU559" s="15" t="s">
        <v>80</v>
      </c>
      <c r="AY559" s="15" t="s">
        <v>158</v>
      </c>
      <c r="BE559" s="214">
        <f>IF(N559="základní",J559,0)</f>
        <v>0</v>
      </c>
      <c r="BF559" s="214">
        <f>IF(N559="snížená",J559,0)</f>
        <v>0</v>
      </c>
      <c r="BG559" s="214">
        <f>IF(N559="zákl. přenesená",J559,0)</f>
        <v>0</v>
      </c>
      <c r="BH559" s="214">
        <f>IF(N559="sníž. přenesená",J559,0)</f>
        <v>0</v>
      </c>
      <c r="BI559" s="214">
        <f>IF(N559="nulová",J559,0)</f>
        <v>0</v>
      </c>
      <c r="BJ559" s="15" t="s">
        <v>78</v>
      </c>
      <c r="BK559" s="214">
        <f>ROUND(I559*H559,2)</f>
        <v>0</v>
      </c>
      <c r="BL559" s="15" t="s">
        <v>228</v>
      </c>
      <c r="BM559" s="15" t="s">
        <v>1294</v>
      </c>
    </row>
    <row r="560" s="11" customFormat="1">
      <c r="B560" s="215"/>
      <c r="C560" s="216"/>
      <c r="D560" s="217" t="s">
        <v>167</v>
      </c>
      <c r="E560" s="218" t="s">
        <v>19</v>
      </c>
      <c r="F560" s="219" t="s">
        <v>1295</v>
      </c>
      <c r="G560" s="216"/>
      <c r="H560" s="220">
        <v>106</v>
      </c>
      <c r="I560" s="221"/>
      <c r="J560" s="216"/>
      <c r="K560" s="216"/>
      <c r="L560" s="222"/>
      <c r="M560" s="223"/>
      <c r="N560" s="224"/>
      <c r="O560" s="224"/>
      <c r="P560" s="224"/>
      <c r="Q560" s="224"/>
      <c r="R560" s="224"/>
      <c r="S560" s="224"/>
      <c r="T560" s="225"/>
      <c r="AT560" s="226" t="s">
        <v>167</v>
      </c>
      <c r="AU560" s="226" t="s">
        <v>80</v>
      </c>
      <c r="AV560" s="11" t="s">
        <v>80</v>
      </c>
      <c r="AW560" s="11" t="s">
        <v>31</v>
      </c>
      <c r="AX560" s="11" t="s">
        <v>78</v>
      </c>
      <c r="AY560" s="226" t="s">
        <v>158</v>
      </c>
    </row>
    <row r="561" s="1" customFormat="1" ht="16.5" customHeight="1">
      <c r="B561" s="36"/>
      <c r="C561" s="203" t="s">
        <v>1296</v>
      </c>
      <c r="D561" s="203" t="s">
        <v>160</v>
      </c>
      <c r="E561" s="204" t="s">
        <v>1297</v>
      </c>
      <c r="F561" s="205" t="s">
        <v>1298</v>
      </c>
      <c r="G561" s="206" t="s">
        <v>530</v>
      </c>
      <c r="H561" s="207">
        <v>1</v>
      </c>
      <c r="I561" s="208"/>
      <c r="J561" s="209">
        <f>ROUND(I561*H561,2)</f>
        <v>0</v>
      </c>
      <c r="K561" s="205" t="s">
        <v>19</v>
      </c>
      <c r="L561" s="41"/>
      <c r="M561" s="210" t="s">
        <v>19</v>
      </c>
      <c r="N561" s="211" t="s">
        <v>41</v>
      </c>
      <c r="O561" s="77"/>
      <c r="P561" s="212">
        <f>O561*H561</f>
        <v>0</v>
      </c>
      <c r="Q561" s="212">
        <v>0</v>
      </c>
      <c r="R561" s="212">
        <f>Q561*H561</f>
        <v>0</v>
      </c>
      <c r="S561" s="212">
        <v>0</v>
      </c>
      <c r="T561" s="213">
        <f>S561*H561</f>
        <v>0</v>
      </c>
      <c r="AR561" s="15" t="s">
        <v>228</v>
      </c>
      <c r="AT561" s="15" t="s">
        <v>160</v>
      </c>
      <c r="AU561" s="15" t="s">
        <v>80</v>
      </c>
      <c r="AY561" s="15" t="s">
        <v>158</v>
      </c>
      <c r="BE561" s="214">
        <f>IF(N561="základní",J561,0)</f>
        <v>0</v>
      </c>
      <c r="BF561" s="214">
        <f>IF(N561="snížená",J561,0)</f>
        <v>0</v>
      </c>
      <c r="BG561" s="214">
        <f>IF(N561="zákl. přenesená",J561,0)</f>
        <v>0</v>
      </c>
      <c r="BH561" s="214">
        <f>IF(N561="sníž. přenesená",J561,0)</f>
        <v>0</v>
      </c>
      <c r="BI561" s="214">
        <f>IF(N561="nulová",J561,0)</f>
        <v>0</v>
      </c>
      <c r="BJ561" s="15" t="s">
        <v>78</v>
      </c>
      <c r="BK561" s="214">
        <f>ROUND(I561*H561,2)</f>
        <v>0</v>
      </c>
      <c r="BL561" s="15" t="s">
        <v>228</v>
      </c>
      <c r="BM561" s="15" t="s">
        <v>1299</v>
      </c>
    </row>
    <row r="562" s="1" customFormat="1" ht="16.5" customHeight="1">
      <c r="B562" s="36"/>
      <c r="C562" s="203" t="s">
        <v>1300</v>
      </c>
      <c r="D562" s="203" t="s">
        <v>160</v>
      </c>
      <c r="E562" s="204" t="s">
        <v>1301</v>
      </c>
      <c r="F562" s="205" t="s">
        <v>1302</v>
      </c>
      <c r="G562" s="206" t="s">
        <v>171</v>
      </c>
      <c r="H562" s="207">
        <v>5.5999999999999996</v>
      </c>
      <c r="I562" s="208"/>
      <c r="J562" s="209">
        <f>ROUND(I562*H562,2)</f>
        <v>0</v>
      </c>
      <c r="K562" s="205" t="s">
        <v>19</v>
      </c>
      <c r="L562" s="41"/>
      <c r="M562" s="210" t="s">
        <v>19</v>
      </c>
      <c r="N562" s="211" t="s">
        <v>41</v>
      </c>
      <c r="O562" s="77"/>
      <c r="P562" s="212">
        <f>O562*H562</f>
        <v>0</v>
      </c>
      <c r="Q562" s="212">
        <v>0</v>
      </c>
      <c r="R562" s="212">
        <f>Q562*H562</f>
        <v>0</v>
      </c>
      <c r="S562" s="212">
        <v>0</v>
      </c>
      <c r="T562" s="213">
        <f>S562*H562</f>
        <v>0</v>
      </c>
      <c r="AR562" s="15" t="s">
        <v>228</v>
      </c>
      <c r="AT562" s="15" t="s">
        <v>160</v>
      </c>
      <c r="AU562" s="15" t="s">
        <v>80</v>
      </c>
      <c r="AY562" s="15" t="s">
        <v>158</v>
      </c>
      <c r="BE562" s="214">
        <f>IF(N562="základní",J562,0)</f>
        <v>0</v>
      </c>
      <c r="BF562" s="214">
        <f>IF(N562="snížená",J562,0)</f>
        <v>0</v>
      </c>
      <c r="BG562" s="214">
        <f>IF(N562="zákl. přenesená",J562,0)</f>
        <v>0</v>
      </c>
      <c r="BH562" s="214">
        <f>IF(N562="sníž. přenesená",J562,0)</f>
        <v>0</v>
      </c>
      <c r="BI562" s="214">
        <f>IF(N562="nulová",J562,0)</f>
        <v>0</v>
      </c>
      <c r="BJ562" s="15" t="s">
        <v>78</v>
      </c>
      <c r="BK562" s="214">
        <f>ROUND(I562*H562,2)</f>
        <v>0</v>
      </c>
      <c r="BL562" s="15" t="s">
        <v>228</v>
      </c>
      <c r="BM562" s="15" t="s">
        <v>1303</v>
      </c>
    </row>
    <row r="563" s="11" customFormat="1">
      <c r="B563" s="215"/>
      <c r="C563" s="216"/>
      <c r="D563" s="217" t="s">
        <v>167</v>
      </c>
      <c r="E563" s="218" t="s">
        <v>19</v>
      </c>
      <c r="F563" s="219" t="s">
        <v>1304</v>
      </c>
      <c r="G563" s="216"/>
      <c r="H563" s="220">
        <v>5.5999999999999996</v>
      </c>
      <c r="I563" s="221"/>
      <c r="J563" s="216"/>
      <c r="K563" s="216"/>
      <c r="L563" s="222"/>
      <c r="M563" s="223"/>
      <c r="N563" s="224"/>
      <c r="O563" s="224"/>
      <c r="P563" s="224"/>
      <c r="Q563" s="224"/>
      <c r="R563" s="224"/>
      <c r="S563" s="224"/>
      <c r="T563" s="225"/>
      <c r="AT563" s="226" t="s">
        <v>167</v>
      </c>
      <c r="AU563" s="226" t="s">
        <v>80</v>
      </c>
      <c r="AV563" s="11" t="s">
        <v>80</v>
      </c>
      <c r="AW563" s="11" t="s">
        <v>31</v>
      </c>
      <c r="AX563" s="11" t="s">
        <v>78</v>
      </c>
      <c r="AY563" s="226" t="s">
        <v>158</v>
      </c>
    </row>
    <row r="564" s="1" customFormat="1" ht="16.5" customHeight="1">
      <c r="B564" s="36"/>
      <c r="C564" s="203" t="s">
        <v>1305</v>
      </c>
      <c r="D564" s="203" t="s">
        <v>160</v>
      </c>
      <c r="E564" s="204" t="s">
        <v>1306</v>
      </c>
      <c r="F564" s="205" t="s">
        <v>1307</v>
      </c>
      <c r="G564" s="206" t="s">
        <v>171</v>
      </c>
      <c r="H564" s="207">
        <v>140.80000000000001</v>
      </c>
      <c r="I564" s="208"/>
      <c r="J564" s="209">
        <f>ROUND(I564*H564,2)</f>
        <v>0</v>
      </c>
      <c r="K564" s="205" t="s">
        <v>19</v>
      </c>
      <c r="L564" s="41"/>
      <c r="M564" s="210" t="s">
        <v>19</v>
      </c>
      <c r="N564" s="211" t="s">
        <v>41</v>
      </c>
      <c r="O564" s="77"/>
      <c r="P564" s="212">
        <f>O564*H564</f>
        <v>0</v>
      </c>
      <c r="Q564" s="212">
        <v>0</v>
      </c>
      <c r="R564" s="212">
        <f>Q564*H564</f>
        <v>0</v>
      </c>
      <c r="S564" s="212">
        <v>0</v>
      </c>
      <c r="T564" s="213">
        <f>S564*H564</f>
        <v>0</v>
      </c>
      <c r="AR564" s="15" t="s">
        <v>228</v>
      </c>
      <c r="AT564" s="15" t="s">
        <v>160</v>
      </c>
      <c r="AU564" s="15" t="s">
        <v>80</v>
      </c>
      <c r="AY564" s="15" t="s">
        <v>158</v>
      </c>
      <c r="BE564" s="214">
        <f>IF(N564="základní",J564,0)</f>
        <v>0</v>
      </c>
      <c r="BF564" s="214">
        <f>IF(N564="snížená",J564,0)</f>
        <v>0</v>
      </c>
      <c r="BG564" s="214">
        <f>IF(N564="zákl. přenesená",J564,0)</f>
        <v>0</v>
      </c>
      <c r="BH564" s="214">
        <f>IF(N564="sníž. přenesená",J564,0)</f>
        <v>0</v>
      </c>
      <c r="BI564" s="214">
        <f>IF(N564="nulová",J564,0)</f>
        <v>0</v>
      </c>
      <c r="BJ564" s="15" t="s">
        <v>78</v>
      </c>
      <c r="BK564" s="214">
        <f>ROUND(I564*H564,2)</f>
        <v>0</v>
      </c>
      <c r="BL564" s="15" t="s">
        <v>228</v>
      </c>
      <c r="BM564" s="15" t="s">
        <v>1308</v>
      </c>
    </row>
    <row r="565" s="11" customFormat="1">
      <c r="B565" s="215"/>
      <c r="C565" s="216"/>
      <c r="D565" s="217" t="s">
        <v>167</v>
      </c>
      <c r="E565" s="218" t="s">
        <v>19</v>
      </c>
      <c r="F565" s="219" t="s">
        <v>1309</v>
      </c>
      <c r="G565" s="216"/>
      <c r="H565" s="220">
        <v>16.800000000000001</v>
      </c>
      <c r="I565" s="221"/>
      <c r="J565" s="216"/>
      <c r="K565" s="216"/>
      <c r="L565" s="222"/>
      <c r="M565" s="223"/>
      <c r="N565" s="224"/>
      <c r="O565" s="224"/>
      <c r="P565" s="224"/>
      <c r="Q565" s="224"/>
      <c r="R565" s="224"/>
      <c r="S565" s="224"/>
      <c r="T565" s="225"/>
      <c r="AT565" s="226" t="s">
        <v>167</v>
      </c>
      <c r="AU565" s="226" t="s">
        <v>80</v>
      </c>
      <c r="AV565" s="11" t="s">
        <v>80</v>
      </c>
      <c r="AW565" s="11" t="s">
        <v>31</v>
      </c>
      <c r="AX565" s="11" t="s">
        <v>70</v>
      </c>
      <c r="AY565" s="226" t="s">
        <v>158</v>
      </c>
    </row>
    <row r="566" s="11" customFormat="1">
      <c r="B566" s="215"/>
      <c r="C566" s="216"/>
      <c r="D566" s="217" t="s">
        <v>167</v>
      </c>
      <c r="E566" s="218" t="s">
        <v>19</v>
      </c>
      <c r="F566" s="219" t="s">
        <v>1310</v>
      </c>
      <c r="G566" s="216"/>
      <c r="H566" s="220">
        <v>124</v>
      </c>
      <c r="I566" s="221"/>
      <c r="J566" s="216"/>
      <c r="K566" s="216"/>
      <c r="L566" s="222"/>
      <c r="M566" s="223"/>
      <c r="N566" s="224"/>
      <c r="O566" s="224"/>
      <c r="P566" s="224"/>
      <c r="Q566" s="224"/>
      <c r="R566" s="224"/>
      <c r="S566" s="224"/>
      <c r="T566" s="225"/>
      <c r="AT566" s="226" t="s">
        <v>167</v>
      </c>
      <c r="AU566" s="226" t="s">
        <v>80</v>
      </c>
      <c r="AV566" s="11" t="s">
        <v>80</v>
      </c>
      <c r="AW566" s="11" t="s">
        <v>31</v>
      </c>
      <c r="AX566" s="11" t="s">
        <v>70</v>
      </c>
      <c r="AY566" s="226" t="s">
        <v>158</v>
      </c>
    </row>
    <row r="567" s="12" customFormat="1">
      <c r="B567" s="239"/>
      <c r="C567" s="240"/>
      <c r="D567" s="217" t="s">
        <v>167</v>
      </c>
      <c r="E567" s="241" t="s">
        <v>19</v>
      </c>
      <c r="F567" s="242" t="s">
        <v>426</v>
      </c>
      <c r="G567" s="240"/>
      <c r="H567" s="243">
        <v>140.80000000000001</v>
      </c>
      <c r="I567" s="244"/>
      <c r="J567" s="240"/>
      <c r="K567" s="240"/>
      <c r="L567" s="245"/>
      <c r="M567" s="246"/>
      <c r="N567" s="247"/>
      <c r="O567" s="247"/>
      <c r="P567" s="247"/>
      <c r="Q567" s="247"/>
      <c r="R567" s="247"/>
      <c r="S567" s="247"/>
      <c r="T567" s="248"/>
      <c r="AT567" s="249" t="s">
        <v>167</v>
      </c>
      <c r="AU567" s="249" t="s">
        <v>80</v>
      </c>
      <c r="AV567" s="12" t="s">
        <v>165</v>
      </c>
      <c r="AW567" s="12" t="s">
        <v>31</v>
      </c>
      <c r="AX567" s="12" t="s">
        <v>78</v>
      </c>
      <c r="AY567" s="249" t="s">
        <v>158</v>
      </c>
    </row>
    <row r="568" s="1" customFormat="1" ht="16.5" customHeight="1">
      <c r="B568" s="36"/>
      <c r="C568" s="203" t="s">
        <v>1311</v>
      </c>
      <c r="D568" s="203" t="s">
        <v>160</v>
      </c>
      <c r="E568" s="204" t="s">
        <v>1312</v>
      </c>
      <c r="F568" s="205" t="s">
        <v>1313</v>
      </c>
      <c r="G568" s="206" t="s">
        <v>240</v>
      </c>
      <c r="H568" s="207">
        <v>155</v>
      </c>
      <c r="I568" s="208"/>
      <c r="J568" s="209">
        <f>ROUND(I568*H568,2)</f>
        <v>0</v>
      </c>
      <c r="K568" s="205" t="s">
        <v>19</v>
      </c>
      <c r="L568" s="41"/>
      <c r="M568" s="210" t="s">
        <v>19</v>
      </c>
      <c r="N568" s="211" t="s">
        <v>41</v>
      </c>
      <c r="O568" s="77"/>
      <c r="P568" s="212">
        <f>O568*H568</f>
        <v>0</v>
      </c>
      <c r="Q568" s="212">
        <v>0</v>
      </c>
      <c r="R568" s="212">
        <f>Q568*H568</f>
        <v>0</v>
      </c>
      <c r="S568" s="212">
        <v>0</v>
      </c>
      <c r="T568" s="213">
        <f>S568*H568</f>
        <v>0</v>
      </c>
      <c r="AR568" s="15" t="s">
        <v>228</v>
      </c>
      <c r="AT568" s="15" t="s">
        <v>160</v>
      </c>
      <c r="AU568" s="15" t="s">
        <v>80</v>
      </c>
      <c r="AY568" s="15" t="s">
        <v>158</v>
      </c>
      <c r="BE568" s="214">
        <f>IF(N568="základní",J568,0)</f>
        <v>0</v>
      </c>
      <c r="BF568" s="214">
        <f>IF(N568="snížená",J568,0)</f>
        <v>0</v>
      </c>
      <c r="BG568" s="214">
        <f>IF(N568="zákl. přenesená",J568,0)</f>
        <v>0</v>
      </c>
      <c r="BH568" s="214">
        <f>IF(N568="sníž. přenesená",J568,0)</f>
        <v>0</v>
      </c>
      <c r="BI568" s="214">
        <f>IF(N568="nulová",J568,0)</f>
        <v>0</v>
      </c>
      <c r="BJ568" s="15" t="s">
        <v>78</v>
      </c>
      <c r="BK568" s="214">
        <f>ROUND(I568*H568,2)</f>
        <v>0</v>
      </c>
      <c r="BL568" s="15" t="s">
        <v>228</v>
      </c>
      <c r="BM568" s="15" t="s">
        <v>1314</v>
      </c>
    </row>
    <row r="569" s="1" customFormat="1" ht="16.5" customHeight="1">
      <c r="B569" s="36"/>
      <c r="C569" s="203" t="s">
        <v>1315</v>
      </c>
      <c r="D569" s="203" t="s">
        <v>160</v>
      </c>
      <c r="E569" s="204" t="s">
        <v>1316</v>
      </c>
      <c r="F569" s="205" t="s">
        <v>1317</v>
      </c>
      <c r="G569" s="206" t="s">
        <v>171</v>
      </c>
      <c r="H569" s="207">
        <v>27.300000000000001</v>
      </c>
      <c r="I569" s="208"/>
      <c r="J569" s="209">
        <f>ROUND(I569*H569,2)</f>
        <v>0</v>
      </c>
      <c r="K569" s="205" t="s">
        <v>19</v>
      </c>
      <c r="L569" s="41"/>
      <c r="M569" s="210" t="s">
        <v>19</v>
      </c>
      <c r="N569" s="211" t="s">
        <v>41</v>
      </c>
      <c r="O569" s="77"/>
      <c r="P569" s="212">
        <f>O569*H569</f>
        <v>0</v>
      </c>
      <c r="Q569" s="212">
        <v>0</v>
      </c>
      <c r="R569" s="212">
        <f>Q569*H569</f>
        <v>0</v>
      </c>
      <c r="S569" s="212">
        <v>0</v>
      </c>
      <c r="T569" s="213">
        <f>S569*H569</f>
        <v>0</v>
      </c>
      <c r="AR569" s="15" t="s">
        <v>228</v>
      </c>
      <c r="AT569" s="15" t="s">
        <v>160</v>
      </c>
      <c r="AU569" s="15" t="s">
        <v>80</v>
      </c>
      <c r="AY569" s="15" t="s">
        <v>158</v>
      </c>
      <c r="BE569" s="214">
        <f>IF(N569="základní",J569,0)</f>
        <v>0</v>
      </c>
      <c r="BF569" s="214">
        <f>IF(N569="snížená",J569,0)</f>
        <v>0</v>
      </c>
      <c r="BG569" s="214">
        <f>IF(N569="zákl. přenesená",J569,0)</f>
        <v>0</v>
      </c>
      <c r="BH569" s="214">
        <f>IF(N569="sníž. přenesená",J569,0)</f>
        <v>0</v>
      </c>
      <c r="BI569" s="214">
        <f>IF(N569="nulová",J569,0)</f>
        <v>0</v>
      </c>
      <c r="BJ569" s="15" t="s">
        <v>78</v>
      </c>
      <c r="BK569" s="214">
        <f>ROUND(I569*H569,2)</f>
        <v>0</v>
      </c>
      <c r="BL569" s="15" t="s">
        <v>228</v>
      </c>
      <c r="BM569" s="15" t="s">
        <v>1318</v>
      </c>
    </row>
    <row r="570" s="1" customFormat="1" ht="16.5" customHeight="1">
      <c r="B570" s="36"/>
      <c r="C570" s="203" t="s">
        <v>1319</v>
      </c>
      <c r="D570" s="203" t="s">
        <v>160</v>
      </c>
      <c r="E570" s="204" t="s">
        <v>1320</v>
      </c>
      <c r="F570" s="205" t="s">
        <v>1321</v>
      </c>
      <c r="G570" s="206" t="s">
        <v>171</v>
      </c>
      <c r="H570" s="207">
        <v>5.5</v>
      </c>
      <c r="I570" s="208"/>
      <c r="J570" s="209">
        <f>ROUND(I570*H570,2)</f>
        <v>0</v>
      </c>
      <c r="K570" s="205" t="s">
        <v>19</v>
      </c>
      <c r="L570" s="41"/>
      <c r="M570" s="210" t="s">
        <v>19</v>
      </c>
      <c r="N570" s="211" t="s">
        <v>41</v>
      </c>
      <c r="O570" s="77"/>
      <c r="P570" s="212">
        <f>O570*H570</f>
        <v>0</v>
      </c>
      <c r="Q570" s="212">
        <v>0</v>
      </c>
      <c r="R570" s="212">
        <f>Q570*H570</f>
        <v>0</v>
      </c>
      <c r="S570" s="212">
        <v>0</v>
      </c>
      <c r="T570" s="213">
        <f>S570*H570</f>
        <v>0</v>
      </c>
      <c r="AR570" s="15" t="s">
        <v>228</v>
      </c>
      <c r="AT570" s="15" t="s">
        <v>160</v>
      </c>
      <c r="AU570" s="15" t="s">
        <v>80</v>
      </c>
      <c r="AY570" s="15" t="s">
        <v>158</v>
      </c>
      <c r="BE570" s="214">
        <f>IF(N570="základní",J570,0)</f>
        <v>0</v>
      </c>
      <c r="BF570" s="214">
        <f>IF(N570="snížená",J570,0)</f>
        <v>0</v>
      </c>
      <c r="BG570" s="214">
        <f>IF(N570="zákl. přenesená",J570,0)</f>
        <v>0</v>
      </c>
      <c r="BH570" s="214">
        <f>IF(N570="sníž. přenesená",J570,0)</f>
        <v>0</v>
      </c>
      <c r="BI570" s="214">
        <f>IF(N570="nulová",J570,0)</f>
        <v>0</v>
      </c>
      <c r="BJ570" s="15" t="s">
        <v>78</v>
      </c>
      <c r="BK570" s="214">
        <f>ROUND(I570*H570,2)</f>
        <v>0</v>
      </c>
      <c r="BL570" s="15" t="s">
        <v>228</v>
      </c>
      <c r="BM570" s="15" t="s">
        <v>1322</v>
      </c>
    </row>
    <row r="571" s="11" customFormat="1">
      <c r="B571" s="215"/>
      <c r="C571" s="216"/>
      <c r="D571" s="217" t="s">
        <v>167</v>
      </c>
      <c r="E571" s="218" t="s">
        <v>19</v>
      </c>
      <c r="F571" s="219" t="s">
        <v>1323</v>
      </c>
      <c r="G571" s="216"/>
      <c r="H571" s="220">
        <v>5.5</v>
      </c>
      <c r="I571" s="221"/>
      <c r="J571" s="216"/>
      <c r="K571" s="216"/>
      <c r="L571" s="222"/>
      <c r="M571" s="223"/>
      <c r="N571" s="224"/>
      <c r="O571" s="224"/>
      <c r="P571" s="224"/>
      <c r="Q571" s="224"/>
      <c r="R571" s="224"/>
      <c r="S571" s="224"/>
      <c r="T571" s="225"/>
      <c r="AT571" s="226" t="s">
        <v>167</v>
      </c>
      <c r="AU571" s="226" t="s">
        <v>80</v>
      </c>
      <c r="AV571" s="11" t="s">
        <v>80</v>
      </c>
      <c r="AW571" s="11" t="s">
        <v>31</v>
      </c>
      <c r="AX571" s="11" t="s">
        <v>78</v>
      </c>
      <c r="AY571" s="226" t="s">
        <v>158</v>
      </c>
    </row>
    <row r="572" s="1" customFormat="1" ht="22.5" customHeight="1">
      <c r="B572" s="36"/>
      <c r="C572" s="203" t="s">
        <v>1324</v>
      </c>
      <c r="D572" s="203" t="s">
        <v>160</v>
      </c>
      <c r="E572" s="204" t="s">
        <v>1325</v>
      </c>
      <c r="F572" s="205" t="s">
        <v>1326</v>
      </c>
      <c r="G572" s="206" t="s">
        <v>1327</v>
      </c>
      <c r="H572" s="250"/>
      <c r="I572" s="208"/>
      <c r="J572" s="209">
        <f>ROUND(I572*H572,2)</f>
        <v>0</v>
      </c>
      <c r="K572" s="205" t="s">
        <v>164</v>
      </c>
      <c r="L572" s="41"/>
      <c r="M572" s="210" t="s">
        <v>19</v>
      </c>
      <c r="N572" s="211" t="s">
        <v>41</v>
      </c>
      <c r="O572" s="77"/>
      <c r="P572" s="212">
        <f>O572*H572</f>
        <v>0</v>
      </c>
      <c r="Q572" s="212">
        <v>0</v>
      </c>
      <c r="R572" s="212">
        <f>Q572*H572</f>
        <v>0</v>
      </c>
      <c r="S572" s="212">
        <v>0</v>
      </c>
      <c r="T572" s="213">
        <f>S572*H572</f>
        <v>0</v>
      </c>
      <c r="AR572" s="15" t="s">
        <v>228</v>
      </c>
      <c r="AT572" s="15" t="s">
        <v>160</v>
      </c>
      <c r="AU572" s="15" t="s">
        <v>80</v>
      </c>
      <c r="AY572" s="15" t="s">
        <v>158</v>
      </c>
      <c r="BE572" s="214">
        <f>IF(N572="základní",J572,0)</f>
        <v>0</v>
      </c>
      <c r="BF572" s="214">
        <f>IF(N572="snížená",J572,0)</f>
        <v>0</v>
      </c>
      <c r="BG572" s="214">
        <f>IF(N572="zákl. přenesená",J572,0)</f>
        <v>0</v>
      </c>
      <c r="BH572" s="214">
        <f>IF(N572="sníž. přenesená",J572,0)</f>
        <v>0</v>
      </c>
      <c r="BI572" s="214">
        <f>IF(N572="nulová",J572,0)</f>
        <v>0</v>
      </c>
      <c r="BJ572" s="15" t="s">
        <v>78</v>
      </c>
      <c r="BK572" s="214">
        <f>ROUND(I572*H572,2)</f>
        <v>0</v>
      </c>
      <c r="BL572" s="15" t="s">
        <v>228</v>
      </c>
      <c r="BM572" s="15" t="s">
        <v>1328</v>
      </c>
    </row>
    <row r="573" s="10" customFormat="1" ht="22.8" customHeight="1">
      <c r="B573" s="187"/>
      <c r="C573" s="188"/>
      <c r="D573" s="189" t="s">
        <v>69</v>
      </c>
      <c r="E573" s="201" t="s">
        <v>1329</v>
      </c>
      <c r="F573" s="201" t="s">
        <v>1330</v>
      </c>
      <c r="G573" s="188"/>
      <c r="H573" s="188"/>
      <c r="I573" s="191"/>
      <c r="J573" s="202">
        <f>BK573</f>
        <v>0</v>
      </c>
      <c r="K573" s="188"/>
      <c r="L573" s="193"/>
      <c r="M573" s="194"/>
      <c r="N573" s="195"/>
      <c r="O573" s="195"/>
      <c r="P573" s="196">
        <f>SUM(P574:P600)</f>
        <v>0</v>
      </c>
      <c r="Q573" s="195"/>
      <c r="R573" s="196">
        <f>SUM(R574:R600)</f>
        <v>0</v>
      </c>
      <c r="S573" s="195"/>
      <c r="T573" s="197">
        <f>SUM(T574:T600)</f>
        <v>0</v>
      </c>
      <c r="AR573" s="198" t="s">
        <v>80</v>
      </c>
      <c r="AT573" s="199" t="s">
        <v>69</v>
      </c>
      <c r="AU573" s="199" t="s">
        <v>78</v>
      </c>
      <c r="AY573" s="198" t="s">
        <v>158</v>
      </c>
      <c r="BK573" s="200">
        <f>SUM(BK574:BK600)</f>
        <v>0</v>
      </c>
    </row>
    <row r="574" s="1" customFormat="1" ht="16.5" customHeight="1">
      <c r="B574" s="36"/>
      <c r="C574" s="203" t="s">
        <v>1331</v>
      </c>
      <c r="D574" s="203" t="s">
        <v>160</v>
      </c>
      <c r="E574" s="204" t="s">
        <v>1332</v>
      </c>
      <c r="F574" s="205" t="s">
        <v>1333</v>
      </c>
      <c r="G574" s="206" t="s">
        <v>171</v>
      </c>
      <c r="H574" s="207">
        <v>386.29500000000002</v>
      </c>
      <c r="I574" s="208"/>
      <c r="J574" s="209">
        <f>ROUND(I574*H574,2)</f>
        <v>0</v>
      </c>
      <c r="K574" s="205" t="s">
        <v>19</v>
      </c>
      <c r="L574" s="41"/>
      <c r="M574" s="210" t="s">
        <v>19</v>
      </c>
      <c r="N574" s="211" t="s">
        <v>41</v>
      </c>
      <c r="O574" s="77"/>
      <c r="P574" s="212">
        <f>O574*H574</f>
        <v>0</v>
      </c>
      <c r="Q574" s="212">
        <v>0</v>
      </c>
      <c r="R574" s="212">
        <f>Q574*H574</f>
        <v>0</v>
      </c>
      <c r="S574" s="212">
        <v>0</v>
      </c>
      <c r="T574" s="213">
        <f>S574*H574</f>
        <v>0</v>
      </c>
      <c r="AR574" s="15" t="s">
        <v>228</v>
      </c>
      <c r="AT574" s="15" t="s">
        <v>160</v>
      </c>
      <c r="AU574" s="15" t="s">
        <v>80</v>
      </c>
      <c r="AY574" s="15" t="s">
        <v>158</v>
      </c>
      <c r="BE574" s="214">
        <f>IF(N574="základní",J574,0)</f>
        <v>0</v>
      </c>
      <c r="BF574" s="214">
        <f>IF(N574="snížená",J574,0)</f>
        <v>0</v>
      </c>
      <c r="BG574" s="214">
        <f>IF(N574="zákl. přenesená",J574,0)</f>
        <v>0</v>
      </c>
      <c r="BH574" s="214">
        <f>IF(N574="sníž. přenesená",J574,0)</f>
        <v>0</v>
      </c>
      <c r="BI574" s="214">
        <f>IF(N574="nulová",J574,0)</f>
        <v>0</v>
      </c>
      <c r="BJ574" s="15" t="s">
        <v>78</v>
      </c>
      <c r="BK574" s="214">
        <f>ROUND(I574*H574,2)</f>
        <v>0</v>
      </c>
      <c r="BL574" s="15" t="s">
        <v>228</v>
      </c>
      <c r="BM574" s="15" t="s">
        <v>1334</v>
      </c>
    </row>
    <row r="575" s="11" customFormat="1">
      <c r="B575" s="215"/>
      <c r="C575" s="216"/>
      <c r="D575" s="217" t="s">
        <v>167</v>
      </c>
      <c r="E575" s="218" t="s">
        <v>19</v>
      </c>
      <c r="F575" s="219" t="s">
        <v>1335</v>
      </c>
      <c r="G575" s="216"/>
      <c r="H575" s="220">
        <v>412.18099999999998</v>
      </c>
      <c r="I575" s="221"/>
      <c r="J575" s="216"/>
      <c r="K575" s="216"/>
      <c r="L575" s="222"/>
      <c r="M575" s="223"/>
      <c r="N575" s="224"/>
      <c r="O575" s="224"/>
      <c r="P575" s="224"/>
      <c r="Q575" s="224"/>
      <c r="R575" s="224"/>
      <c r="S575" s="224"/>
      <c r="T575" s="225"/>
      <c r="AT575" s="226" t="s">
        <v>167</v>
      </c>
      <c r="AU575" s="226" t="s">
        <v>80</v>
      </c>
      <c r="AV575" s="11" t="s">
        <v>80</v>
      </c>
      <c r="AW575" s="11" t="s">
        <v>31</v>
      </c>
      <c r="AX575" s="11" t="s">
        <v>70</v>
      </c>
      <c r="AY575" s="226" t="s">
        <v>158</v>
      </c>
    </row>
    <row r="576" s="11" customFormat="1">
      <c r="B576" s="215"/>
      <c r="C576" s="216"/>
      <c r="D576" s="217" t="s">
        <v>167</v>
      </c>
      <c r="E576" s="218" t="s">
        <v>19</v>
      </c>
      <c r="F576" s="219" t="s">
        <v>1336</v>
      </c>
      <c r="G576" s="216"/>
      <c r="H576" s="220">
        <v>-25.885999999999999</v>
      </c>
      <c r="I576" s="221"/>
      <c r="J576" s="216"/>
      <c r="K576" s="216"/>
      <c r="L576" s="222"/>
      <c r="M576" s="223"/>
      <c r="N576" s="224"/>
      <c r="O576" s="224"/>
      <c r="P576" s="224"/>
      <c r="Q576" s="224"/>
      <c r="R576" s="224"/>
      <c r="S576" s="224"/>
      <c r="T576" s="225"/>
      <c r="AT576" s="226" t="s">
        <v>167</v>
      </c>
      <c r="AU576" s="226" t="s">
        <v>80</v>
      </c>
      <c r="AV576" s="11" t="s">
        <v>80</v>
      </c>
      <c r="AW576" s="11" t="s">
        <v>31</v>
      </c>
      <c r="AX576" s="11" t="s">
        <v>70</v>
      </c>
      <c r="AY576" s="226" t="s">
        <v>158</v>
      </c>
    </row>
    <row r="577" s="12" customFormat="1">
      <c r="B577" s="239"/>
      <c r="C577" s="240"/>
      <c r="D577" s="217" t="s">
        <v>167</v>
      </c>
      <c r="E577" s="241" t="s">
        <v>19</v>
      </c>
      <c r="F577" s="242" t="s">
        <v>426</v>
      </c>
      <c r="G577" s="240"/>
      <c r="H577" s="243">
        <v>386.29500000000002</v>
      </c>
      <c r="I577" s="244"/>
      <c r="J577" s="240"/>
      <c r="K577" s="240"/>
      <c r="L577" s="245"/>
      <c r="M577" s="246"/>
      <c r="N577" s="247"/>
      <c r="O577" s="247"/>
      <c r="P577" s="247"/>
      <c r="Q577" s="247"/>
      <c r="R577" s="247"/>
      <c r="S577" s="247"/>
      <c r="T577" s="248"/>
      <c r="AT577" s="249" t="s">
        <v>167</v>
      </c>
      <c r="AU577" s="249" t="s">
        <v>80</v>
      </c>
      <c r="AV577" s="12" t="s">
        <v>165</v>
      </c>
      <c r="AW577" s="12" t="s">
        <v>31</v>
      </c>
      <c r="AX577" s="12" t="s">
        <v>78</v>
      </c>
      <c r="AY577" s="249" t="s">
        <v>158</v>
      </c>
    </row>
    <row r="578" s="1" customFormat="1" ht="16.5" customHeight="1">
      <c r="B578" s="36"/>
      <c r="C578" s="227" t="s">
        <v>1337</v>
      </c>
      <c r="D578" s="227" t="s">
        <v>261</v>
      </c>
      <c r="E578" s="228" t="s">
        <v>1338</v>
      </c>
      <c r="F578" s="229" t="s">
        <v>1339</v>
      </c>
      <c r="G578" s="230" t="s">
        <v>171</v>
      </c>
      <c r="H578" s="231">
        <v>386.29500000000002</v>
      </c>
      <c r="I578" s="232"/>
      <c r="J578" s="233">
        <f>ROUND(I578*H578,2)</f>
        <v>0</v>
      </c>
      <c r="K578" s="229" t="s">
        <v>19</v>
      </c>
      <c r="L578" s="234"/>
      <c r="M578" s="235" t="s">
        <v>19</v>
      </c>
      <c r="N578" s="236" t="s">
        <v>41</v>
      </c>
      <c r="O578" s="77"/>
      <c r="P578" s="212">
        <f>O578*H578</f>
        <v>0</v>
      </c>
      <c r="Q578" s="212">
        <v>0</v>
      </c>
      <c r="R578" s="212">
        <f>Q578*H578</f>
        <v>0</v>
      </c>
      <c r="S578" s="212">
        <v>0</v>
      </c>
      <c r="T578" s="213">
        <f>S578*H578</f>
        <v>0</v>
      </c>
      <c r="AR578" s="15" t="s">
        <v>276</v>
      </c>
      <c r="AT578" s="15" t="s">
        <v>261</v>
      </c>
      <c r="AU578" s="15" t="s">
        <v>80</v>
      </c>
      <c r="AY578" s="15" t="s">
        <v>158</v>
      </c>
      <c r="BE578" s="214">
        <f>IF(N578="základní",J578,0)</f>
        <v>0</v>
      </c>
      <c r="BF578" s="214">
        <f>IF(N578="snížená",J578,0)</f>
        <v>0</v>
      </c>
      <c r="BG578" s="214">
        <f>IF(N578="zákl. přenesená",J578,0)</f>
        <v>0</v>
      </c>
      <c r="BH578" s="214">
        <f>IF(N578="sníž. přenesená",J578,0)</f>
        <v>0</v>
      </c>
      <c r="BI578" s="214">
        <f>IF(N578="nulová",J578,0)</f>
        <v>0</v>
      </c>
      <c r="BJ578" s="15" t="s">
        <v>78</v>
      </c>
      <c r="BK578" s="214">
        <f>ROUND(I578*H578,2)</f>
        <v>0</v>
      </c>
      <c r="BL578" s="15" t="s">
        <v>228</v>
      </c>
      <c r="BM578" s="15" t="s">
        <v>1340</v>
      </c>
    </row>
    <row r="579" s="1" customFormat="1">
      <c r="B579" s="36"/>
      <c r="C579" s="37"/>
      <c r="D579" s="217" t="s">
        <v>386</v>
      </c>
      <c r="E579" s="37"/>
      <c r="F579" s="237" t="s">
        <v>1341</v>
      </c>
      <c r="G579" s="37"/>
      <c r="H579" s="37"/>
      <c r="I579" s="128"/>
      <c r="J579" s="37"/>
      <c r="K579" s="37"/>
      <c r="L579" s="41"/>
      <c r="M579" s="238"/>
      <c r="N579" s="77"/>
      <c r="O579" s="77"/>
      <c r="P579" s="77"/>
      <c r="Q579" s="77"/>
      <c r="R579" s="77"/>
      <c r="S579" s="77"/>
      <c r="T579" s="78"/>
      <c r="AT579" s="15" t="s">
        <v>386</v>
      </c>
      <c r="AU579" s="15" t="s">
        <v>80</v>
      </c>
    </row>
    <row r="580" s="1" customFormat="1" ht="16.5" customHeight="1">
      <c r="B580" s="36"/>
      <c r="C580" s="203" t="s">
        <v>1342</v>
      </c>
      <c r="D580" s="203" t="s">
        <v>160</v>
      </c>
      <c r="E580" s="204" t="s">
        <v>1343</v>
      </c>
      <c r="F580" s="205" t="s">
        <v>1344</v>
      </c>
      <c r="G580" s="206" t="s">
        <v>171</v>
      </c>
      <c r="H580" s="207">
        <v>386.29500000000002</v>
      </c>
      <c r="I580" s="208"/>
      <c r="J580" s="209">
        <f>ROUND(I580*H580,2)</f>
        <v>0</v>
      </c>
      <c r="K580" s="205" t="s">
        <v>19</v>
      </c>
      <c r="L580" s="41"/>
      <c r="M580" s="210" t="s">
        <v>19</v>
      </c>
      <c r="N580" s="211" t="s">
        <v>41</v>
      </c>
      <c r="O580" s="77"/>
      <c r="P580" s="212">
        <f>O580*H580</f>
        <v>0</v>
      </c>
      <c r="Q580" s="212">
        <v>0</v>
      </c>
      <c r="R580" s="212">
        <f>Q580*H580</f>
        <v>0</v>
      </c>
      <c r="S580" s="212">
        <v>0</v>
      </c>
      <c r="T580" s="213">
        <f>S580*H580</f>
        <v>0</v>
      </c>
      <c r="AR580" s="15" t="s">
        <v>228</v>
      </c>
      <c r="AT580" s="15" t="s">
        <v>160</v>
      </c>
      <c r="AU580" s="15" t="s">
        <v>80</v>
      </c>
      <c r="AY580" s="15" t="s">
        <v>158</v>
      </c>
      <c r="BE580" s="214">
        <f>IF(N580="základní",J580,0)</f>
        <v>0</v>
      </c>
      <c r="BF580" s="214">
        <f>IF(N580="snížená",J580,0)</f>
        <v>0</v>
      </c>
      <c r="BG580" s="214">
        <f>IF(N580="zákl. přenesená",J580,0)</f>
        <v>0</v>
      </c>
      <c r="BH580" s="214">
        <f>IF(N580="sníž. přenesená",J580,0)</f>
        <v>0</v>
      </c>
      <c r="BI580" s="214">
        <f>IF(N580="nulová",J580,0)</f>
        <v>0</v>
      </c>
      <c r="BJ580" s="15" t="s">
        <v>78</v>
      </c>
      <c r="BK580" s="214">
        <f>ROUND(I580*H580,2)</f>
        <v>0</v>
      </c>
      <c r="BL580" s="15" t="s">
        <v>228</v>
      </c>
      <c r="BM580" s="15" t="s">
        <v>1345</v>
      </c>
    </row>
    <row r="581" s="11" customFormat="1">
      <c r="B581" s="215"/>
      <c r="C581" s="216"/>
      <c r="D581" s="217" t="s">
        <v>167</v>
      </c>
      <c r="E581" s="218" t="s">
        <v>19</v>
      </c>
      <c r="F581" s="219" t="s">
        <v>1335</v>
      </c>
      <c r="G581" s="216"/>
      <c r="H581" s="220">
        <v>412.18099999999998</v>
      </c>
      <c r="I581" s="221"/>
      <c r="J581" s="216"/>
      <c r="K581" s="216"/>
      <c r="L581" s="222"/>
      <c r="M581" s="223"/>
      <c r="N581" s="224"/>
      <c r="O581" s="224"/>
      <c r="P581" s="224"/>
      <c r="Q581" s="224"/>
      <c r="R581" s="224"/>
      <c r="S581" s="224"/>
      <c r="T581" s="225"/>
      <c r="AT581" s="226" t="s">
        <v>167</v>
      </c>
      <c r="AU581" s="226" t="s">
        <v>80</v>
      </c>
      <c r="AV581" s="11" t="s">
        <v>80</v>
      </c>
      <c r="AW581" s="11" t="s">
        <v>31</v>
      </c>
      <c r="AX581" s="11" t="s">
        <v>70</v>
      </c>
      <c r="AY581" s="226" t="s">
        <v>158</v>
      </c>
    </row>
    <row r="582" s="11" customFormat="1">
      <c r="B582" s="215"/>
      <c r="C582" s="216"/>
      <c r="D582" s="217" t="s">
        <v>167</v>
      </c>
      <c r="E582" s="218" t="s">
        <v>19</v>
      </c>
      <c r="F582" s="219" t="s">
        <v>1336</v>
      </c>
      <c r="G582" s="216"/>
      <c r="H582" s="220">
        <v>-25.885999999999999</v>
      </c>
      <c r="I582" s="221"/>
      <c r="J582" s="216"/>
      <c r="K582" s="216"/>
      <c r="L582" s="222"/>
      <c r="M582" s="223"/>
      <c r="N582" s="224"/>
      <c r="O582" s="224"/>
      <c r="P582" s="224"/>
      <c r="Q582" s="224"/>
      <c r="R582" s="224"/>
      <c r="S582" s="224"/>
      <c r="T582" s="225"/>
      <c r="AT582" s="226" t="s">
        <v>167</v>
      </c>
      <c r="AU582" s="226" t="s">
        <v>80</v>
      </c>
      <c r="AV582" s="11" t="s">
        <v>80</v>
      </c>
      <c r="AW582" s="11" t="s">
        <v>31</v>
      </c>
      <c r="AX582" s="11" t="s">
        <v>70</v>
      </c>
      <c r="AY582" s="226" t="s">
        <v>158</v>
      </c>
    </row>
    <row r="583" s="12" customFormat="1">
      <c r="B583" s="239"/>
      <c r="C583" s="240"/>
      <c r="D583" s="217" t="s">
        <v>167</v>
      </c>
      <c r="E583" s="241" t="s">
        <v>19</v>
      </c>
      <c r="F583" s="242" t="s">
        <v>426</v>
      </c>
      <c r="G583" s="240"/>
      <c r="H583" s="243">
        <v>386.29500000000002</v>
      </c>
      <c r="I583" s="244"/>
      <c r="J583" s="240"/>
      <c r="K583" s="240"/>
      <c r="L583" s="245"/>
      <c r="M583" s="246"/>
      <c r="N583" s="247"/>
      <c r="O583" s="247"/>
      <c r="P583" s="247"/>
      <c r="Q583" s="247"/>
      <c r="R583" s="247"/>
      <c r="S583" s="247"/>
      <c r="T583" s="248"/>
      <c r="AT583" s="249" t="s">
        <v>167</v>
      </c>
      <c r="AU583" s="249" t="s">
        <v>80</v>
      </c>
      <c r="AV583" s="12" t="s">
        <v>165</v>
      </c>
      <c r="AW583" s="12" t="s">
        <v>31</v>
      </c>
      <c r="AX583" s="12" t="s">
        <v>78</v>
      </c>
      <c r="AY583" s="249" t="s">
        <v>158</v>
      </c>
    </row>
    <row r="584" s="1" customFormat="1" ht="16.5" customHeight="1">
      <c r="B584" s="36"/>
      <c r="C584" s="227" t="s">
        <v>1346</v>
      </c>
      <c r="D584" s="227" t="s">
        <v>261</v>
      </c>
      <c r="E584" s="228" t="s">
        <v>1347</v>
      </c>
      <c r="F584" s="229" t="s">
        <v>1348</v>
      </c>
      <c r="G584" s="230" t="s">
        <v>171</v>
      </c>
      <c r="H584" s="231">
        <v>386.29500000000002</v>
      </c>
      <c r="I584" s="232"/>
      <c r="J584" s="233">
        <f>ROUND(I584*H584,2)</f>
        <v>0</v>
      </c>
      <c r="K584" s="229" t="s">
        <v>19</v>
      </c>
      <c r="L584" s="234"/>
      <c r="M584" s="235" t="s">
        <v>19</v>
      </c>
      <c r="N584" s="236" t="s">
        <v>41</v>
      </c>
      <c r="O584" s="77"/>
      <c r="P584" s="212">
        <f>O584*H584</f>
        <v>0</v>
      </c>
      <c r="Q584" s="212">
        <v>0</v>
      </c>
      <c r="R584" s="212">
        <f>Q584*H584</f>
        <v>0</v>
      </c>
      <c r="S584" s="212">
        <v>0</v>
      </c>
      <c r="T584" s="213">
        <f>S584*H584</f>
        <v>0</v>
      </c>
      <c r="AR584" s="15" t="s">
        <v>276</v>
      </c>
      <c r="AT584" s="15" t="s">
        <v>261</v>
      </c>
      <c r="AU584" s="15" t="s">
        <v>80</v>
      </c>
      <c r="AY584" s="15" t="s">
        <v>158</v>
      </c>
      <c r="BE584" s="214">
        <f>IF(N584="základní",J584,0)</f>
        <v>0</v>
      </c>
      <c r="BF584" s="214">
        <f>IF(N584="snížená",J584,0)</f>
        <v>0</v>
      </c>
      <c r="BG584" s="214">
        <f>IF(N584="zákl. přenesená",J584,0)</f>
        <v>0</v>
      </c>
      <c r="BH584" s="214">
        <f>IF(N584="sníž. přenesená",J584,0)</f>
        <v>0</v>
      </c>
      <c r="BI584" s="214">
        <f>IF(N584="nulová",J584,0)</f>
        <v>0</v>
      </c>
      <c r="BJ584" s="15" t="s">
        <v>78</v>
      </c>
      <c r="BK584" s="214">
        <f>ROUND(I584*H584,2)</f>
        <v>0</v>
      </c>
      <c r="BL584" s="15" t="s">
        <v>228</v>
      </c>
      <c r="BM584" s="15" t="s">
        <v>1349</v>
      </c>
    </row>
    <row r="585" s="1" customFormat="1">
      <c r="B585" s="36"/>
      <c r="C585" s="37"/>
      <c r="D585" s="217" t="s">
        <v>386</v>
      </c>
      <c r="E585" s="37"/>
      <c r="F585" s="237" t="s">
        <v>1350</v>
      </c>
      <c r="G585" s="37"/>
      <c r="H585" s="37"/>
      <c r="I585" s="128"/>
      <c r="J585" s="37"/>
      <c r="K585" s="37"/>
      <c r="L585" s="41"/>
      <c r="M585" s="238"/>
      <c r="N585" s="77"/>
      <c r="O585" s="77"/>
      <c r="P585" s="77"/>
      <c r="Q585" s="77"/>
      <c r="R585" s="77"/>
      <c r="S585" s="77"/>
      <c r="T585" s="78"/>
      <c r="AT585" s="15" t="s">
        <v>386</v>
      </c>
      <c r="AU585" s="15" t="s">
        <v>80</v>
      </c>
    </row>
    <row r="586" s="1" customFormat="1" ht="16.5" customHeight="1">
      <c r="B586" s="36"/>
      <c r="C586" s="203" t="s">
        <v>1351</v>
      </c>
      <c r="D586" s="203" t="s">
        <v>160</v>
      </c>
      <c r="E586" s="204" t="s">
        <v>1352</v>
      </c>
      <c r="F586" s="205" t="s">
        <v>1353</v>
      </c>
      <c r="G586" s="206" t="s">
        <v>171</v>
      </c>
      <c r="H586" s="207">
        <v>71.939999999999998</v>
      </c>
      <c r="I586" s="208"/>
      <c r="J586" s="209">
        <f>ROUND(I586*H586,2)</f>
        <v>0</v>
      </c>
      <c r="K586" s="205" t="s">
        <v>19</v>
      </c>
      <c r="L586" s="41"/>
      <c r="M586" s="210" t="s">
        <v>19</v>
      </c>
      <c r="N586" s="211" t="s">
        <v>41</v>
      </c>
      <c r="O586" s="77"/>
      <c r="P586" s="212">
        <f>O586*H586</f>
        <v>0</v>
      </c>
      <c r="Q586" s="212">
        <v>0</v>
      </c>
      <c r="R586" s="212">
        <f>Q586*H586</f>
        <v>0</v>
      </c>
      <c r="S586" s="212">
        <v>0</v>
      </c>
      <c r="T586" s="213">
        <f>S586*H586</f>
        <v>0</v>
      </c>
      <c r="AR586" s="15" t="s">
        <v>228</v>
      </c>
      <c r="AT586" s="15" t="s">
        <v>160</v>
      </c>
      <c r="AU586" s="15" t="s">
        <v>80</v>
      </c>
      <c r="AY586" s="15" t="s">
        <v>158</v>
      </c>
      <c r="BE586" s="214">
        <f>IF(N586="základní",J586,0)</f>
        <v>0</v>
      </c>
      <c r="BF586" s="214">
        <f>IF(N586="snížená",J586,0)</f>
        <v>0</v>
      </c>
      <c r="BG586" s="214">
        <f>IF(N586="zákl. přenesená",J586,0)</f>
        <v>0</v>
      </c>
      <c r="BH586" s="214">
        <f>IF(N586="sníž. přenesená",J586,0)</f>
        <v>0</v>
      </c>
      <c r="BI586" s="214">
        <f>IF(N586="nulová",J586,0)</f>
        <v>0</v>
      </c>
      <c r="BJ586" s="15" t="s">
        <v>78</v>
      </c>
      <c r="BK586" s="214">
        <f>ROUND(I586*H586,2)</f>
        <v>0</v>
      </c>
      <c r="BL586" s="15" t="s">
        <v>228</v>
      </c>
      <c r="BM586" s="15" t="s">
        <v>1354</v>
      </c>
    </row>
    <row r="587" s="1" customFormat="1">
      <c r="B587" s="36"/>
      <c r="C587" s="37"/>
      <c r="D587" s="217" t="s">
        <v>386</v>
      </c>
      <c r="E587" s="37"/>
      <c r="F587" s="237" t="s">
        <v>1355</v>
      </c>
      <c r="G587" s="37"/>
      <c r="H587" s="37"/>
      <c r="I587" s="128"/>
      <c r="J587" s="37"/>
      <c r="K587" s="37"/>
      <c r="L587" s="41"/>
      <c r="M587" s="238"/>
      <c r="N587" s="77"/>
      <c r="O587" s="77"/>
      <c r="P587" s="77"/>
      <c r="Q587" s="77"/>
      <c r="R587" s="77"/>
      <c r="S587" s="77"/>
      <c r="T587" s="78"/>
      <c r="AT587" s="15" t="s">
        <v>386</v>
      </c>
      <c r="AU587" s="15" t="s">
        <v>80</v>
      </c>
    </row>
    <row r="588" s="11" customFormat="1">
      <c r="B588" s="215"/>
      <c r="C588" s="216"/>
      <c r="D588" s="217" t="s">
        <v>167</v>
      </c>
      <c r="E588" s="218" t="s">
        <v>19</v>
      </c>
      <c r="F588" s="219" t="s">
        <v>1356</v>
      </c>
      <c r="G588" s="216"/>
      <c r="H588" s="220">
        <v>35.969999999999999</v>
      </c>
      <c r="I588" s="221"/>
      <c r="J588" s="216"/>
      <c r="K588" s="216"/>
      <c r="L588" s="222"/>
      <c r="M588" s="223"/>
      <c r="N588" s="224"/>
      <c r="O588" s="224"/>
      <c r="P588" s="224"/>
      <c r="Q588" s="224"/>
      <c r="R588" s="224"/>
      <c r="S588" s="224"/>
      <c r="T588" s="225"/>
      <c r="AT588" s="226" t="s">
        <v>167</v>
      </c>
      <c r="AU588" s="226" t="s">
        <v>80</v>
      </c>
      <c r="AV588" s="11" t="s">
        <v>80</v>
      </c>
      <c r="AW588" s="11" t="s">
        <v>31</v>
      </c>
      <c r="AX588" s="11" t="s">
        <v>70</v>
      </c>
      <c r="AY588" s="226" t="s">
        <v>158</v>
      </c>
    </row>
    <row r="589" s="11" customFormat="1">
      <c r="B589" s="215"/>
      <c r="C589" s="216"/>
      <c r="D589" s="217" t="s">
        <v>167</v>
      </c>
      <c r="E589" s="218" t="s">
        <v>19</v>
      </c>
      <c r="F589" s="219" t="s">
        <v>1356</v>
      </c>
      <c r="G589" s="216"/>
      <c r="H589" s="220">
        <v>35.969999999999999</v>
      </c>
      <c r="I589" s="221"/>
      <c r="J589" s="216"/>
      <c r="K589" s="216"/>
      <c r="L589" s="222"/>
      <c r="M589" s="223"/>
      <c r="N589" s="224"/>
      <c r="O589" s="224"/>
      <c r="P589" s="224"/>
      <c r="Q589" s="224"/>
      <c r="R589" s="224"/>
      <c r="S589" s="224"/>
      <c r="T589" s="225"/>
      <c r="AT589" s="226" t="s">
        <v>167</v>
      </c>
      <c r="AU589" s="226" t="s">
        <v>80</v>
      </c>
      <c r="AV589" s="11" t="s">
        <v>80</v>
      </c>
      <c r="AW589" s="11" t="s">
        <v>31</v>
      </c>
      <c r="AX589" s="11" t="s">
        <v>70</v>
      </c>
      <c r="AY589" s="226" t="s">
        <v>158</v>
      </c>
    </row>
    <row r="590" s="12" customFormat="1">
      <c r="B590" s="239"/>
      <c r="C590" s="240"/>
      <c r="D590" s="217" t="s">
        <v>167</v>
      </c>
      <c r="E590" s="241" t="s">
        <v>19</v>
      </c>
      <c r="F590" s="242" t="s">
        <v>426</v>
      </c>
      <c r="G590" s="240"/>
      <c r="H590" s="243">
        <v>71.939999999999998</v>
      </c>
      <c r="I590" s="244"/>
      <c r="J590" s="240"/>
      <c r="K590" s="240"/>
      <c r="L590" s="245"/>
      <c r="M590" s="246"/>
      <c r="N590" s="247"/>
      <c r="O590" s="247"/>
      <c r="P590" s="247"/>
      <c r="Q590" s="247"/>
      <c r="R590" s="247"/>
      <c r="S590" s="247"/>
      <c r="T590" s="248"/>
      <c r="AT590" s="249" t="s">
        <v>167</v>
      </c>
      <c r="AU590" s="249" t="s">
        <v>80</v>
      </c>
      <c r="AV590" s="12" t="s">
        <v>165</v>
      </c>
      <c r="AW590" s="12" t="s">
        <v>31</v>
      </c>
      <c r="AX590" s="12" t="s">
        <v>78</v>
      </c>
      <c r="AY590" s="249" t="s">
        <v>158</v>
      </c>
    </row>
    <row r="591" s="1" customFormat="1" ht="16.5" customHeight="1">
      <c r="B591" s="36"/>
      <c r="C591" s="203" t="s">
        <v>1357</v>
      </c>
      <c r="D591" s="203" t="s">
        <v>160</v>
      </c>
      <c r="E591" s="204" t="s">
        <v>1358</v>
      </c>
      <c r="F591" s="205" t="s">
        <v>1359</v>
      </c>
      <c r="G591" s="206" t="s">
        <v>171</v>
      </c>
      <c r="H591" s="207">
        <v>7.194</v>
      </c>
      <c r="I591" s="208"/>
      <c r="J591" s="209">
        <f>ROUND(I591*H591,2)</f>
        <v>0</v>
      </c>
      <c r="K591" s="205" t="s">
        <v>19</v>
      </c>
      <c r="L591" s="41"/>
      <c r="M591" s="210" t="s">
        <v>19</v>
      </c>
      <c r="N591" s="211" t="s">
        <v>41</v>
      </c>
      <c r="O591" s="77"/>
      <c r="P591" s="212">
        <f>O591*H591</f>
        <v>0</v>
      </c>
      <c r="Q591" s="212">
        <v>0</v>
      </c>
      <c r="R591" s="212">
        <f>Q591*H591</f>
        <v>0</v>
      </c>
      <c r="S591" s="212">
        <v>0</v>
      </c>
      <c r="T591" s="213">
        <f>S591*H591</f>
        <v>0</v>
      </c>
      <c r="AR591" s="15" t="s">
        <v>228</v>
      </c>
      <c r="AT591" s="15" t="s">
        <v>160</v>
      </c>
      <c r="AU591" s="15" t="s">
        <v>80</v>
      </c>
      <c r="AY591" s="15" t="s">
        <v>158</v>
      </c>
      <c r="BE591" s="214">
        <f>IF(N591="základní",J591,0)</f>
        <v>0</v>
      </c>
      <c r="BF591" s="214">
        <f>IF(N591="snížená",J591,0)</f>
        <v>0</v>
      </c>
      <c r="BG591" s="214">
        <f>IF(N591="zákl. přenesená",J591,0)</f>
        <v>0</v>
      </c>
      <c r="BH591" s="214">
        <f>IF(N591="sníž. přenesená",J591,0)</f>
        <v>0</v>
      </c>
      <c r="BI591" s="214">
        <f>IF(N591="nulová",J591,0)</f>
        <v>0</v>
      </c>
      <c r="BJ591" s="15" t="s">
        <v>78</v>
      </c>
      <c r="BK591" s="214">
        <f>ROUND(I591*H591,2)</f>
        <v>0</v>
      </c>
      <c r="BL591" s="15" t="s">
        <v>228</v>
      </c>
      <c r="BM591" s="15" t="s">
        <v>1360</v>
      </c>
    </row>
    <row r="592" s="1" customFormat="1">
      <c r="B592" s="36"/>
      <c r="C592" s="37"/>
      <c r="D592" s="217" t="s">
        <v>386</v>
      </c>
      <c r="E592" s="37"/>
      <c r="F592" s="237" t="s">
        <v>1361</v>
      </c>
      <c r="G592" s="37"/>
      <c r="H592" s="37"/>
      <c r="I592" s="128"/>
      <c r="J592" s="37"/>
      <c r="K592" s="37"/>
      <c r="L592" s="41"/>
      <c r="M592" s="238"/>
      <c r="N592" s="77"/>
      <c r="O592" s="77"/>
      <c r="P592" s="77"/>
      <c r="Q592" s="77"/>
      <c r="R592" s="77"/>
      <c r="S592" s="77"/>
      <c r="T592" s="78"/>
      <c r="AT592" s="15" t="s">
        <v>386</v>
      </c>
      <c r="AU592" s="15" t="s">
        <v>80</v>
      </c>
    </row>
    <row r="593" s="11" customFormat="1">
      <c r="B593" s="215"/>
      <c r="C593" s="216"/>
      <c r="D593" s="217" t="s">
        <v>167</v>
      </c>
      <c r="E593" s="218" t="s">
        <v>19</v>
      </c>
      <c r="F593" s="219" t="s">
        <v>1362</v>
      </c>
      <c r="G593" s="216"/>
      <c r="H593" s="220">
        <v>7.194</v>
      </c>
      <c r="I593" s="221"/>
      <c r="J593" s="216"/>
      <c r="K593" s="216"/>
      <c r="L593" s="222"/>
      <c r="M593" s="223"/>
      <c r="N593" s="224"/>
      <c r="O593" s="224"/>
      <c r="P593" s="224"/>
      <c r="Q593" s="224"/>
      <c r="R593" s="224"/>
      <c r="S593" s="224"/>
      <c r="T593" s="225"/>
      <c r="AT593" s="226" t="s">
        <v>167</v>
      </c>
      <c r="AU593" s="226" t="s">
        <v>80</v>
      </c>
      <c r="AV593" s="11" t="s">
        <v>80</v>
      </c>
      <c r="AW593" s="11" t="s">
        <v>31</v>
      </c>
      <c r="AX593" s="11" t="s">
        <v>78</v>
      </c>
      <c r="AY593" s="226" t="s">
        <v>158</v>
      </c>
    </row>
    <row r="594" s="1" customFormat="1" ht="16.5" customHeight="1">
      <c r="B594" s="36"/>
      <c r="C594" s="203" t="s">
        <v>1363</v>
      </c>
      <c r="D594" s="203" t="s">
        <v>160</v>
      </c>
      <c r="E594" s="204" t="s">
        <v>1364</v>
      </c>
      <c r="F594" s="205" t="s">
        <v>1365</v>
      </c>
      <c r="G594" s="206" t="s">
        <v>171</v>
      </c>
      <c r="H594" s="207">
        <v>79.134</v>
      </c>
      <c r="I594" s="208"/>
      <c r="J594" s="209">
        <f>ROUND(I594*H594,2)</f>
        <v>0</v>
      </c>
      <c r="K594" s="205" t="s">
        <v>19</v>
      </c>
      <c r="L594" s="41"/>
      <c r="M594" s="210" t="s">
        <v>19</v>
      </c>
      <c r="N594" s="211" t="s">
        <v>41</v>
      </c>
      <c r="O594" s="77"/>
      <c r="P594" s="212">
        <f>O594*H594</f>
        <v>0</v>
      </c>
      <c r="Q594" s="212">
        <v>0</v>
      </c>
      <c r="R594" s="212">
        <f>Q594*H594</f>
        <v>0</v>
      </c>
      <c r="S594" s="212">
        <v>0</v>
      </c>
      <c r="T594" s="213">
        <f>S594*H594</f>
        <v>0</v>
      </c>
      <c r="AR594" s="15" t="s">
        <v>228</v>
      </c>
      <c r="AT594" s="15" t="s">
        <v>160</v>
      </c>
      <c r="AU594" s="15" t="s">
        <v>80</v>
      </c>
      <c r="AY594" s="15" t="s">
        <v>158</v>
      </c>
      <c r="BE594" s="214">
        <f>IF(N594="základní",J594,0)</f>
        <v>0</v>
      </c>
      <c r="BF594" s="214">
        <f>IF(N594="snížená",J594,0)</f>
        <v>0</v>
      </c>
      <c r="BG594" s="214">
        <f>IF(N594="zákl. přenesená",J594,0)</f>
        <v>0</v>
      </c>
      <c r="BH594" s="214">
        <f>IF(N594="sníž. přenesená",J594,0)</f>
        <v>0</v>
      </c>
      <c r="BI594" s="214">
        <f>IF(N594="nulová",J594,0)</f>
        <v>0</v>
      </c>
      <c r="BJ594" s="15" t="s">
        <v>78</v>
      </c>
      <c r="BK594" s="214">
        <f>ROUND(I594*H594,2)</f>
        <v>0</v>
      </c>
      <c r="BL594" s="15" t="s">
        <v>228</v>
      </c>
      <c r="BM594" s="15" t="s">
        <v>1366</v>
      </c>
    </row>
    <row r="595" s="11" customFormat="1">
      <c r="B595" s="215"/>
      <c r="C595" s="216"/>
      <c r="D595" s="217" t="s">
        <v>167</v>
      </c>
      <c r="E595" s="218" t="s">
        <v>19</v>
      </c>
      <c r="F595" s="219" t="s">
        <v>1367</v>
      </c>
      <c r="G595" s="216"/>
      <c r="H595" s="220">
        <v>79.134</v>
      </c>
      <c r="I595" s="221"/>
      <c r="J595" s="216"/>
      <c r="K595" s="216"/>
      <c r="L595" s="222"/>
      <c r="M595" s="223"/>
      <c r="N595" s="224"/>
      <c r="O595" s="224"/>
      <c r="P595" s="224"/>
      <c r="Q595" s="224"/>
      <c r="R595" s="224"/>
      <c r="S595" s="224"/>
      <c r="T595" s="225"/>
      <c r="AT595" s="226" t="s">
        <v>167</v>
      </c>
      <c r="AU595" s="226" t="s">
        <v>80</v>
      </c>
      <c r="AV595" s="11" t="s">
        <v>80</v>
      </c>
      <c r="AW595" s="11" t="s">
        <v>31</v>
      </c>
      <c r="AX595" s="11" t="s">
        <v>78</v>
      </c>
      <c r="AY595" s="226" t="s">
        <v>158</v>
      </c>
    </row>
    <row r="596" s="1" customFormat="1" ht="16.5" customHeight="1">
      <c r="B596" s="36"/>
      <c r="C596" s="203" t="s">
        <v>1368</v>
      </c>
      <c r="D596" s="203" t="s">
        <v>160</v>
      </c>
      <c r="E596" s="204" t="s">
        <v>1369</v>
      </c>
      <c r="F596" s="205" t="s">
        <v>1370</v>
      </c>
      <c r="G596" s="206" t="s">
        <v>240</v>
      </c>
      <c r="H596" s="207">
        <v>3</v>
      </c>
      <c r="I596" s="208"/>
      <c r="J596" s="209">
        <f>ROUND(I596*H596,2)</f>
        <v>0</v>
      </c>
      <c r="K596" s="205" t="s">
        <v>19</v>
      </c>
      <c r="L596" s="41"/>
      <c r="M596" s="210" t="s">
        <v>19</v>
      </c>
      <c r="N596" s="211" t="s">
        <v>41</v>
      </c>
      <c r="O596" s="77"/>
      <c r="P596" s="212">
        <f>O596*H596</f>
        <v>0</v>
      </c>
      <c r="Q596" s="212">
        <v>0</v>
      </c>
      <c r="R596" s="212">
        <f>Q596*H596</f>
        <v>0</v>
      </c>
      <c r="S596" s="212">
        <v>0</v>
      </c>
      <c r="T596" s="213">
        <f>S596*H596</f>
        <v>0</v>
      </c>
      <c r="AR596" s="15" t="s">
        <v>228</v>
      </c>
      <c r="AT596" s="15" t="s">
        <v>160</v>
      </c>
      <c r="AU596" s="15" t="s">
        <v>80</v>
      </c>
      <c r="AY596" s="15" t="s">
        <v>158</v>
      </c>
      <c r="BE596" s="214">
        <f>IF(N596="základní",J596,0)</f>
        <v>0</v>
      </c>
      <c r="BF596" s="214">
        <f>IF(N596="snížená",J596,0)</f>
        <v>0</v>
      </c>
      <c r="BG596" s="214">
        <f>IF(N596="zákl. přenesená",J596,0)</f>
        <v>0</v>
      </c>
      <c r="BH596" s="214">
        <f>IF(N596="sníž. přenesená",J596,0)</f>
        <v>0</v>
      </c>
      <c r="BI596" s="214">
        <f>IF(N596="nulová",J596,0)</f>
        <v>0</v>
      </c>
      <c r="BJ596" s="15" t="s">
        <v>78</v>
      </c>
      <c r="BK596" s="214">
        <f>ROUND(I596*H596,2)</f>
        <v>0</v>
      </c>
      <c r="BL596" s="15" t="s">
        <v>228</v>
      </c>
      <c r="BM596" s="15" t="s">
        <v>1371</v>
      </c>
    </row>
    <row r="597" s="1" customFormat="1" ht="16.5" customHeight="1">
      <c r="B597" s="36"/>
      <c r="C597" s="203" t="s">
        <v>1372</v>
      </c>
      <c r="D597" s="203" t="s">
        <v>160</v>
      </c>
      <c r="E597" s="204" t="s">
        <v>1373</v>
      </c>
      <c r="F597" s="205" t="s">
        <v>1374</v>
      </c>
      <c r="G597" s="206" t="s">
        <v>240</v>
      </c>
      <c r="H597" s="207">
        <v>34</v>
      </c>
      <c r="I597" s="208"/>
      <c r="J597" s="209">
        <f>ROUND(I597*H597,2)</f>
        <v>0</v>
      </c>
      <c r="K597" s="205" t="s">
        <v>19</v>
      </c>
      <c r="L597" s="41"/>
      <c r="M597" s="210" t="s">
        <v>19</v>
      </c>
      <c r="N597" s="211" t="s">
        <v>41</v>
      </c>
      <c r="O597" s="77"/>
      <c r="P597" s="212">
        <f>O597*H597</f>
        <v>0</v>
      </c>
      <c r="Q597" s="212">
        <v>0</v>
      </c>
      <c r="R597" s="212">
        <f>Q597*H597</f>
        <v>0</v>
      </c>
      <c r="S597" s="212">
        <v>0</v>
      </c>
      <c r="T597" s="213">
        <f>S597*H597</f>
        <v>0</v>
      </c>
      <c r="AR597" s="15" t="s">
        <v>228</v>
      </c>
      <c r="AT597" s="15" t="s">
        <v>160</v>
      </c>
      <c r="AU597" s="15" t="s">
        <v>80</v>
      </c>
      <c r="AY597" s="15" t="s">
        <v>158</v>
      </c>
      <c r="BE597" s="214">
        <f>IF(N597="základní",J597,0)</f>
        <v>0</v>
      </c>
      <c r="BF597" s="214">
        <f>IF(N597="snížená",J597,0)</f>
        <v>0</v>
      </c>
      <c r="BG597" s="214">
        <f>IF(N597="zákl. přenesená",J597,0)</f>
        <v>0</v>
      </c>
      <c r="BH597" s="214">
        <f>IF(N597="sníž. přenesená",J597,0)</f>
        <v>0</v>
      </c>
      <c r="BI597" s="214">
        <f>IF(N597="nulová",J597,0)</f>
        <v>0</v>
      </c>
      <c r="BJ597" s="15" t="s">
        <v>78</v>
      </c>
      <c r="BK597" s="214">
        <f>ROUND(I597*H597,2)</f>
        <v>0</v>
      </c>
      <c r="BL597" s="15" t="s">
        <v>228</v>
      </c>
      <c r="BM597" s="15" t="s">
        <v>1375</v>
      </c>
    </row>
    <row r="598" s="11" customFormat="1">
      <c r="B598" s="215"/>
      <c r="C598" s="216"/>
      <c r="D598" s="217" t="s">
        <v>167</v>
      </c>
      <c r="E598" s="218" t="s">
        <v>19</v>
      </c>
      <c r="F598" s="219" t="s">
        <v>1376</v>
      </c>
      <c r="G598" s="216"/>
      <c r="H598" s="220">
        <v>34</v>
      </c>
      <c r="I598" s="221"/>
      <c r="J598" s="216"/>
      <c r="K598" s="216"/>
      <c r="L598" s="222"/>
      <c r="M598" s="223"/>
      <c r="N598" s="224"/>
      <c r="O598" s="224"/>
      <c r="P598" s="224"/>
      <c r="Q598" s="224"/>
      <c r="R598" s="224"/>
      <c r="S598" s="224"/>
      <c r="T598" s="225"/>
      <c r="AT598" s="226" t="s">
        <v>167</v>
      </c>
      <c r="AU598" s="226" t="s">
        <v>80</v>
      </c>
      <c r="AV598" s="11" t="s">
        <v>80</v>
      </c>
      <c r="AW598" s="11" t="s">
        <v>31</v>
      </c>
      <c r="AX598" s="11" t="s">
        <v>78</v>
      </c>
      <c r="AY598" s="226" t="s">
        <v>158</v>
      </c>
    </row>
    <row r="599" s="1" customFormat="1" ht="16.5" customHeight="1">
      <c r="B599" s="36"/>
      <c r="C599" s="203" t="s">
        <v>1377</v>
      </c>
      <c r="D599" s="203" t="s">
        <v>160</v>
      </c>
      <c r="E599" s="204" t="s">
        <v>1378</v>
      </c>
      <c r="F599" s="205" t="s">
        <v>1379</v>
      </c>
      <c r="G599" s="206" t="s">
        <v>240</v>
      </c>
      <c r="H599" s="207">
        <v>2</v>
      </c>
      <c r="I599" s="208"/>
      <c r="J599" s="209">
        <f>ROUND(I599*H599,2)</f>
        <v>0</v>
      </c>
      <c r="K599" s="205" t="s">
        <v>19</v>
      </c>
      <c r="L599" s="41"/>
      <c r="M599" s="210" t="s">
        <v>19</v>
      </c>
      <c r="N599" s="211" t="s">
        <v>41</v>
      </c>
      <c r="O599" s="77"/>
      <c r="P599" s="212">
        <f>O599*H599</f>
        <v>0</v>
      </c>
      <c r="Q599" s="212">
        <v>0</v>
      </c>
      <c r="R599" s="212">
        <f>Q599*H599</f>
        <v>0</v>
      </c>
      <c r="S599" s="212">
        <v>0</v>
      </c>
      <c r="T599" s="213">
        <f>S599*H599</f>
        <v>0</v>
      </c>
      <c r="AR599" s="15" t="s">
        <v>228</v>
      </c>
      <c r="AT599" s="15" t="s">
        <v>160</v>
      </c>
      <c r="AU599" s="15" t="s">
        <v>80</v>
      </c>
      <c r="AY599" s="15" t="s">
        <v>158</v>
      </c>
      <c r="BE599" s="214">
        <f>IF(N599="základní",J599,0)</f>
        <v>0</v>
      </c>
      <c r="BF599" s="214">
        <f>IF(N599="snížená",J599,0)</f>
        <v>0</v>
      </c>
      <c r="BG599" s="214">
        <f>IF(N599="zákl. přenesená",J599,0)</f>
        <v>0</v>
      </c>
      <c r="BH599" s="214">
        <f>IF(N599="sníž. přenesená",J599,0)</f>
        <v>0</v>
      </c>
      <c r="BI599" s="214">
        <f>IF(N599="nulová",J599,0)</f>
        <v>0</v>
      </c>
      <c r="BJ599" s="15" t="s">
        <v>78</v>
      </c>
      <c r="BK599" s="214">
        <f>ROUND(I599*H599,2)</f>
        <v>0</v>
      </c>
      <c r="BL599" s="15" t="s">
        <v>228</v>
      </c>
      <c r="BM599" s="15" t="s">
        <v>1380</v>
      </c>
    </row>
    <row r="600" s="1" customFormat="1" ht="22.5" customHeight="1">
      <c r="B600" s="36"/>
      <c r="C600" s="203" t="s">
        <v>1381</v>
      </c>
      <c r="D600" s="203" t="s">
        <v>160</v>
      </c>
      <c r="E600" s="204" t="s">
        <v>1382</v>
      </c>
      <c r="F600" s="205" t="s">
        <v>1383</v>
      </c>
      <c r="G600" s="206" t="s">
        <v>1327</v>
      </c>
      <c r="H600" s="250"/>
      <c r="I600" s="208"/>
      <c r="J600" s="209">
        <f>ROUND(I600*H600,2)</f>
        <v>0</v>
      </c>
      <c r="K600" s="205" t="s">
        <v>164</v>
      </c>
      <c r="L600" s="41"/>
      <c r="M600" s="210" t="s">
        <v>19</v>
      </c>
      <c r="N600" s="211" t="s">
        <v>41</v>
      </c>
      <c r="O600" s="77"/>
      <c r="P600" s="212">
        <f>O600*H600</f>
        <v>0</v>
      </c>
      <c r="Q600" s="212">
        <v>0</v>
      </c>
      <c r="R600" s="212">
        <f>Q600*H600</f>
        <v>0</v>
      </c>
      <c r="S600" s="212">
        <v>0</v>
      </c>
      <c r="T600" s="213">
        <f>S600*H600</f>
        <v>0</v>
      </c>
      <c r="AR600" s="15" t="s">
        <v>228</v>
      </c>
      <c r="AT600" s="15" t="s">
        <v>160</v>
      </c>
      <c r="AU600" s="15" t="s">
        <v>80</v>
      </c>
      <c r="AY600" s="15" t="s">
        <v>158</v>
      </c>
      <c r="BE600" s="214">
        <f>IF(N600="základní",J600,0)</f>
        <v>0</v>
      </c>
      <c r="BF600" s="214">
        <f>IF(N600="snížená",J600,0)</f>
        <v>0</v>
      </c>
      <c r="BG600" s="214">
        <f>IF(N600="zákl. přenesená",J600,0)</f>
        <v>0</v>
      </c>
      <c r="BH600" s="214">
        <f>IF(N600="sníž. přenesená",J600,0)</f>
        <v>0</v>
      </c>
      <c r="BI600" s="214">
        <f>IF(N600="nulová",J600,0)</f>
        <v>0</v>
      </c>
      <c r="BJ600" s="15" t="s">
        <v>78</v>
      </c>
      <c r="BK600" s="214">
        <f>ROUND(I600*H600,2)</f>
        <v>0</v>
      </c>
      <c r="BL600" s="15" t="s">
        <v>228</v>
      </c>
      <c r="BM600" s="15" t="s">
        <v>1384</v>
      </c>
    </row>
    <row r="601" s="10" customFormat="1" ht="22.8" customHeight="1">
      <c r="B601" s="187"/>
      <c r="C601" s="188"/>
      <c r="D601" s="189" t="s">
        <v>69</v>
      </c>
      <c r="E601" s="201" t="s">
        <v>1385</v>
      </c>
      <c r="F601" s="201" t="s">
        <v>1386</v>
      </c>
      <c r="G601" s="188"/>
      <c r="H601" s="188"/>
      <c r="I601" s="191"/>
      <c r="J601" s="202">
        <f>BK601</f>
        <v>0</v>
      </c>
      <c r="K601" s="188"/>
      <c r="L601" s="193"/>
      <c r="M601" s="194"/>
      <c r="N601" s="195"/>
      <c r="O601" s="195"/>
      <c r="P601" s="196">
        <f>SUM(P602:P692)</f>
        <v>0</v>
      </c>
      <c r="Q601" s="195"/>
      <c r="R601" s="196">
        <f>SUM(R602:R692)</f>
        <v>3.6159525000000001</v>
      </c>
      <c r="S601" s="195"/>
      <c r="T601" s="197">
        <f>SUM(T602:T692)</f>
        <v>0</v>
      </c>
      <c r="AR601" s="198" t="s">
        <v>80</v>
      </c>
      <c r="AT601" s="199" t="s">
        <v>69</v>
      </c>
      <c r="AU601" s="199" t="s">
        <v>78</v>
      </c>
      <c r="AY601" s="198" t="s">
        <v>158</v>
      </c>
      <c r="BK601" s="200">
        <f>SUM(BK602:BK692)</f>
        <v>0</v>
      </c>
    </row>
    <row r="602" s="1" customFormat="1" ht="22.5" customHeight="1">
      <c r="B602" s="36"/>
      <c r="C602" s="203" t="s">
        <v>1387</v>
      </c>
      <c r="D602" s="203" t="s">
        <v>160</v>
      </c>
      <c r="E602" s="204" t="s">
        <v>1388</v>
      </c>
      <c r="F602" s="205" t="s">
        <v>1389</v>
      </c>
      <c r="G602" s="206" t="s">
        <v>171</v>
      </c>
      <c r="H602" s="207">
        <v>166.80000000000001</v>
      </c>
      <c r="I602" s="208"/>
      <c r="J602" s="209">
        <f>ROUND(I602*H602,2)</f>
        <v>0</v>
      </c>
      <c r="K602" s="205" t="s">
        <v>164</v>
      </c>
      <c r="L602" s="41"/>
      <c r="M602" s="210" t="s">
        <v>19</v>
      </c>
      <c r="N602" s="211" t="s">
        <v>41</v>
      </c>
      <c r="O602" s="77"/>
      <c r="P602" s="212">
        <f>O602*H602</f>
        <v>0</v>
      </c>
      <c r="Q602" s="212">
        <v>0</v>
      </c>
      <c r="R602" s="212">
        <f>Q602*H602</f>
        <v>0</v>
      </c>
      <c r="S602" s="212">
        <v>0</v>
      </c>
      <c r="T602" s="213">
        <f>S602*H602</f>
        <v>0</v>
      </c>
      <c r="AR602" s="15" t="s">
        <v>228</v>
      </c>
      <c r="AT602" s="15" t="s">
        <v>160</v>
      </c>
      <c r="AU602" s="15" t="s">
        <v>80</v>
      </c>
      <c r="AY602" s="15" t="s">
        <v>158</v>
      </c>
      <c r="BE602" s="214">
        <f>IF(N602="základní",J602,0)</f>
        <v>0</v>
      </c>
      <c r="BF602" s="214">
        <f>IF(N602="snížená",J602,0)</f>
        <v>0</v>
      </c>
      <c r="BG602" s="214">
        <f>IF(N602="zákl. přenesená",J602,0)</f>
        <v>0</v>
      </c>
      <c r="BH602" s="214">
        <f>IF(N602="sníž. přenesená",J602,0)</f>
        <v>0</v>
      </c>
      <c r="BI602" s="214">
        <f>IF(N602="nulová",J602,0)</f>
        <v>0</v>
      </c>
      <c r="BJ602" s="15" t="s">
        <v>78</v>
      </c>
      <c r="BK602" s="214">
        <f>ROUND(I602*H602,2)</f>
        <v>0</v>
      </c>
      <c r="BL602" s="15" t="s">
        <v>228</v>
      </c>
      <c r="BM602" s="15" t="s">
        <v>1390</v>
      </c>
    </row>
    <row r="603" s="11" customFormat="1">
      <c r="B603" s="215"/>
      <c r="C603" s="216"/>
      <c r="D603" s="217" t="s">
        <v>167</v>
      </c>
      <c r="E603" s="218" t="s">
        <v>19</v>
      </c>
      <c r="F603" s="219" t="s">
        <v>1391</v>
      </c>
      <c r="G603" s="216"/>
      <c r="H603" s="220">
        <v>166.80000000000001</v>
      </c>
      <c r="I603" s="221"/>
      <c r="J603" s="216"/>
      <c r="K603" s="216"/>
      <c r="L603" s="222"/>
      <c r="M603" s="223"/>
      <c r="N603" s="224"/>
      <c r="O603" s="224"/>
      <c r="P603" s="224"/>
      <c r="Q603" s="224"/>
      <c r="R603" s="224"/>
      <c r="S603" s="224"/>
      <c r="T603" s="225"/>
      <c r="AT603" s="226" t="s">
        <v>167</v>
      </c>
      <c r="AU603" s="226" t="s">
        <v>80</v>
      </c>
      <c r="AV603" s="11" t="s">
        <v>80</v>
      </c>
      <c r="AW603" s="11" t="s">
        <v>31</v>
      </c>
      <c r="AX603" s="11" t="s">
        <v>78</v>
      </c>
      <c r="AY603" s="226" t="s">
        <v>158</v>
      </c>
    </row>
    <row r="604" s="1" customFormat="1" ht="16.5" customHeight="1">
      <c r="B604" s="36"/>
      <c r="C604" s="203" t="s">
        <v>1392</v>
      </c>
      <c r="D604" s="203" t="s">
        <v>160</v>
      </c>
      <c r="E604" s="204" t="s">
        <v>1393</v>
      </c>
      <c r="F604" s="205" t="s">
        <v>1394</v>
      </c>
      <c r="G604" s="206" t="s">
        <v>171</v>
      </c>
      <c r="H604" s="207">
        <v>165</v>
      </c>
      <c r="I604" s="208"/>
      <c r="J604" s="209">
        <f>ROUND(I604*H604,2)</f>
        <v>0</v>
      </c>
      <c r="K604" s="205" t="s">
        <v>19</v>
      </c>
      <c r="L604" s="41"/>
      <c r="M604" s="210" t="s">
        <v>19</v>
      </c>
      <c r="N604" s="211" t="s">
        <v>41</v>
      </c>
      <c r="O604" s="77"/>
      <c r="P604" s="212">
        <f>O604*H604</f>
        <v>0</v>
      </c>
      <c r="Q604" s="212">
        <v>0</v>
      </c>
      <c r="R604" s="212">
        <f>Q604*H604</f>
        <v>0</v>
      </c>
      <c r="S604" s="212">
        <v>0</v>
      </c>
      <c r="T604" s="213">
        <f>S604*H604</f>
        <v>0</v>
      </c>
      <c r="AR604" s="15" t="s">
        <v>228</v>
      </c>
      <c r="AT604" s="15" t="s">
        <v>160</v>
      </c>
      <c r="AU604" s="15" t="s">
        <v>80</v>
      </c>
      <c r="AY604" s="15" t="s">
        <v>158</v>
      </c>
      <c r="BE604" s="214">
        <f>IF(N604="základní",J604,0)</f>
        <v>0</v>
      </c>
      <c r="BF604" s="214">
        <f>IF(N604="snížená",J604,0)</f>
        <v>0</v>
      </c>
      <c r="BG604" s="214">
        <f>IF(N604="zákl. přenesená",J604,0)</f>
        <v>0</v>
      </c>
      <c r="BH604" s="214">
        <f>IF(N604="sníž. přenesená",J604,0)</f>
        <v>0</v>
      </c>
      <c r="BI604" s="214">
        <f>IF(N604="nulová",J604,0)</f>
        <v>0</v>
      </c>
      <c r="BJ604" s="15" t="s">
        <v>78</v>
      </c>
      <c r="BK604" s="214">
        <f>ROUND(I604*H604,2)</f>
        <v>0</v>
      </c>
      <c r="BL604" s="15" t="s">
        <v>228</v>
      </c>
      <c r="BM604" s="15" t="s">
        <v>1395</v>
      </c>
    </row>
    <row r="605" s="11" customFormat="1">
      <c r="B605" s="215"/>
      <c r="C605" s="216"/>
      <c r="D605" s="217" t="s">
        <v>167</v>
      </c>
      <c r="E605" s="218" t="s">
        <v>19</v>
      </c>
      <c r="F605" s="219" t="s">
        <v>1396</v>
      </c>
      <c r="G605" s="216"/>
      <c r="H605" s="220">
        <v>165</v>
      </c>
      <c r="I605" s="221"/>
      <c r="J605" s="216"/>
      <c r="K605" s="216"/>
      <c r="L605" s="222"/>
      <c r="M605" s="223"/>
      <c r="N605" s="224"/>
      <c r="O605" s="224"/>
      <c r="P605" s="224"/>
      <c r="Q605" s="224"/>
      <c r="R605" s="224"/>
      <c r="S605" s="224"/>
      <c r="T605" s="225"/>
      <c r="AT605" s="226" t="s">
        <v>167</v>
      </c>
      <c r="AU605" s="226" t="s">
        <v>80</v>
      </c>
      <c r="AV605" s="11" t="s">
        <v>80</v>
      </c>
      <c r="AW605" s="11" t="s">
        <v>31</v>
      </c>
      <c r="AX605" s="11" t="s">
        <v>78</v>
      </c>
      <c r="AY605" s="226" t="s">
        <v>158</v>
      </c>
    </row>
    <row r="606" s="1" customFormat="1" ht="16.5" customHeight="1">
      <c r="B606" s="36"/>
      <c r="C606" s="227" t="s">
        <v>1397</v>
      </c>
      <c r="D606" s="227" t="s">
        <v>261</v>
      </c>
      <c r="E606" s="228" t="s">
        <v>1398</v>
      </c>
      <c r="F606" s="229" t="s">
        <v>1399</v>
      </c>
      <c r="G606" s="230" t="s">
        <v>171</v>
      </c>
      <c r="H606" s="231">
        <v>169.96899999999999</v>
      </c>
      <c r="I606" s="232"/>
      <c r="J606" s="233">
        <f>ROUND(I606*H606,2)</f>
        <v>0</v>
      </c>
      <c r="K606" s="229" t="s">
        <v>164</v>
      </c>
      <c r="L606" s="234"/>
      <c r="M606" s="235" t="s">
        <v>19</v>
      </c>
      <c r="N606" s="236" t="s">
        <v>41</v>
      </c>
      <c r="O606" s="77"/>
      <c r="P606" s="212">
        <f>O606*H606</f>
        <v>0</v>
      </c>
      <c r="Q606" s="212">
        <v>0.0094999999999999998</v>
      </c>
      <c r="R606" s="212">
        <f>Q606*H606</f>
        <v>1.6147054999999999</v>
      </c>
      <c r="S606" s="212">
        <v>0</v>
      </c>
      <c r="T606" s="213">
        <f>S606*H606</f>
        <v>0</v>
      </c>
      <c r="AR606" s="15" t="s">
        <v>276</v>
      </c>
      <c r="AT606" s="15" t="s">
        <v>261</v>
      </c>
      <c r="AU606" s="15" t="s">
        <v>80</v>
      </c>
      <c r="AY606" s="15" t="s">
        <v>158</v>
      </c>
      <c r="BE606" s="214">
        <f>IF(N606="základní",J606,0)</f>
        <v>0</v>
      </c>
      <c r="BF606" s="214">
        <f>IF(N606="snížená",J606,0)</f>
        <v>0</v>
      </c>
      <c r="BG606" s="214">
        <f>IF(N606="zákl. přenesená",J606,0)</f>
        <v>0</v>
      </c>
      <c r="BH606" s="214">
        <f>IF(N606="sníž. přenesená",J606,0)</f>
        <v>0</v>
      </c>
      <c r="BI606" s="214">
        <f>IF(N606="nulová",J606,0)</f>
        <v>0</v>
      </c>
      <c r="BJ606" s="15" t="s">
        <v>78</v>
      </c>
      <c r="BK606" s="214">
        <f>ROUND(I606*H606,2)</f>
        <v>0</v>
      </c>
      <c r="BL606" s="15" t="s">
        <v>228</v>
      </c>
      <c r="BM606" s="15" t="s">
        <v>1400</v>
      </c>
    </row>
    <row r="607" s="11" customFormat="1">
      <c r="B607" s="215"/>
      <c r="C607" s="216"/>
      <c r="D607" s="217" t="s">
        <v>167</v>
      </c>
      <c r="E607" s="218" t="s">
        <v>19</v>
      </c>
      <c r="F607" s="219" t="s">
        <v>1401</v>
      </c>
      <c r="G607" s="216"/>
      <c r="H607" s="220">
        <v>59.875</v>
      </c>
      <c r="I607" s="221"/>
      <c r="J607" s="216"/>
      <c r="K607" s="216"/>
      <c r="L607" s="222"/>
      <c r="M607" s="223"/>
      <c r="N607" s="224"/>
      <c r="O607" s="224"/>
      <c r="P607" s="224"/>
      <c r="Q607" s="224"/>
      <c r="R607" s="224"/>
      <c r="S607" s="224"/>
      <c r="T607" s="225"/>
      <c r="AT607" s="226" t="s">
        <v>167</v>
      </c>
      <c r="AU607" s="226" t="s">
        <v>80</v>
      </c>
      <c r="AV607" s="11" t="s">
        <v>80</v>
      </c>
      <c r="AW607" s="11" t="s">
        <v>31</v>
      </c>
      <c r="AX607" s="11" t="s">
        <v>70</v>
      </c>
      <c r="AY607" s="226" t="s">
        <v>158</v>
      </c>
    </row>
    <row r="608" s="11" customFormat="1">
      <c r="B608" s="215"/>
      <c r="C608" s="216"/>
      <c r="D608" s="217" t="s">
        <v>167</v>
      </c>
      <c r="E608" s="218" t="s">
        <v>19</v>
      </c>
      <c r="F608" s="219" t="s">
        <v>652</v>
      </c>
      <c r="G608" s="216"/>
      <c r="H608" s="220">
        <v>102</v>
      </c>
      <c r="I608" s="221"/>
      <c r="J608" s="216"/>
      <c r="K608" s="216"/>
      <c r="L608" s="222"/>
      <c r="M608" s="223"/>
      <c r="N608" s="224"/>
      <c r="O608" s="224"/>
      <c r="P608" s="224"/>
      <c r="Q608" s="224"/>
      <c r="R608" s="224"/>
      <c r="S608" s="224"/>
      <c r="T608" s="225"/>
      <c r="AT608" s="226" t="s">
        <v>167</v>
      </c>
      <c r="AU608" s="226" t="s">
        <v>80</v>
      </c>
      <c r="AV608" s="11" t="s">
        <v>80</v>
      </c>
      <c r="AW608" s="11" t="s">
        <v>31</v>
      </c>
      <c r="AX608" s="11" t="s">
        <v>70</v>
      </c>
      <c r="AY608" s="226" t="s">
        <v>158</v>
      </c>
    </row>
    <row r="609" s="12" customFormat="1">
      <c r="B609" s="239"/>
      <c r="C609" s="240"/>
      <c r="D609" s="217" t="s">
        <v>167</v>
      </c>
      <c r="E609" s="241" t="s">
        <v>19</v>
      </c>
      <c r="F609" s="242" t="s">
        <v>426</v>
      </c>
      <c r="G609" s="240"/>
      <c r="H609" s="243">
        <v>161.875</v>
      </c>
      <c r="I609" s="244"/>
      <c r="J609" s="240"/>
      <c r="K609" s="240"/>
      <c r="L609" s="245"/>
      <c r="M609" s="246"/>
      <c r="N609" s="247"/>
      <c r="O609" s="247"/>
      <c r="P609" s="247"/>
      <c r="Q609" s="247"/>
      <c r="R609" s="247"/>
      <c r="S609" s="247"/>
      <c r="T609" s="248"/>
      <c r="AT609" s="249" t="s">
        <v>167</v>
      </c>
      <c r="AU609" s="249" t="s">
        <v>80</v>
      </c>
      <c r="AV609" s="12" t="s">
        <v>165</v>
      </c>
      <c r="AW609" s="12" t="s">
        <v>31</v>
      </c>
      <c r="AX609" s="12" t="s">
        <v>78</v>
      </c>
      <c r="AY609" s="249" t="s">
        <v>158</v>
      </c>
    </row>
    <row r="610" s="11" customFormat="1">
      <c r="B610" s="215"/>
      <c r="C610" s="216"/>
      <c r="D610" s="217" t="s">
        <v>167</v>
      </c>
      <c r="E610" s="216"/>
      <c r="F610" s="219" t="s">
        <v>1402</v>
      </c>
      <c r="G610" s="216"/>
      <c r="H610" s="220">
        <v>169.96899999999999</v>
      </c>
      <c r="I610" s="221"/>
      <c r="J610" s="216"/>
      <c r="K610" s="216"/>
      <c r="L610" s="222"/>
      <c r="M610" s="223"/>
      <c r="N610" s="224"/>
      <c r="O610" s="224"/>
      <c r="P610" s="224"/>
      <c r="Q610" s="224"/>
      <c r="R610" s="224"/>
      <c r="S610" s="224"/>
      <c r="T610" s="225"/>
      <c r="AT610" s="226" t="s">
        <v>167</v>
      </c>
      <c r="AU610" s="226" t="s">
        <v>80</v>
      </c>
      <c r="AV610" s="11" t="s">
        <v>80</v>
      </c>
      <c r="AW610" s="11" t="s">
        <v>4</v>
      </c>
      <c r="AX610" s="11" t="s">
        <v>78</v>
      </c>
      <c r="AY610" s="226" t="s">
        <v>158</v>
      </c>
    </row>
    <row r="611" s="1" customFormat="1" ht="16.5" customHeight="1">
      <c r="B611" s="36"/>
      <c r="C611" s="227" t="s">
        <v>1403</v>
      </c>
      <c r="D611" s="227" t="s">
        <v>261</v>
      </c>
      <c r="E611" s="228" t="s">
        <v>1404</v>
      </c>
      <c r="F611" s="229" t="s">
        <v>1405</v>
      </c>
      <c r="G611" s="230" t="s">
        <v>171</v>
      </c>
      <c r="H611" s="231">
        <v>169.96899999999999</v>
      </c>
      <c r="I611" s="232"/>
      <c r="J611" s="233">
        <f>ROUND(I611*H611,2)</f>
        <v>0</v>
      </c>
      <c r="K611" s="229" t="s">
        <v>164</v>
      </c>
      <c r="L611" s="234"/>
      <c r="M611" s="235" t="s">
        <v>19</v>
      </c>
      <c r="N611" s="236" t="s">
        <v>41</v>
      </c>
      <c r="O611" s="77"/>
      <c r="P611" s="212">
        <f>O611*H611</f>
        <v>0</v>
      </c>
      <c r="Q611" s="212">
        <v>0.0057999999999999996</v>
      </c>
      <c r="R611" s="212">
        <f>Q611*H611</f>
        <v>0.98582019999999992</v>
      </c>
      <c r="S611" s="212">
        <v>0</v>
      </c>
      <c r="T611" s="213">
        <f>S611*H611</f>
        <v>0</v>
      </c>
      <c r="AR611" s="15" t="s">
        <v>276</v>
      </c>
      <c r="AT611" s="15" t="s">
        <v>261</v>
      </c>
      <c r="AU611" s="15" t="s">
        <v>80</v>
      </c>
      <c r="AY611" s="15" t="s">
        <v>158</v>
      </c>
      <c r="BE611" s="214">
        <f>IF(N611="základní",J611,0)</f>
        <v>0</v>
      </c>
      <c r="BF611" s="214">
        <f>IF(N611="snížená",J611,0)</f>
        <v>0</v>
      </c>
      <c r="BG611" s="214">
        <f>IF(N611="zákl. přenesená",J611,0)</f>
        <v>0</v>
      </c>
      <c r="BH611" s="214">
        <f>IF(N611="sníž. přenesená",J611,0)</f>
        <v>0</v>
      </c>
      <c r="BI611" s="214">
        <f>IF(N611="nulová",J611,0)</f>
        <v>0</v>
      </c>
      <c r="BJ611" s="15" t="s">
        <v>78</v>
      </c>
      <c r="BK611" s="214">
        <f>ROUND(I611*H611,2)</f>
        <v>0</v>
      </c>
      <c r="BL611" s="15" t="s">
        <v>228</v>
      </c>
      <c r="BM611" s="15" t="s">
        <v>1406</v>
      </c>
    </row>
    <row r="612" s="1" customFormat="1" ht="16.5" customHeight="1">
      <c r="B612" s="36"/>
      <c r="C612" s="227" t="s">
        <v>1407</v>
      </c>
      <c r="D612" s="227" t="s">
        <v>261</v>
      </c>
      <c r="E612" s="228" t="s">
        <v>1408</v>
      </c>
      <c r="F612" s="229" t="s">
        <v>1409</v>
      </c>
      <c r="G612" s="230" t="s">
        <v>171</v>
      </c>
      <c r="H612" s="231">
        <v>3.4380000000000002</v>
      </c>
      <c r="I612" s="232"/>
      <c r="J612" s="233">
        <f>ROUND(I612*H612,2)</f>
        <v>0</v>
      </c>
      <c r="K612" s="229" t="s">
        <v>164</v>
      </c>
      <c r="L612" s="234"/>
      <c r="M612" s="235" t="s">
        <v>19</v>
      </c>
      <c r="N612" s="236" t="s">
        <v>41</v>
      </c>
      <c r="O612" s="77"/>
      <c r="P612" s="212">
        <f>O612*H612</f>
        <v>0</v>
      </c>
      <c r="Q612" s="212">
        <v>0.014999999999999999</v>
      </c>
      <c r="R612" s="212">
        <f>Q612*H612</f>
        <v>0.051569999999999998</v>
      </c>
      <c r="S612" s="212">
        <v>0</v>
      </c>
      <c r="T612" s="213">
        <f>S612*H612</f>
        <v>0</v>
      </c>
      <c r="AR612" s="15" t="s">
        <v>276</v>
      </c>
      <c r="AT612" s="15" t="s">
        <v>261</v>
      </c>
      <c r="AU612" s="15" t="s">
        <v>80</v>
      </c>
      <c r="AY612" s="15" t="s">
        <v>158</v>
      </c>
      <c r="BE612" s="214">
        <f>IF(N612="základní",J612,0)</f>
        <v>0</v>
      </c>
      <c r="BF612" s="214">
        <f>IF(N612="snížená",J612,0)</f>
        <v>0</v>
      </c>
      <c r="BG612" s="214">
        <f>IF(N612="zákl. přenesená",J612,0)</f>
        <v>0</v>
      </c>
      <c r="BH612" s="214">
        <f>IF(N612="sníž. přenesená",J612,0)</f>
        <v>0</v>
      </c>
      <c r="BI612" s="214">
        <f>IF(N612="nulová",J612,0)</f>
        <v>0</v>
      </c>
      <c r="BJ612" s="15" t="s">
        <v>78</v>
      </c>
      <c r="BK612" s="214">
        <f>ROUND(I612*H612,2)</f>
        <v>0</v>
      </c>
      <c r="BL612" s="15" t="s">
        <v>228</v>
      </c>
      <c r="BM612" s="15" t="s">
        <v>1410</v>
      </c>
    </row>
    <row r="613" s="11" customFormat="1">
      <c r="B613" s="215"/>
      <c r="C613" s="216"/>
      <c r="D613" s="217" t="s">
        <v>167</v>
      </c>
      <c r="E613" s="218" t="s">
        <v>19</v>
      </c>
      <c r="F613" s="219" t="s">
        <v>1411</v>
      </c>
      <c r="G613" s="216"/>
      <c r="H613" s="220">
        <v>3.125</v>
      </c>
      <c r="I613" s="221"/>
      <c r="J613" s="216"/>
      <c r="K613" s="216"/>
      <c r="L613" s="222"/>
      <c r="M613" s="223"/>
      <c r="N613" s="224"/>
      <c r="O613" s="224"/>
      <c r="P613" s="224"/>
      <c r="Q613" s="224"/>
      <c r="R613" s="224"/>
      <c r="S613" s="224"/>
      <c r="T613" s="225"/>
      <c r="AT613" s="226" t="s">
        <v>167</v>
      </c>
      <c r="AU613" s="226" t="s">
        <v>80</v>
      </c>
      <c r="AV613" s="11" t="s">
        <v>80</v>
      </c>
      <c r="AW613" s="11" t="s">
        <v>31</v>
      </c>
      <c r="AX613" s="11" t="s">
        <v>78</v>
      </c>
      <c r="AY613" s="226" t="s">
        <v>158</v>
      </c>
    </row>
    <row r="614" s="11" customFormat="1">
      <c r="B614" s="215"/>
      <c r="C614" s="216"/>
      <c r="D614" s="217" t="s">
        <v>167</v>
      </c>
      <c r="E614" s="216"/>
      <c r="F614" s="219" t="s">
        <v>1412</v>
      </c>
      <c r="G614" s="216"/>
      <c r="H614" s="220">
        <v>3.4380000000000002</v>
      </c>
      <c r="I614" s="221"/>
      <c r="J614" s="216"/>
      <c r="K614" s="216"/>
      <c r="L614" s="222"/>
      <c r="M614" s="223"/>
      <c r="N614" s="224"/>
      <c r="O614" s="224"/>
      <c r="P614" s="224"/>
      <c r="Q614" s="224"/>
      <c r="R614" s="224"/>
      <c r="S614" s="224"/>
      <c r="T614" s="225"/>
      <c r="AT614" s="226" t="s">
        <v>167</v>
      </c>
      <c r="AU614" s="226" t="s">
        <v>80</v>
      </c>
      <c r="AV614" s="11" t="s">
        <v>80</v>
      </c>
      <c r="AW614" s="11" t="s">
        <v>4</v>
      </c>
      <c r="AX614" s="11" t="s">
        <v>78</v>
      </c>
      <c r="AY614" s="226" t="s">
        <v>158</v>
      </c>
    </row>
    <row r="615" s="1" customFormat="1" ht="16.5" customHeight="1">
      <c r="B615" s="36"/>
      <c r="C615" s="227" t="s">
        <v>1413</v>
      </c>
      <c r="D615" s="227" t="s">
        <v>261</v>
      </c>
      <c r="E615" s="228" t="s">
        <v>1414</v>
      </c>
      <c r="F615" s="229" t="s">
        <v>1415</v>
      </c>
      <c r="G615" s="230" t="s">
        <v>171</v>
      </c>
      <c r="H615" s="231">
        <v>1.98</v>
      </c>
      <c r="I615" s="232"/>
      <c r="J615" s="233">
        <f>ROUND(I615*H615,2)</f>
        <v>0</v>
      </c>
      <c r="K615" s="229" t="s">
        <v>164</v>
      </c>
      <c r="L615" s="234"/>
      <c r="M615" s="235" t="s">
        <v>19</v>
      </c>
      <c r="N615" s="236" t="s">
        <v>41</v>
      </c>
      <c r="O615" s="77"/>
      <c r="P615" s="212">
        <f>O615*H615</f>
        <v>0</v>
      </c>
      <c r="Q615" s="212">
        <v>0.0014</v>
      </c>
      <c r="R615" s="212">
        <f>Q615*H615</f>
        <v>0.0027720000000000002</v>
      </c>
      <c r="S615" s="212">
        <v>0</v>
      </c>
      <c r="T615" s="213">
        <f>S615*H615</f>
        <v>0</v>
      </c>
      <c r="AR615" s="15" t="s">
        <v>276</v>
      </c>
      <c r="AT615" s="15" t="s">
        <v>261</v>
      </c>
      <c r="AU615" s="15" t="s">
        <v>80</v>
      </c>
      <c r="AY615" s="15" t="s">
        <v>158</v>
      </c>
      <c r="BE615" s="214">
        <f>IF(N615="základní",J615,0)</f>
        <v>0</v>
      </c>
      <c r="BF615" s="214">
        <f>IF(N615="snížená",J615,0)</f>
        <v>0</v>
      </c>
      <c r="BG615" s="214">
        <f>IF(N615="zákl. přenesená",J615,0)</f>
        <v>0</v>
      </c>
      <c r="BH615" s="214">
        <f>IF(N615="sníž. přenesená",J615,0)</f>
        <v>0</v>
      </c>
      <c r="BI615" s="214">
        <f>IF(N615="nulová",J615,0)</f>
        <v>0</v>
      </c>
      <c r="BJ615" s="15" t="s">
        <v>78</v>
      </c>
      <c r="BK615" s="214">
        <f>ROUND(I615*H615,2)</f>
        <v>0</v>
      </c>
      <c r="BL615" s="15" t="s">
        <v>228</v>
      </c>
      <c r="BM615" s="15" t="s">
        <v>1416</v>
      </c>
    </row>
    <row r="616" s="11" customFormat="1">
      <c r="B616" s="215"/>
      <c r="C616" s="216"/>
      <c r="D616" s="217" t="s">
        <v>167</v>
      </c>
      <c r="E616" s="218" t="s">
        <v>19</v>
      </c>
      <c r="F616" s="219" t="s">
        <v>1417</v>
      </c>
      <c r="G616" s="216"/>
      <c r="H616" s="220">
        <v>1.8</v>
      </c>
      <c r="I616" s="221"/>
      <c r="J616" s="216"/>
      <c r="K616" s="216"/>
      <c r="L616" s="222"/>
      <c r="M616" s="223"/>
      <c r="N616" s="224"/>
      <c r="O616" s="224"/>
      <c r="P616" s="224"/>
      <c r="Q616" s="224"/>
      <c r="R616" s="224"/>
      <c r="S616" s="224"/>
      <c r="T616" s="225"/>
      <c r="AT616" s="226" t="s">
        <v>167</v>
      </c>
      <c r="AU616" s="226" t="s">
        <v>80</v>
      </c>
      <c r="AV616" s="11" t="s">
        <v>80</v>
      </c>
      <c r="AW616" s="11" t="s">
        <v>31</v>
      </c>
      <c r="AX616" s="11" t="s">
        <v>78</v>
      </c>
      <c r="AY616" s="226" t="s">
        <v>158</v>
      </c>
    </row>
    <row r="617" s="11" customFormat="1">
      <c r="B617" s="215"/>
      <c r="C617" s="216"/>
      <c r="D617" s="217" t="s">
        <v>167</v>
      </c>
      <c r="E617" s="216"/>
      <c r="F617" s="219" t="s">
        <v>1418</v>
      </c>
      <c r="G617" s="216"/>
      <c r="H617" s="220">
        <v>1.98</v>
      </c>
      <c r="I617" s="221"/>
      <c r="J617" s="216"/>
      <c r="K617" s="216"/>
      <c r="L617" s="222"/>
      <c r="M617" s="223"/>
      <c r="N617" s="224"/>
      <c r="O617" s="224"/>
      <c r="P617" s="224"/>
      <c r="Q617" s="224"/>
      <c r="R617" s="224"/>
      <c r="S617" s="224"/>
      <c r="T617" s="225"/>
      <c r="AT617" s="226" t="s">
        <v>167</v>
      </c>
      <c r="AU617" s="226" t="s">
        <v>80</v>
      </c>
      <c r="AV617" s="11" t="s">
        <v>80</v>
      </c>
      <c r="AW617" s="11" t="s">
        <v>4</v>
      </c>
      <c r="AX617" s="11" t="s">
        <v>78</v>
      </c>
      <c r="AY617" s="226" t="s">
        <v>158</v>
      </c>
    </row>
    <row r="618" s="1" customFormat="1" ht="16.5" customHeight="1">
      <c r="B618" s="36"/>
      <c r="C618" s="203" t="s">
        <v>1419</v>
      </c>
      <c r="D618" s="203" t="s">
        <v>160</v>
      </c>
      <c r="E618" s="204" t="s">
        <v>1420</v>
      </c>
      <c r="F618" s="205" t="s">
        <v>1421</v>
      </c>
      <c r="G618" s="206" t="s">
        <v>171</v>
      </c>
      <c r="H618" s="207">
        <v>975.61900000000003</v>
      </c>
      <c r="I618" s="208"/>
      <c r="J618" s="209">
        <f>ROUND(I618*H618,2)</f>
        <v>0</v>
      </c>
      <c r="K618" s="205" t="s">
        <v>19</v>
      </c>
      <c r="L618" s="41"/>
      <c r="M618" s="210" t="s">
        <v>19</v>
      </c>
      <c r="N618" s="211" t="s">
        <v>41</v>
      </c>
      <c r="O618" s="77"/>
      <c r="P618" s="212">
        <f>O618*H618</f>
        <v>0</v>
      </c>
      <c r="Q618" s="212">
        <v>0</v>
      </c>
      <c r="R618" s="212">
        <f>Q618*H618</f>
        <v>0</v>
      </c>
      <c r="S618" s="212">
        <v>0</v>
      </c>
      <c r="T618" s="213">
        <f>S618*H618</f>
        <v>0</v>
      </c>
      <c r="AR618" s="15" t="s">
        <v>228</v>
      </c>
      <c r="AT618" s="15" t="s">
        <v>160</v>
      </c>
      <c r="AU618" s="15" t="s">
        <v>80</v>
      </c>
      <c r="AY618" s="15" t="s">
        <v>158</v>
      </c>
      <c r="BE618" s="214">
        <f>IF(N618="základní",J618,0)</f>
        <v>0</v>
      </c>
      <c r="BF618" s="214">
        <f>IF(N618="snížená",J618,0)</f>
        <v>0</v>
      </c>
      <c r="BG618" s="214">
        <f>IF(N618="zákl. přenesená",J618,0)</f>
        <v>0</v>
      </c>
      <c r="BH618" s="214">
        <f>IF(N618="sníž. přenesená",J618,0)</f>
        <v>0</v>
      </c>
      <c r="BI618" s="214">
        <f>IF(N618="nulová",J618,0)</f>
        <v>0</v>
      </c>
      <c r="BJ618" s="15" t="s">
        <v>78</v>
      </c>
      <c r="BK618" s="214">
        <f>ROUND(I618*H618,2)</f>
        <v>0</v>
      </c>
      <c r="BL618" s="15" t="s">
        <v>228</v>
      </c>
      <c r="BM618" s="15" t="s">
        <v>1422</v>
      </c>
    </row>
    <row r="619" s="11" customFormat="1">
      <c r="B619" s="215"/>
      <c r="C619" s="216"/>
      <c r="D619" s="217" t="s">
        <v>167</v>
      </c>
      <c r="E619" s="218" t="s">
        <v>19</v>
      </c>
      <c r="F619" s="219" t="s">
        <v>1423</v>
      </c>
      <c r="G619" s="216"/>
      <c r="H619" s="220">
        <v>591.70000000000005</v>
      </c>
      <c r="I619" s="221"/>
      <c r="J619" s="216"/>
      <c r="K619" s="216"/>
      <c r="L619" s="222"/>
      <c r="M619" s="223"/>
      <c r="N619" s="224"/>
      <c r="O619" s="224"/>
      <c r="P619" s="224"/>
      <c r="Q619" s="224"/>
      <c r="R619" s="224"/>
      <c r="S619" s="224"/>
      <c r="T619" s="225"/>
      <c r="AT619" s="226" t="s">
        <v>167</v>
      </c>
      <c r="AU619" s="226" t="s">
        <v>80</v>
      </c>
      <c r="AV619" s="11" t="s">
        <v>80</v>
      </c>
      <c r="AW619" s="11" t="s">
        <v>31</v>
      </c>
      <c r="AX619" s="11" t="s">
        <v>70</v>
      </c>
      <c r="AY619" s="226" t="s">
        <v>158</v>
      </c>
    </row>
    <row r="620" s="11" customFormat="1">
      <c r="B620" s="215"/>
      <c r="C620" s="216"/>
      <c r="D620" s="217" t="s">
        <v>167</v>
      </c>
      <c r="E620" s="218" t="s">
        <v>19</v>
      </c>
      <c r="F620" s="219" t="s">
        <v>1424</v>
      </c>
      <c r="G620" s="216"/>
      <c r="H620" s="220">
        <v>412.18099999999998</v>
      </c>
      <c r="I620" s="221"/>
      <c r="J620" s="216"/>
      <c r="K620" s="216"/>
      <c r="L620" s="222"/>
      <c r="M620" s="223"/>
      <c r="N620" s="224"/>
      <c r="O620" s="224"/>
      <c r="P620" s="224"/>
      <c r="Q620" s="224"/>
      <c r="R620" s="224"/>
      <c r="S620" s="224"/>
      <c r="T620" s="225"/>
      <c r="AT620" s="226" t="s">
        <v>167</v>
      </c>
      <c r="AU620" s="226" t="s">
        <v>80</v>
      </c>
      <c r="AV620" s="11" t="s">
        <v>80</v>
      </c>
      <c r="AW620" s="11" t="s">
        <v>31</v>
      </c>
      <c r="AX620" s="11" t="s">
        <v>70</v>
      </c>
      <c r="AY620" s="226" t="s">
        <v>158</v>
      </c>
    </row>
    <row r="621" s="11" customFormat="1">
      <c r="B621" s="215"/>
      <c r="C621" s="216"/>
      <c r="D621" s="217" t="s">
        <v>167</v>
      </c>
      <c r="E621" s="218" t="s">
        <v>19</v>
      </c>
      <c r="F621" s="219" t="s">
        <v>1425</v>
      </c>
      <c r="G621" s="216"/>
      <c r="H621" s="220">
        <v>-28.262</v>
      </c>
      <c r="I621" s="221"/>
      <c r="J621" s="216"/>
      <c r="K621" s="216"/>
      <c r="L621" s="222"/>
      <c r="M621" s="223"/>
      <c r="N621" s="224"/>
      <c r="O621" s="224"/>
      <c r="P621" s="224"/>
      <c r="Q621" s="224"/>
      <c r="R621" s="224"/>
      <c r="S621" s="224"/>
      <c r="T621" s="225"/>
      <c r="AT621" s="226" t="s">
        <v>167</v>
      </c>
      <c r="AU621" s="226" t="s">
        <v>80</v>
      </c>
      <c r="AV621" s="11" t="s">
        <v>80</v>
      </c>
      <c r="AW621" s="11" t="s">
        <v>31</v>
      </c>
      <c r="AX621" s="11" t="s">
        <v>70</v>
      </c>
      <c r="AY621" s="226" t="s">
        <v>158</v>
      </c>
    </row>
    <row r="622" s="12" customFormat="1">
      <c r="B622" s="239"/>
      <c r="C622" s="240"/>
      <c r="D622" s="217" t="s">
        <v>167</v>
      </c>
      <c r="E622" s="241" t="s">
        <v>19</v>
      </c>
      <c r="F622" s="242" t="s">
        <v>426</v>
      </c>
      <c r="G622" s="240"/>
      <c r="H622" s="243">
        <v>975.61900000000003</v>
      </c>
      <c r="I622" s="244"/>
      <c r="J622" s="240"/>
      <c r="K622" s="240"/>
      <c r="L622" s="245"/>
      <c r="M622" s="246"/>
      <c r="N622" s="247"/>
      <c r="O622" s="247"/>
      <c r="P622" s="247"/>
      <c r="Q622" s="247"/>
      <c r="R622" s="247"/>
      <c r="S622" s="247"/>
      <c r="T622" s="248"/>
      <c r="AT622" s="249" t="s">
        <v>167</v>
      </c>
      <c r="AU622" s="249" t="s">
        <v>80</v>
      </c>
      <c r="AV622" s="12" t="s">
        <v>165</v>
      </c>
      <c r="AW622" s="12" t="s">
        <v>31</v>
      </c>
      <c r="AX622" s="12" t="s">
        <v>78</v>
      </c>
      <c r="AY622" s="249" t="s">
        <v>158</v>
      </c>
    </row>
    <row r="623" s="1" customFormat="1" ht="16.5" customHeight="1">
      <c r="B623" s="36"/>
      <c r="C623" s="203" t="s">
        <v>1426</v>
      </c>
      <c r="D623" s="203" t="s">
        <v>160</v>
      </c>
      <c r="E623" s="204" t="s">
        <v>1427</v>
      </c>
      <c r="F623" s="205" t="s">
        <v>1428</v>
      </c>
      <c r="G623" s="206" t="s">
        <v>171</v>
      </c>
      <c r="H623" s="207">
        <v>563.43799999999999</v>
      </c>
      <c r="I623" s="208"/>
      <c r="J623" s="209">
        <f>ROUND(I623*H623,2)</f>
        <v>0</v>
      </c>
      <c r="K623" s="205" t="s">
        <v>19</v>
      </c>
      <c r="L623" s="41"/>
      <c r="M623" s="210" t="s">
        <v>19</v>
      </c>
      <c r="N623" s="211" t="s">
        <v>41</v>
      </c>
      <c r="O623" s="77"/>
      <c r="P623" s="212">
        <f>O623*H623</f>
        <v>0</v>
      </c>
      <c r="Q623" s="212">
        <v>0</v>
      </c>
      <c r="R623" s="212">
        <f>Q623*H623</f>
        <v>0</v>
      </c>
      <c r="S623" s="212">
        <v>0</v>
      </c>
      <c r="T623" s="213">
        <f>S623*H623</f>
        <v>0</v>
      </c>
      <c r="AR623" s="15" t="s">
        <v>228</v>
      </c>
      <c r="AT623" s="15" t="s">
        <v>160</v>
      </c>
      <c r="AU623" s="15" t="s">
        <v>80</v>
      </c>
      <c r="AY623" s="15" t="s">
        <v>158</v>
      </c>
      <c r="BE623" s="214">
        <f>IF(N623="základní",J623,0)</f>
        <v>0</v>
      </c>
      <c r="BF623" s="214">
        <f>IF(N623="snížená",J623,0)</f>
        <v>0</v>
      </c>
      <c r="BG623" s="214">
        <f>IF(N623="zákl. přenesená",J623,0)</f>
        <v>0</v>
      </c>
      <c r="BH623" s="214">
        <f>IF(N623="sníž. přenesená",J623,0)</f>
        <v>0</v>
      </c>
      <c r="BI623" s="214">
        <f>IF(N623="nulová",J623,0)</f>
        <v>0</v>
      </c>
      <c r="BJ623" s="15" t="s">
        <v>78</v>
      </c>
      <c r="BK623" s="214">
        <f>ROUND(I623*H623,2)</f>
        <v>0</v>
      </c>
      <c r="BL623" s="15" t="s">
        <v>228</v>
      </c>
      <c r="BM623" s="15" t="s">
        <v>1429</v>
      </c>
    </row>
    <row r="624" s="11" customFormat="1">
      <c r="B624" s="215"/>
      <c r="C624" s="216"/>
      <c r="D624" s="217" t="s">
        <v>167</v>
      </c>
      <c r="E624" s="218" t="s">
        <v>19</v>
      </c>
      <c r="F624" s="219" t="s">
        <v>1423</v>
      </c>
      <c r="G624" s="216"/>
      <c r="H624" s="220">
        <v>591.70000000000005</v>
      </c>
      <c r="I624" s="221"/>
      <c r="J624" s="216"/>
      <c r="K624" s="216"/>
      <c r="L624" s="222"/>
      <c r="M624" s="223"/>
      <c r="N624" s="224"/>
      <c r="O624" s="224"/>
      <c r="P624" s="224"/>
      <c r="Q624" s="224"/>
      <c r="R624" s="224"/>
      <c r="S624" s="224"/>
      <c r="T624" s="225"/>
      <c r="AT624" s="226" t="s">
        <v>167</v>
      </c>
      <c r="AU624" s="226" t="s">
        <v>80</v>
      </c>
      <c r="AV624" s="11" t="s">
        <v>80</v>
      </c>
      <c r="AW624" s="11" t="s">
        <v>31</v>
      </c>
      <c r="AX624" s="11" t="s">
        <v>70</v>
      </c>
      <c r="AY624" s="226" t="s">
        <v>158</v>
      </c>
    </row>
    <row r="625" s="11" customFormat="1">
      <c r="B625" s="215"/>
      <c r="C625" s="216"/>
      <c r="D625" s="217" t="s">
        <v>167</v>
      </c>
      <c r="E625" s="218" t="s">
        <v>19</v>
      </c>
      <c r="F625" s="219" t="s">
        <v>1425</v>
      </c>
      <c r="G625" s="216"/>
      <c r="H625" s="220">
        <v>-28.262</v>
      </c>
      <c r="I625" s="221"/>
      <c r="J625" s="216"/>
      <c r="K625" s="216"/>
      <c r="L625" s="222"/>
      <c r="M625" s="223"/>
      <c r="N625" s="224"/>
      <c r="O625" s="224"/>
      <c r="P625" s="224"/>
      <c r="Q625" s="224"/>
      <c r="R625" s="224"/>
      <c r="S625" s="224"/>
      <c r="T625" s="225"/>
      <c r="AT625" s="226" t="s">
        <v>167</v>
      </c>
      <c r="AU625" s="226" t="s">
        <v>80</v>
      </c>
      <c r="AV625" s="11" t="s">
        <v>80</v>
      </c>
      <c r="AW625" s="11" t="s">
        <v>31</v>
      </c>
      <c r="AX625" s="11" t="s">
        <v>70</v>
      </c>
      <c r="AY625" s="226" t="s">
        <v>158</v>
      </c>
    </row>
    <row r="626" s="12" customFormat="1">
      <c r="B626" s="239"/>
      <c r="C626" s="240"/>
      <c r="D626" s="217" t="s">
        <v>167</v>
      </c>
      <c r="E626" s="241" t="s">
        <v>19</v>
      </c>
      <c r="F626" s="242" t="s">
        <v>426</v>
      </c>
      <c r="G626" s="240"/>
      <c r="H626" s="243">
        <v>563.43799999999999</v>
      </c>
      <c r="I626" s="244"/>
      <c r="J626" s="240"/>
      <c r="K626" s="240"/>
      <c r="L626" s="245"/>
      <c r="M626" s="246"/>
      <c r="N626" s="247"/>
      <c r="O626" s="247"/>
      <c r="P626" s="247"/>
      <c r="Q626" s="247"/>
      <c r="R626" s="247"/>
      <c r="S626" s="247"/>
      <c r="T626" s="248"/>
      <c r="AT626" s="249" t="s">
        <v>167</v>
      </c>
      <c r="AU626" s="249" t="s">
        <v>80</v>
      </c>
      <c r="AV626" s="12" t="s">
        <v>165</v>
      </c>
      <c r="AW626" s="12" t="s">
        <v>31</v>
      </c>
      <c r="AX626" s="12" t="s">
        <v>78</v>
      </c>
      <c r="AY626" s="249" t="s">
        <v>158</v>
      </c>
    </row>
    <row r="627" s="1" customFormat="1" ht="16.5" customHeight="1">
      <c r="B627" s="36"/>
      <c r="C627" s="227" t="s">
        <v>1430</v>
      </c>
      <c r="D627" s="227" t="s">
        <v>261</v>
      </c>
      <c r="E627" s="228" t="s">
        <v>1431</v>
      </c>
      <c r="F627" s="229" t="s">
        <v>1432</v>
      </c>
      <c r="G627" s="230" t="s">
        <v>171</v>
      </c>
      <c r="H627" s="231">
        <v>387</v>
      </c>
      <c r="I627" s="232"/>
      <c r="J627" s="233">
        <f>ROUND(I627*H627,2)</f>
        <v>0</v>
      </c>
      <c r="K627" s="229" t="s">
        <v>19</v>
      </c>
      <c r="L627" s="234"/>
      <c r="M627" s="235" t="s">
        <v>19</v>
      </c>
      <c r="N627" s="236" t="s">
        <v>41</v>
      </c>
      <c r="O627" s="77"/>
      <c r="P627" s="212">
        <f>O627*H627</f>
        <v>0</v>
      </c>
      <c r="Q627" s="212">
        <v>0</v>
      </c>
      <c r="R627" s="212">
        <f>Q627*H627</f>
        <v>0</v>
      </c>
      <c r="S627" s="212">
        <v>0</v>
      </c>
      <c r="T627" s="213">
        <f>S627*H627</f>
        <v>0</v>
      </c>
      <c r="AR627" s="15" t="s">
        <v>276</v>
      </c>
      <c r="AT627" s="15" t="s">
        <v>261</v>
      </c>
      <c r="AU627" s="15" t="s">
        <v>80</v>
      </c>
      <c r="AY627" s="15" t="s">
        <v>158</v>
      </c>
      <c r="BE627" s="214">
        <f>IF(N627="základní",J627,0)</f>
        <v>0</v>
      </c>
      <c r="BF627" s="214">
        <f>IF(N627="snížená",J627,0)</f>
        <v>0</v>
      </c>
      <c r="BG627" s="214">
        <f>IF(N627="zákl. přenesená",J627,0)</f>
        <v>0</v>
      </c>
      <c r="BH627" s="214">
        <f>IF(N627="sníž. přenesená",J627,0)</f>
        <v>0</v>
      </c>
      <c r="BI627" s="214">
        <f>IF(N627="nulová",J627,0)</f>
        <v>0</v>
      </c>
      <c r="BJ627" s="15" t="s">
        <v>78</v>
      </c>
      <c r="BK627" s="214">
        <f>ROUND(I627*H627,2)</f>
        <v>0</v>
      </c>
      <c r="BL627" s="15" t="s">
        <v>228</v>
      </c>
      <c r="BM627" s="15" t="s">
        <v>1433</v>
      </c>
    </row>
    <row r="628" s="1" customFormat="1">
      <c r="B628" s="36"/>
      <c r="C628" s="37"/>
      <c r="D628" s="217" t="s">
        <v>386</v>
      </c>
      <c r="E628" s="37"/>
      <c r="F628" s="237" t="s">
        <v>1434</v>
      </c>
      <c r="G628" s="37"/>
      <c r="H628" s="37"/>
      <c r="I628" s="128"/>
      <c r="J628" s="37"/>
      <c r="K628" s="37"/>
      <c r="L628" s="41"/>
      <c r="M628" s="238"/>
      <c r="N628" s="77"/>
      <c r="O628" s="77"/>
      <c r="P628" s="77"/>
      <c r="Q628" s="77"/>
      <c r="R628" s="77"/>
      <c r="S628" s="77"/>
      <c r="T628" s="78"/>
      <c r="AT628" s="15" t="s">
        <v>386</v>
      </c>
      <c r="AU628" s="15" t="s">
        <v>80</v>
      </c>
    </row>
    <row r="629" s="11" customFormat="1">
      <c r="B629" s="215"/>
      <c r="C629" s="216"/>
      <c r="D629" s="217" t="s">
        <v>167</v>
      </c>
      <c r="E629" s="218" t="s">
        <v>19</v>
      </c>
      <c r="F629" s="219" t="s">
        <v>1435</v>
      </c>
      <c r="G629" s="216"/>
      <c r="H629" s="220">
        <v>387</v>
      </c>
      <c r="I629" s="221"/>
      <c r="J629" s="216"/>
      <c r="K629" s="216"/>
      <c r="L629" s="222"/>
      <c r="M629" s="223"/>
      <c r="N629" s="224"/>
      <c r="O629" s="224"/>
      <c r="P629" s="224"/>
      <c r="Q629" s="224"/>
      <c r="R629" s="224"/>
      <c r="S629" s="224"/>
      <c r="T629" s="225"/>
      <c r="AT629" s="226" t="s">
        <v>167</v>
      </c>
      <c r="AU629" s="226" t="s">
        <v>80</v>
      </c>
      <c r="AV629" s="11" t="s">
        <v>80</v>
      </c>
      <c r="AW629" s="11" t="s">
        <v>31</v>
      </c>
      <c r="AX629" s="11" t="s">
        <v>78</v>
      </c>
      <c r="AY629" s="226" t="s">
        <v>158</v>
      </c>
    </row>
    <row r="630" s="1" customFormat="1" ht="16.5" customHeight="1">
      <c r="B630" s="36"/>
      <c r="C630" s="227" t="s">
        <v>1436</v>
      </c>
      <c r="D630" s="227" t="s">
        <v>261</v>
      </c>
      <c r="E630" s="228" t="s">
        <v>1437</v>
      </c>
      <c r="F630" s="229" t="s">
        <v>1438</v>
      </c>
      <c r="G630" s="230" t="s">
        <v>171</v>
      </c>
      <c r="H630" s="231">
        <v>558.61900000000003</v>
      </c>
      <c r="I630" s="232"/>
      <c r="J630" s="233">
        <f>ROUND(I630*H630,2)</f>
        <v>0</v>
      </c>
      <c r="K630" s="229" t="s">
        <v>19</v>
      </c>
      <c r="L630" s="234"/>
      <c r="M630" s="235" t="s">
        <v>19</v>
      </c>
      <c r="N630" s="236" t="s">
        <v>41</v>
      </c>
      <c r="O630" s="77"/>
      <c r="P630" s="212">
        <f>O630*H630</f>
        <v>0</v>
      </c>
      <c r="Q630" s="212">
        <v>0</v>
      </c>
      <c r="R630" s="212">
        <f>Q630*H630</f>
        <v>0</v>
      </c>
      <c r="S630" s="212">
        <v>0</v>
      </c>
      <c r="T630" s="213">
        <f>S630*H630</f>
        <v>0</v>
      </c>
      <c r="AR630" s="15" t="s">
        <v>276</v>
      </c>
      <c r="AT630" s="15" t="s">
        <v>261</v>
      </c>
      <c r="AU630" s="15" t="s">
        <v>80</v>
      </c>
      <c r="AY630" s="15" t="s">
        <v>158</v>
      </c>
      <c r="BE630" s="214">
        <f>IF(N630="základní",J630,0)</f>
        <v>0</v>
      </c>
      <c r="BF630" s="214">
        <f>IF(N630="snížená",J630,0)</f>
        <v>0</v>
      </c>
      <c r="BG630" s="214">
        <f>IF(N630="zákl. přenesená",J630,0)</f>
        <v>0</v>
      </c>
      <c r="BH630" s="214">
        <f>IF(N630="sníž. přenesená",J630,0)</f>
        <v>0</v>
      </c>
      <c r="BI630" s="214">
        <f>IF(N630="nulová",J630,0)</f>
        <v>0</v>
      </c>
      <c r="BJ630" s="15" t="s">
        <v>78</v>
      </c>
      <c r="BK630" s="214">
        <f>ROUND(I630*H630,2)</f>
        <v>0</v>
      </c>
      <c r="BL630" s="15" t="s">
        <v>228</v>
      </c>
      <c r="BM630" s="15" t="s">
        <v>1439</v>
      </c>
    </row>
    <row r="631" s="1" customFormat="1">
      <c r="B631" s="36"/>
      <c r="C631" s="37"/>
      <c r="D631" s="217" t="s">
        <v>386</v>
      </c>
      <c r="E631" s="37"/>
      <c r="F631" s="237" t="s">
        <v>1434</v>
      </c>
      <c r="G631" s="37"/>
      <c r="H631" s="37"/>
      <c r="I631" s="128"/>
      <c r="J631" s="37"/>
      <c r="K631" s="37"/>
      <c r="L631" s="41"/>
      <c r="M631" s="238"/>
      <c r="N631" s="77"/>
      <c r="O631" s="77"/>
      <c r="P631" s="77"/>
      <c r="Q631" s="77"/>
      <c r="R631" s="77"/>
      <c r="S631" s="77"/>
      <c r="T631" s="78"/>
      <c r="AT631" s="15" t="s">
        <v>386</v>
      </c>
      <c r="AU631" s="15" t="s">
        <v>80</v>
      </c>
    </row>
    <row r="632" s="11" customFormat="1">
      <c r="B632" s="215"/>
      <c r="C632" s="216"/>
      <c r="D632" s="217" t="s">
        <v>167</v>
      </c>
      <c r="E632" s="218" t="s">
        <v>19</v>
      </c>
      <c r="F632" s="219" t="s">
        <v>1440</v>
      </c>
      <c r="G632" s="216"/>
      <c r="H632" s="220">
        <v>586.88099999999997</v>
      </c>
      <c r="I632" s="221"/>
      <c r="J632" s="216"/>
      <c r="K632" s="216"/>
      <c r="L632" s="222"/>
      <c r="M632" s="223"/>
      <c r="N632" s="224"/>
      <c r="O632" s="224"/>
      <c r="P632" s="224"/>
      <c r="Q632" s="224"/>
      <c r="R632" s="224"/>
      <c r="S632" s="224"/>
      <c r="T632" s="225"/>
      <c r="AT632" s="226" t="s">
        <v>167</v>
      </c>
      <c r="AU632" s="226" t="s">
        <v>80</v>
      </c>
      <c r="AV632" s="11" t="s">
        <v>80</v>
      </c>
      <c r="AW632" s="11" t="s">
        <v>31</v>
      </c>
      <c r="AX632" s="11" t="s">
        <v>70</v>
      </c>
      <c r="AY632" s="226" t="s">
        <v>158</v>
      </c>
    </row>
    <row r="633" s="11" customFormat="1">
      <c r="B633" s="215"/>
      <c r="C633" s="216"/>
      <c r="D633" s="217" t="s">
        <v>167</v>
      </c>
      <c r="E633" s="218" t="s">
        <v>19</v>
      </c>
      <c r="F633" s="219" t="s">
        <v>1425</v>
      </c>
      <c r="G633" s="216"/>
      <c r="H633" s="220">
        <v>-28.262</v>
      </c>
      <c r="I633" s="221"/>
      <c r="J633" s="216"/>
      <c r="K633" s="216"/>
      <c r="L633" s="222"/>
      <c r="M633" s="223"/>
      <c r="N633" s="224"/>
      <c r="O633" s="224"/>
      <c r="P633" s="224"/>
      <c r="Q633" s="224"/>
      <c r="R633" s="224"/>
      <c r="S633" s="224"/>
      <c r="T633" s="225"/>
      <c r="AT633" s="226" t="s">
        <v>167</v>
      </c>
      <c r="AU633" s="226" t="s">
        <v>80</v>
      </c>
      <c r="AV633" s="11" t="s">
        <v>80</v>
      </c>
      <c r="AW633" s="11" t="s">
        <v>31</v>
      </c>
      <c r="AX633" s="11" t="s">
        <v>70</v>
      </c>
      <c r="AY633" s="226" t="s">
        <v>158</v>
      </c>
    </row>
    <row r="634" s="12" customFormat="1">
      <c r="B634" s="239"/>
      <c r="C634" s="240"/>
      <c r="D634" s="217" t="s">
        <v>167</v>
      </c>
      <c r="E634" s="241" t="s">
        <v>19</v>
      </c>
      <c r="F634" s="242" t="s">
        <v>426</v>
      </c>
      <c r="G634" s="240"/>
      <c r="H634" s="243">
        <v>558.61900000000003</v>
      </c>
      <c r="I634" s="244"/>
      <c r="J634" s="240"/>
      <c r="K634" s="240"/>
      <c r="L634" s="245"/>
      <c r="M634" s="246"/>
      <c r="N634" s="247"/>
      <c r="O634" s="247"/>
      <c r="P634" s="247"/>
      <c r="Q634" s="247"/>
      <c r="R634" s="247"/>
      <c r="S634" s="247"/>
      <c r="T634" s="248"/>
      <c r="AT634" s="249" t="s">
        <v>167</v>
      </c>
      <c r="AU634" s="249" t="s">
        <v>80</v>
      </c>
      <c r="AV634" s="12" t="s">
        <v>165</v>
      </c>
      <c r="AW634" s="12" t="s">
        <v>31</v>
      </c>
      <c r="AX634" s="12" t="s">
        <v>78</v>
      </c>
      <c r="AY634" s="249" t="s">
        <v>158</v>
      </c>
    </row>
    <row r="635" s="1" customFormat="1" ht="16.5" customHeight="1">
      <c r="B635" s="36"/>
      <c r="C635" s="227" t="s">
        <v>1441</v>
      </c>
      <c r="D635" s="227" t="s">
        <v>261</v>
      </c>
      <c r="E635" s="228" t="s">
        <v>1442</v>
      </c>
      <c r="F635" s="229" t="s">
        <v>1443</v>
      </c>
      <c r="G635" s="230" t="s">
        <v>171</v>
      </c>
      <c r="H635" s="231">
        <v>30</v>
      </c>
      <c r="I635" s="232"/>
      <c r="J635" s="233">
        <f>ROUND(I635*H635,2)</f>
        <v>0</v>
      </c>
      <c r="K635" s="229" t="s">
        <v>19</v>
      </c>
      <c r="L635" s="234"/>
      <c r="M635" s="235" t="s">
        <v>19</v>
      </c>
      <c r="N635" s="236" t="s">
        <v>41</v>
      </c>
      <c r="O635" s="77"/>
      <c r="P635" s="212">
        <f>O635*H635</f>
        <v>0</v>
      </c>
      <c r="Q635" s="212">
        <v>0</v>
      </c>
      <c r="R635" s="212">
        <f>Q635*H635</f>
        <v>0</v>
      </c>
      <c r="S635" s="212">
        <v>0</v>
      </c>
      <c r="T635" s="213">
        <f>S635*H635</f>
        <v>0</v>
      </c>
      <c r="AR635" s="15" t="s">
        <v>276</v>
      </c>
      <c r="AT635" s="15" t="s">
        <v>261</v>
      </c>
      <c r="AU635" s="15" t="s">
        <v>80</v>
      </c>
      <c r="AY635" s="15" t="s">
        <v>158</v>
      </c>
      <c r="BE635" s="214">
        <f>IF(N635="základní",J635,0)</f>
        <v>0</v>
      </c>
      <c r="BF635" s="214">
        <f>IF(N635="snížená",J635,0)</f>
        <v>0</v>
      </c>
      <c r="BG635" s="214">
        <f>IF(N635="zákl. přenesená",J635,0)</f>
        <v>0</v>
      </c>
      <c r="BH635" s="214">
        <f>IF(N635="sníž. přenesená",J635,0)</f>
        <v>0</v>
      </c>
      <c r="BI635" s="214">
        <f>IF(N635="nulová",J635,0)</f>
        <v>0</v>
      </c>
      <c r="BJ635" s="15" t="s">
        <v>78</v>
      </c>
      <c r="BK635" s="214">
        <f>ROUND(I635*H635,2)</f>
        <v>0</v>
      </c>
      <c r="BL635" s="15" t="s">
        <v>228</v>
      </c>
      <c r="BM635" s="15" t="s">
        <v>1444</v>
      </c>
    </row>
    <row r="636" s="1" customFormat="1">
      <c r="B636" s="36"/>
      <c r="C636" s="37"/>
      <c r="D636" s="217" t="s">
        <v>386</v>
      </c>
      <c r="E636" s="37"/>
      <c r="F636" s="237" t="s">
        <v>624</v>
      </c>
      <c r="G636" s="37"/>
      <c r="H636" s="37"/>
      <c r="I636" s="128"/>
      <c r="J636" s="37"/>
      <c r="K636" s="37"/>
      <c r="L636" s="41"/>
      <c r="M636" s="238"/>
      <c r="N636" s="77"/>
      <c r="O636" s="77"/>
      <c r="P636" s="77"/>
      <c r="Q636" s="77"/>
      <c r="R636" s="77"/>
      <c r="S636" s="77"/>
      <c r="T636" s="78"/>
      <c r="AT636" s="15" t="s">
        <v>386</v>
      </c>
      <c r="AU636" s="15" t="s">
        <v>80</v>
      </c>
    </row>
    <row r="637" s="11" customFormat="1">
      <c r="B637" s="215"/>
      <c r="C637" s="216"/>
      <c r="D637" s="217" t="s">
        <v>167</v>
      </c>
      <c r="E637" s="218" t="s">
        <v>19</v>
      </c>
      <c r="F637" s="219" t="s">
        <v>1445</v>
      </c>
      <c r="G637" s="216"/>
      <c r="H637" s="220">
        <v>30</v>
      </c>
      <c r="I637" s="221"/>
      <c r="J637" s="216"/>
      <c r="K637" s="216"/>
      <c r="L637" s="222"/>
      <c r="M637" s="223"/>
      <c r="N637" s="224"/>
      <c r="O637" s="224"/>
      <c r="P637" s="224"/>
      <c r="Q637" s="224"/>
      <c r="R637" s="224"/>
      <c r="S637" s="224"/>
      <c r="T637" s="225"/>
      <c r="AT637" s="226" t="s">
        <v>167</v>
      </c>
      <c r="AU637" s="226" t="s">
        <v>80</v>
      </c>
      <c r="AV637" s="11" t="s">
        <v>80</v>
      </c>
      <c r="AW637" s="11" t="s">
        <v>31</v>
      </c>
      <c r="AX637" s="11" t="s">
        <v>78</v>
      </c>
      <c r="AY637" s="226" t="s">
        <v>158</v>
      </c>
    </row>
    <row r="638" s="1" customFormat="1" ht="22.5" customHeight="1">
      <c r="B638" s="36"/>
      <c r="C638" s="203" t="s">
        <v>1446</v>
      </c>
      <c r="D638" s="203" t="s">
        <v>160</v>
      </c>
      <c r="E638" s="204" t="s">
        <v>1447</v>
      </c>
      <c r="F638" s="205" t="s">
        <v>1448</v>
      </c>
      <c r="G638" s="206" t="s">
        <v>171</v>
      </c>
      <c r="H638" s="207">
        <v>387</v>
      </c>
      <c r="I638" s="208"/>
      <c r="J638" s="209">
        <f>ROUND(I638*H638,2)</f>
        <v>0</v>
      </c>
      <c r="K638" s="205" t="s">
        <v>164</v>
      </c>
      <c r="L638" s="41"/>
      <c r="M638" s="210" t="s">
        <v>19</v>
      </c>
      <c r="N638" s="211" t="s">
        <v>41</v>
      </c>
      <c r="O638" s="77"/>
      <c r="P638" s="212">
        <f>O638*H638</f>
        <v>0</v>
      </c>
      <c r="Q638" s="212">
        <v>0</v>
      </c>
      <c r="R638" s="212">
        <f>Q638*H638</f>
        <v>0</v>
      </c>
      <c r="S638" s="212">
        <v>0</v>
      </c>
      <c r="T638" s="213">
        <f>S638*H638</f>
        <v>0</v>
      </c>
      <c r="AR638" s="15" t="s">
        <v>228</v>
      </c>
      <c r="AT638" s="15" t="s">
        <v>160</v>
      </c>
      <c r="AU638" s="15" t="s">
        <v>80</v>
      </c>
      <c r="AY638" s="15" t="s">
        <v>158</v>
      </c>
      <c r="BE638" s="214">
        <f>IF(N638="základní",J638,0)</f>
        <v>0</v>
      </c>
      <c r="BF638" s="214">
        <f>IF(N638="snížená",J638,0)</f>
        <v>0</v>
      </c>
      <c r="BG638" s="214">
        <f>IF(N638="zákl. přenesená",J638,0)</f>
        <v>0</v>
      </c>
      <c r="BH638" s="214">
        <f>IF(N638="sníž. přenesená",J638,0)</f>
        <v>0</v>
      </c>
      <c r="BI638" s="214">
        <f>IF(N638="nulová",J638,0)</f>
        <v>0</v>
      </c>
      <c r="BJ638" s="15" t="s">
        <v>78</v>
      </c>
      <c r="BK638" s="214">
        <f>ROUND(I638*H638,2)</f>
        <v>0</v>
      </c>
      <c r="BL638" s="15" t="s">
        <v>228</v>
      </c>
      <c r="BM638" s="15" t="s">
        <v>1449</v>
      </c>
    </row>
    <row r="639" s="1" customFormat="1" ht="22.5" customHeight="1">
      <c r="B639" s="36"/>
      <c r="C639" s="203" t="s">
        <v>1450</v>
      </c>
      <c r="D639" s="203" t="s">
        <v>160</v>
      </c>
      <c r="E639" s="204" t="s">
        <v>1451</v>
      </c>
      <c r="F639" s="205" t="s">
        <v>1452</v>
      </c>
      <c r="G639" s="206" t="s">
        <v>171</v>
      </c>
      <c r="H639" s="207">
        <v>591.70000000000005</v>
      </c>
      <c r="I639" s="208"/>
      <c r="J639" s="209">
        <f>ROUND(I639*H639,2)</f>
        <v>0</v>
      </c>
      <c r="K639" s="205" t="s">
        <v>164</v>
      </c>
      <c r="L639" s="41"/>
      <c r="M639" s="210" t="s">
        <v>19</v>
      </c>
      <c r="N639" s="211" t="s">
        <v>41</v>
      </c>
      <c r="O639" s="77"/>
      <c r="P639" s="212">
        <f>O639*H639</f>
        <v>0</v>
      </c>
      <c r="Q639" s="212">
        <v>0</v>
      </c>
      <c r="R639" s="212">
        <f>Q639*H639</f>
        <v>0</v>
      </c>
      <c r="S639" s="212">
        <v>0</v>
      </c>
      <c r="T639" s="213">
        <f>S639*H639</f>
        <v>0</v>
      </c>
      <c r="AR639" s="15" t="s">
        <v>228</v>
      </c>
      <c r="AT639" s="15" t="s">
        <v>160</v>
      </c>
      <c r="AU639" s="15" t="s">
        <v>80</v>
      </c>
      <c r="AY639" s="15" t="s">
        <v>158</v>
      </c>
      <c r="BE639" s="214">
        <f>IF(N639="základní",J639,0)</f>
        <v>0</v>
      </c>
      <c r="BF639" s="214">
        <f>IF(N639="snížená",J639,0)</f>
        <v>0</v>
      </c>
      <c r="BG639" s="214">
        <f>IF(N639="zákl. přenesená",J639,0)</f>
        <v>0</v>
      </c>
      <c r="BH639" s="214">
        <f>IF(N639="sníž. přenesená",J639,0)</f>
        <v>0</v>
      </c>
      <c r="BI639" s="214">
        <f>IF(N639="nulová",J639,0)</f>
        <v>0</v>
      </c>
      <c r="BJ639" s="15" t="s">
        <v>78</v>
      </c>
      <c r="BK639" s="214">
        <f>ROUND(I639*H639,2)</f>
        <v>0</v>
      </c>
      <c r="BL639" s="15" t="s">
        <v>228</v>
      </c>
      <c r="BM639" s="15" t="s">
        <v>1453</v>
      </c>
    </row>
    <row r="640" s="1" customFormat="1" ht="16.5" customHeight="1">
      <c r="B640" s="36"/>
      <c r="C640" s="227" t="s">
        <v>1454</v>
      </c>
      <c r="D640" s="227" t="s">
        <v>261</v>
      </c>
      <c r="E640" s="228" t="s">
        <v>1455</v>
      </c>
      <c r="F640" s="229" t="s">
        <v>1456</v>
      </c>
      <c r="G640" s="230" t="s">
        <v>171</v>
      </c>
      <c r="H640" s="231">
        <v>394.74000000000001</v>
      </c>
      <c r="I640" s="232"/>
      <c r="J640" s="233">
        <f>ROUND(I640*H640,2)</f>
        <v>0</v>
      </c>
      <c r="K640" s="229" t="s">
        <v>164</v>
      </c>
      <c r="L640" s="234"/>
      <c r="M640" s="235" t="s">
        <v>19</v>
      </c>
      <c r="N640" s="236" t="s">
        <v>41</v>
      </c>
      <c r="O640" s="77"/>
      <c r="P640" s="212">
        <f>O640*H640</f>
        <v>0</v>
      </c>
      <c r="Q640" s="212">
        <v>0.00059999999999999995</v>
      </c>
      <c r="R640" s="212">
        <f>Q640*H640</f>
        <v>0.23684399999999997</v>
      </c>
      <c r="S640" s="212">
        <v>0</v>
      </c>
      <c r="T640" s="213">
        <f>S640*H640</f>
        <v>0</v>
      </c>
      <c r="AR640" s="15" t="s">
        <v>276</v>
      </c>
      <c r="AT640" s="15" t="s">
        <v>261</v>
      </c>
      <c r="AU640" s="15" t="s">
        <v>80</v>
      </c>
      <c r="AY640" s="15" t="s">
        <v>158</v>
      </c>
      <c r="BE640" s="214">
        <f>IF(N640="základní",J640,0)</f>
        <v>0</v>
      </c>
      <c r="BF640" s="214">
        <f>IF(N640="snížená",J640,0)</f>
        <v>0</v>
      </c>
      <c r="BG640" s="214">
        <f>IF(N640="zákl. přenesená",J640,0)</f>
        <v>0</v>
      </c>
      <c r="BH640" s="214">
        <f>IF(N640="sníž. přenesená",J640,0)</f>
        <v>0</v>
      </c>
      <c r="BI640" s="214">
        <f>IF(N640="nulová",J640,0)</f>
        <v>0</v>
      </c>
      <c r="BJ640" s="15" t="s">
        <v>78</v>
      </c>
      <c r="BK640" s="214">
        <f>ROUND(I640*H640,2)</f>
        <v>0</v>
      </c>
      <c r="BL640" s="15" t="s">
        <v>228</v>
      </c>
      <c r="BM640" s="15" t="s">
        <v>1457</v>
      </c>
    </row>
    <row r="641" s="11" customFormat="1">
      <c r="B641" s="215"/>
      <c r="C641" s="216"/>
      <c r="D641" s="217" t="s">
        <v>167</v>
      </c>
      <c r="E641" s="216"/>
      <c r="F641" s="219" t="s">
        <v>1458</v>
      </c>
      <c r="G641" s="216"/>
      <c r="H641" s="220">
        <v>394.74000000000001</v>
      </c>
      <c r="I641" s="221"/>
      <c r="J641" s="216"/>
      <c r="K641" s="216"/>
      <c r="L641" s="222"/>
      <c r="M641" s="223"/>
      <c r="N641" s="224"/>
      <c r="O641" s="224"/>
      <c r="P641" s="224"/>
      <c r="Q641" s="224"/>
      <c r="R641" s="224"/>
      <c r="S641" s="224"/>
      <c r="T641" s="225"/>
      <c r="AT641" s="226" t="s">
        <v>167</v>
      </c>
      <c r="AU641" s="226" t="s">
        <v>80</v>
      </c>
      <c r="AV641" s="11" t="s">
        <v>80</v>
      </c>
      <c r="AW641" s="11" t="s">
        <v>4</v>
      </c>
      <c r="AX641" s="11" t="s">
        <v>78</v>
      </c>
      <c r="AY641" s="226" t="s">
        <v>158</v>
      </c>
    </row>
    <row r="642" s="1" customFormat="1" ht="16.5" customHeight="1">
      <c r="B642" s="36"/>
      <c r="C642" s="227" t="s">
        <v>1459</v>
      </c>
      <c r="D642" s="227" t="s">
        <v>261</v>
      </c>
      <c r="E642" s="228" t="s">
        <v>1460</v>
      </c>
      <c r="F642" s="229" t="s">
        <v>1461</v>
      </c>
      <c r="G642" s="230" t="s">
        <v>171</v>
      </c>
      <c r="H642" s="231">
        <v>603.53399999999999</v>
      </c>
      <c r="I642" s="232"/>
      <c r="J642" s="233">
        <f>ROUND(I642*H642,2)</f>
        <v>0</v>
      </c>
      <c r="K642" s="229" t="s">
        <v>164</v>
      </c>
      <c r="L642" s="234"/>
      <c r="M642" s="235" t="s">
        <v>19</v>
      </c>
      <c r="N642" s="236" t="s">
        <v>41</v>
      </c>
      <c r="O642" s="77"/>
      <c r="P642" s="212">
        <f>O642*H642</f>
        <v>0</v>
      </c>
      <c r="Q642" s="212">
        <v>0.0011999999999999999</v>
      </c>
      <c r="R642" s="212">
        <f>Q642*H642</f>
        <v>0.72424079999999991</v>
      </c>
      <c r="S642" s="212">
        <v>0</v>
      </c>
      <c r="T642" s="213">
        <f>S642*H642</f>
        <v>0</v>
      </c>
      <c r="AR642" s="15" t="s">
        <v>276</v>
      </c>
      <c r="AT642" s="15" t="s">
        <v>261</v>
      </c>
      <c r="AU642" s="15" t="s">
        <v>80</v>
      </c>
      <c r="AY642" s="15" t="s">
        <v>158</v>
      </c>
      <c r="BE642" s="214">
        <f>IF(N642="základní",J642,0)</f>
        <v>0</v>
      </c>
      <c r="BF642" s="214">
        <f>IF(N642="snížená",J642,0)</f>
        <v>0</v>
      </c>
      <c r="BG642" s="214">
        <f>IF(N642="zákl. přenesená",J642,0)</f>
        <v>0</v>
      </c>
      <c r="BH642" s="214">
        <f>IF(N642="sníž. přenesená",J642,0)</f>
        <v>0</v>
      </c>
      <c r="BI642" s="214">
        <f>IF(N642="nulová",J642,0)</f>
        <v>0</v>
      </c>
      <c r="BJ642" s="15" t="s">
        <v>78</v>
      </c>
      <c r="BK642" s="214">
        <f>ROUND(I642*H642,2)</f>
        <v>0</v>
      </c>
      <c r="BL642" s="15" t="s">
        <v>228</v>
      </c>
      <c r="BM642" s="15" t="s">
        <v>1462</v>
      </c>
    </row>
    <row r="643" s="11" customFormat="1">
      <c r="B643" s="215"/>
      <c r="C643" s="216"/>
      <c r="D643" s="217" t="s">
        <v>167</v>
      </c>
      <c r="E643" s="216"/>
      <c r="F643" s="219" t="s">
        <v>1463</v>
      </c>
      <c r="G643" s="216"/>
      <c r="H643" s="220">
        <v>603.53399999999999</v>
      </c>
      <c r="I643" s="221"/>
      <c r="J643" s="216"/>
      <c r="K643" s="216"/>
      <c r="L643" s="222"/>
      <c r="M643" s="223"/>
      <c r="N643" s="224"/>
      <c r="O643" s="224"/>
      <c r="P643" s="224"/>
      <c r="Q643" s="224"/>
      <c r="R643" s="224"/>
      <c r="S643" s="224"/>
      <c r="T643" s="225"/>
      <c r="AT643" s="226" t="s">
        <v>167</v>
      </c>
      <c r="AU643" s="226" t="s">
        <v>80</v>
      </c>
      <c r="AV643" s="11" t="s">
        <v>80</v>
      </c>
      <c r="AW643" s="11" t="s">
        <v>4</v>
      </c>
      <c r="AX643" s="11" t="s">
        <v>78</v>
      </c>
      <c r="AY643" s="226" t="s">
        <v>158</v>
      </c>
    </row>
    <row r="644" s="1" customFormat="1" ht="16.5" customHeight="1">
      <c r="B644" s="36"/>
      <c r="C644" s="203" t="s">
        <v>1464</v>
      </c>
      <c r="D644" s="203" t="s">
        <v>160</v>
      </c>
      <c r="E644" s="204" t="s">
        <v>1465</v>
      </c>
      <c r="F644" s="205" t="s">
        <v>1466</v>
      </c>
      <c r="G644" s="206" t="s">
        <v>171</v>
      </c>
      <c r="H644" s="207">
        <v>30.870000000000001</v>
      </c>
      <c r="I644" s="208"/>
      <c r="J644" s="209">
        <f>ROUND(I644*H644,2)</f>
        <v>0</v>
      </c>
      <c r="K644" s="205" t="s">
        <v>19</v>
      </c>
      <c r="L644" s="41"/>
      <c r="M644" s="210" t="s">
        <v>19</v>
      </c>
      <c r="N644" s="211" t="s">
        <v>41</v>
      </c>
      <c r="O644" s="77"/>
      <c r="P644" s="212">
        <f>O644*H644</f>
        <v>0</v>
      </c>
      <c r="Q644" s="212">
        <v>0</v>
      </c>
      <c r="R644" s="212">
        <f>Q644*H644</f>
        <v>0</v>
      </c>
      <c r="S644" s="212">
        <v>0</v>
      </c>
      <c r="T644" s="213">
        <f>S644*H644</f>
        <v>0</v>
      </c>
      <c r="AR644" s="15" t="s">
        <v>228</v>
      </c>
      <c r="AT644" s="15" t="s">
        <v>160</v>
      </c>
      <c r="AU644" s="15" t="s">
        <v>80</v>
      </c>
      <c r="AY644" s="15" t="s">
        <v>158</v>
      </c>
      <c r="BE644" s="214">
        <f>IF(N644="základní",J644,0)</f>
        <v>0</v>
      </c>
      <c r="BF644" s="214">
        <f>IF(N644="snížená",J644,0)</f>
        <v>0</v>
      </c>
      <c r="BG644" s="214">
        <f>IF(N644="zákl. přenesená",J644,0)</f>
        <v>0</v>
      </c>
      <c r="BH644" s="214">
        <f>IF(N644="sníž. přenesená",J644,0)</f>
        <v>0</v>
      </c>
      <c r="BI644" s="214">
        <f>IF(N644="nulová",J644,0)</f>
        <v>0</v>
      </c>
      <c r="BJ644" s="15" t="s">
        <v>78</v>
      </c>
      <c r="BK644" s="214">
        <f>ROUND(I644*H644,2)</f>
        <v>0</v>
      </c>
      <c r="BL644" s="15" t="s">
        <v>228</v>
      </c>
      <c r="BM644" s="15" t="s">
        <v>1467</v>
      </c>
    </row>
    <row r="645" s="11" customFormat="1">
      <c r="B645" s="215"/>
      <c r="C645" s="216"/>
      <c r="D645" s="217" t="s">
        <v>167</v>
      </c>
      <c r="E645" s="218" t="s">
        <v>19</v>
      </c>
      <c r="F645" s="219" t="s">
        <v>1468</v>
      </c>
      <c r="G645" s="216"/>
      <c r="H645" s="220">
        <v>30.870000000000001</v>
      </c>
      <c r="I645" s="221"/>
      <c r="J645" s="216"/>
      <c r="K645" s="216"/>
      <c r="L645" s="222"/>
      <c r="M645" s="223"/>
      <c r="N645" s="224"/>
      <c r="O645" s="224"/>
      <c r="P645" s="224"/>
      <c r="Q645" s="224"/>
      <c r="R645" s="224"/>
      <c r="S645" s="224"/>
      <c r="T645" s="225"/>
      <c r="AT645" s="226" t="s">
        <v>167</v>
      </c>
      <c r="AU645" s="226" t="s">
        <v>80</v>
      </c>
      <c r="AV645" s="11" t="s">
        <v>80</v>
      </c>
      <c r="AW645" s="11" t="s">
        <v>31</v>
      </c>
      <c r="AX645" s="11" t="s">
        <v>78</v>
      </c>
      <c r="AY645" s="226" t="s">
        <v>158</v>
      </c>
    </row>
    <row r="646" s="1" customFormat="1" ht="16.5" customHeight="1">
      <c r="B646" s="36"/>
      <c r="C646" s="227" t="s">
        <v>1469</v>
      </c>
      <c r="D646" s="227" t="s">
        <v>261</v>
      </c>
      <c r="E646" s="228" t="s">
        <v>1470</v>
      </c>
      <c r="F646" s="229" t="s">
        <v>1471</v>
      </c>
      <c r="G646" s="230" t="s">
        <v>171</v>
      </c>
      <c r="H646" s="231">
        <v>30.870000000000001</v>
      </c>
      <c r="I646" s="232"/>
      <c r="J646" s="233">
        <f>ROUND(I646*H646,2)</f>
        <v>0</v>
      </c>
      <c r="K646" s="229" t="s">
        <v>19</v>
      </c>
      <c r="L646" s="234"/>
      <c r="M646" s="235" t="s">
        <v>19</v>
      </c>
      <c r="N646" s="236" t="s">
        <v>41</v>
      </c>
      <c r="O646" s="77"/>
      <c r="P646" s="212">
        <f>O646*H646</f>
        <v>0</v>
      </c>
      <c r="Q646" s="212">
        <v>0</v>
      </c>
      <c r="R646" s="212">
        <f>Q646*H646</f>
        <v>0</v>
      </c>
      <c r="S646" s="212">
        <v>0</v>
      </c>
      <c r="T646" s="213">
        <f>S646*H646</f>
        <v>0</v>
      </c>
      <c r="AR646" s="15" t="s">
        <v>276</v>
      </c>
      <c r="AT646" s="15" t="s">
        <v>261</v>
      </c>
      <c r="AU646" s="15" t="s">
        <v>80</v>
      </c>
      <c r="AY646" s="15" t="s">
        <v>158</v>
      </c>
      <c r="BE646" s="214">
        <f>IF(N646="základní",J646,0)</f>
        <v>0</v>
      </c>
      <c r="BF646" s="214">
        <f>IF(N646="snížená",J646,0)</f>
        <v>0</v>
      </c>
      <c r="BG646" s="214">
        <f>IF(N646="zákl. přenesená",J646,0)</f>
        <v>0</v>
      </c>
      <c r="BH646" s="214">
        <f>IF(N646="sníž. přenesená",J646,0)</f>
        <v>0</v>
      </c>
      <c r="BI646" s="214">
        <f>IF(N646="nulová",J646,0)</f>
        <v>0</v>
      </c>
      <c r="BJ646" s="15" t="s">
        <v>78</v>
      </c>
      <c r="BK646" s="214">
        <f>ROUND(I646*H646,2)</f>
        <v>0</v>
      </c>
      <c r="BL646" s="15" t="s">
        <v>228</v>
      </c>
      <c r="BM646" s="15" t="s">
        <v>1472</v>
      </c>
    </row>
    <row r="647" s="1" customFormat="1">
      <c r="B647" s="36"/>
      <c r="C647" s="37"/>
      <c r="D647" s="217" t="s">
        <v>386</v>
      </c>
      <c r="E647" s="37"/>
      <c r="F647" s="237" t="s">
        <v>1473</v>
      </c>
      <c r="G647" s="37"/>
      <c r="H647" s="37"/>
      <c r="I647" s="128"/>
      <c r="J647" s="37"/>
      <c r="K647" s="37"/>
      <c r="L647" s="41"/>
      <c r="M647" s="238"/>
      <c r="N647" s="77"/>
      <c r="O647" s="77"/>
      <c r="P647" s="77"/>
      <c r="Q647" s="77"/>
      <c r="R647" s="77"/>
      <c r="S647" s="77"/>
      <c r="T647" s="78"/>
      <c r="AT647" s="15" t="s">
        <v>386</v>
      </c>
      <c r="AU647" s="15" t="s">
        <v>80</v>
      </c>
    </row>
    <row r="648" s="1" customFormat="1" ht="16.5" customHeight="1">
      <c r="B648" s="36"/>
      <c r="C648" s="203" t="s">
        <v>1474</v>
      </c>
      <c r="D648" s="203" t="s">
        <v>160</v>
      </c>
      <c r="E648" s="204" t="s">
        <v>1475</v>
      </c>
      <c r="F648" s="205" t="s">
        <v>1476</v>
      </c>
      <c r="G648" s="206" t="s">
        <v>171</v>
      </c>
      <c r="H648" s="207">
        <v>30.870000000000001</v>
      </c>
      <c r="I648" s="208"/>
      <c r="J648" s="209">
        <f>ROUND(I648*H648,2)</f>
        <v>0</v>
      </c>
      <c r="K648" s="205" t="s">
        <v>19</v>
      </c>
      <c r="L648" s="41"/>
      <c r="M648" s="210" t="s">
        <v>19</v>
      </c>
      <c r="N648" s="211" t="s">
        <v>41</v>
      </c>
      <c r="O648" s="77"/>
      <c r="P648" s="212">
        <f>O648*H648</f>
        <v>0</v>
      </c>
      <c r="Q648" s="212">
        <v>0</v>
      </c>
      <c r="R648" s="212">
        <f>Q648*H648</f>
        <v>0</v>
      </c>
      <c r="S648" s="212">
        <v>0</v>
      </c>
      <c r="T648" s="213">
        <f>S648*H648</f>
        <v>0</v>
      </c>
      <c r="AR648" s="15" t="s">
        <v>228</v>
      </c>
      <c r="AT648" s="15" t="s">
        <v>160</v>
      </c>
      <c r="AU648" s="15" t="s">
        <v>80</v>
      </c>
      <c r="AY648" s="15" t="s">
        <v>158</v>
      </c>
      <c r="BE648" s="214">
        <f>IF(N648="základní",J648,0)</f>
        <v>0</v>
      </c>
      <c r="BF648" s="214">
        <f>IF(N648="snížená",J648,0)</f>
        <v>0</v>
      </c>
      <c r="BG648" s="214">
        <f>IF(N648="zákl. přenesená",J648,0)</f>
        <v>0</v>
      </c>
      <c r="BH648" s="214">
        <f>IF(N648="sníž. přenesená",J648,0)</f>
        <v>0</v>
      </c>
      <c r="BI648" s="214">
        <f>IF(N648="nulová",J648,0)</f>
        <v>0</v>
      </c>
      <c r="BJ648" s="15" t="s">
        <v>78</v>
      </c>
      <c r="BK648" s="214">
        <f>ROUND(I648*H648,2)</f>
        <v>0</v>
      </c>
      <c r="BL648" s="15" t="s">
        <v>228</v>
      </c>
      <c r="BM648" s="15" t="s">
        <v>1477</v>
      </c>
    </row>
    <row r="649" s="1" customFormat="1" ht="16.5" customHeight="1">
      <c r="B649" s="36"/>
      <c r="C649" s="203" t="s">
        <v>1478</v>
      </c>
      <c r="D649" s="203" t="s">
        <v>160</v>
      </c>
      <c r="E649" s="204" t="s">
        <v>1479</v>
      </c>
      <c r="F649" s="205" t="s">
        <v>1480</v>
      </c>
      <c r="G649" s="206" t="s">
        <v>171</v>
      </c>
      <c r="H649" s="207">
        <v>61.740000000000002</v>
      </c>
      <c r="I649" s="208"/>
      <c r="J649" s="209">
        <f>ROUND(I649*H649,2)</f>
        <v>0</v>
      </c>
      <c r="K649" s="205" t="s">
        <v>19</v>
      </c>
      <c r="L649" s="41"/>
      <c r="M649" s="210" t="s">
        <v>19</v>
      </c>
      <c r="N649" s="211" t="s">
        <v>41</v>
      </c>
      <c r="O649" s="77"/>
      <c r="P649" s="212">
        <f>O649*H649</f>
        <v>0</v>
      </c>
      <c r="Q649" s="212">
        <v>0</v>
      </c>
      <c r="R649" s="212">
        <f>Q649*H649</f>
        <v>0</v>
      </c>
      <c r="S649" s="212">
        <v>0</v>
      </c>
      <c r="T649" s="213">
        <f>S649*H649</f>
        <v>0</v>
      </c>
      <c r="AR649" s="15" t="s">
        <v>228</v>
      </c>
      <c r="AT649" s="15" t="s">
        <v>160</v>
      </c>
      <c r="AU649" s="15" t="s">
        <v>80</v>
      </c>
      <c r="AY649" s="15" t="s">
        <v>158</v>
      </c>
      <c r="BE649" s="214">
        <f>IF(N649="základní",J649,0)</f>
        <v>0</v>
      </c>
      <c r="BF649" s="214">
        <f>IF(N649="snížená",J649,0)</f>
        <v>0</v>
      </c>
      <c r="BG649" s="214">
        <f>IF(N649="zákl. přenesená",J649,0)</f>
        <v>0</v>
      </c>
      <c r="BH649" s="214">
        <f>IF(N649="sníž. přenesená",J649,0)</f>
        <v>0</v>
      </c>
      <c r="BI649" s="214">
        <f>IF(N649="nulová",J649,0)</f>
        <v>0</v>
      </c>
      <c r="BJ649" s="15" t="s">
        <v>78</v>
      </c>
      <c r="BK649" s="214">
        <f>ROUND(I649*H649,2)</f>
        <v>0</v>
      </c>
      <c r="BL649" s="15" t="s">
        <v>228</v>
      </c>
      <c r="BM649" s="15" t="s">
        <v>1481</v>
      </c>
    </row>
    <row r="650" s="11" customFormat="1">
      <c r="B650" s="215"/>
      <c r="C650" s="216"/>
      <c r="D650" s="217" t="s">
        <v>167</v>
      </c>
      <c r="E650" s="218" t="s">
        <v>19</v>
      </c>
      <c r="F650" s="219" t="s">
        <v>1482</v>
      </c>
      <c r="G650" s="216"/>
      <c r="H650" s="220">
        <v>61.740000000000002</v>
      </c>
      <c r="I650" s="221"/>
      <c r="J650" s="216"/>
      <c r="K650" s="216"/>
      <c r="L650" s="222"/>
      <c r="M650" s="223"/>
      <c r="N650" s="224"/>
      <c r="O650" s="224"/>
      <c r="P650" s="224"/>
      <c r="Q650" s="224"/>
      <c r="R650" s="224"/>
      <c r="S650" s="224"/>
      <c r="T650" s="225"/>
      <c r="AT650" s="226" t="s">
        <v>167</v>
      </c>
      <c r="AU650" s="226" t="s">
        <v>80</v>
      </c>
      <c r="AV650" s="11" t="s">
        <v>80</v>
      </c>
      <c r="AW650" s="11" t="s">
        <v>31</v>
      </c>
      <c r="AX650" s="11" t="s">
        <v>78</v>
      </c>
      <c r="AY650" s="226" t="s">
        <v>158</v>
      </c>
    </row>
    <row r="651" s="1" customFormat="1" ht="16.5" customHeight="1">
      <c r="B651" s="36"/>
      <c r="C651" s="227" t="s">
        <v>1483</v>
      </c>
      <c r="D651" s="227" t="s">
        <v>261</v>
      </c>
      <c r="E651" s="228" t="s">
        <v>1484</v>
      </c>
      <c r="F651" s="229" t="s">
        <v>1485</v>
      </c>
      <c r="G651" s="230" t="s">
        <v>171</v>
      </c>
      <c r="H651" s="231">
        <v>30.870000000000001</v>
      </c>
      <c r="I651" s="232"/>
      <c r="J651" s="233">
        <f>ROUND(I651*H651,2)</f>
        <v>0</v>
      </c>
      <c r="K651" s="229" t="s">
        <v>19</v>
      </c>
      <c r="L651" s="234"/>
      <c r="M651" s="235" t="s">
        <v>19</v>
      </c>
      <c r="N651" s="236" t="s">
        <v>41</v>
      </c>
      <c r="O651" s="77"/>
      <c r="P651" s="212">
        <f>O651*H651</f>
        <v>0</v>
      </c>
      <c r="Q651" s="212">
        <v>0</v>
      </c>
      <c r="R651" s="212">
        <f>Q651*H651</f>
        <v>0</v>
      </c>
      <c r="S651" s="212">
        <v>0</v>
      </c>
      <c r="T651" s="213">
        <f>S651*H651</f>
        <v>0</v>
      </c>
      <c r="AR651" s="15" t="s">
        <v>276</v>
      </c>
      <c r="AT651" s="15" t="s">
        <v>261</v>
      </c>
      <c r="AU651" s="15" t="s">
        <v>80</v>
      </c>
      <c r="AY651" s="15" t="s">
        <v>158</v>
      </c>
      <c r="BE651" s="214">
        <f>IF(N651="základní",J651,0)</f>
        <v>0</v>
      </c>
      <c r="BF651" s="214">
        <f>IF(N651="snížená",J651,0)</f>
        <v>0</v>
      </c>
      <c r="BG651" s="214">
        <f>IF(N651="zákl. přenesená",J651,0)</f>
        <v>0</v>
      </c>
      <c r="BH651" s="214">
        <f>IF(N651="sníž. přenesená",J651,0)</f>
        <v>0</v>
      </c>
      <c r="BI651" s="214">
        <f>IF(N651="nulová",J651,0)</f>
        <v>0</v>
      </c>
      <c r="BJ651" s="15" t="s">
        <v>78</v>
      </c>
      <c r="BK651" s="214">
        <f>ROUND(I651*H651,2)</f>
        <v>0</v>
      </c>
      <c r="BL651" s="15" t="s">
        <v>228</v>
      </c>
      <c r="BM651" s="15" t="s">
        <v>1486</v>
      </c>
    </row>
    <row r="652" s="1" customFormat="1">
      <c r="B652" s="36"/>
      <c r="C652" s="37"/>
      <c r="D652" s="217" t="s">
        <v>386</v>
      </c>
      <c r="E652" s="37"/>
      <c r="F652" s="237" t="s">
        <v>1487</v>
      </c>
      <c r="G652" s="37"/>
      <c r="H652" s="37"/>
      <c r="I652" s="128"/>
      <c r="J652" s="37"/>
      <c r="K652" s="37"/>
      <c r="L652" s="41"/>
      <c r="M652" s="238"/>
      <c r="N652" s="77"/>
      <c r="O652" s="77"/>
      <c r="P652" s="77"/>
      <c r="Q652" s="77"/>
      <c r="R652" s="77"/>
      <c r="S652" s="77"/>
      <c r="T652" s="78"/>
      <c r="AT652" s="15" t="s">
        <v>386</v>
      </c>
      <c r="AU652" s="15" t="s">
        <v>80</v>
      </c>
    </row>
    <row r="653" s="1" customFormat="1" ht="16.5" customHeight="1">
      <c r="B653" s="36"/>
      <c r="C653" s="227" t="s">
        <v>1488</v>
      </c>
      <c r="D653" s="227" t="s">
        <v>261</v>
      </c>
      <c r="E653" s="228" t="s">
        <v>1489</v>
      </c>
      <c r="F653" s="229" t="s">
        <v>1490</v>
      </c>
      <c r="G653" s="230" t="s">
        <v>171</v>
      </c>
      <c r="H653" s="231">
        <v>30.870000000000001</v>
      </c>
      <c r="I653" s="232"/>
      <c r="J653" s="233">
        <f>ROUND(I653*H653,2)</f>
        <v>0</v>
      </c>
      <c r="K653" s="229" t="s">
        <v>19</v>
      </c>
      <c r="L653" s="234"/>
      <c r="M653" s="235" t="s">
        <v>19</v>
      </c>
      <c r="N653" s="236" t="s">
        <v>41</v>
      </c>
      <c r="O653" s="77"/>
      <c r="P653" s="212">
        <f>O653*H653</f>
        <v>0</v>
      </c>
      <c r="Q653" s="212">
        <v>0</v>
      </c>
      <c r="R653" s="212">
        <f>Q653*H653</f>
        <v>0</v>
      </c>
      <c r="S653" s="212">
        <v>0</v>
      </c>
      <c r="T653" s="213">
        <f>S653*H653</f>
        <v>0</v>
      </c>
      <c r="AR653" s="15" t="s">
        <v>276</v>
      </c>
      <c r="AT653" s="15" t="s">
        <v>261</v>
      </c>
      <c r="AU653" s="15" t="s">
        <v>80</v>
      </c>
      <c r="AY653" s="15" t="s">
        <v>158</v>
      </c>
      <c r="BE653" s="214">
        <f>IF(N653="základní",J653,0)</f>
        <v>0</v>
      </c>
      <c r="BF653" s="214">
        <f>IF(N653="snížená",J653,0)</f>
        <v>0</v>
      </c>
      <c r="BG653" s="214">
        <f>IF(N653="zákl. přenesená",J653,0)</f>
        <v>0</v>
      </c>
      <c r="BH653" s="214">
        <f>IF(N653="sníž. přenesená",J653,0)</f>
        <v>0</v>
      </c>
      <c r="BI653" s="214">
        <f>IF(N653="nulová",J653,0)</f>
        <v>0</v>
      </c>
      <c r="BJ653" s="15" t="s">
        <v>78</v>
      </c>
      <c r="BK653" s="214">
        <f>ROUND(I653*H653,2)</f>
        <v>0</v>
      </c>
      <c r="BL653" s="15" t="s">
        <v>228</v>
      </c>
      <c r="BM653" s="15" t="s">
        <v>1491</v>
      </c>
    </row>
    <row r="654" s="1" customFormat="1">
      <c r="B654" s="36"/>
      <c r="C654" s="37"/>
      <c r="D654" s="217" t="s">
        <v>386</v>
      </c>
      <c r="E654" s="37"/>
      <c r="F654" s="237" t="s">
        <v>1492</v>
      </c>
      <c r="G654" s="37"/>
      <c r="H654" s="37"/>
      <c r="I654" s="128"/>
      <c r="J654" s="37"/>
      <c r="K654" s="37"/>
      <c r="L654" s="41"/>
      <c r="M654" s="238"/>
      <c r="N654" s="77"/>
      <c r="O654" s="77"/>
      <c r="P654" s="77"/>
      <c r="Q654" s="77"/>
      <c r="R654" s="77"/>
      <c r="S654" s="77"/>
      <c r="T654" s="78"/>
      <c r="AT654" s="15" t="s">
        <v>386</v>
      </c>
      <c r="AU654" s="15" t="s">
        <v>80</v>
      </c>
    </row>
    <row r="655" s="1" customFormat="1" ht="16.5" customHeight="1">
      <c r="B655" s="36"/>
      <c r="C655" s="203" t="s">
        <v>1493</v>
      </c>
      <c r="D655" s="203" t="s">
        <v>160</v>
      </c>
      <c r="E655" s="204" t="s">
        <v>1494</v>
      </c>
      <c r="F655" s="205" t="s">
        <v>1495</v>
      </c>
      <c r="G655" s="206" t="s">
        <v>240</v>
      </c>
      <c r="H655" s="207">
        <v>18</v>
      </c>
      <c r="I655" s="208"/>
      <c r="J655" s="209">
        <f>ROUND(I655*H655,2)</f>
        <v>0</v>
      </c>
      <c r="K655" s="205" t="s">
        <v>19</v>
      </c>
      <c r="L655" s="41"/>
      <c r="M655" s="210" t="s">
        <v>19</v>
      </c>
      <c r="N655" s="211" t="s">
        <v>41</v>
      </c>
      <c r="O655" s="77"/>
      <c r="P655" s="212">
        <f>O655*H655</f>
        <v>0</v>
      </c>
      <c r="Q655" s="212">
        <v>0</v>
      </c>
      <c r="R655" s="212">
        <f>Q655*H655</f>
        <v>0</v>
      </c>
      <c r="S655" s="212">
        <v>0</v>
      </c>
      <c r="T655" s="213">
        <f>S655*H655</f>
        <v>0</v>
      </c>
      <c r="AR655" s="15" t="s">
        <v>228</v>
      </c>
      <c r="AT655" s="15" t="s">
        <v>160</v>
      </c>
      <c r="AU655" s="15" t="s">
        <v>80</v>
      </c>
      <c r="AY655" s="15" t="s">
        <v>158</v>
      </c>
      <c r="BE655" s="214">
        <f>IF(N655="základní",J655,0)</f>
        <v>0</v>
      </c>
      <c r="BF655" s="214">
        <f>IF(N655="snížená",J655,0)</f>
        <v>0</v>
      </c>
      <c r="BG655" s="214">
        <f>IF(N655="zákl. přenesená",J655,0)</f>
        <v>0</v>
      </c>
      <c r="BH655" s="214">
        <f>IF(N655="sníž. přenesená",J655,0)</f>
        <v>0</v>
      </c>
      <c r="BI655" s="214">
        <f>IF(N655="nulová",J655,0)</f>
        <v>0</v>
      </c>
      <c r="BJ655" s="15" t="s">
        <v>78</v>
      </c>
      <c r="BK655" s="214">
        <f>ROUND(I655*H655,2)</f>
        <v>0</v>
      </c>
      <c r="BL655" s="15" t="s">
        <v>228</v>
      </c>
      <c r="BM655" s="15" t="s">
        <v>1496</v>
      </c>
    </row>
    <row r="656" s="1" customFormat="1" ht="16.5" customHeight="1">
      <c r="B656" s="36"/>
      <c r="C656" s="227" t="s">
        <v>1497</v>
      </c>
      <c r="D656" s="227" t="s">
        <v>261</v>
      </c>
      <c r="E656" s="228" t="s">
        <v>1498</v>
      </c>
      <c r="F656" s="229" t="s">
        <v>1499</v>
      </c>
      <c r="G656" s="230" t="s">
        <v>240</v>
      </c>
      <c r="H656" s="231">
        <v>18</v>
      </c>
      <c r="I656" s="232"/>
      <c r="J656" s="233">
        <f>ROUND(I656*H656,2)</f>
        <v>0</v>
      </c>
      <c r="K656" s="229" t="s">
        <v>19</v>
      </c>
      <c r="L656" s="234"/>
      <c r="M656" s="235" t="s">
        <v>19</v>
      </c>
      <c r="N656" s="236" t="s">
        <v>41</v>
      </c>
      <c r="O656" s="77"/>
      <c r="P656" s="212">
        <f>O656*H656</f>
        <v>0</v>
      </c>
      <c r="Q656" s="212">
        <v>0</v>
      </c>
      <c r="R656" s="212">
        <f>Q656*H656</f>
        <v>0</v>
      </c>
      <c r="S656" s="212">
        <v>0</v>
      </c>
      <c r="T656" s="213">
        <f>S656*H656</f>
        <v>0</v>
      </c>
      <c r="AR656" s="15" t="s">
        <v>276</v>
      </c>
      <c r="AT656" s="15" t="s">
        <v>261</v>
      </c>
      <c r="AU656" s="15" t="s">
        <v>80</v>
      </c>
      <c r="AY656" s="15" t="s">
        <v>158</v>
      </c>
      <c r="BE656" s="214">
        <f>IF(N656="základní",J656,0)</f>
        <v>0</v>
      </c>
      <c r="BF656" s="214">
        <f>IF(N656="snížená",J656,0)</f>
        <v>0</v>
      </c>
      <c r="BG656" s="214">
        <f>IF(N656="zákl. přenesená",J656,0)</f>
        <v>0</v>
      </c>
      <c r="BH656" s="214">
        <f>IF(N656="sníž. přenesená",J656,0)</f>
        <v>0</v>
      </c>
      <c r="BI656" s="214">
        <f>IF(N656="nulová",J656,0)</f>
        <v>0</v>
      </c>
      <c r="BJ656" s="15" t="s">
        <v>78</v>
      </c>
      <c r="BK656" s="214">
        <f>ROUND(I656*H656,2)</f>
        <v>0</v>
      </c>
      <c r="BL656" s="15" t="s">
        <v>228</v>
      </c>
      <c r="BM656" s="15" t="s">
        <v>1500</v>
      </c>
    </row>
    <row r="657" s="11" customFormat="1">
      <c r="B657" s="215"/>
      <c r="C657" s="216"/>
      <c r="D657" s="217" t="s">
        <v>167</v>
      </c>
      <c r="E657" s="218" t="s">
        <v>19</v>
      </c>
      <c r="F657" s="219" t="s">
        <v>1501</v>
      </c>
      <c r="G657" s="216"/>
      <c r="H657" s="220">
        <v>18</v>
      </c>
      <c r="I657" s="221"/>
      <c r="J657" s="216"/>
      <c r="K657" s="216"/>
      <c r="L657" s="222"/>
      <c r="M657" s="223"/>
      <c r="N657" s="224"/>
      <c r="O657" s="224"/>
      <c r="P657" s="224"/>
      <c r="Q657" s="224"/>
      <c r="R657" s="224"/>
      <c r="S657" s="224"/>
      <c r="T657" s="225"/>
      <c r="AT657" s="226" t="s">
        <v>167</v>
      </c>
      <c r="AU657" s="226" t="s">
        <v>80</v>
      </c>
      <c r="AV657" s="11" t="s">
        <v>80</v>
      </c>
      <c r="AW657" s="11" t="s">
        <v>31</v>
      </c>
      <c r="AX657" s="11" t="s">
        <v>78</v>
      </c>
      <c r="AY657" s="226" t="s">
        <v>158</v>
      </c>
    </row>
    <row r="658" s="1" customFormat="1" ht="16.5" customHeight="1">
      <c r="B658" s="36"/>
      <c r="C658" s="203" t="s">
        <v>1502</v>
      </c>
      <c r="D658" s="203" t="s">
        <v>160</v>
      </c>
      <c r="E658" s="204" t="s">
        <v>1503</v>
      </c>
      <c r="F658" s="205" t="s">
        <v>1504</v>
      </c>
      <c r="G658" s="206" t="s">
        <v>171</v>
      </c>
      <c r="H658" s="207">
        <v>51.100000000000001</v>
      </c>
      <c r="I658" s="208"/>
      <c r="J658" s="209">
        <f>ROUND(I658*H658,2)</f>
        <v>0</v>
      </c>
      <c r="K658" s="205" t="s">
        <v>19</v>
      </c>
      <c r="L658" s="41"/>
      <c r="M658" s="210" t="s">
        <v>19</v>
      </c>
      <c r="N658" s="211" t="s">
        <v>41</v>
      </c>
      <c r="O658" s="77"/>
      <c r="P658" s="212">
        <f>O658*H658</f>
        <v>0</v>
      </c>
      <c r="Q658" s="212">
        <v>0</v>
      </c>
      <c r="R658" s="212">
        <f>Q658*H658</f>
        <v>0</v>
      </c>
      <c r="S658" s="212">
        <v>0</v>
      </c>
      <c r="T658" s="213">
        <f>S658*H658</f>
        <v>0</v>
      </c>
      <c r="AR658" s="15" t="s">
        <v>228</v>
      </c>
      <c r="AT658" s="15" t="s">
        <v>160</v>
      </c>
      <c r="AU658" s="15" t="s">
        <v>80</v>
      </c>
      <c r="AY658" s="15" t="s">
        <v>158</v>
      </c>
      <c r="BE658" s="214">
        <f>IF(N658="základní",J658,0)</f>
        <v>0</v>
      </c>
      <c r="BF658" s="214">
        <f>IF(N658="snížená",J658,0)</f>
        <v>0</v>
      </c>
      <c r="BG658" s="214">
        <f>IF(N658="zákl. přenesená",J658,0)</f>
        <v>0</v>
      </c>
      <c r="BH658" s="214">
        <f>IF(N658="sníž. přenesená",J658,0)</f>
        <v>0</v>
      </c>
      <c r="BI658" s="214">
        <f>IF(N658="nulová",J658,0)</f>
        <v>0</v>
      </c>
      <c r="BJ658" s="15" t="s">
        <v>78</v>
      </c>
      <c r="BK658" s="214">
        <f>ROUND(I658*H658,2)</f>
        <v>0</v>
      </c>
      <c r="BL658" s="15" t="s">
        <v>228</v>
      </c>
      <c r="BM658" s="15" t="s">
        <v>1505</v>
      </c>
    </row>
    <row r="659" s="11" customFormat="1">
      <c r="B659" s="215"/>
      <c r="C659" s="216"/>
      <c r="D659" s="217" t="s">
        <v>167</v>
      </c>
      <c r="E659" s="218" t="s">
        <v>19</v>
      </c>
      <c r="F659" s="219" t="s">
        <v>1506</v>
      </c>
      <c r="G659" s="216"/>
      <c r="H659" s="220">
        <v>51.100000000000001</v>
      </c>
      <c r="I659" s="221"/>
      <c r="J659" s="216"/>
      <c r="K659" s="216"/>
      <c r="L659" s="222"/>
      <c r="M659" s="223"/>
      <c r="N659" s="224"/>
      <c r="O659" s="224"/>
      <c r="P659" s="224"/>
      <c r="Q659" s="224"/>
      <c r="R659" s="224"/>
      <c r="S659" s="224"/>
      <c r="T659" s="225"/>
      <c r="AT659" s="226" t="s">
        <v>167</v>
      </c>
      <c r="AU659" s="226" t="s">
        <v>80</v>
      </c>
      <c r="AV659" s="11" t="s">
        <v>80</v>
      </c>
      <c r="AW659" s="11" t="s">
        <v>31</v>
      </c>
      <c r="AX659" s="11" t="s">
        <v>78</v>
      </c>
      <c r="AY659" s="226" t="s">
        <v>158</v>
      </c>
    </row>
    <row r="660" s="1" customFormat="1" ht="16.5" customHeight="1">
      <c r="B660" s="36"/>
      <c r="C660" s="203" t="s">
        <v>1507</v>
      </c>
      <c r="D660" s="203" t="s">
        <v>160</v>
      </c>
      <c r="E660" s="204" t="s">
        <v>1508</v>
      </c>
      <c r="F660" s="205" t="s">
        <v>1509</v>
      </c>
      <c r="G660" s="206" t="s">
        <v>171</v>
      </c>
      <c r="H660" s="207">
        <v>49.200000000000003</v>
      </c>
      <c r="I660" s="208"/>
      <c r="J660" s="209">
        <f>ROUND(I660*H660,2)</f>
        <v>0</v>
      </c>
      <c r="K660" s="205" t="s">
        <v>19</v>
      </c>
      <c r="L660" s="41"/>
      <c r="M660" s="210" t="s">
        <v>19</v>
      </c>
      <c r="N660" s="211" t="s">
        <v>41</v>
      </c>
      <c r="O660" s="77"/>
      <c r="P660" s="212">
        <f>O660*H660</f>
        <v>0</v>
      </c>
      <c r="Q660" s="212">
        <v>0</v>
      </c>
      <c r="R660" s="212">
        <f>Q660*H660</f>
        <v>0</v>
      </c>
      <c r="S660" s="212">
        <v>0</v>
      </c>
      <c r="T660" s="213">
        <f>S660*H660</f>
        <v>0</v>
      </c>
      <c r="AR660" s="15" t="s">
        <v>228</v>
      </c>
      <c r="AT660" s="15" t="s">
        <v>160</v>
      </c>
      <c r="AU660" s="15" t="s">
        <v>80</v>
      </c>
      <c r="AY660" s="15" t="s">
        <v>158</v>
      </c>
      <c r="BE660" s="214">
        <f>IF(N660="základní",J660,0)</f>
        <v>0</v>
      </c>
      <c r="BF660" s="214">
        <f>IF(N660="snížená",J660,0)</f>
        <v>0</v>
      </c>
      <c r="BG660" s="214">
        <f>IF(N660="zákl. přenesená",J660,0)</f>
        <v>0</v>
      </c>
      <c r="BH660" s="214">
        <f>IF(N660="sníž. přenesená",J660,0)</f>
        <v>0</v>
      </c>
      <c r="BI660" s="214">
        <f>IF(N660="nulová",J660,0)</f>
        <v>0</v>
      </c>
      <c r="BJ660" s="15" t="s">
        <v>78</v>
      </c>
      <c r="BK660" s="214">
        <f>ROUND(I660*H660,2)</f>
        <v>0</v>
      </c>
      <c r="BL660" s="15" t="s">
        <v>228</v>
      </c>
      <c r="BM660" s="15" t="s">
        <v>1510</v>
      </c>
    </row>
    <row r="661" s="11" customFormat="1">
      <c r="B661" s="215"/>
      <c r="C661" s="216"/>
      <c r="D661" s="217" t="s">
        <v>167</v>
      </c>
      <c r="E661" s="218" t="s">
        <v>19</v>
      </c>
      <c r="F661" s="219" t="s">
        <v>1511</v>
      </c>
      <c r="G661" s="216"/>
      <c r="H661" s="220">
        <v>49.200000000000003</v>
      </c>
      <c r="I661" s="221"/>
      <c r="J661" s="216"/>
      <c r="K661" s="216"/>
      <c r="L661" s="222"/>
      <c r="M661" s="223"/>
      <c r="N661" s="224"/>
      <c r="O661" s="224"/>
      <c r="P661" s="224"/>
      <c r="Q661" s="224"/>
      <c r="R661" s="224"/>
      <c r="S661" s="224"/>
      <c r="T661" s="225"/>
      <c r="AT661" s="226" t="s">
        <v>167</v>
      </c>
      <c r="AU661" s="226" t="s">
        <v>80</v>
      </c>
      <c r="AV661" s="11" t="s">
        <v>80</v>
      </c>
      <c r="AW661" s="11" t="s">
        <v>31</v>
      </c>
      <c r="AX661" s="11" t="s">
        <v>78</v>
      </c>
      <c r="AY661" s="226" t="s">
        <v>158</v>
      </c>
    </row>
    <row r="662" s="1" customFormat="1" ht="16.5" customHeight="1">
      <c r="B662" s="36"/>
      <c r="C662" s="227" t="s">
        <v>1512</v>
      </c>
      <c r="D662" s="227" t="s">
        <v>261</v>
      </c>
      <c r="E662" s="228" t="s">
        <v>1513</v>
      </c>
      <c r="F662" s="229" t="s">
        <v>1514</v>
      </c>
      <c r="G662" s="230" t="s">
        <v>171</v>
      </c>
      <c r="H662" s="231">
        <v>49.200000000000003</v>
      </c>
      <c r="I662" s="232"/>
      <c r="J662" s="233">
        <f>ROUND(I662*H662,2)</f>
        <v>0</v>
      </c>
      <c r="K662" s="229" t="s">
        <v>19</v>
      </c>
      <c r="L662" s="234"/>
      <c r="M662" s="235" t="s">
        <v>19</v>
      </c>
      <c r="N662" s="236" t="s">
        <v>41</v>
      </c>
      <c r="O662" s="77"/>
      <c r="P662" s="212">
        <f>O662*H662</f>
        <v>0</v>
      </c>
      <c r="Q662" s="212">
        <v>0</v>
      </c>
      <c r="R662" s="212">
        <f>Q662*H662</f>
        <v>0</v>
      </c>
      <c r="S662" s="212">
        <v>0</v>
      </c>
      <c r="T662" s="213">
        <f>S662*H662</f>
        <v>0</v>
      </c>
      <c r="AR662" s="15" t="s">
        <v>276</v>
      </c>
      <c r="AT662" s="15" t="s">
        <v>261</v>
      </c>
      <c r="AU662" s="15" t="s">
        <v>80</v>
      </c>
      <c r="AY662" s="15" t="s">
        <v>158</v>
      </c>
      <c r="BE662" s="214">
        <f>IF(N662="základní",J662,0)</f>
        <v>0</v>
      </c>
      <c r="BF662" s="214">
        <f>IF(N662="snížená",J662,0)</f>
        <v>0</v>
      </c>
      <c r="BG662" s="214">
        <f>IF(N662="zákl. přenesená",J662,0)</f>
        <v>0</v>
      </c>
      <c r="BH662" s="214">
        <f>IF(N662="sníž. přenesená",J662,0)</f>
        <v>0</v>
      </c>
      <c r="BI662" s="214">
        <f>IF(N662="nulová",J662,0)</f>
        <v>0</v>
      </c>
      <c r="BJ662" s="15" t="s">
        <v>78</v>
      </c>
      <c r="BK662" s="214">
        <f>ROUND(I662*H662,2)</f>
        <v>0</v>
      </c>
      <c r="BL662" s="15" t="s">
        <v>228</v>
      </c>
      <c r="BM662" s="15" t="s">
        <v>1515</v>
      </c>
    </row>
    <row r="663" s="1" customFormat="1">
      <c r="B663" s="36"/>
      <c r="C663" s="37"/>
      <c r="D663" s="217" t="s">
        <v>386</v>
      </c>
      <c r="E663" s="37"/>
      <c r="F663" s="237" t="s">
        <v>1516</v>
      </c>
      <c r="G663" s="37"/>
      <c r="H663" s="37"/>
      <c r="I663" s="128"/>
      <c r="J663" s="37"/>
      <c r="K663" s="37"/>
      <c r="L663" s="41"/>
      <c r="M663" s="238"/>
      <c r="N663" s="77"/>
      <c r="O663" s="77"/>
      <c r="P663" s="77"/>
      <c r="Q663" s="77"/>
      <c r="R663" s="77"/>
      <c r="S663" s="77"/>
      <c r="T663" s="78"/>
      <c r="AT663" s="15" t="s">
        <v>386</v>
      </c>
      <c r="AU663" s="15" t="s">
        <v>80</v>
      </c>
    </row>
    <row r="664" s="1" customFormat="1" ht="16.5" customHeight="1">
      <c r="B664" s="36"/>
      <c r="C664" s="203" t="s">
        <v>1517</v>
      </c>
      <c r="D664" s="203" t="s">
        <v>160</v>
      </c>
      <c r="E664" s="204" t="s">
        <v>1518</v>
      </c>
      <c r="F664" s="205" t="s">
        <v>1519</v>
      </c>
      <c r="G664" s="206" t="s">
        <v>171</v>
      </c>
      <c r="H664" s="207">
        <v>153</v>
      </c>
      <c r="I664" s="208"/>
      <c r="J664" s="209">
        <f>ROUND(I664*H664,2)</f>
        <v>0</v>
      </c>
      <c r="K664" s="205" t="s">
        <v>19</v>
      </c>
      <c r="L664" s="41"/>
      <c r="M664" s="210" t="s">
        <v>19</v>
      </c>
      <c r="N664" s="211" t="s">
        <v>41</v>
      </c>
      <c r="O664" s="77"/>
      <c r="P664" s="212">
        <f>O664*H664</f>
        <v>0</v>
      </c>
      <c r="Q664" s="212">
        <v>0</v>
      </c>
      <c r="R664" s="212">
        <f>Q664*H664</f>
        <v>0</v>
      </c>
      <c r="S664" s="212">
        <v>0</v>
      </c>
      <c r="T664" s="213">
        <f>S664*H664</f>
        <v>0</v>
      </c>
      <c r="AR664" s="15" t="s">
        <v>228</v>
      </c>
      <c r="AT664" s="15" t="s">
        <v>160</v>
      </c>
      <c r="AU664" s="15" t="s">
        <v>80</v>
      </c>
      <c r="AY664" s="15" t="s">
        <v>158</v>
      </c>
      <c r="BE664" s="214">
        <f>IF(N664="základní",J664,0)</f>
        <v>0</v>
      </c>
      <c r="BF664" s="214">
        <f>IF(N664="snížená",J664,0)</f>
        <v>0</v>
      </c>
      <c r="BG664" s="214">
        <f>IF(N664="zákl. přenesená",J664,0)</f>
        <v>0</v>
      </c>
      <c r="BH664" s="214">
        <f>IF(N664="sníž. přenesená",J664,0)</f>
        <v>0</v>
      </c>
      <c r="BI664" s="214">
        <f>IF(N664="nulová",J664,0)</f>
        <v>0</v>
      </c>
      <c r="BJ664" s="15" t="s">
        <v>78</v>
      </c>
      <c r="BK664" s="214">
        <f>ROUND(I664*H664,2)</f>
        <v>0</v>
      </c>
      <c r="BL664" s="15" t="s">
        <v>228</v>
      </c>
      <c r="BM664" s="15" t="s">
        <v>1520</v>
      </c>
    </row>
    <row r="665" s="11" customFormat="1">
      <c r="B665" s="215"/>
      <c r="C665" s="216"/>
      <c r="D665" s="217" t="s">
        <v>167</v>
      </c>
      <c r="E665" s="218" t="s">
        <v>19</v>
      </c>
      <c r="F665" s="219" t="s">
        <v>1521</v>
      </c>
      <c r="G665" s="216"/>
      <c r="H665" s="220">
        <v>153</v>
      </c>
      <c r="I665" s="221"/>
      <c r="J665" s="216"/>
      <c r="K665" s="216"/>
      <c r="L665" s="222"/>
      <c r="M665" s="223"/>
      <c r="N665" s="224"/>
      <c r="O665" s="224"/>
      <c r="P665" s="224"/>
      <c r="Q665" s="224"/>
      <c r="R665" s="224"/>
      <c r="S665" s="224"/>
      <c r="T665" s="225"/>
      <c r="AT665" s="226" t="s">
        <v>167</v>
      </c>
      <c r="AU665" s="226" t="s">
        <v>80</v>
      </c>
      <c r="AV665" s="11" t="s">
        <v>80</v>
      </c>
      <c r="AW665" s="11" t="s">
        <v>31</v>
      </c>
      <c r="AX665" s="11" t="s">
        <v>78</v>
      </c>
      <c r="AY665" s="226" t="s">
        <v>158</v>
      </c>
    </row>
    <row r="666" s="1" customFormat="1" ht="16.5" customHeight="1">
      <c r="B666" s="36"/>
      <c r="C666" s="227" t="s">
        <v>1522</v>
      </c>
      <c r="D666" s="227" t="s">
        <v>261</v>
      </c>
      <c r="E666" s="228" t="s">
        <v>1523</v>
      </c>
      <c r="F666" s="229" t="s">
        <v>1524</v>
      </c>
      <c r="G666" s="230" t="s">
        <v>171</v>
      </c>
      <c r="H666" s="231">
        <v>153</v>
      </c>
      <c r="I666" s="232"/>
      <c r="J666" s="233">
        <f>ROUND(I666*H666,2)</f>
        <v>0</v>
      </c>
      <c r="K666" s="229" t="s">
        <v>19</v>
      </c>
      <c r="L666" s="234"/>
      <c r="M666" s="235" t="s">
        <v>19</v>
      </c>
      <c r="N666" s="236" t="s">
        <v>41</v>
      </c>
      <c r="O666" s="77"/>
      <c r="P666" s="212">
        <f>O666*H666</f>
        <v>0</v>
      </c>
      <c r="Q666" s="212">
        <v>0</v>
      </c>
      <c r="R666" s="212">
        <f>Q666*H666</f>
        <v>0</v>
      </c>
      <c r="S666" s="212">
        <v>0</v>
      </c>
      <c r="T666" s="213">
        <f>S666*H666</f>
        <v>0</v>
      </c>
      <c r="AR666" s="15" t="s">
        <v>276</v>
      </c>
      <c r="AT666" s="15" t="s">
        <v>261</v>
      </c>
      <c r="AU666" s="15" t="s">
        <v>80</v>
      </c>
      <c r="AY666" s="15" t="s">
        <v>158</v>
      </c>
      <c r="BE666" s="214">
        <f>IF(N666="základní",J666,0)</f>
        <v>0</v>
      </c>
      <c r="BF666" s="214">
        <f>IF(N666="snížená",J666,0)</f>
        <v>0</v>
      </c>
      <c r="BG666" s="214">
        <f>IF(N666="zákl. přenesená",J666,0)</f>
        <v>0</v>
      </c>
      <c r="BH666" s="214">
        <f>IF(N666="sníž. přenesená",J666,0)</f>
        <v>0</v>
      </c>
      <c r="BI666" s="214">
        <f>IF(N666="nulová",J666,0)</f>
        <v>0</v>
      </c>
      <c r="BJ666" s="15" t="s">
        <v>78</v>
      </c>
      <c r="BK666" s="214">
        <f>ROUND(I666*H666,2)</f>
        <v>0</v>
      </c>
      <c r="BL666" s="15" t="s">
        <v>228</v>
      </c>
      <c r="BM666" s="15" t="s">
        <v>1525</v>
      </c>
    </row>
    <row r="667" s="1" customFormat="1">
      <c r="B667" s="36"/>
      <c r="C667" s="37"/>
      <c r="D667" s="217" t="s">
        <v>386</v>
      </c>
      <c r="E667" s="37"/>
      <c r="F667" s="237" t="s">
        <v>1516</v>
      </c>
      <c r="G667" s="37"/>
      <c r="H667" s="37"/>
      <c r="I667" s="128"/>
      <c r="J667" s="37"/>
      <c r="K667" s="37"/>
      <c r="L667" s="41"/>
      <c r="M667" s="238"/>
      <c r="N667" s="77"/>
      <c r="O667" s="77"/>
      <c r="P667" s="77"/>
      <c r="Q667" s="77"/>
      <c r="R667" s="77"/>
      <c r="S667" s="77"/>
      <c r="T667" s="78"/>
      <c r="AT667" s="15" t="s">
        <v>386</v>
      </c>
      <c r="AU667" s="15" t="s">
        <v>80</v>
      </c>
    </row>
    <row r="668" s="1" customFormat="1" ht="16.5" customHeight="1">
      <c r="B668" s="36"/>
      <c r="C668" s="203" t="s">
        <v>1526</v>
      </c>
      <c r="D668" s="203" t="s">
        <v>160</v>
      </c>
      <c r="E668" s="204" t="s">
        <v>1527</v>
      </c>
      <c r="F668" s="205" t="s">
        <v>1528</v>
      </c>
      <c r="G668" s="206" t="s">
        <v>171</v>
      </c>
      <c r="H668" s="207">
        <v>32</v>
      </c>
      <c r="I668" s="208"/>
      <c r="J668" s="209">
        <f>ROUND(I668*H668,2)</f>
        <v>0</v>
      </c>
      <c r="K668" s="205" t="s">
        <v>19</v>
      </c>
      <c r="L668" s="41"/>
      <c r="M668" s="210" t="s">
        <v>19</v>
      </c>
      <c r="N668" s="211" t="s">
        <v>41</v>
      </c>
      <c r="O668" s="77"/>
      <c r="P668" s="212">
        <f>O668*H668</f>
        <v>0</v>
      </c>
      <c r="Q668" s="212">
        <v>0</v>
      </c>
      <c r="R668" s="212">
        <f>Q668*H668</f>
        <v>0</v>
      </c>
      <c r="S668" s="212">
        <v>0</v>
      </c>
      <c r="T668" s="213">
        <f>S668*H668</f>
        <v>0</v>
      </c>
      <c r="AR668" s="15" t="s">
        <v>228</v>
      </c>
      <c r="AT668" s="15" t="s">
        <v>160</v>
      </c>
      <c r="AU668" s="15" t="s">
        <v>80</v>
      </c>
      <c r="AY668" s="15" t="s">
        <v>158</v>
      </c>
      <c r="BE668" s="214">
        <f>IF(N668="základní",J668,0)</f>
        <v>0</v>
      </c>
      <c r="BF668" s="214">
        <f>IF(N668="snížená",J668,0)</f>
        <v>0</v>
      </c>
      <c r="BG668" s="214">
        <f>IF(N668="zákl. přenesená",J668,0)</f>
        <v>0</v>
      </c>
      <c r="BH668" s="214">
        <f>IF(N668="sníž. přenesená",J668,0)</f>
        <v>0</v>
      </c>
      <c r="BI668" s="214">
        <f>IF(N668="nulová",J668,0)</f>
        <v>0</v>
      </c>
      <c r="BJ668" s="15" t="s">
        <v>78</v>
      </c>
      <c r="BK668" s="214">
        <f>ROUND(I668*H668,2)</f>
        <v>0</v>
      </c>
      <c r="BL668" s="15" t="s">
        <v>228</v>
      </c>
      <c r="BM668" s="15" t="s">
        <v>1529</v>
      </c>
    </row>
    <row r="669" s="1" customFormat="1" ht="16.5" customHeight="1">
      <c r="B669" s="36"/>
      <c r="C669" s="227" t="s">
        <v>1530</v>
      </c>
      <c r="D669" s="227" t="s">
        <v>261</v>
      </c>
      <c r="E669" s="228" t="s">
        <v>1531</v>
      </c>
      <c r="F669" s="229" t="s">
        <v>1532</v>
      </c>
      <c r="G669" s="230" t="s">
        <v>171</v>
      </c>
      <c r="H669" s="231">
        <v>32</v>
      </c>
      <c r="I669" s="232"/>
      <c r="J669" s="233">
        <f>ROUND(I669*H669,2)</f>
        <v>0</v>
      </c>
      <c r="K669" s="229" t="s">
        <v>19</v>
      </c>
      <c r="L669" s="234"/>
      <c r="M669" s="235" t="s">
        <v>19</v>
      </c>
      <c r="N669" s="236" t="s">
        <v>41</v>
      </c>
      <c r="O669" s="77"/>
      <c r="P669" s="212">
        <f>O669*H669</f>
        <v>0</v>
      </c>
      <c r="Q669" s="212">
        <v>0</v>
      </c>
      <c r="R669" s="212">
        <f>Q669*H669</f>
        <v>0</v>
      </c>
      <c r="S669" s="212">
        <v>0</v>
      </c>
      <c r="T669" s="213">
        <f>S669*H669</f>
        <v>0</v>
      </c>
      <c r="AR669" s="15" t="s">
        <v>276</v>
      </c>
      <c r="AT669" s="15" t="s">
        <v>261</v>
      </c>
      <c r="AU669" s="15" t="s">
        <v>80</v>
      </c>
      <c r="AY669" s="15" t="s">
        <v>158</v>
      </c>
      <c r="BE669" s="214">
        <f>IF(N669="základní",J669,0)</f>
        <v>0</v>
      </c>
      <c r="BF669" s="214">
        <f>IF(N669="snížená",J669,0)</f>
        <v>0</v>
      </c>
      <c r="BG669" s="214">
        <f>IF(N669="zákl. přenesená",J669,0)</f>
        <v>0</v>
      </c>
      <c r="BH669" s="214">
        <f>IF(N669="sníž. přenesená",J669,0)</f>
        <v>0</v>
      </c>
      <c r="BI669" s="214">
        <f>IF(N669="nulová",J669,0)</f>
        <v>0</v>
      </c>
      <c r="BJ669" s="15" t="s">
        <v>78</v>
      </c>
      <c r="BK669" s="214">
        <f>ROUND(I669*H669,2)</f>
        <v>0</v>
      </c>
      <c r="BL669" s="15" t="s">
        <v>228</v>
      </c>
      <c r="BM669" s="15" t="s">
        <v>1533</v>
      </c>
    </row>
    <row r="670" s="1" customFormat="1">
      <c r="B670" s="36"/>
      <c r="C670" s="37"/>
      <c r="D670" s="217" t="s">
        <v>386</v>
      </c>
      <c r="E670" s="37"/>
      <c r="F670" s="237" t="s">
        <v>1516</v>
      </c>
      <c r="G670" s="37"/>
      <c r="H670" s="37"/>
      <c r="I670" s="128"/>
      <c r="J670" s="37"/>
      <c r="K670" s="37"/>
      <c r="L670" s="41"/>
      <c r="M670" s="238"/>
      <c r="N670" s="77"/>
      <c r="O670" s="77"/>
      <c r="P670" s="77"/>
      <c r="Q670" s="77"/>
      <c r="R670" s="77"/>
      <c r="S670" s="77"/>
      <c r="T670" s="78"/>
      <c r="AT670" s="15" t="s">
        <v>386</v>
      </c>
      <c r="AU670" s="15" t="s">
        <v>80</v>
      </c>
    </row>
    <row r="671" s="1" customFormat="1" ht="16.5" customHeight="1">
      <c r="B671" s="36"/>
      <c r="C671" s="227" t="s">
        <v>1534</v>
      </c>
      <c r="D671" s="227" t="s">
        <v>261</v>
      </c>
      <c r="E671" s="228" t="s">
        <v>1535</v>
      </c>
      <c r="F671" s="229" t="s">
        <v>1536</v>
      </c>
      <c r="G671" s="230" t="s">
        <v>171</v>
      </c>
      <c r="H671" s="231">
        <v>32</v>
      </c>
      <c r="I671" s="232"/>
      <c r="J671" s="233">
        <f>ROUND(I671*H671,2)</f>
        <v>0</v>
      </c>
      <c r="K671" s="229" t="s">
        <v>19</v>
      </c>
      <c r="L671" s="234"/>
      <c r="M671" s="235" t="s">
        <v>19</v>
      </c>
      <c r="N671" s="236" t="s">
        <v>41</v>
      </c>
      <c r="O671" s="77"/>
      <c r="P671" s="212">
        <f>O671*H671</f>
        <v>0</v>
      </c>
      <c r="Q671" s="212">
        <v>0</v>
      </c>
      <c r="R671" s="212">
        <f>Q671*H671</f>
        <v>0</v>
      </c>
      <c r="S671" s="212">
        <v>0</v>
      </c>
      <c r="T671" s="213">
        <f>S671*H671</f>
        <v>0</v>
      </c>
      <c r="AR671" s="15" t="s">
        <v>276</v>
      </c>
      <c r="AT671" s="15" t="s">
        <v>261</v>
      </c>
      <c r="AU671" s="15" t="s">
        <v>80</v>
      </c>
      <c r="AY671" s="15" t="s">
        <v>158</v>
      </c>
      <c r="BE671" s="214">
        <f>IF(N671="základní",J671,0)</f>
        <v>0</v>
      </c>
      <c r="BF671" s="214">
        <f>IF(N671="snížená",J671,0)</f>
        <v>0</v>
      </c>
      <c r="BG671" s="214">
        <f>IF(N671="zákl. přenesená",J671,0)</f>
        <v>0</v>
      </c>
      <c r="BH671" s="214">
        <f>IF(N671="sníž. přenesená",J671,0)</f>
        <v>0</v>
      </c>
      <c r="BI671" s="214">
        <f>IF(N671="nulová",J671,0)</f>
        <v>0</v>
      </c>
      <c r="BJ671" s="15" t="s">
        <v>78</v>
      </c>
      <c r="BK671" s="214">
        <f>ROUND(I671*H671,2)</f>
        <v>0</v>
      </c>
      <c r="BL671" s="15" t="s">
        <v>228</v>
      </c>
      <c r="BM671" s="15" t="s">
        <v>1537</v>
      </c>
    </row>
    <row r="672" s="1" customFormat="1">
      <c r="B672" s="36"/>
      <c r="C672" s="37"/>
      <c r="D672" s="217" t="s">
        <v>386</v>
      </c>
      <c r="E672" s="37"/>
      <c r="F672" s="237" t="s">
        <v>1516</v>
      </c>
      <c r="G672" s="37"/>
      <c r="H672" s="37"/>
      <c r="I672" s="128"/>
      <c r="J672" s="37"/>
      <c r="K672" s="37"/>
      <c r="L672" s="41"/>
      <c r="M672" s="238"/>
      <c r="N672" s="77"/>
      <c r="O672" s="77"/>
      <c r="P672" s="77"/>
      <c r="Q672" s="77"/>
      <c r="R672" s="77"/>
      <c r="S672" s="77"/>
      <c r="T672" s="78"/>
      <c r="AT672" s="15" t="s">
        <v>386</v>
      </c>
      <c r="AU672" s="15" t="s">
        <v>80</v>
      </c>
    </row>
    <row r="673" s="1" customFormat="1" ht="16.5" customHeight="1">
      <c r="B673" s="36"/>
      <c r="C673" s="203" t="s">
        <v>1538</v>
      </c>
      <c r="D673" s="203" t="s">
        <v>160</v>
      </c>
      <c r="E673" s="204" t="s">
        <v>1539</v>
      </c>
      <c r="F673" s="205" t="s">
        <v>1540</v>
      </c>
      <c r="G673" s="206" t="s">
        <v>171</v>
      </c>
      <c r="H673" s="207">
        <v>234.19999999999999</v>
      </c>
      <c r="I673" s="208"/>
      <c r="J673" s="209">
        <f>ROUND(I673*H673,2)</f>
        <v>0</v>
      </c>
      <c r="K673" s="205" t="s">
        <v>19</v>
      </c>
      <c r="L673" s="41"/>
      <c r="M673" s="210" t="s">
        <v>19</v>
      </c>
      <c r="N673" s="211" t="s">
        <v>41</v>
      </c>
      <c r="O673" s="77"/>
      <c r="P673" s="212">
        <f>O673*H673</f>
        <v>0</v>
      </c>
      <c r="Q673" s="212">
        <v>0</v>
      </c>
      <c r="R673" s="212">
        <f>Q673*H673</f>
        <v>0</v>
      </c>
      <c r="S673" s="212">
        <v>0</v>
      </c>
      <c r="T673" s="213">
        <f>S673*H673</f>
        <v>0</v>
      </c>
      <c r="AR673" s="15" t="s">
        <v>228</v>
      </c>
      <c r="AT673" s="15" t="s">
        <v>160</v>
      </c>
      <c r="AU673" s="15" t="s">
        <v>80</v>
      </c>
      <c r="AY673" s="15" t="s">
        <v>158</v>
      </c>
      <c r="BE673" s="214">
        <f>IF(N673="základní",J673,0)</f>
        <v>0</v>
      </c>
      <c r="BF673" s="214">
        <f>IF(N673="snížená",J673,0)</f>
        <v>0</v>
      </c>
      <c r="BG673" s="214">
        <f>IF(N673="zákl. přenesená",J673,0)</f>
        <v>0</v>
      </c>
      <c r="BH673" s="214">
        <f>IF(N673="sníž. přenesená",J673,0)</f>
        <v>0</v>
      </c>
      <c r="BI673" s="214">
        <f>IF(N673="nulová",J673,0)</f>
        <v>0</v>
      </c>
      <c r="BJ673" s="15" t="s">
        <v>78</v>
      </c>
      <c r="BK673" s="214">
        <f>ROUND(I673*H673,2)</f>
        <v>0</v>
      </c>
      <c r="BL673" s="15" t="s">
        <v>228</v>
      </c>
      <c r="BM673" s="15" t="s">
        <v>1541</v>
      </c>
    </row>
    <row r="674" s="1" customFormat="1">
      <c r="B674" s="36"/>
      <c r="C674" s="37"/>
      <c r="D674" s="217" t="s">
        <v>386</v>
      </c>
      <c r="E674" s="37"/>
      <c r="F674" s="237" t="s">
        <v>1542</v>
      </c>
      <c r="G674" s="37"/>
      <c r="H674" s="37"/>
      <c r="I674" s="128"/>
      <c r="J674" s="37"/>
      <c r="K674" s="37"/>
      <c r="L674" s="41"/>
      <c r="M674" s="238"/>
      <c r="N674" s="77"/>
      <c r="O674" s="77"/>
      <c r="P674" s="77"/>
      <c r="Q674" s="77"/>
      <c r="R674" s="77"/>
      <c r="S674" s="77"/>
      <c r="T674" s="78"/>
      <c r="AT674" s="15" t="s">
        <v>386</v>
      </c>
      <c r="AU674" s="15" t="s">
        <v>80</v>
      </c>
    </row>
    <row r="675" s="11" customFormat="1">
      <c r="B675" s="215"/>
      <c r="C675" s="216"/>
      <c r="D675" s="217" t="s">
        <v>167</v>
      </c>
      <c r="E675" s="218" t="s">
        <v>19</v>
      </c>
      <c r="F675" s="219" t="s">
        <v>1543</v>
      </c>
      <c r="G675" s="216"/>
      <c r="H675" s="220">
        <v>234.19999999999999</v>
      </c>
      <c r="I675" s="221"/>
      <c r="J675" s="216"/>
      <c r="K675" s="216"/>
      <c r="L675" s="222"/>
      <c r="M675" s="223"/>
      <c r="N675" s="224"/>
      <c r="O675" s="224"/>
      <c r="P675" s="224"/>
      <c r="Q675" s="224"/>
      <c r="R675" s="224"/>
      <c r="S675" s="224"/>
      <c r="T675" s="225"/>
      <c r="AT675" s="226" t="s">
        <v>167</v>
      </c>
      <c r="AU675" s="226" t="s">
        <v>80</v>
      </c>
      <c r="AV675" s="11" t="s">
        <v>80</v>
      </c>
      <c r="AW675" s="11" t="s">
        <v>31</v>
      </c>
      <c r="AX675" s="11" t="s">
        <v>78</v>
      </c>
      <c r="AY675" s="226" t="s">
        <v>158</v>
      </c>
    </row>
    <row r="676" s="1" customFormat="1" ht="16.5" customHeight="1">
      <c r="B676" s="36"/>
      <c r="C676" s="203" t="s">
        <v>1544</v>
      </c>
      <c r="D676" s="203" t="s">
        <v>160</v>
      </c>
      <c r="E676" s="204" t="s">
        <v>1545</v>
      </c>
      <c r="F676" s="205" t="s">
        <v>1546</v>
      </c>
      <c r="G676" s="206" t="s">
        <v>171</v>
      </c>
      <c r="H676" s="207">
        <v>59.133000000000003</v>
      </c>
      <c r="I676" s="208"/>
      <c r="J676" s="209">
        <f>ROUND(I676*H676,2)</f>
        <v>0</v>
      </c>
      <c r="K676" s="205" t="s">
        <v>19</v>
      </c>
      <c r="L676" s="41"/>
      <c r="M676" s="210" t="s">
        <v>19</v>
      </c>
      <c r="N676" s="211" t="s">
        <v>41</v>
      </c>
      <c r="O676" s="77"/>
      <c r="P676" s="212">
        <f>O676*H676</f>
        <v>0</v>
      </c>
      <c r="Q676" s="212">
        <v>0</v>
      </c>
      <c r="R676" s="212">
        <f>Q676*H676</f>
        <v>0</v>
      </c>
      <c r="S676" s="212">
        <v>0</v>
      </c>
      <c r="T676" s="213">
        <f>S676*H676</f>
        <v>0</v>
      </c>
      <c r="AR676" s="15" t="s">
        <v>228</v>
      </c>
      <c r="AT676" s="15" t="s">
        <v>160</v>
      </c>
      <c r="AU676" s="15" t="s">
        <v>80</v>
      </c>
      <c r="AY676" s="15" t="s">
        <v>158</v>
      </c>
      <c r="BE676" s="214">
        <f>IF(N676="základní",J676,0)</f>
        <v>0</v>
      </c>
      <c r="BF676" s="214">
        <f>IF(N676="snížená",J676,0)</f>
        <v>0</v>
      </c>
      <c r="BG676" s="214">
        <f>IF(N676="zákl. přenesená",J676,0)</f>
        <v>0</v>
      </c>
      <c r="BH676" s="214">
        <f>IF(N676="sníž. přenesená",J676,0)</f>
        <v>0</v>
      </c>
      <c r="BI676" s="214">
        <f>IF(N676="nulová",J676,0)</f>
        <v>0</v>
      </c>
      <c r="BJ676" s="15" t="s">
        <v>78</v>
      </c>
      <c r="BK676" s="214">
        <f>ROUND(I676*H676,2)</f>
        <v>0</v>
      </c>
      <c r="BL676" s="15" t="s">
        <v>228</v>
      </c>
      <c r="BM676" s="15" t="s">
        <v>1547</v>
      </c>
    </row>
    <row r="677" s="11" customFormat="1">
      <c r="B677" s="215"/>
      <c r="C677" s="216"/>
      <c r="D677" s="217" t="s">
        <v>167</v>
      </c>
      <c r="E677" s="218" t="s">
        <v>19</v>
      </c>
      <c r="F677" s="219" t="s">
        <v>1548</v>
      </c>
      <c r="G677" s="216"/>
      <c r="H677" s="220">
        <v>10.640000000000001</v>
      </c>
      <c r="I677" s="221"/>
      <c r="J677" s="216"/>
      <c r="K677" s="216"/>
      <c r="L677" s="222"/>
      <c r="M677" s="223"/>
      <c r="N677" s="224"/>
      <c r="O677" s="224"/>
      <c r="P677" s="224"/>
      <c r="Q677" s="224"/>
      <c r="R677" s="224"/>
      <c r="S677" s="224"/>
      <c r="T677" s="225"/>
      <c r="AT677" s="226" t="s">
        <v>167</v>
      </c>
      <c r="AU677" s="226" t="s">
        <v>80</v>
      </c>
      <c r="AV677" s="11" t="s">
        <v>80</v>
      </c>
      <c r="AW677" s="11" t="s">
        <v>31</v>
      </c>
      <c r="AX677" s="11" t="s">
        <v>70</v>
      </c>
      <c r="AY677" s="226" t="s">
        <v>158</v>
      </c>
    </row>
    <row r="678" s="11" customFormat="1">
      <c r="B678" s="215"/>
      <c r="C678" s="216"/>
      <c r="D678" s="217" t="s">
        <v>167</v>
      </c>
      <c r="E678" s="218" t="s">
        <v>19</v>
      </c>
      <c r="F678" s="219" t="s">
        <v>1549</v>
      </c>
      <c r="G678" s="216"/>
      <c r="H678" s="220">
        <v>16.359999999999999</v>
      </c>
      <c r="I678" s="221"/>
      <c r="J678" s="216"/>
      <c r="K678" s="216"/>
      <c r="L678" s="222"/>
      <c r="M678" s="223"/>
      <c r="N678" s="224"/>
      <c r="O678" s="224"/>
      <c r="P678" s="224"/>
      <c r="Q678" s="224"/>
      <c r="R678" s="224"/>
      <c r="S678" s="224"/>
      <c r="T678" s="225"/>
      <c r="AT678" s="226" t="s">
        <v>167</v>
      </c>
      <c r="AU678" s="226" t="s">
        <v>80</v>
      </c>
      <c r="AV678" s="11" t="s">
        <v>80</v>
      </c>
      <c r="AW678" s="11" t="s">
        <v>31</v>
      </c>
      <c r="AX678" s="11" t="s">
        <v>70</v>
      </c>
      <c r="AY678" s="226" t="s">
        <v>158</v>
      </c>
    </row>
    <row r="679" s="11" customFormat="1">
      <c r="B679" s="215"/>
      <c r="C679" s="216"/>
      <c r="D679" s="217" t="s">
        <v>167</v>
      </c>
      <c r="E679" s="218" t="s">
        <v>19</v>
      </c>
      <c r="F679" s="219" t="s">
        <v>1550</v>
      </c>
      <c r="G679" s="216"/>
      <c r="H679" s="220">
        <v>32.133000000000003</v>
      </c>
      <c r="I679" s="221"/>
      <c r="J679" s="216"/>
      <c r="K679" s="216"/>
      <c r="L679" s="222"/>
      <c r="M679" s="223"/>
      <c r="N679" s="224"/>
      <c r="O679" s="224"/>
      <c r="P679" s="224"/>
      <c r="Q679" s="224"/>
      <c r="R679" s="224"/>
      <c r="S679" s="224"/>
      <c r="T679" s="225"/>
      <c r="AT679" s="226" t="s">
        <v>167</v>
      </c>
      <c r="AU679" s="226" t="s">
        <v>80</v>
      </c>
      <c r="AV679" s="11" t="s">
        <v>80</v>
      </c>
      <c r="AW679" s="11" t="s">
        <v>31</v>
      </c>
      <c r="AX679" s="11" t="s">
        <v>70</v>
      </c>
      <c r="AY679" s="226" t="s">
        <v>158</v>
      </c>
    </row>
    <row r="680" s="12" customFormat="1">
      <c r="B680" s="239"/>
      <c r="C680" s="240"/>
      <c r="D680" s="217" t="s">
        <v>167</v>
      </c>
      <c r="E680" s="241" t="s">
        <v>19</v>
      </c>
      <c r="F680" s="242" t="s">
        <v>426</v>
      </c>
      <c r="G680" s="240"/>
      <c r="H680" s="243">
        <v>59.133000000000003</v>
      </c>
      <c r="I680" s="244"/>
      <c r="J680" s="240"/>
      <c r="K680" s="240"/>
      <c r="L680" s="245"/>
      <c r="M680" s="246"/>
      <c r="N680" s="247"/>
      <c r="O680" s="247"/>
      <c r="P680" s="247"/>
      <c r="Q680" s="247"/>
      <c r="R680" s="247"/>
      <c r="S680" s="247"/>
      <c r="T680" s="248"/>
      <c r="AT680" s="249" t="s">
        <v>167</v>
      </c>
      <c r="AU680" s="249" t="s">
        <v>80</v>
      </c>
      <c r="AV680" s="12" t="s">
        <v>165</v>
      </c>
      <c r="AW680" s="12" t="s">
        <v>31</v>
      </c>
      <c r="AX680" s="12" t="s">
        <v>78</v>
      </c>
      <c r="AY680" s="249" t="s">
        <v>158</v>
      </c>
    </row>
    <row r="681" s="1" customFormat="1" ht="16.5" customHeight="1">
      <c r="B681" s="36"/>
      <c r="C681" s="227" t="s">
        <v>1551</v>
      </c>
      <c r="D681" s="227" t="s">
        <v>261</v>
      </c>
      <c r="E681" s="228" t="s">
        <v>1552</v>
      </c>
      <c r="F681" s="229" t="s">
        <v>1553</v>
      </c>
      <c r="G681" s="230" t="s">
        <v>171</v>
      </c>
      <c r="H681" s="231">
        <v>23.469999999999999</v>
      </c>
      <c r="I681" s="232"/>
      <c r="J681" s="233">
        <f>ROUND(I681*H681,2)</f>
        <v>0</v>
      </c>
      <c r="K681" s="229" t="s">
        <v>19</v>
      </c>
      <c r="L681" s="234"/>
      <c r="M681" s="235" t="s">
        <v>19</v>
      </c>
      <c r="N681" s="236" t="s">
        <v>41</v>
      </c>
      <c r="O681" s="77"/>
      <c r="P681" s="212">
        <f>O681*H681</f>
        <v>0</v>
      </c>
      <c r="Q681" s="212">
        <v>0</v>
      </c>
      <c r="R681" s="212">
        <f>Q681*H681</f>
        <v>0</v>
      </c>
      <c r="S681" s="212">
        <v>0</v>
      </c>
      <c r="T681" s="213">
        <f>S681*H681</f>
        <v>0</v>
      </c>
      <c r="AR681" s="15" t="s">
        <v>276</v>
      </c>
      <c r="AT681" s="15" t="s">
        <v>261</v>
      </c>
      <c r="AU681" s="15" t="s">
        <v>80</v>
      </c>
      <c r="AY681" s="15" t="s">
        <v>158</v>
      </c>
      <c r="BE681" s="214">
        <f>IF(N681="základní",J681,0)</f>
        <v>0</v>
      </c>
      <c r="BF681" s="214">
        <f>IF(N681="snížená",J681,0)</f>
        <v>0</v>
      </c>
      <c r="BG681" s="214">
        <f>IF(N681="zákl. přenesená",J681,0)</f>
        <v>0</v>
      </c>
      <c r="BH681" s="214">
        <f>IF(N681="sníž. přenesená",J681,0)</f>
        <v>0</v>
      </c>
      <c r="BI681" s="214">
        <f>IF(N681="nulová",J681,0)</f>
        <v>0</v>
      </c>
      <c r="BJ681" s="15" t="s">
        <v>78</v>
      </c>
      <c r="BK681" s="214">
        <f>ROUND(I681*H681,2)</f>
        <v>0</v>
      </c>
      <c r="BL681" s="15" t="s">
        <v>228</v>
      </c>
      <c r="BM681" s="15" t="s">
        <v>1554</v>
      </c>
    </row>
    <row r="682" s="11" customFormat="1">
      <c r="B682" s="215"/>
      <c r="C682" s="216"/>
      <c r="D682" s="217" t="s">
        <v>167</v>
      </c>
      <c r="E682" s="218" t="s">
        <v>19</v>
      </c>
      <c r="F682" s="219" t="s">
        <v>1555</v>
      </c>
      <c r="G682" s="216"/>
      <c r="H682" s="220">
        <v>23.469999999999999</v>
      </c>
      <c r="I682" s="221"/>
      <c r="J682" s="216"/>
      <c r="K682" s="216"/>
      <c r="L682" s="222"/>
      <c r="M682" s="223"/>
      <c r="N682" s="224"/>
      <c r="O682" s="224"/>
      <c r="P682" s="224"/>
      <c r="Q682" s="224"/>
      <c r="R682" s="224"/>
      <c r="S682" s="224"/>
      <c r="T682" s="225"/>
      <c r="AT682" s="226" t="s">
        <v>167</v>
      </c>
      <c r="AU682" s="226" t="s">
        <v>80</v>
      </c>
      <c r="AV682" s="11" t="s">
        <v>80</v>
      </c>
      <c r="AW682" s="11" t="s">
        <v>31</v>
      </c>
      <c r="AX682" s="11" t="s">
        <v>78</v>
      </c>
      <c r="AY682" s="226" t="s">
        <v>158</v>
      </c>
    </row>
    <row r="683" s="1" customFormat="1" ht="16.5" customHeight="1">
      <c r="B683" s="36"/>
      <c r="C683" s="203" t="s">
        <v>1556</v>
      </c>
      <c r="D683" s="203" t="s">
        <v>160</v>
      </c>
      <c r="E683" s="204" t="s">
        <v>1557</v>
      </c>
      <c r="F683" s="205" t="s">
        <v>1558</v>
      </c>
      <c r="G683" s="206" t="s">
        <v>171</v>
      </c>
      <c r="H683" s="207">
        <v>23.469999999999999</v>
      </c>
      <c r="I683" s="208"/>
      <c r="J683" s="209">
        <f>ROUND(I683*H683,2)</f>
        <v>0</v>
      </c>
      <c r="K683" s="205" t="s">
        <v>19</v>
      </c>
      <c r="L683" s="41"/>
      <c r="M683" s="210" t="s">
        <v>19</v>
      </c>
      <c r="N683" s="211" t="s">
        <v>41</v>
      </c>
      <c r="O683" s="77"/>
      <c r="P683" s="212">
        <f>O683*H683</f>
        <v>0</v>
      </c>
      <c r="Q683" s="212">
        <v>0</v>
      </c>
      <c r="R683" s="212">
        <f>Q683*H683</f>
        <v>0</v>
      </c>
      <c r="S683" s="212">
        <v>0</v>
      </c>
      <c r="T683" s="213">
        <f>S683*H683</f>
        <v>0</v>
      </c>
      <c r="AR683" s="15" t="s">
        <v>228</v>
      </c>
      <c r="AT683" s="15" t="s">
        <v>160</v>
      </c>
      <c r="AU683" s="15" t="s">
        <v>80</v>
      </c>
      <c r="AY683" s="15" t="s">
        <v>158</v>
      </c>
      <c r="BE683" s="214">
        <f>IF(N683="základní",J683,0)</f>
        <v>0</v>
      </c>
      <c r="BF683" s="214">
        <f>IF(N683="snížená",J683,0)</f>
        <v>0</v>
      </c>
      <c r="BG683" s="214">
        <f>IF(N683="zákl. přenesená",J683,0)</f>
        <v>0</v>
      </c>
      <c r="BH683" s="214">
        <f>IF(N683="sníž. přenesená",J683,0)</f>
        <v>0</v>
      </c>
      <c r="BI683" s="214">
        <f>IF(N683="nulová",J683,0)</f>
        <v>0</v>
      </c>
      <c r="BJ683" s="15" t="s">
        <v>78</v>
      </c>
      <c r="BK683" s="214">
        <f>ROUND(I683*H683,2)</f>
        <v>0</v>
      </c>
      <c r="BL683" s="15" t="s">
        <v>228</v>
      </c>
      <c r="BM683" s="15" t="s">
        <v>1559</v>
      </c>
    </row>
    <row r="684" s="1" customFormat="1" ht="16.5" customHeight="1">
      <c r="B684" s="36"/>
      <c r="C684" s="203" t="s">
        <v>1560</v>
      </c>
      <c r="D684" s="203" t="s">
        <v>160</v>
      </c>
      <c r="E684" s="204" t="s">
        <v>1561</v>
      </c>
      <c r="F684" s="205" t="s">
        <v>1562</v>
      </c>
      <c r="G684" s="206" t="s">
        <v>240</v>
      </c>
      <c r="H684" s="207">
        <v>77.805000000000007</v>
      </c>
      <c r="I684" s="208"/>
      <c r="J684" s="209">
        <f>ROUND(I684*H684,2)</f>
        <v>0</v>
      </c>
      <c r="K684" s="205" t="s">
        <v>19</v>
      </c>
      <c r="L684" s="41"/>
      <c r="M684" s="210" t="s">
        <v>19</v>
      </c>
      <c r="N684" s="211" t="s">
        <v>41</v>
      </c>
      <c r="O684" s="77"/>
      <c r="P684" s="212">
        <f>O684*H684</f>
        <v>0</v>
      </c>
      <c r="Q684" s="212">
        <v>0</v>
      </c>
      <c r="R684" s="212">
        <f>Q684*H684</f>
        <v>0</v>
      </c>
      <c r="S684" s="212">
        <v>0</v>
      </c>
      <c r="T684" s="213">
        <f>S684*H684</f>
        <v>0</v>
      </c>
      <c r="AR684" s="15" t="s">
        <v>228</v>
      </c>
      <c r="AT684" s="15" t="s">
        <v>160</v>
      </c>
      <c r="AU684" s="15" t="s">
        <v>80</v>
      </c>
      <c r="AY684" s="15" t="s">
        <v>158</v>
      </c>
      <c r="BE684" s="214">
        <f>IF(N684="základní",J684,0)</f>
        <v>0</v>
      </c>
      <c r="BF684" s="214">
        <f>IF(N684="snížená",J684,0)</f>
        <v>0</v>
      </c>
      <c r="BG684" s="214">
        <f>IF(N684="zákl. přenesená",J684,0)</f>
        <v>0</v>
      </c>
      <c r="BH684" s="214">
        <f>IF(N684="sníž. přenesená",J684,0)</f>
        <v>0</v>
      </c>
      <c r="BI684" s="214">
        <f>IF(N684="nulová",J684,0)</f>
        <v>0</v>
      </c>
      <c r="BJ684" s="15" t="s">
        <v>78</v>
      </c>
      <c r="BK684" s="214">
        <f>ROUND(I684*H684,2)</f>
        <v>0</v>
      </c>
      <c r="BL684" s="15" t="s">
        <v>228</v>
      </c>
      <c r="BM684" s="15" t="s">
        <v>1563</v>
      </c>
    </row>
    <row r="685" s="11" customFormat="1">
      <c r="B685" s="215"/>
      <c r="C685" s="216"/>
      <c r="D685" s="217" t="s">
        <v>167</v>
      </c>
      <c r="E685" s="218" t="s">
        <v>19</v>
      </c>
      <c r="F685" s="219" t="s">
        <v>1564</v>
      </c>
      <c r="G685" s="216"/>
      <c r="H685" s="220">
        <v>77.805000000000007</v>
      </c>
      <c r="I685" s="221"/>
      <c r="J685" s="216"/>
      <c r="K685" s="216"/>
      <c r="L685" s="222"/>
      <c r="M685" s="223"/>
      <c r="N685" s="224"/>
      <c r="O685" s="224"/>
      <c r="P685" s="224"/>
      <c r="Q685" s="224"/>
      <c r="R685" s="224"/>
      <c r="S685" s="224"/>
      <c r="T685" s="225"/>
      <c r="AT685" s="226" t="s">
        <v>167</v>
      </c>
      <c r="AU685" s="226" t="s">
        <v>80</v>
      </c>
      <c r="AV685" s="11" t="s">
        <v>80</v>
      </c>
      <c r="AW685" s="11" t="s">
        <v>31</v>
      </c>
      <c r="AX685" s="11" t="s">
        <v>78</v>
      </c>
      <c r="AY685" s="226" t="s">
        <v>158</v>
      </c>
    </row>
    <row r="686" s="1" customFormat="1" ht="16.5" customHeight="1">
      <c r="B686" s="36"/>
      <c r="C686" s="203" t="s">
        <v>1565</v>
      </c>
      <c r="D686" s="203" t="s">
        <v>160</v>
      </c>
      <c r="E686" s="204" t="s">
        <v>1566</v>
      </c>
      <c r="F686" s="205" t="s">
        <v>1567</v>
      </c>
      <c r="G686" s="206" t="s">
        <v>302</v>
      </c>
      <c r="H686" s="207">
        <v>5</v>
      </c>
      <c r="I686" s="208"/>
      <c r="J686" s="209">
        <f>ROUND(I686*H686,2)</f>
        <v>0</v>
      </c>
      <c r="K686" s="205" t="s">
        <v>19</v>
      </c>
      <c r="L686" s="41"/>
      <c r="M686" s="210" t="s">
        <v>19</v>
      </c>
      <c r="N686" s="211" t="s">
        <v>41</v>
      </c>
      <c r="O686" s="77"/>
      <c r="P686" s="212">
        <f>O686*H686</f>
        <v>0</v>
      </c>
      <c r="Q686" s="212">
        <v>0</v>
      </c>
      <c r="R686" s="212">
        <f>Q686*H686</f>
        <v>0</v>
      </c>
      <c r="S686" s="212">
        <v>0</v>
      </c>
      <c r="T686" s="213">
        <f>S686*H686</f>
        <v>0</v>
      </c>
      <c r="AR686" s="15" t="s">
        <v>228</v>
      </c>
      <c r="AT686" s="15" t="s">
        <v>160</v>
      </c>
      <c r="AU686" s="15" t="s">
        <v>80</v>
      </c>
      <c r="AY686" s="15" t="s">
        <v>158</v>
      </c>
      <c r="BE686" s="214">
        <f>IF(N686="základní",J686,0)</f>
        <v>0</v>
      </c>
      <c r="BF686" s="214">
        <f>IF(N686="snížená",J686,0)</f>
        <v>0</v>
      </c>
      <c r="BG686" s="214">
        <f>IF(N686="zákl. přenesená",J686,0)</f>
        <v>0</v>
      </c>
      <c r="BH686" s="214">
        <f>IF(N686="sníž. přenesená",J686,0)</f>
        <v>0</v>
      </c>
      <c r="BI686" s="214">
        <f>IF(N686="nulová",J686,0)</f>
        <v>0</v>
      </c>
      <c r="BJ686" s="15" t="s">
        <v>78</v>
      </c>
      <c r="BK686" s="214">
        <f>ROUND(I686*H686,2)</f>
        <v>0</v>
      </c>
      <c r="BL686" s="15" t="s">
        <v>228</v>
      </c>
      <c r="BM686" s="15" t="s">
        <v>1568</v>
      </c>
    </row>
    <row r="687" s="1" customFormat="1">
      <c r="B687" s="36"/>
      <c r="C687" s="37"/>
      <c r="D687" s="217" t="s">
        <v>386</v>
      </c>
      <c r="E687" s="37"/>
      <c r="F687" s="237" t="s">
        <v>1569</v>
      </c>
      <c r="G687" s="37"/>
      <c r="H687" s="37"/>
      <c r="I687" s="128"/>
      <c r="J687" s="37"/>
      <c r="K687" s="37"/>
      <c r="L687" s="41"/>
      <c r="M687" s="238"/>
      <c r="N687" s="77"/>
      <c r="O687" s="77"/>
      <c r="P687" s="77"/>
      <c r="Q687" s="77"/>
      <c r="R687" s="77"/>
      <c r="S687" s="77"/>
      <c r="T687" s="78"/>
      <c r="AT687" s="15" t="s">
        <v>386</v>
      </c>
      <c r="AU687" s="15" t="s">
        <v>80</v>
      </c>
    </row>
    <row r="688" s="1" customFormat="1" ht="16.5" customHeight="1">
      <c r="B688" s="36"/>
      <c r="C688" s="203" t="s">
        <v>1570</v>
      </c>
      <c r="D688" s="203" t="s">
        <v>160</v>
      </c>
      <c r="E688" s="204" t="s">
        <v>1571</v>
      </c>
      <c r="F688" s="205" t="s">
        <v>1572</v>
      </c>
      <c r="G688" s="206" t="s">
        <v>171</v>
      </c>
      <c r="H688" s="207">
        <v>37.299999999999997</v>
      </c>
      <c r="I688" s="208"/>
      <c r="J688" s="209">
        <f>ROUND(I688*H688,2)</f>
        <v>0</v>
      </c>
      <c r="K688" s="205" t="s">
        <v>19</v>
      </c>
      <c r="L688" s="41"/>
      <c r="M688" s="210" t="s">
        <v>19</v>
      </c>
      <c r="N688" s="211" t="s">
        <v>41</v>
      </c>
      <c r="O688" s="77"/>
      <c r="P688" s="212">
        <f>O688*H688</f>
        <v>0</v>
      </c>
      <c r="Q688" s="212">
        <v>0</v>
      </c>
      <c r="R688" s="212">
        <f>Q688*H688</f>
        <v>0</v>
      </c>
      <c r="S688" s="212">
        <v>0</v>
      </c>
      <c r="T688" s="213">
        <f>S688*H688</f>
        <v>0</v>
      </c>
      <c r="AR688" s="15" t="s">
        <v>228</v>
      </c>
      <c r="AT688" s="15" t="s">
        <v>160</v>
      </c>
      <c r="AU688" s="15" t="s">
        <v>80</v>
      </c>
      <c r="AY688" s="15" t="s">
        <v>158</v>
      </c>
      <c r="BE688" s="214">
        <f>IF(N688="základní",J688,0)</f>
        <v>0</v>
      </c>
      <c r="BF688" s="214">
        <f>IF(N688="snížená",J688,0)</f>
        <v>0</v>
      </c>
      <c r="BG688" s="214">
        <f>IF(N688="zákl. přenesená",J688,0)</f>
        <v>0</v>
      </c>
      <c r="BH688" s="214">
        <f>IF(N688="sníž. přenesená",J688,0)</f>
        <v>0</v>
      </c>
      <c r="BI688" s="214">
        <f>IF(N688="nulová",J688,0)</f>
        <v>0</v>
      </c>
      <c r="BJ688" s="15" t="s">
        <v>78</v>
      </c>
      <c r="BK688" s="214">
        <f>ROUND(I688*H688,2)</f>
        <v>0</v>
      </c>
      <c r="BL688" s="15" t="s">
        <v>228</v>
      </c>
      <c r="BM688" s="15" t="s">
        <v>1573</v>
      </c>
    </row>
    <row r="689" s="1" customFormat="1" ht="16.5" customHeight="1">
      <c r="B689" s="36"/>
      <c r="C689" s="227" t="s">
        <v>1574</v>
      </c>
      <c r="D689" s="227" t="s">
        <v>261</v>
      </c>
      <c r="E689" s="228" t="s">
        <v>1575</v>
      </c>
      <c r="F689" s="229" t="s">
        <v>1576</v>
      </c>
      <c r="G689" s="230" t="s">
        <v>163</v>
      </c>
      <c r="H689" s="231">
        <v>7.46</v>
      </c>
      <c r="I689" s="232"/>
      <c r="J689" s="233">
        <f>ROUND(I689*H689,2)</f>
        <v>0</v>
      </c>
      <c r="K689" s="229" t="s">
        <v>19</v>
      </c>
      <c r="L689" s="234"/>
      <c r="M689" s="235" t="s">
        <v>19</v>
      </c>
      <c r="N689" s="236" t="s">
        <v>41</v>
      </c>
      <c r="O689" s="77"/>
      <c r="P689" s="212">
        <f>O689*H689</f>
        <v>0</v>
      </c>
      <c r="Q689" s="212">
        <v>0</v>
      </c>
      <c r="R689" s="212">
        <f>Q689*H689</f>
        <v>0</v>
      </c>
      <c r="S689" s="212">
        <v>0</v>
      </c>
      <c r="T689" s="213">
        <f>S689*H689</f>
        <v>0</v>
      </c>
      <c r="AR689" s="15" t="s">
        <v>276</v>
      </c>
      <c r="AT689" s="15" t="s">
        <v>261</v>
      </c>
      <c r="AU689" s="15" t="s">
        <v>80</v>
      </c>
      <c r="AY689" s="15" t="s">
        <v>158</v>
      </c>
      <c r="BE689" s="214">
        <f>IF(N689="základní",J689,0)</f>
        <v>0</v>
      </c>
      <c r="BF689" s="214">
        <f>IF(N689="snížená",J689,0)</f>
        <v>0</v>
      </c>
      <c r="BG689" s="214">
        <f>IF(N689="zákl. přenesená",J689,0)</f>
        <v>0</v>
      </c>
      <c r="BH689" s="214">
        <f>IF(N689="sníž. přenesená",J689,0)</f>
        <v>0</v>
      </c>
      <c r="BI689" s="214">
        <f>IF(N689="nulová",J689,0)</f>
        <v>0</v>
      </c>
      <c r="BJ689" s="15" t="s">
        <v>78</v>
      </c>
      <c r="BK689" s="214">
        <f>ROUND(I689*H689,2)</f>
        <v>0</v>
      </c>
      <c r="BL689" s="15" t="s">
        <v>228</v>
      </c>
      <c r="BM689" s="15" t="s">
        <v>1577</v>
      </c>
    </row>
    <row r="690" s="11" customFormat="1">
      <c r="B690" s="215"/>
      <c r="C690" s="216"/>
      <c r="D690" s="217" t="s">
        <v>167</v>
      </c>
      <c r="E690" s="218" t="s">
        <v>19</v>
      </c>
      <c r="F690" s="219" t="s">
        <v>1578</v>
      </c>
      <c r="G690" s="216"/>
      <c r="H690" s="220">
        <v>7.46</v>
      </c>
      <c r="I690" s="221"/>
      <c r="J690" s="216"/>
      <c r="K690" s="216"/>
      <c r="L690" s="222"/>
      <c r="M690" s="223"/>
      <c r="N690" s="224"/>
      <c r="O690" s="224"/>
      <c r="P690" s="224"/>
      <c r="Q690" s="224"/>
      <c r="R690" s="224"/>
      <c r="S690" s="224"/>
      <c r="T690" s="225"/>
      <c r="AT690" s="226" t="s">
        <v>167</v>
      </c>
      <c r="AU690" s="226" t="s">
        <v>80</v>
      </c>
      <c r="AV690" s="11" t="s">
        <v>80</v>
      </c>
      <c r="AW690" s="11" t="s">
        <v>31</v>
      </c>
      <c r="AX690" s="11" t="s">
        <v>78</v>
      </c>
      <c r="AY690" s="226" t="s">
        <v>158</v>
      </c>
    </row>
    <row r="691" s="1" customFormat="1" ht="16.5" customHeight="1">
      <c r="B691" s="36"/>
      <c r="C691" s="203" t="s">
        <v>1579</v>
      </c>
      <c r="D691" s="203" t="s">
        <v>160</v>
      </c>
      <c r="E691" s="204" t="s">
        <v>1580</v>
      </c>
      <c r="F691" s="205" t="s">
        <v>1581</v>
      </c>
      <c r="G691" s="206" t="s">
        <v>302</v>
      </c>
      <c r="H691" s="207">
        <v>2</v>
      </c>
      <c r="I691" s="208"/>
      <c r="J691" s="209">
        <f>ROUND(I691*H691,2)</f>
        <v>0</v>
      </c>
      <c r="K691" s="205" t="s">
        <v>19</v>
      </c>
      <c r="L691" s="41"/>
      <c r="M691" s="210" t="s">
        <v>19</v>
      </c>
      <c r="N691" s="211" t="s">
        <v>41</v>
      </c>
      <c r="O691" s="77"/>
      <c r="P691" s="212">
        <f>O691*H691</f>
        <v>0</v>
      </c>
      <c r="Q691" s="212">
        <v>0</v>
      </c>
      <c r="R691" s="212">
        <f>Q691*H691</f>
        <v>0</v>
      </c>
      <c r="S691" s="212">
        <v>0</v>
      </c>
      <c r="T691" s="213">
        <f>S691*H691</f>
        <v>0</v>
      </c>
      <c r="AR691" s="15" t="s">
        <v>228</v>
      </c>
      <c r="AT691" s="15" t="s">
        <v>160</v>
      </c>
      <c r="AU691" s="15" t="s">
        <v>80</v>
      </c>
      <c r="AY691" s="15" t="s">
        <v>158</v>
      </c>
      <c r="BE691" s="214">
        <f>IF(N691="základní",J691,0)</f>
        <v>0</v>
      </c>
      <c r="BF691" s="214">
        <f>IF(N691="snížená",J691,0)</f>
        <v>0</v>
      </c>
      <c r="BG691" s="214">
        <f>IF(N691="zákl. přenesená",J691,0)</f>
        <v>0</v>
      </c>
      <c r="BH691" s="214">
        <f>IF(N691="sníž. přenesená",J691,0)</f>
        <v>0</v>
      </c>
      <c r="BI691" s="214">
        <f>IF(N691="nulová",J691,0)</f>
        <v>0</v>
      </c>
      <c r="BJ691" s="15" t="s">
        <v>78</v>
      </c>
      <c r="BK691" s="214">
        <f>ROUND(I691*H691,2)</f>
        <v>0</v>
      </c>
      <c r="BL691" s="15" t="s">
        <v>228</v>
      </c>
      <c r="BM691" s="15" t="s">
        <v>1582</v>
      </c>
    </row>
    <row r="692" s="1" customFormat="1" ht="22.5" customHeight="1">
      <c r="B692" s="36"/>
      <c r="C692" s="203" t="s">
        <v>1583</v>
      </c>
      <c r="D692" s="203" t="s">
        <v>160</v>
      </c>
      <c r="E692" s="204" t="s">
        <v>1584</v>
      </c>
      <c r="F692" s="205" t="s">
        <v>1585</v>
      </c>
      <c r="G692" s="206" t="s">
        <v>1327</v>
      </c>
      <c r="H692" s="250"/>
      <c r="I692" s="208"/>
      <c r="J692" s="209">
        <f>ROUND(I692*H692,2)</f>
        <v>0</v>
      </c>
      <c r="K692" s="205" t="s">
        <v>164</v>
      </c>
      <c r="L692" s="41"/>
      <c r="M692" s="210" t="s">
        <v>19</v>
      </c>
      <c r="N692" s="211" t="s">
        <v>41</v>
      </c>
      <c r="O692" s="77"/>
      <c r="P692" s="212">
        <f>O692*H692</f>
        <v>0</v>
      </c>
      <c r="Q692" s="212">
        <v>0</v>
      </c>
      <c r="R692" s="212">
        <f>Q692*H692</f>
        <v>0</v>
      </c>
      <c r="S692" s="212">
        <v>0</v>
      </c>
      <c r="T692" s="213">
        <f>S692*H692</f>
        <v>0</v>
      </c>
      <c r="AR692" s="15" t="s">
        <v>228</v>
      </c>
      <c r="AT692" s="15" t="s">
        <v>160</v>
      </c>
      <c r="AU692" s="15" t="s">
        <v>80</v>
      </c>
      <c r="AY692" s="15" t="s">
        <v>158</v>
      </c>
      <c r="BE692" s="214">
        <f>IF(N692="základní",J692,0)</f>
        <v>0</v>
      </c>
      <c r="BF692" s="214">
        <f>IF(N692="snížená",J692,0)</f>
        <v>0</v>
      </c>
      <c r="BG692" s="214">
        <f>IF(N692="zákl. přenesená",J692,0)</f>
        <v>0</v>
      </c>
      <c r="BH692" s="214">
        <f>IF(N692="sníž. přenesená",J692,0)</f>
        <v>0</v>
      </c>
      <c r="BI692" s="214">
        <f>IF(N692="nulová",J692,0)</f>
        <v>0</v>
      </c>
      <c r="BJ692" s="15" t="s">
        <v>78</v>
      </c>
      <c r="BK692" s="214">
        <f>ROUND(I692*H692,2)</f>
        <v>0</v>
      </c>
      <c r="BL692" s="15" t="s">
        <v>228</v>
      </c>
      <c r="BM692" s="15" t="s">
        <v>1586</v>
      </c>
    </row>
    <row r="693" s="10" customFormat="1" ht="22.8" customHeight="1">
      <c r="B693" s="187"/>
      <c r="C693" s="188"/>
      <c r="D693" s="189" t="s">
        <v>69</v>
      </c>
      <c r="E693" s="201" t="s">
        <v>1587</v>
      </c>
      <c r="F693" s="201" t="s">
        <v>1588</v>
      </c>
      <c r="G693" s="188"/>
      <c r="H693" s="188"/>
      <c r="I693" s="191"/>
      <c r="J693" s="202">
        <f>BK693</f>
        <v>0</v>
      </c>
      <c r="K693" s="188"/>
      <c r="L693" s="193"/>
      <c r="M693" s="194"/>
      <c r="N693" s="195"/>
      <c r="O693" s="195"/>
      <c r="P693" s="196">
        <f>SUM(P694:P716)</f>
        <v>0</v>
      </c>
      <c r="Q693" s="195"/>
      <c r="R693" s="196">
        <f>SUM(R694:R716)</f>
        <v>0</v>
      </c>
      <c r="S693" s="195"/>
      <c r="T693" s="197">
        <f>SUM(T694:T716)</f>
        <v>0</v>
      </c>
      <c r="AR693" s="198" t="s">
        <v>80</v>
      </c>
      <c r="AT693" s="199" t="s">
        <v>69</v>
      </c>
      <c r="AU693" s="199" t="s">
        <v>78</v>
      </c>
      <c r="AY693" s="198" t="s">
        <v>158</v>
      </c>
      <c r="BK693" s="200">
        <f>SUM(BK694:BK716)</f>
        <v>0</v>
      </c>
    </row>
    <row r="694" s="1" customFormat="1" ht="16.5" customHeight="1">
      <c r="B694" s="36"/>
      <c r="C694" s="203" t="s">
        <v>1589</v>
      </c>
      <c r="D694" s="203" t="s">
        <v>160</v>
      </c>
      <c r="E694" s="204" t="s">
        <v>1590</v>
      </c>
      <c r="F694" s="205" t="s">
        <v>1591</v>
      </c>
      <c r="G694" s="206" t="s">
        <v>302</v>
      </c>
      <c r="H694" s="207">
        <v>6</v>
      </c>
      <c r="I694" s="208"/>
      <c r="J694" s="209">
        <f>ROUND(I694*H694,2)</f>
        <v>0</v>
      </c>
      <c r="K694" s="205" t="s">
        <v>19</v>
      </c>
      <c r="L694" s="41"/>
      <c r="M694" s="210" t="s">
        <v>19</v>
      </c>
      <c r="N694" s="211" t="s">
        <v>41</v>
      </c>
      <c r="O694" s="77"/>
      <c r="P694" s="212">
        <f>O694*H694</f>
        <v>0</v>
      </c>
      <c r="Q694" s="212">
        <v>0</v>
      </c>
      <c r="R694" s="212">
        <f>Q694*H694</f>
        <v>0</v>
      </c>
      <c r="S694" s="212">
        <v>0</v>
      </c>
      <c r="T694" s="213">
        <f>S694*H694</f>
        <v>0</v>
      </c>
      <c r="AR694" s="15" t="s">
        <v>228</v>
      </c>
      <c r="AT694" s="15" t="s">
        <v>160</v>
      </c>
      <c r="AU694" s="15" t="s">
        <v>80</v>
      </c>
      <c r="AY694" s="15" t="s">
        <v>158</v>
      </c>
      <c r="BE694" s="214">
        <f>IF(N694="základní",J694,0)</f>
        <v>0</v>
      </c>
      <c r="BF694" s="214">
        <f>IF(N694="snížená",J694,0)</f>
        <v>0</v>
      </c>
      <c r="BG694" s="214">
        <f>IF(N694="zákl. přenesená",J694,0)</f>
        <v>0</v>
      </c>
      <c r="BH694" s="214">
        <f>IF(N694="sníž. přenesená",J694,0)</f>
        <v>0</v>
      </c>
      <c r="BI694" s="214">
        <f>IF(N694="nulová",J694,0)</f>
        <v>0</v>
      </c>
      <c r="BJ694" s="15" t="s">
        <v>78</v>
      </c>
      <c r="BK694" s="214">
        <f>ROUND(I694*H694,2)</f>
        <v>0</v>
      </c>
      <c r="BL694" s="15" t="s">
        <v>228</v>
      </c>
      <c r="BM694" s="15" t="s">
        <v>1592</v>
      </c>
    </row>
    <row r="695" s="1" customFormat="1" ht="16.5" customHeight="1">
      <c r="B695" s="36"/>
      <c r="C695" s="203" t="s">
        <v>1593</v>
      </c>
      <c r="D695" s="203" t="s">
        <v>160</v>
      </c>
      <c r="E695" s="204" t="s">
        <v>1594</v>
      </c>
      <c r="F695" s="205" t="s">
        <v>1595</v>
      </c>
      <c r="G695" s="206" t="s">
        <v>302</v>
      </c>
      <c r="H695" s="207">
        <v>6</v>
      </c>
      <c r="I695" s="208"/>
      <c r="J695" s="209">
        <f>ROUND(I695*H695,2)</f>
        <v>0</v>
      </c>
      <c r="K695" s="205" t="s">
        <v>19</v>
      </c>
      <c r="L695" s="41"/>
      <c r="M695" s="210" t="s">
        <v>19</v>
      </c>
      <c r="N695" s="211" t="s">
        <v>41</v>
      </c>
      <c r="O695" s="77"/>
      <c r="P695" s="212">
        <f>O695*H695</f>
        <v>0</v>
      </c>
      <c r="Q695" s="212">
        <v>0</v>
      </c>
      <c r="R695" s="212">
        <f>Q695*H695</f>
        <v>0</v>
      </c>
      <c r="S695" s="212">
        <v>0</v>
      </c>
      <c r="T695" s="213">
        <f>S695*H695</f>
        <v>0</v>
      </c>
      <c r="AR695" s="15" t="s">
        <v>228</v>
      </c>
      <c r="AT695" s="15" t="s">
        <v>160</v>
      </c>
      <c r="AU695" s="15" t="s">
        <v>80</v>
      </c>
      <c r="AY695" s="15" t="s">
        <v>158</v>
      </c>
      <c r="BE695" s="214">
        <f>IF(N695="základní",J695,0)</f>
        <v>0</v>
      </c>
      <c r="BF695" s="214">
        <f>IF(N695="snížená",J695,0)</f>
        <v>0</v>
      </c>
      <c r="BG695" s="214">
        <f>IF(N695="zákl. přenesená",J695,0)</f>
        <v>0</v>
      </c>
      <c r="BH695" s="214">
        <f>IF(N695="sníž. přenesená",J695,0)</f>
        <v>0</v>
      </c>
      <c r="BI695" s="214">
        <f>IF(N695="nulová",J695,0)</f>
        <v>0</v>
      </c>
      <c r="BJ695" s="15" t="s">
        <v>78</v>
      </c>
      <c r="BK695" s="214">
        <f>ROUND(I695*H695,2)</f>
        <v>0</v>
      </c>
      <c r="BL695" s="15" t="s">
        <v>228</v>
      </c>
      <c r="BM695" s="15" t="s">
        <v>1596</v>
      </c>
    </row>
    <row r="696" s="1" customFormat="1">
      <c r="B696" s="36"/>
      <c r="C696" s="37"/>
      <c r="D696" s="217" t="s">
        <v>386</v>
      </c>
      <c r="E696" s="37"/>
      <c r="F696" s="237" t="s">
        <v>1597</v>
      </c>
      <c r="G696" s="37"/>
      <c r="H696" s="37"/>
      <c r="I696" s="128"/>
      <c r="J696" s="37"/>
      <c r="K696" s="37"/>
      <c r="L696" s="41"/>
      <c r="M696" s="238"/>
      <c r="N696" s="77"/>
      <c r="O696" s="77"/>
      <c r="P696" s="77"/>
      <c r="Q696" s="77"/>
      <c r="R696" s="77"/>
      <c r="S696" s="77"/>
      <c r="T696" s="78"/>
      <c r="AT696" s="15" t="s">
        <v>386</v>
      </c>
      <c r="AU696" s="15" t="s">
        <v>80</v>
      </c>
    </row>
    <row r="697" s="1" customFormat="1" ht="16.5" customHeight="1">
      <c r="B697" s="36"/>
      <c r="C697" s="203" t="s">
        <v>1598</v>
      </c>
      <c r="D697" s="203" t="s">
        <v>160</v>
      </c>
      <c r="E697" s="204" t="s">
        <v>1599</v>
      </c>
      <c r="F697" s="205" t="s">
        <v>1600</v>
      </c>
      <c r="G697" s="206" t="s">
        <v>240</v>
      </c>
      <c r="H697" s="207">
        <v>59.5</v>
      </c>
      <c r="I697" s="208"/>
      <c r="J697" s="209">
        <f>ROUND(I697*H697,2)</f>
        <v>0</v>
      </c>
      <c r="K697" s="205" t="s">
        <v>19</v>
      </c>
      <c r="L697" s="41"/>
      <c r="M697" s="210" t="s">
        <v>19</v>
      </c>
      <c r="N697" s="211" t="s">
        <v>41</v>
      </c>
      <c r="O697" s="77"/>
      <c r="P697" s="212">
        <f>O697*H697</f>
        <v>0</v>
      </c>
      <c r="Q697" s="212">
        <v>0</v>
      </c>
      <c r="R697" s="212">
        <f>Q697*H697</f>
        <v>0</v>
      </c>
      <c r="S697" s="212">
        <v>0</v>
      </c>
      <c r="T697" s="213">
        <f>S697*H697</f>
        <v>0</v>
      </c>
      <c r="AR697" s="15" t="s">
        <v>228</v>
      </c>
      <c r="AT697" s="15" t="s">
        <v>160</v>
      </c>
      <c r="AU697" s="15" t="s">
        <v>80</v>
      </c>
      <c r="AY697" s="15" t="s">
        <v>158</v>
      </c>
      <c r="BE697" s="214">
        <f>IF(N697="základní",J697,0)</f>
        <v>0</v>
      </c>
      <c r="BF697" s="214">
        <f>IF(N697="snížená",J697,0)</f>
        <v>0</v>
      </c>
      <c r="BG697" s="214">
        <f>IF(N697="zákl. přenesená",J697,0)</f>
        <v>0</v>
      </c>
      <c r="BH697" s="214">
        <f>IF(N697="sníž. přenesená",J697,0)</f>
        <v>0</v>
      </c>
      <c r="BI697" s="214">
        <f>IF(N697="nulová",J697,0)</f>
        <v>0</v>
      </c>
      <c r="BJ697" s="15" t="s">
        <v>78</v>
      </c>
      <c r="BK697" s="214">
        <f>ROUND(I697*H697,2)</f>
        <v>0</v>
      </c>
      <c r="BL697" s="15" t="s">
        <v>228</v>
      </c>
      <c r="BM697" s="15" t="s">
        <v>1601</v>
      </c>
    </row>
    <row r="698" s="11" customFormat="1">
      <c r="B698" s="215"/>
      <c r="C698" s="216"/>
      <c r="D698" s="217" t="s">
        <v>167</v>
      </c>
      <c r="E698" s="218" t="s">
        <v>19</v>
      </c>
      <c r="F698" s="219" t="s">
        <v>1602</v>
      </c>
      <c r="G698" s="216"/>
      <c r="H698" s="220">
        <v>59.5</v>
      </c>
      <c r="I698" s="221"/>
      <c r="J698" s="216"/>
      <c r="K698" s="216"/>
      <c r="L698" s="222"/>
      <c r="M698" s="223"/>
      <c r="N698" s="224"/>
      <c r="O698" s="224"/>
      <c r="P698" s="224"/>
      <c r="Q698" s="224"/>
      <c r="R698" s="224"/>
      <c r="S698" s="224"/>
      <c r="T698" s="225"/>
      <c r="AT698" s="226" t="s">
        <v>167</v>
      </c>
      <c r="AU698" s="226" t="s">
        <v>80</v>
      </c>
      <c r="AV698" s="11" t="s">
        <v>80</v>
      </c>
      <c r="AW698" s="11" t="s">
        <v>31</v>
      </c>
      <c r="AX698" s="11" t="s">
        <v>78</v>
      </c>
      <c r="AY698" s="226" t="s">
        <v>158</v>
      </c>
    </row>
    <row r="699" s="1" customFormat="1" ht="16.5" customHeight="1">
      <c r="B699" s="36"/>
      <c r="C699" s="203" t="s">
        <v>1603</v>
      </c>
      <c r="D699" s="203" t="s">
        <v>160</v>
      </c>
      <c r="E699" s="204" t="s">
        <v>1604</v>
      </c>
      <c r="F699" s="205" t="s">
        <v>1605</v>
      </c>
      <c r="G699" s="206" t="s">
        <v>302</v>
      </c>
      <c r="H699" s="207">
        <v>10</v>
      </c>
      <c r="I699" s="208"/>
      <c r="J699" s="209">
        <f>ROUND(I699*H699,2)</f>
        <v>0</v>
      </c>
      <c r="K699" s="205" t="s">
        <v>19</v>
      </c>
      <c r="L699" s="41"/>
      <c r="M699" s="210" t="s">
        <v>19</v>
      </c>
      <c r="N699" s="211" t="s">
        <v>41</v>
      </c>
      <c r="O699" s="77"/>
      <c r="P699" s="212">
        <f>O699*H699</f>
        <v>0</v>
      </c>
      <c r="Q699" s="212">
        <v>0</v>
      </c>
      <c r="R699" s="212">
        <f>Q699*H699</f>
        <v>0</v>
      </c>
      <c r="S699" s="212">
        <v>0</v>
      </c>
      <c r="T699" s="213">
        <f>S699*H699</f>
        <v>0</v>
      </c>
      <c r="AR699" s="15" t="s">
        <v>228</v>
      </c>
      <c r="AT699" s="15" t="s">
        <v>160</v>
      </c>
      <c r="AU699" s="15" t="s">
        <v>80</v>
      </c>
      <c r="AY699" s="15" t="s">
        <v>158</v>
      </c>
      <c r="BE699" s="214">
        <f>IF(N699="základní",J699,0)</f>
        <v>0</v>
      </c>
      <c r="BF699" s="214">
        <f>IF(N699="snížená",J699,0)</f>
        <v>0</v>
      </c>
      <c r="BG699" s="214">
        <f>IF(N699="zákl. přenesená",J699,0)</f>
        <v>0</v>
      </c>
      <c r="BH699" s="214">
        <f>IF(N699="sníž. přenesená",J699,0)</f>
        <v>0</v>
      </c>
      <c r="BI699" s="214">
        <f>IF(N699="nulová",J699,0)</f>
        <v>0</v>
      </c>
      <c r="BJ699" s="15" t="s">
        <v>78</v>
      </c>
      <c r="BK699" s="214">
        <f>ROUND(I699*H699,2)</f>
        <v>0</v>
      </c>
      <c r="BL699" s="15" t="s">
        <v>228</v>
      </c>
      <c r="BM699" s="15" t="s">
        <v>1606</v>
      </c>
    </row>
    <row r="700" s="1" customFormat="1" ht="16.5" customHeight="1">
      <c r="B700" s="36"/>
      <c r="C700" s="203" t="s">
        <v>1607</v>
      </c>
      <c r="D700" s="203" t="s">
        <v>160</v>
      </c>
      <c r="E700" s="204" t="s">
        <v>1608</v>
      </c>
      <c r="F700" s="205" t="s">
        <v>1609</v>
      </c>
      <c r="G700" s="206" t="s">
        <v>302</v>
      </c>
      <c r="H700" s="207">
        <v>10</v>
      </c>
      <c r="I700" s="208"/>
      <c r="J700" s="209">
        <f>ROUND(I700*H700,2)</f>
        <v>0</v>
      </c>
      <c r="K700" s="205" t="s">
        <v>19</v>
      </c>
      <c r="L700" s="41"/>
      <c r="M700" s="210" t="s">
        <v>19</v>
      </c>
      <c r="N700" s="211" t="s">
        <v>41</v>
      </c>
      <c r="O700" s="77"/>
      <c r="P700" s="212">
        <f>O700*H700</f>
        <v>0</v>
      </c>
      <c r="Q700" s="212">
        <v>0</v>
      </c>
      <c r="R700" s="212">
        <f>Q700*H700</f>
        <v>0</v>
      </c>
      <c r="S700" s="212">
        <v>0</v>
      </c>
      <c r="T700" s="213">
        <f>S700*H700</f>
        <v>0</v>
      </c>
      <c r="AR700" s="15" t="s">
        <v>228</v>
      </c>
      <c r="AT700" s="15" t="s">
        <v>160</v>
      </c>
      <c r="AU700" s="15" t="s">
        <v>80</v>
      </c>
      <c r="AY700" s="15" t="s">
        <v>158</v>
      </c>
      <c r="BE700" s="214">
        <f>IF(N700="základní",J700,0)</f>
        <v>0</v>
      </c>
      <c r="BF700" s="214">
        <f>IF(N700="snížená",J700,0)</f>
        <v>0</v>
      </c>
      <c r="BG700" s="214">
        <f>IF(N700="zákl. přenesená",J700,0)</f>
        <v>0</v>
      </c>
      <c r="BH700" s="214">
        <f>IF(N700="sníž. přenesená",J700,0)</f>
        <v>0</v>
      </c>
      <c r="BI700" s="214">
        <f>IF(N700="nulová",J700,0)</f>
        <v>0</v>
      </c>
      <c r="BJ700" s="15" t="s">
        <v>78</v>
      </c>
      <c r="BK700" s="214">
        <f>ROUND(I700*H700,2)</f>
        <v>0</v>
      </c>
      <c r="BL700" s="15" t="s">
        <v>228</v>
      </c>
      <c r="BM700" s="15" t="s">
        <v>1610</v>
      </c>
    </row>
    <row r="701" s="1" customFormat="1" ht="16.5" customHeight="1">
      <c r="B701" s="36"/>
      <c r="C701" s="203" t="s">
        <v>1611</v>
      </c>
      <c r="D701" s="203" t="s">
        <v>160</v>
      </c>
      <c r="E701" s="204" t="s">
        <v>1612</v>
      </c>
      <c r="F701" s="205" t="s">
        <v>1613</v>
      </c>
      <c r="G701" s="206" t="s">
        <v>302</v>
      </c>
      <c r="H701" s="207">
        <v>84</v>
      </c>
      <c r="I701" s="208"/>
      <c r="J701" s="209">
        <f>ROUND(I701*H701,2)</f>
        <v>0</v>
      </c>
      <c r="K701" s="205" t="s">
        <v>19</v>
      </c>
      <c r="L701" s="41"/>
      <c r="M701" s="210" t="s">
        <v>19</v>
      </c>
      <c r="N701" s="211" t="s">
        <v>41</v>
      </c>
      <c r="O701" s="77"/>
      <c r="P701" s="212">
        <f>O701*H701</f>
        <v>0</v>
      </c>
      <c r="Q701" s="212">
        <v>0</v>
      </c>
      <c r="R701" s="212">
        <f>Q701*H701</f>
        <v>0</v>
      </c>
      <c r="S701" s="212">
        <v>0</v>
      </c>
      <c r="T701" s="213">
        <f>S701*H701</f>
        <v>0</v>
      </c>
      <c r="AR701" s="15" t="s">
        <v>228</v>
      </c>
      <c r="AT701" s="15" t="s">
        <v>160</v>
      </c>
      <c r="AU701" s="15" t="s">
        <v>80</v>
      </c>
      <c r="AY701" s="15" t="s">
        <v>158</v>
      </c>
      <c r="BE701" s="214">
        <f>IF(N701="základní",J701,0)</f>
        <v>0</v>
      </c>
      <c r="BF701" s="214">
        <f>IF(N701="snížená",J701,0)</f>
        <v>0</v>
      </c>
      <c r="BG701" s="214">
        <f>IF(N701="zákl. přenesená",J701,0)</f>
        <v>0</v>
      </c>
      <c r="BH701" s="214">
        <f>IF(N701="sníž. přenesená",J701,0)</f>
        <v>0</v>
      </c>
      <c r="BI701" s="214">
        <f>IF(N701="nulová",J701,0)</f>
        <v>0</v>
      </c>
      <c r="BJ701" s="15" t="s">
        <v>78</v>
      </c>
      <c r="BK701" s="214">
        <f>ROUND(I701*H701,2)</f>
        <v>0</v>
      </c>
      <c r="BL701" s="15" t="s">
        <v>228</v>
      </c>
      <c r="BM701" s="15" t="s">
        <v>1614</v>
      </c>
    </row>
    <row r="702" s="11" customFormat="1">
      <c r="B702" s="215"/>
      <c r="C702" s="216"/>
      <c r="D702" s="217" t="s">
        <v>167</v>
      </c>
      <c r="E702" s="218" t="s">
        <v>19</v>
      </c>
      <c r="F702" s="219" t="s">
        <v>1615</v>
      </c>
      <c r="G702" s="216"/>
      <c r="H702" s="220">
        <v>84</v>
      </c>
      <c r="I702" s="221"/>
      <c r="J702" s="216"/>
      <c r="K702" s="216"/>
      <c r="L702" s="222"/>
      <c r="M702" s="223"/>
      <c r="N702" s="224"/>
      <c r="O702" s="224"/>
      <c r="P702" s="224"/>
      <c r="Q702" s="224"/>
      <c r="R702" s="224"/>
      <c r="S702" s="224"/>
      <c r="T702" s="225"/>
      <c r="AT702" s="226" t="s">
        <v>167</v>
      </c>
      <c r="AU702" s="226" t="s">
        <v>80</v>
      </c>
      <c r="AV702" s="11" t="s">
        <v>80</v>
      </c>
      <c r="AW702" s="11" t="s">
        <v>31</v>
      </c>
      <c r="AX702" s="11" t="s">
        <v>78</v>
      </c>
      <c r="AY702" s="226" t="s">
        <v>158</v>
      </c>
    </row>
    <row r="703" s="1" customFormat="1" ht="16.5" customHeight="1">
      <c r="B703" s="36"/>
      <c r="C703" s="203" t="s">
        <v>1616</v>
      </c>
      <c r="D703" s="203" t="s">
        <v>160</v>
      </c>
      <c r="E703" s="204" t="s">
        <v>1617</v>
      </c>
      <c r="F703" s="205" t="s">
        <v>1618</v>
      </c>
      <c r="G703" s="206" t="s">
        <v>302</v>
      </c>
      <c r="H703" s="207">
        <v>42</v>
      </c>
      <c r="I703" s="208"/>
      <c r="J703" s="209">
        <f>ROUND(I703*H703,2)</f>
        <v>0</v>
      </c>
      <c r="K703" s="205" t="s">
        <v>19</v>
      </c>
      <c r="L703" s="41"/>
      <c r="M703" s="210" t="s">
        <v>19</v>
      </c>
      <c r="N703" s="211" t="s">
        <v>41</v>
      </c>
      <c r="O703" s="77"/>
      <c r="P703" s="212">
        <f>O703*H703</f>
        <v>0</v>
      </c>
      <c r="Q703" s="212">
        <v>0</v>
      </c>
      <c r="R703" s="212">
        <f>Q703*H703</f>
        <v>0</v>
      </c>
      <c r="S703" s="212">
        <v>0</v>
      </c>
      <c r="T703" s="213">
        <f>S703*H703</f>
        <v>0</v>
      </c>
      <c r="AR703" s="15" t="s">
        <v>228</v>
      </c>
      <c r="AT703" s="15" t="s">
        <v>160</v>
      </c>
      <c r="AU703" s="15" t="s">
        <v>80</v>
      </c>
      <c r="AY703" s="15" t="s">
        <v>158</v>
      </c>
      <c r="BE703" s="214">
        <f>IF(N703="základní",J703,0)</f>
        <v>0</v>
      </c>
      <c r="BF703" s="214">
        <f>IF(N703="snížená",J703,0)</f>
        <v>0</v>
      </c>
      <c r="BG703" s="214">
        <f>IF(N703="zákl. přenesená",J703,0)</f>
        <v>0</v>
      </c>
      <c r="BH703" s="214">
        <f>IF(N703="sníž. přenesená",J703,0)</f>
        <v>0</v>
      </c>
      <c r="BI703" s="214">
        <f>IF(N703="nulová",J703,0)</f>
        <v>0</v>
      </c>
      <c r="BJ703" s="15" t="s">
        <v>78</v>
      </c>
      <c r="BK703" s="214">
        <f>ROUND(I703*H703,2)</f>
        <v>0</v>
      </c>
      <c r="BL703" s="15" t="s">
        <v>228</v>
      </c>
      <c r="BM703" s="15" t="s">
        <v>1619</v>
      </c>
    </row>
    <row r="704" s="11" customFormat="1">
      <c r="B704" s="215"/>
      <c r="C704" s="216"/>
      <c r="D704" s="217" t="s">
        <v>167</v>
      </c>
      <c r="E704" s="218" t="s">
        <v>19</v>
      </c>
      <c r="F704" s="219" t="s">
        <v>1620</v>
      </c>
      <c r="G704" s="216"/>
      <c r="H704" s="220">
        <v>42</v>
      </c>
      <c r="I704" s="221"/>
      <c r="J704" s="216"/>
      <c r="K704" s="216"/>
      <c r="L704" s="222"/>
      <c r="M704" s="223"/>
      <c r="N704" s="224"/>
      <c r="O704" s="224"/>
      <c r="P704" s="224"/>
      <c r="Q704" s="224"/>
      <c r="R704" s="224"/>
      <c r="S704" s="224"/>
      <c r="T704" s="225"/>
      <c r="AT704" s="226" t="s">
        <v>167</v>
      </c>
      <c r="AU704" s="226" t="s">
        <v>80</v>
      </c>
      <c r="AV704" s="11" t="s">
        <v>80</v>
      </c>
      <c r="AW704" s="11" t="s">
        <v>31</v>
      </c>
      <c r="AX704" s="11" t="s">
        <v>78</v>
      </c>
      <c r="AY704" s="226" t="s">
        <v>158</v>
      </c>
    </row>
    <row r="705" s="1" customFormat="1" ht="16.5" customHeight="1">
      <c r="B705" s="36"/>
      <c r="C705" s="203" t="s">
        <v>1621</v>
      </c>
      <c r="D705" s="203" t="s">
        <v>160</v>
      </c>
      <c r="E705" s="204" t="s">
        <v>1622</v>
      </c>
      <c r="F705" s="205" t="s">
        <v>1623</v>
      </c>
      <c r="G705" s="206" t="s">
        <v>302</v>
      </c>
      <c r="H705" s="207">
        <v>42</v>
      </c>
      <c r="I705" s="208"/>
      <c r="J705" s="209">
        <f>ROUND(I705*H705,2)</f>
        <v>0</v>
      </c>
      <c r="K705" s="205" t="s">
        <v>19</v>
      </c>
      <c r="L705" s="41"/>
      <c r="M705" s="210" t="s">
        <v>19</v>
      </c>
      <c r="N705" s="211" t="s">
        <v>41</v>
      </c>
      <c r="O705" s="77"/>
      <c r="P705" s="212">
        <f>O705*H705</f>
        <v>0</v>
      </c>
      <c r="Q705" s="212">
        <v>0</v>
      </c>
      <c r="R705" s="212">
        <f>Q705*H705</f>
        <v>0</v>
      </c>
      <c r="S705" s="212">
        <v>0</v>
      </c>
      <c r="T705" s="213">
        <f>S705*H705</f>
        <v>0</v>
      </c>
      <c r="AR705" s="15" t="s">
        <v>228</v>
      </c>
      <c r="AT705" s="15" t="s">
        <v>160</v>
      </c>
      <c r="AU705" s="15" t="s">
        <v>80</v>
      </c>
      <c r="AY705" s="15" t="s">
        <v>158</v>
      </c>
      <c r="BE705" s="214">
        <f>IF(N705="základní",J705,0)</f>
        <v>0</v>
      </c>
      <c r="BF705" s="214">
        <f>IF(N705="snížená",J705,0)</f>
        <v>0</v>
      </c>
      <c r="BG705" s="214">
        <f>IF(N705="zákl. přenesená",J705,0)</f>
        <v>0</v>
      </c>
      <c r="BH705" s="214">
        <f>IF(N705="sníž. přenesená",J705,0)</f>
        <v>0</v>
      </c>
      <c r="BI705" s="214">
        <f>IF(N705="nulová",J705,0)</f>
        <v>0</v>
      </c>
      <c r="BJ705" s="15" t="s">
        <v>78</v>
      </c>
      <c r="BK705" s="214">
        <f>ROUND(I705*H705,2)</f>
        <v>0</v>
      </c>
      <c r="BL705" s="15" t="s">
        <v>228</v>
      </c>
      <c r="BM705" s="15" t="s">
        <v>1624</v>
      </c>
    </row>
    <row r="706" s="1" customFormat="1" ht="16.5" customHeight="1">
      <c r="B706" s="36"/>
      <c r="C706" s="203" t="s">
        <v>1625</v>
      </c>
      <c r="D706" s="203" t="s">
        <v>160</v>
      </c>
      <c r="E706" s="204" t="s">
        <v>1626</v>
      </c>
      <c r="F706" s="205" t="s">
        <v>1627</v>
      </c>
      <c r="G706" s="206" t="s">
        <v>240</v>
      </c>
      <c r="H706" s="207">
        <v>42</v>
      </c>
      <c r="I706" s="208"/>
      <c r="J706" s="209">
        <f>ROUND(I706*H706,2)</f>
        <v>0</v>
      </c>
      <c r="K706" s="205" t="s">
        <v>19</v>
      </c>
      <c r="L706" s="41"/>
      <c r="M706" s="210" t="s">
        <v>19</v>
      </c>
      <c r="N706" s="211" t="s">
        <v>41</v>
      </c>
      <c r="O706" s="77"/>
      <c r="P706" s="212">
        <f>O706*H706</f>
        <v>0</v>
      </c>
      <c r="Q706" s="212">
        <v>0</v>
      </c>
      <c r="R706" s="212">
        <f>Q706*H706</f>
        <v>0</v>
      </c>
      <c r="S706" s="212">
        <v>0</v>
      </c>
      <c r="T706" s="213">
        <f>S706*H706</f>
        <v>0</v>
      </c>
      <c r="AR706" s="15" t="s">
        <v>228</v>
      </c>
      <c r="AT706" s="15" t="s">
        <v>160</v>
      </c>
      <c r="AU706" s="15" t="s">
        <v>80</v>
      </c>
      <c r="AY706" s="15" t="s">
        <v>158</v>
      </c>
      <c r="BE706" s="214">
        <f>IF(N706="základní",J706,0)</f>
        <v>0</v>
      </c>
      <c r="BF706" s="214">
        <f>IF(N706="snížená",J706,0)</f>
        <v>0</v>
      </c>
      <c r="BG706" s="214">
        <f>IF(N706="zákl. přenesená",J706,0)</f>
        <v>0</v>
      </c>
      <c r="BH706" s="214">
        <f>IF(N706="sníž. přenesená",J706,0)</f>
        <v>0</v>
      </c>
      <c r="BI706" s="214">
        <f>IF(N706="nulová",J706,0)</f>
        <v>0</v>
      </c>
      <c r="BJ706" s="15" t="s">
        <v>78</v>
      </c>
      <c r="BK706" s="214">
        <f>ROUND(I706*H706,2)</f>
        <v>0</v>
      </c>
      <c r="BL706" s="15" t="s">
        <v>228</v>
      </c>
      <c r="BM706" s="15" t="s">
        <v>1628</v>
      </c>
    </row>
    <row r="707" s="1" customFormat="1">
      <c r="B707" s="36"/>
      <c r="C707" s="37"/>
      <c r="D707" s="217" t="s">
        <v>386</v>
      </c>
      <c r="E707" s="37"/>
      <c r="F707" s="237" t="s">
        <v>1629</v>
      </c>
      <c r="G707" s="37"/>
      <c r="H707" s="37"/>
      <c r="I707" s="128"/>
      <c r="J707" s="37"/>
      <c r="K707" s="37"/>
      <c r="L707" s="41"/>
      <c r="M707" s="238"/>
      <c r="N707" s="77"/>
      <c r="O707" s="77"/>
      <c r="P707" s="77"/>
      <c r="Q707" s="77"/>
      <c r="R707" s="77"/>
      <c r="S707" s="77"/>
      <c r="T707" s="78"/>
      <c r="AT707" s="15" t="s">
        <v>386</v>
      </c>
      <c r="AU707" s="15" t="s">
        <v>80</v>
      </c>
    </row>
    <row r="708" s="1" customFormat="1" ht="16.5" customHeight="1">
      <c r="B708" s="36"/>
      <c r="C708" s="203" t="s">
        <v>1630</v>
      </c>
      <c r="D708" s="203" t="s">
        <v>160</v>
      </c>
      <c r="E708" s="204" t="s">
        <v>1631</v>
      </c>
      <c r="F708" s="205" t="s">
        <v>1632</v>
      </c>
      <c r="G708" s="206" t="s">
        <v>302</v>
      </c>
      <c r="H708" s="207">
        <v>10</v>
      </c>
      <c r="I708" s="208"/>
      <c r="J708" s="209">
        <f>ROUND(I708*H708,2)</f>
        <v>0</v>
      </c>
      <c r="K708" s="205" t="s">
        <v>19</v>
      </c>
      <c r="L708" s="41"/>
      <c r="M708" s="210" t="s">
        <v>19</v>
      </c>
      <c r="N708" s="211" t="s">
        <v>41</v>
      </c>
      <c r="O708" s="77"/>
      <c r="P708" s="212">
        <f>O708*H708</f>
        <v>0</v>
      </c>
      <c r="Q708" s="212">
        <v>0</v>
      </c>
      <c r="R708" s="212">
        <f>Q708*H708</f>
        <v>0</v>
      </c>
      <c r="S708" s="212">
        <v>0</v>
      </c>
      <c r="T708" s="213">
        <f>S708*H708</f>
        <v>0</v>
      </c>
      <c r="AR708" s="15" t="s">
        <v>228</v>
      </c>
      <c r="AT708" s="15" t="s">
        <v>160</v>
      </c>
      <c r="AU708" s="15" t="s">
        <v>80</v>
      </c>
      <c r="AY708" s="15" t="s">
        <v>158</v>
      </c>
      <c r="BE708" s="214">
        <f>IF(N708="základní",J708,0)</f>
        <v>0</v>
      </c>
      <c r="BF708" s="214">
        <f>IF(N708="snížená",J708,0)</f>
        <v>0</v>
      </c>
      <c r="BG708" s="214">
        <f>IF(N708="zákl. přenesená",J708,0)</f>
        <v>0</v>
      </c>
      <c r="BH708" s="214">
        <f>IF(N708="sníž. přenesená",J708,0)</f>
        <v>0</v>
      </c>
      <c r="BI708" s="214">
        <f>IF(N708="nulová",J708,0)</f>
        <v>0</v>
      </c>
      <c r="BJ708" s="15" t="s">
        <v>78</v>
      </c>
      <c r="BK708" s="214">
        <f>ROUND(I708*H708,2)</f>
        <v>0</v>
      </c>
      <c r="BL708" s="15" t="s">
        <v>228</v>
      </c>
      <c r="BM708" s="15" t="s">
        <v>1633</v>
      </c>
    </row>
    <row r="709" s="1" customFormat="1" ht="16.5" customHeight="1">
      <c r="B709" s="36"/>
      <c r="C709" s="203" t="s">
        <v>1634</v>
      </c>
      <c r="D709" s="203" t="s">
        <v>160</v>
      </c>
      <c r="E709" s="204" t="s">
        <v>1635</v>
      </c>
      <c r="F709" s="205" t="s">
        <v>1636</v>
      </c>
      <c r="G709" s="206" t="s">
        <v>240</v>
      </c>
      <c r="H709" s="207">
        <v>30</v>
      </c>
      <c r="I709" s="208"/>
      <c r="J709" s="209">
        <f>ROUND(I709*H709,2)</f>
        <v>0</v>
      </c>
      <c r="K709" s="205" t="s">
        <v>19</v>
      </c>
      <c r="L709" s="41"/>
      <c r="M709" s="210" t="s">
        <v>19</v>
      </c>
      <c r="N709" s="211" t="s">
        <v>41</v>
      </c>
      <c r="O709" s="77"/>
      <c r="P709" s="212">
        <f>O709*H709</f>
        <v>0</v>
      </c>
      <c r="Q709" s="212">
        <v>0</v>
      </c>
      <c r="R709" s="212">
        <f>Q709*H709</f>
        <v>0</v>
      </c>
      <c r="S709" s="212">
        <v>0</v>
      </c>
      <c r="T709" s="213">
        <f>S709*H709</f>
        <v>0</v>
      </c>
      <c r="AR709" s="15" t="s">
        <v>228</v>
      </c>
      <c r="AT709" s="15" t="s">
        <v>160</v>
      </c>
      <c r="AU709" s="15" t="s">
        <v>80</v>
      </c>
      <c r="AY709" s="15" t="s">
        <v>158</v>
      </c>
      <c r="BE709" s="214">
        <f>IF(N709="základní",J709,0)</f>
        <v>0</v>
      </c>
      <c r="BF709" s="214">
        <f>IF(N709="snížená",J709,0)</f>
        <v>0</v>
      </c>
      <c r="BG709" s="214">
        <f>IF(N709="zákl. přenesená",J709,0)</f>
        <v>0</v>
      </c>
      <c r="BH709" s="214">
        <f>IF(N709="sníž. přenesená",J709,0)</f>
        <v>0</v>
      </c>
      <c r="BI709" s="214">
        <f>IF(N709="nulová",J709,0)</f>
        <v>0</v>
      </c>
      <c r="BJ709" s="15" t="s">
        <v>78</v>
      </c>
      <c r="BK709" s="214">
        <f>ROUND(I709*H709,2)</f>
        <v>0</v>
      </c>
      <c r="BL709" s="15" t="s">
        <v>228</v>
      </c>
      <c r="BM709" s="15" t="s">
        <v>1637</v>
      </c>
    </row>
    <row r="710" s="1" customFormat="1" ht="16.5" customHeight="1">
      <c r="B710" s="36"/>
      <c r="C710" s="203" t="s">
        <v>1638</v>
      </c>
      <c r="D710" s="203" t="s">
        <v>160</v>
      </c>
      <c r="E710" s="204" t="s">
        <v>1639</v>
      </c>
      <c r="F710" s="205" t="s">
        <v>1640</v>
      </c>
      <c r="G710" s="206" t="s">
        <v>240</v>
      </c>
      <c r="H710" s="207">
        <v>89.5</v>
      </c>
      <c r="I710" s="208"/>
      <c r="J710" s="209">
        <f>ROUND(I710*H710,2)</f>
        <v>0</v>
      </c>
      <c r="K710" s="205" t="s">
        <v>19</v>
      </c>
      <c r="L710" s="41"/>
      <c r="M710" s="210" t="s">
        <v>19</v>
      </c>
      <c r="N710" s="211" t="s">
        <v>41</v>
      </c>
      <c r="O710" s="77"/>
      <c r="P710" s="212">
        <f>O710*H710</f>
        <v>0</v>
      </c>
      <c r="Q710" s="212">
        <v>0</v>
      </c>
      <c r="R710" s="212">
        <f>Q710*H710</f>
        <v>0</v>
      </c>
      <c r="S710" s="212">
        <v>0</v>
      </c>
      <c r="T710" s="213">
        <f>S710*H710</f>
        <v>0</v>
      </c>
      <c r="AR710" s="15" t="s">
        <v>228</v>
      </c>
      <c r="AT710" s="15" t="s">
        <v>160</v>
      </c>
      <c r="AU710" s="15" t="s">
        <v>80</v>
      </c>
      <c r="AY710" s="15" t="s">
        <v>158</v>
      </c>
      <c r="BE710" s="214">
        <f>IF(N710="základní",J710,0)</f>
        <v>0</v>
      </c>
      <c r="BF710" s="214">
        <f>IF(N710="snížená",J710,0)</f>
        <v>0</v>
      </c>
      <c r="BG710" s="214">
        <f>IF(N710="zákl. přenesená",J710,0)</f>
        <v>0</v>
      </c>
      <c r="BH710" s="214">
        <f>IF(N710="sníž. přenesená",J710,0)</f>
        <v>0</v>
      </c>
      <c r="BI710" s="214">
        <f>IF(N710="nulová",J710,0)</f>
        <v>0</v>
      </c>
      <c r="BJ710" s="15" t="s">
        <v>78</v>
      </c>
      <c r="BK710" s="214">
        <f>ROUND(I710*H710,2)</f>
        <v>0</v>
      </c>
      <c r="BL710" s="15" t="s">
        <v>228</v>
      </c>
      <c r="BM710" s="15" t="s">
        <v>1641</v>
      </c>
    </row>
    <row r="711" s="11" customFormat="1">
      <c r="B711" s="215"/>
      <c r="C711" s="216"/>
      <c r="D711" s="217" t="s">
        <v>167</v>
      </c>
      <c r="E711" s="218" t="s">
        <v>19</v>
      </c>
      <c r="F711" s="219" t="s">
        <v>1642</v>
      </c>
      <c r="G711" s="216"/>
      <c r="H711" s="220">
        <v>89.5</v>
      </c>
      <c r="I711" s="221"/>
      <c r="J711" s="216"/>
      <c r="K711" s="216"/>
      <c r="L711" s="222"/>
      <c r="M711" s="223"/>
      <c r="N711" s="224"/>
      <c r="O711" s="224"/>
      <c r="P711" s="224"/>
      <c r="Q711" s="224"/>
      <c r="R711" s="224"/>
      <c r="S711" s="224"/>
      <c r="T711" s="225"/>
      <c r="AT711" s="226" t="s">
        <v>167</v>
      </c>
      <c r="AU711" s="226" t="s">
        <v>80</v>
      </c>
      <c r="AV711" s="11" t="s">
        <v>80</v>
      </c>
      <c r="AW711" s="11" t="s">
        <v>31</v>
      </c>
      <c r="AX711" s="11" t="s">
        <v>78</v>
      </c>
      <c r="AY711" s="226" t="s">
        <v>158</v>
      </c>
    </row>
    <row r="712" s="1" customFormat="1" ht="16.5" customHeight="1">
      <c r="B712" s="36"/>
      <c r="C712" s="203" t="s">
        <v>1643</v>
      </c>
      <c r="D712" s="203" t="s">
        <v>160</v>
      </c>
      <c r="E712" s="204" t="s">
        <v>1644</v>
      </c>
      <c r="F712" s="205" t="s">
        <v>1645</v>
      </c>
      <c r="G712" s="206" t="s">
        <v>302</v>
      </c>
      <c r="H712" s="207">
        <v>8</v>
      </c>
      <c r="I712" s="208"/>
      <c r="J712" s="209">
        <f>ROUND(I712*H712,2)</f>
        <v>0</v>
      </c>
      <c r="K712" s="205" t="s">
        <v>19</v>
      </c>
      <c r="L712" s="41"/>
      <c r="M712" s="210" t="s">
        <v>19</v>
      </c>
      <c r="N712" s="211" t="s">
        <v>41</v>
      </c>
      <c r="O712" s="77"/>
      <c r="P712" s="212">
        <f>O712*H712</f>
        <v>0</v>
      </c>
      <c r="Q712" s="212">
        <v>0</v>
      </c>
      <c r="R712" s="212">
        <f>Q712*H712</f>
        <v>0</v>
      </c>
      <c r="S712" s="212">
        <v>0</v>
      </c>
      <c r="T712" s="213">
        <f>S712*H712</f>
        <v>0</v>
      </c>
      <c r="AR712" s="15" t="s">
        <v>228</v>
      </c>
      <c r="AT712" s="15" t="s">
        <v>160</v>
      </c>
      <c r="AU712" s="15" t="s">
        <v>80</v>
      </c>
      <c r="AY712" s="15" t="s">
        <v>158</v>
      </c>
      <c r="BE712" s="214">
        <f>IF(N712="základní",J712,0)</f>
        <v>0</v>
      </c>
      <c r="BF712" s="214">
        <f>IF(N712="snížená",J712,0)</f>
        <v>0</v>
      </c>
      <c r="BG712" s="214">
        <f>IF(N712="zákl. přenesená",J712,0)</f>
        <v>0</v>
      </c>
      <c r="BH712" s="214">
        <f>IF(N712="sníž. přenesená",J712,0)</f>
        <v>0</v>
      </c>
      <c r="BI712" s="214">
        <f>IF(N712="nulová",J712,0)</f>
        <v>0</v>
      </c>
      <c r="BJ712" s="15" t="s">
        <v>78</v>
      </c>
      <c r="BK712" s="214">
        <f>ROUND(I712*H712,2)</f>
        <v>0</v>
      </c>
      <c r="BL712" s="15" t="s">
        <v>228</v>
      </c>
      <c r="BM712" s="15" t="s">
        <v>1646</v>
      </c>
    </row>
    <row r="713" s="1" customFormat="1" ht="16.5" customHeight="1">
      <c r="B713" s="36"/>
      <c r="C713" s="203" t="s">
        <v>1647</v>
      </c>
      <c r="D713" s="203" t="s">
        <v>160</v>
      </c>
      <c r="E713" s="204" t="s">
        <v>1648</v>
      </c>
      <c r="F713" s="205" t="s">
        <v>1649</v>
      </c>
      <c r="G713" s="206" t="s">
        <v>302</v>
      </c>
      <c r="H713" s="207">
        <v>1</v>
      </c>
      <c r="I713" s="208"/>
      <c r="J713" s="209">
        <f>ROUND(I713*H713,2)</f>
        <v>0</v>
      </c>
      <c r="K713" s="205" t="s">
        <v>19</v>
      </c>
      <c r="L713" s="41"/>
      <c r="M713" s="210" t="s">
        <v>19</v>
      </c>
      <c r="N713" s="211" t="s">
        <v>41</v>
      </c>
      <c r="O713" s="77"/>
      <c r="P713" s="212">
        <f>O713*H713</f>
        <v>0</v>
      </c>
      <c r="Q713" s="212">
        <v>0</v>
      </c>
      <c r="R713" s="212">
        <f>Q713*H713</f>
        <v>0</v>
      </c>
      <c r="S713" s="212">
        <v>0</v>
      </c>
      <c r="T713" s="213">
        <f>S713*H713</f>
        <v>0</v>
      </c>
      <c r="AR713" s="15" t="s">
        <v>228</v>
      </c>
      <c r="AT713" s="15" t="s">
        <v>160</v>
      </c>
      <c r="AU713" s="15" t="s">
        <v>80</v>
      </c>
      <c r="AY713" s="15" t="s">
        <v>158</v>
      </c>
      <c r="BE713" s="214">
        <f>IF(N713="základní",J713,0)</f>
        <v>0</v>
      </c>
      <c r="BF713" s="214">
        <f>IF(N713="snížená",J713,0)</f>
        <v>0</v>
      </c>
      <c r="BG713" s="214">
        <f>IF(N713="zákl. přenesená",J713,0)</f>
        <v>0</v>
      </c>
      <c r="BH713" s="214">
        <f>IF(N713="sníž. přenesená",J713,0)</f>
        <v>0</v>
      </c>
      <c r="BI713" s="214">
        <f>IF(N713="nulová",J713,0)</f>
        <v>0</v>
      </c>
      <c r="BJ713" s="15" t="s">
        <v>78</v>
      </c>
      <c r="BK713" s="214">
        <f>ROUND(I713*H713,2)</f>
        <v>0</v>
      </c>
      <c r="BL713" s="15" t="s">
        <v>228</v>
      </c>
      <c r="BM713" s="15" t="s">
        <v>1650</v>
      </c>
    </row>
    <row r="714" s="1" customFormat="1" ht="16.5" customHeight="1">
      <c r="B714" s="36"/>
      <c r="C714" s="203" t="s">
        <v>1651</v>
      </c>
      <c r="D714" s="203" t="s">
        <v>160</v>
      </c>
      <c r="E714" s="204" t="s">
        <v>1652</v>
      </c>
      <c r="F714" s="205" t="s">
        <v>1653</v>
      </c>
      <c r="G714" s="206" t="s">
        <v>302</v>
      </c>
      <c r="H714" s="207">
        <v>5</v>
      </c>
      <c r="I714" s="208"/>
      <c r="J714" s="209">
        <f>ROUND(I714*H714,2)</f>
        <v>0</v>
      </c>
      <c r="K714" s="205" t="s">
        <v>19</v>
      </c>
      <c r="L714" s="41"/>
      <c r="M714" s="210" t="s">
        <v>19</v>
      </c>
      <c r="N714" s="211" t="s">
        <v>41</v>
      </c>
      <c r="O714" s="77"/>
      <c r="P714" s="212">
        <f>O714*H714</f>
        <v>0</v>
      </c>
      <c r="Q714" s="212">
        <v>0</v>
      </c>
      <c r="R714" s="212">
        <f>Q714*H714</f>
        <v>0</v>
      </c>
      <c r="S714" s="212">
        <v>0</v>
      </c>
      <c r="T714" s="213">
        <f>S714*H714</f>
        <v>0</v>
      </c>
      <c r="AR714" s="15" t="s">
        <v>228</v>
      </c>
      <c r="AT714" s="15" t="s">
        <v>160</v>
      </c>
      <c r="AU714" s="15" t="s">
        <v>80</v>
      </c>
      <c r="AY714" s="15" t="s">
        <v>158</v>
      </c>
      <c r="BE714" s="214">
        <f>IF(N714="základní",J714,0)</f>
        <v>0</v>
      </c>
      <c r="BF714" s="214">
        <f>IF(N714="snížená",J714,0)</f>
        <v>0</v>
      </c>
      <c r="BG714" s="214">
        <f>IF(N714="zákl. přenesená",J714,0)</f>
        <v>0</v>
      </c>
      <c r="BH714" s="214">
        <f>IF(N714="sníž. přenesená",J714,0)</f>
        <v>0</v>
      </c>
      <c r="BI714" s="214">
        <f>IF(N714="nulová",J714,0)</f>
        <v>0</v>
      </c>
      <c r="BJ714" s="15" t="s">
        <v>78</v>
      </c>
      <c r="BK714" s="214">
        <f>ROUND(I714*H714,2)</f>
        <v>0</v>
      </c>
      <c r="BL714" s="15" t="s">
        <v>228</v>
      </c>
      <c r="BM714" s="15" t="s">
        <v>1654</v>
      </c>
    </row>
    <row r="715" s="1" customFormat="1" ht="16.5" customHeight="1">
      <c r="B715" s="36"/>
      <c r="C715" s="203" t="s">
        <v>1655</v>
      </c>
      <c r="D715" s="203" t="s">
        <v>160</v>
      </c>
      <c r="E715" s="204" t="s">
        <v>1656</v>
      </c>
      <c r="F715" s="205" t="s">
        <v>1657</v>
      </c>
      <c r="G715" s="206" t="s">
        <v>302</v>
      </c>
      <c r="H715" s="207">
        <v>12</v>
      </c>
      <c r="I715" s="208"/>
      <c r="J715" s="209">
        <f>ROUND(I715*H715,2)</f>
        <v>0</v>
      </c>
      <c r="K715" s="205" t="s">
        <v>19</v>
      </c>
      <c r="L715" s="41"/>
      <c r="M715" s="210" t="s">
        <v>19</v>
      </c>
      <c r="N715" s="211" t="s">
        <v>41</v>
      </c>
      <c r="O715" s="77"/>
      <c r="P715" s="212">
        <f>O715*H715</f>
        <v>0</v>
      </c>
      <c r="Q715" s="212">
        <v>0</v>
      </c>
      <c r="R715" s="212">
        <f>Q715*H715</f>
        <v>0</v>
      </c>
      <c r="S715" s="212">
        <v>0</v>
      </c>
      <c r="T715" s="213">
        <f>S715*H715</f>
        <v>0</v>
      </c>
      <c r="AR715" s="15" t="s">
        <v>228</v>
      </c>
      <c r="AT715" s="15" t="s">
        <v>160</v>
      </c>
      <c r="AU715" s="15" t="s">
        <v>80</v>
      </c>
      <c r="AY715" s="15" t="s">
        <v>158</v>
      </c>
      <c r="BE715" s="214">
        <f>IF(N715="základní",J715,0)</f>
        <v>0</v>
      </c>
      <c r="BF715" s="214">
        <f>IF(N715="snížená",J715,0)</f>
        <v>0</v>
      </c>
      <c r="BG715" s="214">
        <f>IF(N715="zákl. přenesená",J715,0)</f>
        <v>0</v>
      </c>
      <c r="BH715" s="214">
        <f>IF(N715="sníž. přenesená",J715,0)</f>
        <v>0</v>
      </c>
      <c r="BI715" s="214">
        <f>IF(N715="nulová",J715,0)</f>
        <v>0</v>
      </c>
      <c r="BJ715" s="15" t="s">
        <v>78</v>
      </c>
      <c r="BK715" s="214">
        <f>ROUND(I715*H715,2)</f>
        <v>0</v>
      </c>
      <c r="BL715" s="15" t="s">
        <v>228</v>
      </c>
      <c r="BM715" s="15" t="s">
        <v>1658</v>
      </c>
    </row>
    <row r="716" s="1" customFormat="1" ht="22.5" customHeight="1">
      <c r="B716" s="36"/>
      <c r="C716" s="203" t="s">
        <v>1659</v>
      </c>
      <c r="D716" s="203" t="s">
        <v>160</v>
      </c>
      <c r="E716" s="204" t="s">
        <v>1660</v>
      </c>
      <c r="F716" s="205" t="s">
        <v>1661</v>
      </c>
      <c r="G716" s="206" t="s">
        <v>1327</v>
      </c>
      <c r="H716" s="250"/>
      <c r="I716" s="208"/>
      <c r="J716" s="209">
        <f>ROUND(I716*H716,2)</f>
        <v>0</v>
      </c>
      <c r="K716" s="205" t="s">
        <v>164</v>
      </c>
      <c r="L716" s="41"/>
      <c r="M716" s="210" t="s">
        <v>19</v>
      </c>
      <c r="N716" s="211" t="s">
        <v>41</v>
      </c>
      <c r="O716" s="77"/>
      <c r="P716" s="212">
        <f>O716*H716</f>
        <v>0</v>
      </c>
      <c r="Q716" s="212">
        <v>0</v>
      </c>
      <c r="R716" s="212">
        <f>Q716*H716</f>
        <v>0</v>
      </c>
      <c r="S716" s="212">
        <v>0</v>
      </c>
      <c r="T716" s="213">
        <f>S716*H716</f>
        <v>0</v>
      </c>
      <c r="AR716" s="15" t="s">
        <v>228</v>
      </c>
      <c r="AT716" s="15" t="s">
        <v>160</v>
      </c>
      <c r="AU716" s="15" t="s">
        <v>80</v>
      </c>
      <c r="AY716" s="15" t="s">
        <v>158</v>
      </c>
      <c r="BE716" s="214">
        <f>IF(N716="základní",J716,0)</f>
        <v>0</v>
      </c>
      <c r="BF716" s="214">
        <f>IF(N716="snížená",J716,0)</f>
        <v>0</v>
      </c>
      <c r="BG716" s="214">
        <f>IF(N716="zákl. přenesená",J716,0)</f>
        <v>0</v>
      </c>
      <c r="BH716" s="214">
        <f>IF(N716="sníž. přenesená",J716,0)</f>
        <v>0</v>
      </c>
      <c r="BI716" s="214">
        <f>IF(N716="nulová",J716,0)</f>
        <v>0</v>
      </c>
      <c r="BJ716" s="15" t="s">
        <v>78</v>
      </c>
      <c r="BK716" s="214">
        <f>ROUND(I716*H716,2)</f>
        <v>0</v>
      </c>
      <c r="BL716" s="15" t="s">
        <v>228</v>
      </c>
      <c r="BM716" s="15" t="s">
        <v>1662</v>
      </c>
    </row>
    <row r="717" s="10" customFormat="1" ht="22.8" customHeight="1">
      <c r="B717" s="187"/>
      <c r="C717" s="188"/>
      <c r="D717" s="189" t="s">
        <v>69</v>
      </c>
      <c r="E717" s="201" t="s">
        <v>1663</v>
      </c>
      <c r="F717" s="201" t="s">
        <v>1664</v>
      </c>
      <c r="G717" s="188"/>
      <c r="H717" s="188"/>
      <c r="I717" s="191"/>
      <c r="J717" s="202">
        <f>BK717</f>
        <v>0</v>
      </c>
      <c r="K717" s="188"/>
      <c r="L717" s="193"/>
      <c r="M717" s="194"/>
      <c r="N717" s="195"/>
      <c r="O717" s="195"/>
      <c r="P717" s="196">
        <f>SUM(P718:P722)</f>
        <v>0</v>
      </c>
      <c r="Q717" s="195"/>
      <c r="R717" s="196">
        <f>SUM(R718:R722)</f>
        <v>0</v>
      </c>
      <c r="S717" s="195"/>
      <c r="T717" s="197">
        <f>SUM(T718:T722)</f>
        <v>0</v>
      </c>
      <c r="AR717" s="198" t="s">
        <v>80</v>
      </c>
      <c r="AT717" s="199" t="s">
        <v>69</v>
      </c>
      <c r="AU717" s="199" t="s">
        <v>78</v>
      </c>
      <c r="AY717" s="198" t="s">
        <v>158</v>
      </c>
      <c r="BK717" s="200">
        <f>SUM(BK718:BK722)</f>
        <v>0</v>
      </c>
    </row>
    <row r="718" s="1" customFormat="1" ht="16.5" customHeight="1">
      <c r="B718" s="36"/>
      <c r="C718" s="203" t="s">
        <v>1665</v>
      </c>
      <c r="D718" s="203" t="s">
        <v>160</v>
      </c>
      <c r="E718" s="204" t="s">
        <v>1666</v>
      </c>
      <c r="F718" s="205" t="s">
        <v>1667</v>
      </c>
      <c r="G718" s="206" t="s">
        <v>240</v>
      </c>
      <c r="H718" s="207">
        <v>24</v>
      </c>
      <c r="I718" s="208"/>
      <c r="J718" s="209">
        <f>ROUND(I718*H718,2)</f>
        <v>0</v>
      </c>
      <c r="K718" s="205" t="s">
        <v>19</v>
      </c>
      <c r="L718" s="41"/>
      <c r="M718" s="210" t="s">
        <v>19</v>
      </c>
      <c r="N718" s="211" t="s">
        <v>41</v>
      </c>
      <c r="O718" s="77"/>
      <c r="P718" s="212">
        <f>O718*H718</f>
        <v>0</v>
      </c>
      <c r="Q718" s="212">
        <v>0</v>
      </c>
      <c r="R718" s="212">
        <f>Q718*H718</f>
        <v>0</v>
      </c>
      <c r="S718" s="212">
        <v>0</v>
      </c>
      <c r="T718" s="213">
        <f>S718*H718</f>
        <v>0</v>
      </c>
      <c r="AR718" s="15" t="s">
        <v>228</v>
      </c>
      <c r="AT718" s="15" t="s">
        <v>160</v>
      </c>
      <c r="AU718" s="15" t="s">
        <v>80</v>
      </c>
      <c r="AY718" s="15" t="s">
        <v>158</v>
      </c>
      <c r="BE718" s="214">
        <f>IF(N718="základní",J718,0)</f>
        <v>0</v>
      </c>
      <c r="BF718" s="214">
        <f>IF(N718="snížená",J718,0)</f>
        <v>0</v>
      </c>
      <c r="BG718" s="214">
        <f>IF(N718="zákl. přenesená",J718,0)</f>
        <v>0</v>
      </c>
      <c r="BH718" s="214">
        <f>IF(N718="sníž. přenesená",J718,0)</f>
        <v>0</v>
      </c>
      <c r="BI718" s="214">
        <f>IF(N718="nulová",J718,0)</f>
        <v>0</v>
      </c>
      <c r="BJ718" s="15" t="s">
        <v>78</v>
      </c>
      <c r="BK718" s="214">
        <f>ROUND(I718*H718,2)</f>
        <v>0</v>
      </c>
      <c r="BL718" s="15" t="s">
        <v>228</v>
      </c>
      <c r="BM718" s="15" t="s">
        <v>1668</v>
      </c>
    </row>
    <row r="719" s="11" customFormat="1">
      <c r="B719" s="215"/>
      <c r="C719" s="216"/>
      <c r="D719" s="217" t="s">
        <v>167</v>
      </c>
      <c r="E719" s="218" t="s">
        <v>19</v>
      </c>
      <c r="F719" s="219" t="s">
        <v>1669</v>
      </c>
      <c r="G719" s="216"/>
      <c r="H719" s="220">
        <v>24</v>
      </c>
      <c r="I719" s="221"/>
      <c r="J719" s="216"/>
      <c r="K719" s="216"/>
      <c r="L719" s="222"/>
      <c r="M719" s="223"/>
      <c r="N719" s="224"/>
      <c r="O719" s="224"/>
      <c r="P719" s="224"/>
      <c r="Q719" s="224"/>
      <c r="R719" s="224"/>
      <c r="S719" s="224"/>
      <c r="T719" s="225"/>
      <c r="AT719" s="226" t="s">
        <v>167</v>
      </c>
      <c r="AU719" s="226" t="s">
        <v>80</v>
      </c>
      <c r="AV719" s="11" t="s">
        <v>80</v>
      </c>
      <c r="AW719" s="11" t="s">
        <v>31</v>
      </c>
      <c r="AX719" s="11" t="s">
        <v>78</v>
      </c>
      <c r="AY719" s="226" t="s">
        <v>158</v>
      </c>
    </row>
    <row r="720" s="1" customFormat="1" ht="16.5" customHeight="1">
      <c r="B720" s="36"/>
      <c r="C720" s="203" t="s">
        <v>1670</v>
      </c>
      <c r="D720" s="203" t="s">
        <v>160</v>
      </c>
      <c r="E720" s="204" t="s">
        <v>1671</v>
      </c>
      <c r="F720" s="205" t="s">
        <v>1672</v>
      </c>
      <c r="G720" s="206" t="s">
        <v>302</v>
      </c>
      <c r="H720" s="207">
        <v>80</v>
      </c>
      <c r="I720" s="208"/>
      <c r="J720" s="209">
        <f>ROUND(I720*H720,2)</f>
        <v>0</v>
      </c>
      <c r="K720" s="205" t="s">
        <v>19</v>
      </c>
      <c r="L720" s="41"/>
      <c r="M720" s="210" t="s">
        <v>19</v>
      </c>
      <c r="N720" s="211" t="s">
        <v>41</v>
      </c>
      <c r="O720" s="77"/>
      <c r="P720" s="212">
        <f>O720*H720</f>
        <v>0</v>
      </c>
      <c r="Q720" s="212">
        <v>0</v>
      </c>
      <c r="R720" s="212">
        <f>Q720*H720</f>
        <v>0</v>
      </c>
      <c r="S720" s="212">
        <v>0</v>
      </c>
      <c r="T720" s="213">
        <f>S720*H720</f>
        <v>0</v>
      </c>
      <c r="AR720" s="15" t="s">
        <v>228</v>
      </c>
      <c r="AT720" s="15" t="s">
        <v>160</v>
      </c>
      <c r="AU720" s="15" t="s">
        <v>80</v>
      </c>
      <c r="AY720" s="15" t="s">
        <v>158</v>
      </c>
      <c r="BE720" s="214">
        <f>IF(N720="základní",J720,0)</f>
        <v>0</v>
      </c>
      <c r="BF720" s="214">
        <f>IF(N720="snížená",J720,0)</f>
        <v>0</v>
      </c>
      <c r="BG720" s="214">
        <f>IF(N720="zákl. přenesená",J720,0)</f>
        <v>0</v>
      </c>
      <c r="BH720" s="214">
        <f>IF(N720="sníž. přenesená",J720,0)</f>
        <v>0</v>
      </c>
      <c r="BI720" s="214">
        <f>IF(N720="nulová",J720,0)</f>
        <v>0</v>
      </c>
      <c r="BJ720" s="15" t="s">
        <v>78</v>
      </c>
      <c r="BK720" s="214">
        <f>ROUND(I720*H720,2)</f>
        <v>0</v>
      </c>
      <c r="BL720" s="15" t="s">
        <v>228</v>
      </c>
      <c r="BM720" s="15" t="s">
        <v>1673</v>
      </c>
    </row>
    <row r="721" s="1" customFormat="1" ht="16.5" customHeight="1">
      <c r="B721" s="36"/>
      <c r="C721" s="203" t="s">
        <v>1674</v>
      </c>
      <c r="D721" s="203" t="s">
        <v>160</v>
      </c>
      <c r="E721" s="204" t="s">
        <v>1675</v>
      </c>
      <c r="F721" s="205" t="s">
        <v>1676</v>
      </c>
      <c r="G721" s="206" t="s">
        <v>240</v>
      </c>
      <c r="H721" s="207">
        <v>850</v>
      </c>
      <c r="I721" s="208"/>
      <c r="J721" s="209">
        <f>ROUND(I721*H721,2)</f>
        <v>0</v>
      </c>
      <c r="K721" s="205" t="s">
        <v>19</v>
      </c>
      <c r="L721" s="41"/>
      <c r="M721" s="210" t="s">
        <v>19</v>
      </c>
      <c r="N721" s="211" t="s">
        <v>41</v>
      </c>
      <c r="O721" s="77"/>
      <c r="P721" s="212">
        <f>O721*H721</f>
        <v>0</v>
      </c>
      <c r="Q721" s="212">
        <v>0</v>
      </c>
      <c r="R721" s="212">
        <f>Q721*H721</f>
        <v>0</v>
      </c>
      <c r="S721" s="212">
        <v>0</v>
      </c>
      <c r="T721" s="213">
        <f>S721*H721</f>
        <v>0</v>
      </c>
      <c r="AR721" s="15" t="s">
        <v>228</v>
      </c>
      <c r="AT721" s="15" t="s">
        <v>160</v>
      </c>
      <c r="AU721" s="15" t="s">
        <v>80</v>
      </c>
      <c r="AY721" s="15" t="s">
        <v>158</v>
      </c>
      <c r="BE721" s="214">
        <f>IF(N721="základní",J721,0)</f>
        <v>0</v>
      </c>
      <c r="BF721" s="214">
        <f>IF(N721="snížená",J721,0)</f>
        <v>0</v>
      </c>
      <c r="BG721" s="214">
        <f>IF(N721="zákl. přenesená",J721,0)</f>
        <v>0</v>
      </c>
      <c r="BH721" s="214">
        <f>IF(N721="sníž. přenesená",J721,0)</f>
        <v>0</v>
      </c>
      <c r="BI721" s="214">
        <f>IF(N721="nulová",J721,0)</f>
        <v>0</v>
      </c>
      <c r="BJ721" s="15" t="s">
        <v>78</v>
      </c>
      <c r="BK721" s="214">
        <f>ROUND(I721*H721,2)</f>
        <v>0</v>
      </c>
      <c r="BL721" s="15" t="s">
        <v>228</v>
      </c>
      <c r="BM721" s="15" t="s">
        <v>1677</v>
      </c>
    </row>
    <row r="722" s="1" customFormat="1" ht="16.5" customHeight="1">
      <c r="B722" s="36"/>
      <c r="C722" s="203" t="s">
        <v>1678</v>
      </c>
      <c r="D722" s="203" t="s">
        <v>160</v>
      </c>
      <c r="E722" s="204" t="s">
        <v>1679</v>
      </c>
      <c r="F722" s="205" t="s">
        <v>1680</v>
      </c>
      <c r="G722" s="206" t="s">
        <v>288</v>
      </c>
      <c r="H722" s="207">
        <v>0.13400000000000001</v>
      </c>
      <c r="I722" s="208"/>
      <c r="J722" s="209">
        <f>ROUND(I722*H722,2)</f>
        <v>0</v>
      </c>
      <c r="K722" s="205" t="s">
        <v>19</v>
      </c>
      <c r="L722" s="41"/>
      <c r="M722" s="210" t="s">
        <v>19</v>
      </c>
      <c r="N722" s="211" t="s">
        <v>41</v>
      </c>
      <c r="O722" s="77"/>
      <c r="P722" s="212">
        <f>O722*H722</f>
        <v>0</v>
      </c>
      <c r="Q722" s="212">
        <v>0</v>
      </c>
      <c r="R722" s="212">
        <f>Q722*H722</f>
        <v>0</v>
      </c>
      <c r="S722" s="212">
        <v>0</v>
      </c>
      <c r="T722" s="213">
        <f>S722*H722</f>
        <v>0</v>
      </c>
      <c r="AR722" s="15" t="s">
        <v>228</v>
      </c>
      <c r="AT722" s="15" t="s">
        <v>160</v>
      </c>
      <c r="AU722" s="15" t="s">
        <v>80</v>
      </c>
      <c r="AY722" s="15" t="s">
        <v>158</v>
      </c>
      <c r="BE722" s="214">
        <f>IF(N722="základní",J722,0)</f>
        <v>0</v>
      </c>
      <c r="BF722" s="214">
        <f>IF(N722="snížená",J722,0)</f>
        <v>0</v>
      </c>
      <c r="BG722" s="214">
        <f>IF(N722="zákl. přenesená",J722,0)</f>
        <v>0</v>
      </c>
      <c r="BH722" s="214">
        <f>IF(N722="sníž. přenesená",J722,0)</f>
        <v>0</v>
      </c>
      <c r="BI722" s="214">
        <f>IF(N722="nulová",J722,0)</f>
        <v>0</v>
      </c>
      <c r="BJ722" s="15" t="s">
        <v>78</v>
      </c>
      <c r="BK722" s="214">
        <f>ROUND(I722*H722,2)</f>
        <v>0</v>
      </c>
      <c r="BL722" s="15" t="s">
        <v>228</v>
      </c>
      <c r="BM722" s="15" t="s">
        <v>1681</v>
      </c>
    </row>
    <row r="723" s="10" customFormat="1" ht="22.8" customHeight="1">
      <c r="B723" s="187"/>
      <c r="C723" s="188"/>
      <c r="D723" s="189" t="s">
        <v>69</v>
      </c>
      <c r="E723" s="201" t="s">
        <v>1682</v>
      </c>
      <c r="F723" s="201" t="s">
        <v>1683</v>
      </c>
      <c r="G723" s="188"/>
      <c r="H723" s="188"/>
      <c r="I723" s="191"/>
      <c r="J723" s="202">
        <f>BK723</f>
        <v>0</v>
      </c>
      <c r="K723" s="188"/>
      <c r="L723" s="193"/>
      <c r="M723" s="194"/>
      <c r="N723" s="195"/>
      <c r="O723" s="195"/>
      <c r="P723" s="196">
        <f>SUM(P724:P733)</f>
        <v>0</v>
      </c>
      <c r="Q723" s="195"/>
      <c r="R723" s="196">
        <f>SUM(R724:R733)</f>
        <v>0</v>
      </c>
      <c r="S723" s="195"/>
      <c r="T723" s="197">
        <f>SUM(T724:T733)</f>
        <v>0</v>
      </c>
      <c r="AR723" s="198" t="s">
        <v>80</v>
      </c>
      <c r="AT723" s="199" t="s">
        <v>69</v>
      </c>
      <c r="AU723" s="199" t="s">
        <v>78</v>
      </c>
      <c r="AY723" s="198" t="s">
        <v>158</v>
      </c>
      <c r="BK723" s="200">
        <f>SUM(BK724:BK733)</f>
        <v>0</v>
      </c>
    </row>
    <row r="724" s="1" customFormat="1" ht="16.5" customHeight="1">
      <c r="B724" s="36"/>
      <c r="C724" s="203" t="s">
        <v>1684</v>
      </c>
      <c r="D724" s="203" t="s">
        <v>160</v>
      </c>
      <c r="E724" s="204" t="s">
        <v>1685</v>
      </c>
      <c r="F724" s="205" t="s">
        <v>1686</v>
      </c>
      <c r="G724" s="206" t="s">
        <v>302</v>
      </c>
      <c r="H724" s="207">
        <v>80</v>
      </c>
      <c r="I724" s="208"/>
      <c r="J724" s="209">
        <f>ROUND(I724*H724,2)</f>
        <v>0</v>
      </c>
      <c r="K724" s="205" t="s">
        <v>19</v>
      </c>
      <c r="L724" s="41"/>
      <c r="M724" s="210" t="s">
        <v>19</v>
      </c>
      <c r="N724" s="211" t="s">
        <v>41</v>
      </c>
      <c r="O724" s="77"/>
      <c r="P724" s="212">
        <f>O724*H724</f>
        <v>0</v>
      </c>
      <c r="Q724" s="212">
        <v>0</v>
      </c>
      <c r="R724" s="212">
        <f>Q724*H724</f>
        <v>0</v>
      </c>
      <c r="S724" s="212">
        <v>0</v>
      </c>
      <c r="T724" s="213">
        <f>S724*H724</f>
        <v>0</v>
      </c>
      <c r="AR724" s="15" t="s">
        <v>228</v>
      </c>
      <c r="AT724" s="15" t="s">
        <v>160</v>
      </c>
      <c r="AU724" s="15" t="s">
        <v>80</v>
      </c>
      <c r="AY724" s="15" t="s">
        <v>158</v>
      </c>
      <c r="BE724" s="214">
        <f>IF(N724="základní",J724,0)</f>
        <v>0</v>
      </c>
      <c r="BF724" s="214">
        <f>IF(N724="snížená",J724,0)</f>
        <v>0</v>
      </c>
      <c r="BG724" s="214">
        <f>IF(N724="zákl. přenesená",J724,0)</f>
        <v>0</v>
      </c>
      <c r="BH724" s="214">
        <f>IF(N724="sníž. přenesená",J724,0)</f>
        <v>0</v>
      </c>
      <c r="BI724" s="214">
        <f>IF(N724="nulová",J724,0)</f>
        <v>0</v>
      </c>
      <c r="BJ724" s="15" t="s">
        <v>78</v>
      </c>
      <c r="BK724" s="214">
        <f>ROUND(I724*H724,2)</f>
        <v>0</v>
      </c>
      <c r="BL724" s="15" t="s">
        <v>228</v>
      </c>
      <c r="BM724" s="15" t="s">
        <v>1687</v>
      </c>
    </row>
    <row r="725" s="1" customFormat="1" ht="16.5" customHeight="1">
      <c r="B725" s="36"/>
      <c r="C725" s="203" t="s">
        <v>1688</v>
      </c>
      <c r="D725" s="203" t="s">
        <v>160</v>
      </c>
      <c r="E725" s="204" t="s">
        <v>1689</v>
      </c>
      <c r="F725" s="205" t="s">
        <v>1690</v>
      </c>
      <c r="G725" s="206" t="s">
        <v>302</v>
      </c>
      <c r="H725" s="207">
        <v>80</v>
      </c>
      <c r="I725" s="208"/>
      <c r="J725" s="209">
        <f>ROUND(I725*H725,2)</f>
        <v>0</v>
      </c>
      <c r="K725" s="205" t="s">
        <v>19</v>
      </c>
      <c r="L725" s="41"/>
      <c r="M725" s="210" t="s">
        <v>19</v>
      </c>
      <c r="N725" s="211" t="s">
        <v>41</v>
      </c>
      <c r="O725" s="77"/>
      <c r="P725" s="212">
        <f>O725*H725</f>
        <v>0</v>
      </c>
      <c r="Q725" s="212">
        <v>0</v>
      </c>
      <c r="R725" s="212">
        <f>Q725*H725</f>
        <v>0</v>
      </c>
      <c r="S725" s="212">
        <v>0</v>
      </c>
      <c r="T725" s="213">
        <f>S725*H725</f>
        <v>0</v>
      </c>
      <c r="AR725" s="15" t="s">
        <v>228</v>
      </c>
      <c r="AT725" s="15" t="s">
        <v>160</v>
      </c>
      <c r="AU725" s="15" t="s">
        <v>80</v>
      </c>
      <c r="AY725" s="15" t="s">
        <v>158</v>
      </c>
      <c r="BE725" s="214">
        <f>IF(N725="základní",J725,0)</f>
        <v>0</v>
      </c>
      <c r="BF725" s="214">
        <f>IF(N725="snížená",J725,0)</f>
        <v>0</v>
      </c>
      <c r="BG725" s="214">
        <f>IF(N725="zákl. přenesená",J725,0)</f>
        <v>0</v>
      </c>
      <c r="BH725" s="214">
        <f>IF(N725="sníž. přenesená",J725,0)</f>
        <v>0</v>
      </c>
      <c r="BI725" s="214">
        <f>IF(N725="nulová",J725,0)</f>
        <v>0</v>
      </c>
      <c r="BJ725" s="15" t="s">
        <v>78</v>
      </c>
      <c r="BK725" s="214">
        <f>ROUND(I725*H725,2)</f>
        <v>0</v>
      </c>
      <c r="BL725" s="15" t="s">
        <v>228</v>
      </c>
      <c r="BM725" s="15" t="s">
        <v>1691</v>
      </c>
    </row>
    <row r="726" s="1" customFormat="1" ht="16.5" customHeight="1">
      <c r="B726" s="36"/>
      <c r="C726" s="203" t="s">
        <v>1692</v>
      </c>
      <c r="D726" s="203" t="s">
        <v>160</v>
      </c>
      <c r="E726" s="204" t="s">
        <v>1693</v>
      </c>
      <c r="F726" s="205" t="s">
        <v>1694</v>
      </c>
      <c r="G726" s="206" t="s">
        <v>302</v>
      </c>
      <c r="H726" s="207">
        <v>80</v>
      </c>
      <c r="I726" s="208"/>
      <c r="J726" s="209">
        <f>ROUND(I726*H726,2)</f>
        <v>0</v>
      </c>
      <c r="K726" s="205" t="s">
        <v>19</v>
      </c>
      <c r="L726" s="41"/>
      <c r="M726" s="210" t="s">
        <v>19</v>
      </c>
      <c r="N726" s="211" t="s">
        <v>41</v>
      </c>
      <c r="O726" s="77"/>
      <c r="P726" s="212">
        <f>O726*H726</f>
        <v>0</v>
      </c>
      <c r="Q726" s="212">
        <v>0</v>
      </c>
      <c r="R726" s="212">
        <f>Q726*H726</f>
        <v>0</v>
      </c>
      <c r="S726" s="212">
        <v>0</v>
      </c>
      <c r="T726" s="213">
        <f>S726*H726</f>
        <v>0</v>
      </c>
      <c r="AR726" s="15" t="s">
        <v>228</v>
      </c>
      <c r="AT726" s="15" t="s">
        <v>160</v>
      </c>
      <c r="AU726" s="15" t="s">
        <v>80</v>
      </c>
      <c r="AY726" s="15" t="s">
        <v>158</v>
      </c>
      <c r="BE726" s="214">
        <f>IF(N726="základní",J726,0)</f>
        <v>0</v>
      </c>
      <c r="BF726" s="214">
        <f>IF(N726="snížená",J726,0)</f>
        <v>0</v>
      </c>
      <c r="BG726" s="214">
        <f>IF(N726="zákl. přenesená",J726,0)</f>
        <v>0</v>
      </c>
      <c r="BH726" s="214">
        <f>IF(N726="sníž. přenesená",J726,0)</f>
        <v>0</v>
      </c>
      <c r="BI726" s="214">
        <f>IF(N726="nulová",J726,0)</f>
        <v>0</v>
      </c>
      <c r="BJ726" s="15" t="s">
        <v>78</v>
      </c>
      <c r="BK726" s="214">
        <f>ROUND(I726*H726,2)</f>
        <v>0</v>
      </c>
      <c r="BL726" s="15" t="s">
        <v>228</v>
      </c>
      <c r="BM726" s="15" t="s">
        <v>1695</v>
      </c>
    </row>
    <row r="727" s="1" customFormat="1" ht="16.5" customHeight="1">
      <c r="B727" s="36"/>
      <c r="C727" s="203" t="s">
        <v>1696</v>
      </c>
      <c r="D727" s="203" t="s">
        <v>160</v>
      </c>
      <c r="E727" s="204" t="s">
        <v>1697</v>
      </c>
      <c r="F727" s="205" t="s">
        <v>1698</v>
      </c>
      <c r="G727" s="206" t="s">
        <v>302</v>
      </c>
      <c r="H727" s="207">
        <v>80</v>
      </c>
      <c r="I727" s="208"/>
      <c r="J727" s="209">
        <f>ROUND(I727*H727,2)</f>
        <v>0</v>
      </c>
      <c r="K727" s="205" t="s">
        <v>19</v>
      </c>
      <c r="L727" s="41"/>
      <c r="M727" s="210" t="s">
        <v>19</v>
      </c>
      <c r="N727" s="211" t="s">
        <v>41</v>
      </c>
      <c r="O727" s="77"/>
      <c r="P727" s="212">
        <f>O727*H727</f>
        <v>0</v>
      </c>
      <c r="Q727" s="212">
        <v>0</v>
      </c>
      <c r="R727" s="212">
        <f>Q727*H727</f>
        <v>0</v>
      </c>
      <c r="S727" s="212">
        <v>0</v>
      </c>
      <c r="T727" s="213">
        <f>S727*H727</f>
        <v>0</v>
      </c>
      <c r="AR727" s="15" t="s">
        <v>228</v>
      </c>
      <c r="AT727" s="15" t="s">
        <v>160</v>
      </c>
      <c r="AU727" s="15" t="s">
        <v>80</v>
      </c>
      <c r="AY727" s="15" t="s">
        <v>158</v>
      </c>
      <c r="BE727" s="214">
        <f>IF(N727="základní",J727,0)</f>
        <v>0</v>
      </c>
      <c r="BF727" s="214">
        <f>IF(N727="snížená",J727,0)</f>
        <v>0</v>
      </c>
      <c r="BG727" s="214">
        <f>IF(N727="zákl. přenesená",J727,0)</f>
        <v>0</v>
      </c>
      <c r="BH727" s="214">
        <f>IF(N727="sníž. přenesená",J727,0)</f>
        <v>0</v>
      </c>
      <c r="BI727" s="214">
        <f>IF(N727="nulová",J727,0)</f>
        <v>0</v>
      </c>
      <c r="BJ727" s="15" t="s">
        <v>78</v>
      </c>
      <c r="BK727" s="214">
        <f>ROUND(I727*H727,2)</f>
        <v>0</v>
      </c>
      <c r="BL727" s="15" t="s">
        <v>228</v>
      </c>
      <c r="BM727" s="15" t="s">
        <v>1699</v>
      </c>
    </row>
    <row r="728" s="1" customFormat="1" ht="16.5" customHeight="1">
      <c r="B728" s="36"/>
      <c r="C728" s="203" t="s">
        <v>1700</v>
      </c>
      <c r="D728" s="203" t="s">
        <v>160</v>
      </c>
      <c r="E728" s="204" t="s">
        <v>1701</v>
      </c>
      <c r="F728" s="205" t="s">
        <v>1702</v>
      </c>
      <c r="G728" s="206" t="s">
        <v>302</v>
      </c>
      <c r="H728" s="207">
        <v>80</v>
      </c>
      <c r="I728" s="208"/>
      <c r="J728" s="209">
        <f>ROUND(I728*H728,2)</f>
        <v>0</v>
      </c>
      <c r="K728" s="205" t="s">
        <v>19</v>
      </c>
      <c r="L728" s="41"/>
      <c r="M728" s="210" t="s">
        <v>19</v>
      </c>
      <c r="N728" s="211" t="s">
        <v>41</v>
      </c>
      <c r="O728" s="77"/>
      <c r="P728" s="212">
        <f>O728*H728</f>
        <v>0</v>
      </c>
      <c r="Q728" s="212">
        <v>0</v>
      </c>
      <c r="R728" s="212">
        <f>Q728*H728</f>
        <v>0</v>
      </c>
      <c r="S728" s="212">
        <v>0</v>
      </c>
      <c r="T728" s="213">
        <f>S728*H728</f>
        <v>0</v>
      </c>
      <c r="AR728" s="15" t="s">
        <v>228</v>
      </c>
      <c r="AT728" s="15" t="s">
        <v>160</v>
      </c>
      <c r="AU728" s="15" t="s">
        <v>80</v>
      </c>
      <c r="AY728" s="15" t="s">
        <v>158</v>
      </c>
      <c r="BE728" s="214">
        <f>IF(N728="základní",J728,0)</f>
        <v>0</v>
      </c>
      <c r="BF728" s="214">
        <f>IF(N728="snížená",J728,0)</f>
        <v>0</v>
      </c>
      <c r="BG728" s="214">
        <f>IF(N728="zákl. přenesená",J728,0)</f>
        <v>0</v>
      </c>
      <c r="BH728" s="214">
        <f>IF(N728="sníž. přenesená",J728,0)</f>
        <v>0</v>
      </c>
      <c r="BI728" s="214">
        <f>IF(N728="nulová",J728,0)</f>
        <v>0</v>
      </c>
      <c r="BJ728" s="15" t="s">
        <v>78</v>
      </c>
      <c r="BK728" s="214">
        <f>ROUND(I728*H728,2)</f>
        <v>0</v>
      </c>
      <c r="BL728" s="15" t="s">
        <v>228</v>
      </c>
      <c r="BM728" s="15" t="s">
        <v>1703</v>
      </c>
    </row>
    <row r="729" s="1" customFormat="1" ht="16.5" customHeight="1">
      <c r="B729" s="36"/>
      <c r="C729" s="203" t="s">
        <v>1704</v>
      </c>
      <c r="D729" s="203" t="s">
        <v>160</v>
      </c>
      <c r="E729" s="204" t="s">
        <v>1705</v>
      </c>
      <c r="F729" s="205" t="s">
        <v>1706</v>
      </c>
      <c r="G729" s="206" t="s">
        <v>302</v>
      </c>
      <c r="H729" s="207">
        <v>80</v>
      </c>
      <c r="I729" s="208"/>
      <c r="J729" s="209">
        <f>ROUND(I729*H729,2)</f>
        <v>0</v>
      </c>
      <c r="K729" s="205" t="s">
        <v>19</v>
      </c>
      <c r="L729" s="41"/>
      <c r="M729" s="210" t="s">
        <v>19</v>
      </c>
      <c r="N729" s="211" t="s">
        <v>41</v>
      </c>
      <c r="O729" s="77"/>
      <c r="P729" s="212">
        <f>O729*H729</f>
        <v>0</v>
      </c>
      <c r="Q729" s="212">
        <v>0</v>
      </c>
      <c r="R729" s="212">
        <f>Q729*H729</f>
        <v>0</v>
      </c>
      <c r="S729" s="212">
        <v>0</v>
      </c>
      <c r="T729" s="213">
        <f>S729*H729</f>
        <v>0</v>
      </c>
      <c r="AR729" s="15" t="s">
        <v>228</v>
      </c>
      <c r="AT729" s="15" t="s">
        <v>160</v>
      </c>
      <c r="AU729" s="15" t="s">
        <v>80</v>
      </c>
      <c r="AY729" s="15" t="s">
        <v>158</v>
      </c>
      <c r="BE729" s="214">
        <f>IF(N729="základní",J729,0)</f>
        <v>0</v>
      </c>
      <c r="BF729" s="214">
        <f>IF(N729="snížená",J729,0)</f>
        <v>0</v>
      </c>
      <c r="BG729" s="214">
        <f>IF(N729="zákl. přenesená",J729,0)</f>
        <v>0</v>
      </c>
      <c r="BH729" s="214">
        <f>IF(N729="sníž. přenesená",J729,0)</f>
        <v>0</v>
      </c>
      <c r="BI729" s="214">
        <f>IF(N729="nulová",J729,0)</f>
        <v>0</v>
      </c>
      <c r="BJ729" s="15" t="s">
        <v>78</v>
      </c>
      <c r="BK729" s="214">
        <f>ROUND(I729*H729,2)</f>
        <v>0</v>
      </c>
      <c r="BL729" s="15" t="s">
        <v>228</v>
      </c>
      <c r="BM729" s="15" t="s">
        <v>1707</v>
      </c>
    </row>
    <row r="730" s="1" customFormat="1" ht="16.5" customHeight="1">
      <c r="B730" s="36"/>
      <c r="C730" s="203" t="s">
        <v>1708</v>
      </c>
      <c r="D730" s="203" t="s">
        <v>160</v>
      </c>
      <c r="E730" s="204" t="s">
        <v>1709</v>
      </c>
      <c r="F730" s="205" t="s">
        <v>1710</v>
      </c>
      <c r="G730" s="206" t="s">
        <v>302</v>
      </c>
      <c r="H730" s="207">
        <v>80</v>
      </c>
      <c r="I730" s="208"/>
      <c r="J730" s="209">
        <f>ROUND(I730*H730,2)</f>
        <v>0</v>
      </c>
      <c r="K730" s="205" t="s">
        <v>19</v>
      </c>
      <c r="L730" s="41"/>
      <c r="M730" s="210" t="s">
        <v>19</v>
      </c>
      <c r="N730" s="211" t="s">
        <v>41</v>
      </c>
      <c r="O730" s="77"/>
      <c r="P730" s="212">
        <f>O730*H730</f>
        <v>0</v>
      </c>
      <c r="Q730" s="212">
        <v>0</v>
      </c>
      <c r="R730" s="212">
        <f>Q730*H730</f>
        <v>0</v>
      </c>
      <c r="S730" s="212">
        <v>0</v>
      </c>
      <c r="T730" s="213">
        <f>S730*H730</f>
        <v>0</v>
      </c>
      <c r="AR730" s="15" t="s">
        <v>228</v>
      </c>
      <c r="AT730" s="15" t="s">
        <v>160</v>
      </c>
      <c r="AU730" s="15" t="s">
        <v>80</v>
      </c>
      <c r="AY730" s="15" t="s">
        <v>158</v>
      </c>
      <c r="BE730" s="214">
        <f>IF(N730="základní",J730,0)</f>
        <v>0</v>
      </c>
      <c r="BF730" s="214">
        <f>IF(N730="snížená",J730,0)</f>
        <v>0</v>
      </c>
      <c r="BG730" s="214">
        <f>IF(N730="zákl. přenesená",J730,0)</f>
        <v>0</v>
      </c>
      <c r="BH730" s="214">
        <f>IF(N730="sníž. přenesená",J730,0)</f>
        <v>0</v>
      </c>
      <c r="BI730" s="214">
        <f>IF(N730="nulová",J730,0)</f>
        <v>0</v>
      </c>
      <c r="BJ730" s="15" t="s">
        <v>78</v>
      </c>
      <c r="BK730" s="214">
        <f>ROUND(I730*H730,2)</f>
        <v>0</v>
      </c>
      <c r="BL730" s="15" t="s">
        <v>228</v>
      </c>
      <c r="BM730" s="15" t="s">
        <v>1711</v>
      </c>
    </row>
    <row r="731" s="1" customFormat="1" ht="16.5" customHeight="1">
      <c r="B731" s="36"/>
      <c r="C731" s="203" t="s">
        <v>1712</v>
      </c>
      <c r="D731" s="203" t="s">
        <v>160</v>
      </c>
      <c r="E731" s="204" t="s">
        <v>1713</v>
      </c>
      <c r="F731" s="205" t="s">
        <v>1714</v>
      </c>
      <c r="G731" s="206" t="s">
        <v>302</v>
      </c>
      <c r="H731" s="207">
        <v>80</v>
      </c>
      <c r="I731" s="208"/>
      <c r="J731" s="209">
        <f>ROUND(I731*H731,2)</f>
        <v>0</v>
      </c>
      <c r="K731" s="205" t="s">
        <v>19</v>
      </c>
      <c r="L731" s="41"/>
      <c r="M731" s="210" t="s">
        <v>19</v>
      </c>
      <c r="N731" s="211" t="s">
        <v>41</v>
      </c>
      <c r="O731" s="77"/>
      <c r="P731" s="212">
        <f>O731*H731</f>
        <v>0</v>
      </c>
      <c r="Q731" s="212">
        <v>0</v>
      </c>
      <c r="R731" s="212">
        <f>Q731*H731</f>
        <v>0</v>
      </c>
      <c r="S731" s="212">
        <v>0</v>
      </c>
      <c r="T731" s="213">
        <f>S731*H731</f>
        <v>0</v>
      </c>
      <c r="AR731" s="15" t="s">
        <v>228</v>
      </c>
      <c r="AT731" s="15" t="s">
        <v>160</v>
      </c>
      <c r="AU731" s="15" t="s">
        <v>80</v>
      </c>
      <c r="AY731" s="15" t="s">
        <v>158</v>
      </c>
      <c r="BE731" s="214">
        <f>IF(N731="základní",J731,0)</f>
        <v>0</v>
      </c>
      <c r="BF731" s="214">
        <f>IF(N731="snížená",J731,0)</f>
        <v>0</v>
      </c>
      <c r="BG731" s="214">
        <f>IF(N731="zákl. přenesená",J731,0)</f>
        <v>0</v>
      </c>
      <c r="BH731" s="214">
        <f>IF(N731="sníž. přenesená",J731,0)</f>
        <v>0</v>
      </c>
      <c r="BI731" s="214">
        <f>IF(N731="nulová",J731,0)</f>
        <v>0</v>
      </c>
      <c r="BJ731" s="15" t="s">
        <v>78</v>
      </c>
      <c r="BK731" s="214">
        <f>ROUND(I731*H731,2)</f>
        <v>0</v>
      </c>
      <c r="BL731" s="15" t="s">
        <v>228</v>
      </c>
      <c r="BM731" s="15" t="s">
        <v>1715</v>
      </c>
    </row>
    <row r="732" s="1" customFormat="1" ht="16.5" customHeight="1">
      <c r="B732" s="36"/>
      <c r="C732" s="203" t="s">
        <v>1716</v>
      </c>
      <c r="D732" s="203" t="s">
        <v>160</v>
      </c>
      <c r="E732" s="204" t="s">
        <v>1717</v>
      </c>
      <c r="F732" s="205" t="s">
        <v>1718</v>
      </c>
      <c r="G732" s="206" t="s">
        <v>288</v>
      </c>
      <c r="H732" s="207">
        <v>0.47399999999999998</v>
      </c>
      <c r="I732" s="208"/>
      <c r="J732" s="209">
        <f>ROUND(I732*H732,2)</f>
        <v>0</v>
      </c>
      <c r="K732" s="205" t="s">
        <v>19</v>
      </c>
      <c r="L732" s="41"/>
      <c r="M732" s="210" t="s">
        <v>19</v>
      </c>
      <c r="N732" s="211" t="s">
        <v>41</v>
      </c>
      <c r="O732" s="77"/>
      <c r="P732" s="212">
        <f>O732*H732</f>
        <v>0</v>
      </c>
      <c r="Q732" s="212">
        <v>0</v>
      </c>
      <c r="R732" s="212">
        <f>Q732*H732</f>
        <v>0</v>
      </c>
      <c r="S732" s="212">
        <v>0</v>
      </c>
      <c r="T732" s="213">
        <f>S732*H732</f>
        <v>0</v>
      </c>
      <c r="AR732" s="15" t="s">
        <v>228</v>
      </c>
      <c r="AT732" s="15" t="s">
        <v>160</v>
      </c>
      <c r="AU732" s="15" t="s">
        <v>80</v>
      </c>
      <c r="AY732" s="15" t="s">
        <v>158</v>
      </c>
      <c r="BE732" s="214">
        <f>IF(N732="základní",J732,0)</f>
        <v>0</v>
      </c>
      <c r="BF732" s="214">
        <f>IF(N732="snížená",J732,0)</f>
        <v>0</v>
      </c>
      <c r="BG732" s="214">
        <f>IF(N732="zákl. přenesená",J732,0)</f>
        <v>0</v>
      </c>
      <c r="BH732" s="214">
        <f>IF(N732="sníž. přenesená",J732,0)</f>
        <v>0</v>
      </c>
      <c r="BI732" s="214">
        <f>IF(N732="nulová",J732,0)</f>
        <v>0</v>
      </c>
      <c r="BJ732" s="15" t="s">
        <v>78</v>
      </c>
      <c r="BK732" s="214">
        <f>ROUND(I732*H732,2)</f>
        <v>0</v>
      </c>
      <c r="BL732" s="15" t="s">
        <v>228</v>
      </c>
      <c r="BM732" s="15" t="s">
        <v>1719</v>
      </c>
    </row>
    <row r="733" s="1" customFormat="1" ht="22.5" customHeight="1">
      <c r="B733" s="36"/>
      <c r="C733" s="203" t="s">
        <v>1720</v>
      </c>
      <c r="D733" s="203" t="s">
        <v>160</v>
      </c>
      <c r="E733" s="204" t="s">
        <v>1721</v>
      </c>
      <c r="F733" s="205" t="s">
        <v>1722</v>
      </c>
      <c r="G733" s="206" t="s">
        <v>1327</v>
      </c>
      <c r="H733" s="250"/>
      <c r="I733" s="208"/>
      <c r="J733" s="209">
        <f>ROUND(I733*H733,2)</f>
        <v>0</v>
      </c>
      <c r="K733" s="205" t="s">
        <v>164</v>
      </c>
      <c r="L733" s="41"/>
      <c r="M733" s="210" t="s">
        <v>19</v>
      </c>
      <c r="N733" s="211" t="s">
        <v>41</v>
      </c>
      <c r="O733" s="77"/>
      <c r="P733" s="212">
        <f>O733*H733</f>
        <v>0</v>
      </c>
      <c r="Q733" s="212">
        <v>0</v>
      </c>
      <c r="R733" s="212">
        <f>Q733*H733</f>
        <v>0</v>
      </c>
      <c r="S733" s="212">
        <v>0</v>
      </c>
      <c r="T733" s="213">
        <f>S733*H733</f>
        <v>0</v>
      </c>
      <c r="AR733" s="15" t="s">
        <v>228</v>
      </c>
      <c r="AT733" s="15" t="s">
        <v>160</v>
      </c>
      <c r="AU733" s="15" t="s">
        <v>80</v>
      </c>
      <c r="AY733" s="15" t="s">
        <v>158</v>
      </c>
      <c r="BE733" s="214">
        <f>IF(N733="základní",J733,0)</f>
        <v>0</v>
      </c>
      <c r="BF733" s="214">
        <f>IF(N733="snížená",J733,0)</f>
        <v>0</v>
      </c>
      <c r="BG733" s="214">
        <f>IF(N733="zákl. přenesená",J733,0)</f>
        <v>0</v>
      </c>
      <c r="BH733" s="214">
        <f>IF(N733="sníž. přenesená",J733,0)</f>
        <v>0</v>
      </c>
      <c r="BI733" s="214">
        <f>IF(N733="nulová",J733,0)</f>
        <v>0</v>
      </c>
      <c r="BJ733" s="15" t="s">
        <v>78</v>
      </c>
      <c r="BK733" s="214">
        <f>ROUND(I733*H733,2)</f>
        <v>0</v>
      </c>
      <c r="BL733" s="15" t="s">
        <v>228</v>
      </c>
      <c r="BM733" s="15" t="s">
        <v>1723</v>
      </c>
    </row>
    <row r="734" s="10" customFormat="1" ht="22.8" customHeight="1">
      <c r="B734" s="187"/>
      <c r="C734" s="188"/>
      <c r="D734" s="189" t="s">
        <v>69</v>
      </c>
      <c r="E734" s="201" t="s">
        <v>1724</v>
      </c>
      <c r="F734" s="201" t="s">
        <v>1725</v>
      </c>
      <c r="G734" s="188"/>
      <c r="H734" s="188"/>
      <c r="I734" s="191"/>
      <c r="J734" s="202">
        <f>BK734</f>
        <v>0</v>
      </c>
      <c r="K734" s="188"/>
      <c r="L734" s="193"/>
      <c r="M734" s="194"/>
      <c r="N734" s="195"/>
      <c r="O734" s="195"/>
      <c r="P734" s="196">
        <f>SUM(P735:P740)</f>
        <v>0</v>
      </c>
      <c r="Q734" s="195"/>
      <c r="R734" s="196">
        <f>SUM(R735:R740)</f>
        <v>0</v>
      </c>
      <c r="S734" s="195"/>
      <c r="T734" s="197">
        <f>SUM(T735:T740)</f>
        <v>0</v>
      </c>
      <c r="AR734" s="198" t="s">
        <v>80</v>
      </c>
      <c r="AT734" s="199" t="s">
        <v>69</v>
      </c>
      <c r="AU734" s="199" t="s">
        <v>78</v>
      </c>
      <c r="AY734" s="198" t="s">
        <v>158</v>
      </c>
      <c r="BK734" s="200">
        <f>SUM(BK735:BK740)</f>
        <v>0</v>
      </c>
    </row>
    <row r="735" s="1" customFormat="1" ht="16.5" customHeight="1">
      <c r="B735" s="36"/>
      <c r="C735" s="203" t="s">
        <v>1726</v>
      </c>
      <c r="D735" s="203" t="s">
        <v>160</v>
      </c>
      <c r="E735" s="204" t="s">
        <v>1727</v>
      </c>
      <c r="F735" s="205" t="s">
        <v>1728</v>
      </c>
      <c r="G735" s="206" t="s">
        <v>171</v>
      </c>
      <c r="H735" s="207">
        <v>96</v>
      </c>
      <c r="I735" s="208"/>
      <c r="J735" s="209">
        <f>ROUND(I735*H735,2)</f>
        <v>0</v>
      </c>
      <c r="K735" s="205" t="s">
        <v>19</v>
      </c>
      <c r="L735" s="41"/>
      <c r="M735" s="210" t="s">
        <v>19</v>
      </c>
      <c r="N735" s="211" t="s">
        <v>41</v>
      </c>
      <c r="O735" s="77"/>
      <c r="P735" s="212">
        <f>O735*H735</f>
        <v>0</v>
      </c>
      <c r="Q735" s="212">
        <v>0</v>
      </c>
      <c r="R735" s="212">
        <f>Q735*H735</f>
        <v>0</v>
      </c>
      <c r="S735" s="212">
        <v>0</v>
      </c>
      <c r="T735" s="213">
        <f>S735*H735</f>
        <v>0</v>
      </c>
      <c r="AR735" s="15" t="s">
        <v>228</v>
      </c>
      <c r="AT735" s="15" t="s">
        <v>160</v>
      </c>
      <c r="AU735" s="15" t="s">
        <v>80</v>
      </c>
      <c r="AY735" s="15" t="s">
        <v>158</v>
      </c>
      <c r="BE735" s="214">
        <f>IF(N735="základní",J735,0)</f>
        <v>0</v>
      </c>
      <c r="BF735" s="214">
        <f>IF(N735="snížená",J735,0)</f>
        <v>0</v>
      </c>
      <c r="BG735" s="214">
        <f>IF(N735="zákl. přenesená",J735,0)</f>
        <v>0</v>
      </c>
      <c r="BH735" s="214">
        <f>IF(N735="sníž. přenesená",J735,0)</f>
        <v>0</v>
      </c>
      <c r="BI735" s="214">
        <f>IF(N735="nulová",J735,0)</f>
        <v>0</v>
      </c>
      <c r="BJ735" s="15" t="s">
        <v>78</v>
      </c>
      <c r="BK735" s="214">
        <f>ROUND(I735*H735,2)</f>
        <v>0</v>
      </c>
      <c r="BL735" s="15" t="s">
        <v>228</v>
      </c>
      <c r="BM735" s="15" t="s">
        <v>1729</v>
      </c>
    </row>
    <row r="736" s="1" customFormat="1" ht="16.5" customHeight="1">
      <c r="B736" s="36"/>
      <c r="C736" s="203" t="s">
        <v>1730</v>
      </c>
      <c r="D736" s="203" t="s">
        <v>160</v>
      </c>
      <c r="E736" s="204" t="s">
        <v>1731</v>
      </c>
      <c r="F736" s="205" t="s">
        <v>1732</v>
      </c>
      <c r="G736" s="206" t="s">
        <v>171</v>
      </c>
      <c r="H736" s="207">
        <v>96</v>
      </c>
      <c r="I736" s="208"/>
      <c r="J736" s="209">
        <f>ROUND(I736*H736,2)</f>
        <v>0</v>
      </c>
      <c r="K736" s="205" t="s">
        <v>19</v>
      </c>
      <c r="L736" s="41"/>
      <c r="M736" s="210" t="s">
        <v>19</v>
      </c>
      <c r="N736" s="211" t="s">
        <v>41</v>
      </c>
      <c r="O736" s="77"/>
      <c r="P736" s="212">
        <f>O736*H736</f>
        <v>0</v>
      </c>
      <c r="Q736" s="212">
        <v>0</v>
      </c>
      <c r="R736" s="212">
        <f>Q736*H736</f>
        <v>0</v>
      </c>
      <c r="S736" s="212">
        <v>0</v>
      </c>
      <c r="T736" s="213">
        <f>S736*H736</f>
        <v>0</v>
      </c>
      <c r="AR736" s="15" t="s">
        <v>228</v>
      </c>
      <c r="AT736" s="15" t="s">
        <v>160</v>
      </c>
      <c r="AU736" s="15" t="s">
        <v>80</v>
      </c>
      <c r="AY736" s="15" t="s">
        <v>158</v>
      </c>
      <c r="BE736" s="214">
        <f>IF(N736="základní",J736,0)</f>
        <v>0</v>
      </c>
      <c r="BF736" s="214">
        <f>IF(N736="snížená",J736,0)</f>
        <v>0</v>
      </c>
      <c r="BG736" s="214">
        <f>IF(N736="zákl. přenesená",J736,0)</f>
        <v>0</v>
      </c>
      <c r="BH736" s="214">
        <f>IF(N736="sníž. přenesená",J736,0)</f>
        <v>0</v>
      </c>
      <c r="BI736" s="214">
        <f>IF(N736="nulová",J736,0)</f>
        <v>0</v>
      </c>
      <c r="BJ736" s="15" t="s">
        <v>78</v>
      </c>
      <c r="BK736" s="214">
        <f>ROUND(I736*H736,2)</f>
        <v>0</v>
      </c>
      <c r="BL736" s="15" t="s">
        <v>228</v>
      </c>
      <c r="BM736" s="15" t="s">
        <v>1733</v>
      </c>
    </row>
    <row r="737" s="1" customFormat="1" ht="16.5" customHeight="1">
      <c r="B737" s="36"/>
      <c r="C737" s="203" t="s">
        <v>1734</v>
      </c>
      <c r="D737" s="203" t="s">
        <v>160</v>
      </c>
      <c r="E737" s="204" t="s">
        <v>1735</v>
      </c>
      <c r="F737" s="205" t="s">
        <v>1736</v>
      </c>
      <c r="G737" s="206" t="s">
        <v>171</v>
      </c>
      <c r="H737" s="207">
        <v>96</v>
      </c>
      <c r="I737" s="208"/>
      <c r="J737" s="209">
        <f>ROUND(I737*H737,2)</f>
        <v>0</v>
      </c>
      <c r="K737" s="205" t="s">
        <v>19</v>
      </c>
      <c r="L737" s="41"/>
      <c r="M737" s="210" t="s">
        <v>19</v>
      </c>
      <c r="N737" s="211" t="s">
        <v>41</v>
      </c>
      <c r="O737" s="77"/>
      <c r="P737" s="212">
        <f>O737*H737</f>
        <v>0</v>
      </c>
      <c r="Q737" s="212">
        <v>0</v>
      </c>
      <c r="R737" s="212">
        <f>Q737*H737</f>
        <v>0</v>
      </c>
      <c r="S737" s="212">
        <v>0</v>
      </c>
      <c r="T737" s="213">
        <f>S737*H737</f>
        <v>0</v>
      </c>
      <c r="AR737" s="15" t="s">
        <v>228</v>
      </c>
      <c r="AT737" s="15" t="s">
        <v>160</v>
      </c>
      <c r="AU737" s="15" t="s">
        <v>80</v>
      </c>
      <c r="AY737" s="15" t="s">
        <v>158</v>
      </c>
      <c r="BE737" s="214">
        <f>IF(N737="základní",J737,0)</f>
        <v>0</v>
      </c>
      <c r="BF737" s="214">
        <f>IF(N737="snížená",J737,0)</f>
        <v>0</v>
      </c>
      <c r="BG737" s="214">
        <f>IF(N737="zákl. přenesená",J737,0)</f>
        <v>0</v>
      </c>
      <c r="BH737" s="214">
        <f>IF(N737="sníž. přenesená",J737,0)</f>
        <v>0</v>
      </c>
      <c r="BI737" s="214">
        <f>IF(N737="nulová",J737,0)</f>
        <v>0</v>
      </c>
      <c r="BJ737" s="15" t="s">
        <v>78</v>
      </c>
      <c r="BK737" s="214">
        <f>ROUND(I737*H737,2)</f>
        <v>0</v>
      </c>
      <c r="BL737" s="15" t="s">
        <v>228</v>
      </c>
      <c r="BM737" s="15" t="s">
        <v>1737</v>
      </c>
    </row>
    <row r="738" s="1" customFormat="1" ht="16.5" customHeight="1">
      <c r="B738" s="36"/>
      <c r="C738" s="203" t="s">
        <v>1738</v>
      </c>
      <c r="D738" s="203" t="s">
        <v>160</v>
      </c>
      <c r="E738" s="204" t="s">
        <v>1739</v>
      </c>
      <c r="F738" s="205" t="s">
        <v>1740</v>
      </c>
      <c r="G738" s="206" t="s">
        <v>302</v>
      </c>
      <c r="H738" s="207">
        <v>80</v>
      </c>
      <c r="I738" s="208"/>
      <c r="J738" s="209">
        <f>ROUND(I738*H738,2)</f>
        <v>0</v>
      </c>
      <c r="K738" s="205" t="s">
        <v>19</v>
      </c>
      <c r="L738" s="41"/>
      <c r="M738" s="210" t="s">
        <v>19</v>
      </c>
      <c r="N738" s="211" t="s">
        <v>41</v>
      </c>
      <c r="O738" s="77"/>
      <c r="P738" s="212">
        <f>O738*H738</f>
        <v>0</v>
      </c>
      <c r="Q738" s="212">
        <v>0</v>
      </c>
      <c r="R738" s="212">
        <f>Q738*H738</f>
        <v>0</v>
      </c>
      <c r="S738" s="212">
        <v>0</v>
      </c>
      <c r="T738" s="213">
        <f>S738*H738</f>
        <v>0</v>
      </c>
      <c r="AR738" s="15" t="s">
        <v>228</v>
      </c>
      <c r="AT738" s="15" t="s">
        <v>160</v>
      </c>
      <c r="AU738" s="15" t="s">
        <v>80</v>
      </c>
      <c r="AY738" s="15" t="s">
        <v>158</v>
      </c>
      <c r="BE738" s="214">
        <f>IF(N738="základní",J738,0)</f>
        <v>0</v>
      </c>
      <c r="BF738" s="214">
        <f>IF(N738="snížená",J738,0)</f>
        <v>0</v>
      </c>
      <c r="BG738" s="214">
        <f>IF(N738="zákl. přenesená",J738,0)</f>
        <v>0</v>
      </c>
      <c r="BH738" s="214">
        <f>IF(N738="sníž. přenesená",J738,0)</f>
        <v>0</v>
      </c>
      <c r="BI738" s="214">
        <f>IF(N738="nulová",J738,0)</f>
        <v>0</v>
      </c>
      <c r="BJ738" s="15" t="s">
        <v>78</v>
      </c>
      <c r="BK738" s="214">
        <f>ROUND(I738*H738,2)</f>
        <v>0</v>
      </c>
      <c r="BL738" s="15" t="s">
        <v>228</v>
      </c>
      <c r="BM738" s="15" t="s">
        <v>1741</v>
      </c>
    </row>
    <row r="739" s="1" customFormat="1" ht="16.5" customHeight="1">
      <c r="B739" s="36"/>
      <c r="C739" s="203" t="s">
        <v>1742</v>
      </c>
      <c r="D739" s="203" t="s">
        <v>160</v>
      </c>
      <c r="E739" s="204" t="s">
        <v>1743</v>
      </c>
      <c r="F739" s="205" t="s">
        <v>1744</v>
      </c>
      <c r="G739" s="206" t="s">
        <v>171</v>
      </c>
      <c r="H739" s="207">
        <v>96</v>
      </c>
      <c r="I739" s="208"/>
      <c r="J739" s="209">
        <f>ROUND(I739*H739,2)</f>
        <v>0</v>
      </c>
      <c r="K739" s="205" t="s">
        <v>19</v>
      </c>
      <c r="L739" s="41"/>
      <c r="M739" s="210" t="s">
        <v>19</v>
      </c>
      <c r="N739" s="211" t="s">
        <v>41</v>
      </c>
      <c r="O739" s="77"/>
      <c r="P739" s="212">
        <f>O739*H739</f>
        <v>0</v>
      </c>
      <c r="Q739" s="212">
        <v>0</v>
      </c>
      <c r="R739" s="212">
        <f>Q739*H739</f>
        <v>0</v>
      </c>
      <c r="S739" s="212">
        <v>0</v>
      </c>
      <c r="T739" s="213">
        <f>S739*H739</f>
        <v>0</v>
      </c>
      <c r="AR739" s="15" t="s">
        <v>228</v>
      </c>
      <c r="AT739" s="15" t="s">
        <v>160</v>
      </c>
      <c r="AU739" s="15" t="s">
        <v>80</v>
      </c>
      <c r="AY739" s="15" t="s">
        <v>158</v>
      </c>
      <c r="BE739" s="214">
        <f>IF(N739="základní",J739,0)</f>
        <v>0</v>
      </c>
      <c r="BF739" s="214">
        <f>IF(N739="snížená",J739,0)</f>
        <v>0</v>
      </c>
      <c r="BG739" s="214">
        <f>IF(N739="zákl. přenesená",J739,0)</f>
        <v>0</v>
      </c>
      <c r="BH739" s="214">
        <f>IF(N739="sníž. přenesená",J739,0)</f>
        <v>0</v>
      </c>
      <c r="BI739" s="214">
        <f>IF(N739="nulová",J739,0)</f>
        <v>0</v>
      </c>
      <c r="BJ739" s="15" t="s">
        <v>78</v>
      </c>
      <c r="BK739" s="214">
        <f>ROUND(I739*H739,2)</f>
        <v>0</v>
      </c>
      <c r="BL739" s="15" t="s">
        <v>228</v>
      </c>
      <c r="BM739" s="15" t="s">
        <v>1745</v>
      </c>
    </row>
    <row r="740" s="1" customFormat="1" ht="22.5" customHeight="1">
      <c r="B740" s="36"/>
      <c r="C740" s="203" t="s">
        <v>1746</v>
      </c>
      <c r="D740" s="203" t="s">
        <v>160</v>
      </c>
      <c r="E740" s="204" t="s">
        <v>1747</v>
      </c>
      <c r="F740" s="205" t="s">
        <v>1748</v>
      </c>
      <c r="G740" s="206" t="s">
        <v>1327</v>
      </c>
      <c r="H740" s="250"/>
      <c r="I740" s="208"/>
      <c r="J740" s="209">
        <f>ROUND(I740*H740,2)</f>
        <v>0</v>
      </c>
      <c r="K740" s="205" t="s">
        <v>164</v>
      </c>
      <c r="L740" s="41"/>
      <c r="M740" s="210" t="s">
        <v>19</v>
      </c>
      <c r="N740" s="211" t="s">
        <v>41</v>
      </c>
      <c r="O740" s="77"/>
      <c r="P740" s="212">
        <f>O740*H740</f>
        <v>0</v>
      </c>
      <c r="Q740" s="212">
        <v>0</v>
      </c>
      <c r="R740" s="212">
        <f>Q740*H740</f>
        <v>0</v>
      </c>
      <c r="S740" s="212">
        <v>0</v>
      </c>
      <c r="T740" s="213">
        <f>S740*H740</f>
        <v>0</v>
      </c>
      <c r="AR740" s="15" t="s">
        <v>228</v>
      </c>
      <c r="AT740" s="15" t="s">
        <v>160</v>
      </c>
      <c r="AU740" s="15" t="s">
        <v>80</v>
      </c>
      <c r="AY740" s="15" t="s">
        <v>158</v>
      </c>
      <c r="BE740" s="214">
        <f>IF(N740="základní",J740,0)</f>
        <v>0</v>
      </c>
      <c r="BF740" s="214">
        <f>IF(N740="snížená",J740,0)</f>
        <v>0</v>
      </c>
      <c r="BG740" s="214">
        <f>IF(N740="zákl. přenesená",J740,0)</f>
        <v>0</v>
      </c>
      <c r="BH740" s="214">
        <f>IF(N740="sníž. přenesená",J740,0)</f>
        <v>0</v>
      </c>
      <c r="BI740" s="214">
        <f>IF(N740="nulová",J740,0)</f>
        <v>0</v>
      </c>
      <c r="BJ740" s="15" t="s">
        <v>78</v>
      </c>
      <c r="BK740" s="214">
        <f>ROUND(I740*H740,2)</f>
        <v>0</v>
      </c>
      <c r="BL740" s="15" t="s">
        <v>228</v>
      </c>
      <c r="BM740" s="15" t="s">
        <v>1749</v>
      </c>
    </row>
    <row r="741" s="10" customFormat="1" ht="22.8" customHeight="1">
      <c r="B741" s="187"/>
      <c r="C741" s="188"/>
      <c r="D741" s="189" t="s">
        <v>69</v>
      </c>
      <c r="E741" s="201" t="s">
        <v>1750</v>
      </c>
      <c r="F741" s="201" t="s">
        <v>1751</v>
      </c>
      <c r="G741" s="188"/>
      <c r="H741" s="188"/>
      <c r="I741" s="191"/>
      <c r="J741" s="202">
        <f>BK741</f>
        <v>0</v>
      </c>
      <c r="K741" s="188"/>
      <c r="L741" s="193"/>
      <c r="M741" s="194"/>
      <c r="N741" s="195"/>
      <c r="O741" s="195"/>
      <c r="P741" s="196">
        <f>SUM(P742:P744)</f>
        <v>0</v>
      </c>
      <c r="Q741" s="195"/>
      <c r="R741" s="196">
        <f>SUM(R742:R744)</f>
        <v>0</v>
      </c>
      <c r="S741" s="195"/>
      <c r="T741" s="197">
        <f>SUM(T742:T744)</f>
        <v>0</v>
      </c>
      <c r="AR741" s="198" t="s">
        <v>80</v>
      </c>
      <c r="AT741" s="199" t="s">
        <v>69</v>
      </c>
      <c r="AU741" s="199" t="s">
        <v>78</v>
      </c>
      <c r="AY741" s="198" t="s">
        <v>158</v>
      </c>
      <c r="BK741" s="200">
        <f>SUM(BK742:BK744)</f>
        <v>0</v>
      </c>
    </row>
    <row r="742" s="1" customFormat="1" ht="16.5" customHeight="1">
      <c r="B742" s="36"/>
      <c r="C742" s="203" t="s">
        <v>1752</v>
      </c>
      <c r="D742" s="203" t="s">
        <v>160</v>
      </c>
      <c r="E742" s="204" t="s">
        <v>1753</v>
      </c>
      <c r="F742" s="205" t="s">
        <v>1754</v>
      </c>
      <c r="G742" s="206" t="s">
        <v>240</v>
      </c>
      <c r="H742" s="207">
        <v>158</v>
      </c>
      <c r="I742" s="208"/>
      <c r="J742" s="209">
        <f>ROUND(I742*H742,2)</f>
        <v>0</v>
      </c>
      <c r="K742" s="205" t="s">
        <v>19</v>
      </c>
      <c r="L742" s="41"/>
      <c r="M742" s="210" t="s">
        <v>19</v>
      </c>
      <c r="N742" s="211" t="s">
        <v>41</v>
      </c>
      <c r="O742" s="77"/>
      <c r="P742" s="212">
        <f>O742*H742</f>
        <v>0</v>
      </c>
      <c r="Q742" s="212">
        <v>0</v>
      </c>
      <c r="R742" s="212">
        <f>Q742*H742</f>
        <v>0</v>
      </c>
      <c r="S742" s="212">
        <v>0</v>
      </c>
      <c r="T742" s="213">
        <f>S742*H742</f>
        <v>0</v>
      </c>
      <c r="AR742" s="15" t="s">
        <v>228</v>
      </c>
      <c r="AT742" s="15" t="s">
        <v>160</v>
      </c>
      <c r="AU742" s="15" t="s">
        <v>80</v>
      </c>
      <c r="AY742" s="15" t="s">
        <v>158</v>
      </c>
      <c r="BE742" s="214">
        <f>IF(N742="základní",J742,0)</f>
        <v>0</v>
      </c>
      <c r="BF742" s="214">
        <f>IF(N742="snížená",J742,0)</f>
        <v>0</v>
      </c>
      <c r="BG742" s="214">
        <f>IF(N742="zákl. přenesená",J742,0)</f>
        <v>0</v>
      </c>
      <c r="BH742" s="214">
        <f>IF(N742="sníž. přenesená",J742,0)</f>
        <v>0</v>
      </c>
      <c r="BI742" s="214">
        <f>IF(N742="nulová",J742,0)</f>
        <v>0</v>
      </c>
      <c r="BJ742" s="15" t="s">
        <v>78</v>
      </c>
      <c r="BK742" s="214">
        <f>ROUND(I742*H742,2)</f>
        <v>0</v>
      </c>
      <c r="BL742" s="15" t="s">
        <v>228</v>
      </c>
      <c r="BM742" s="15" t="s">
        <v>1755</v>
      </c>
    </row>
    <row r="743" s="11" customFormat="1">
      <c r="B743" s="215"/>
      <c r="C743" s="216"/>
      <c r="D743" s="217" t="s">
        <v>167</v>
      </c>
      <c r="E743" s="218" t="s">
        <v>19</v>
      </c>
      <c r="F743" s="219" t="s">
        <v>1756</v>
      </c>
      <c r="G743" s="216"/>
      <c r="H743" s="220">
        <v>158</v>
      </c>
      <c r="I743" s="221"/>
      <c r="J743" s="216"/>
      <c r="K743" s="216"/>
      <c r="L743" s="222"/>
      <c r="M743" s="223"/>
      <c r="N743" s="224"/>
      <c r="O743" s="224"/>
      <c r="P743" s="224"/>
      <c r="Q743" s="224"/>
      <c r="R743" s="224"/>
      <c r="S743" s="224"/>
      <c r="T743" s="225"/>
      <c r="AT743" s="226" t="s">
        <v>167</v>
      </c>
      <c r="AU743" s="226" t="s">
        <v>80</v>
      </c>
      <c r="AV743" s="11" t="s">
        <v>80</v>
      </c>
      <c r="AW743" s="11" t="s">
        <v>31</v>
      </c>
      <c r="AX743" s="11" t="s">
        <v>78</v>
      </c>
      <c r="AY743" s="226" t="s">
        <v>158</v>
      </c>
    </row>
    <row r="744" s="1" customFormat="1" ht="16.5" customHeight="1">
      <c r="B744" s="36"/>
      <c r="C744" s="203" t="s">
        <v>1757</v>
      </c>
      <c r="D744" s="203" t="s">
        <v>160</v>
      </c>
      <c r="E744" s="204" t="s">
        <v>1758</v>
      </c>
      <c r="F744" s="205" t="s">
        <v>1759</v>
      </c>
      <c r="G744" s="206" t="s">
        <v>240</v>
      </c>
      <c r="H744" s="207">
        <v>160</v>
      </c>
      <c r="I744" s="208"/>
      <c r="J744" s="209">
        <f>ROUND(I744*H744,2)</f>
        <v>0</v>
      </c>
      <c r="K744" s="205" t="s">
        <v>19</v>
      </c>
      <c r="L744" s="41"/>
      <c r="M744" s="210" t="s">
        <v>19</v>
      </c>
      <c r="N744" s="211" t="s">
        <v>41</v>
      </c>
      <c r="O744" s="77"/>
      <c r="P744" s="212">
        <f>O744*H744</f>
        <v>0</v>
      </c>
      <c r="Q744" s="212">
        <v>0</v>
      </c>
      <c r="R744" s="212">
        <f>Q744*H744</f>
        <v>0</v>
      </c>
      <c r="S744" s="212">
        <v>0</v>
      </c>
      <c r="T744" s="213">
        <f>S744*H744</f>
        <v>0</v>
      </c>
      <c r="AR744" s="15" t="s">
        <v>228</v>
      </c>
      <c r="AT744" s="15" t="s">
        <v>160</v>
      </c>
      <c r="AU744" s="15" t="s">
        <v>80</v>
      </c>
      <c r="AY744" s="15" t="s">
        <v>158</v>
      </c>
      <c r="BE744" s="214">
        <f>IF(N744="základní",J744,0)</f>
        <v>0</v>
      </c>
      <c r="BF744" s="214">
        <f>IF(N744="snížená",J744,0)</f>
        <v>0</v>
      </c>
      <c r="BG744" s="214">
        <f>IF(N744="zákl. přenesená",J744,0)</f>
        <v>0</v>
      </c>
      <c r="BH744" s="214">
        <f>IF(N744="sníž. přenesená",J744,0)</f>
        <v>0</v>
      </c>
      <c r="BI744" s="214">
        <f>IF(N744="nulová",J744,0)</f>
        <v>0</v>
      </c>
      <c r="BJ744" s="15" t="s">
        <v>78</v>
      </c>
      <c r="BK744" s="214">
        <f>ROUND(I744*H744,2)</f>
        <v>0</v>
      </c>
      <c r="BL744" s="15" t="s">
        <v>228</v>
      </c>
      <c r="BM744" s="15" t="s">
        <v>1760</v>
      </c>
    </row>
    <row r="745" s="10" customFormat="1" ht="22.8" customHeight="1">
      <c r="B745" s="187"/>
      <c r="C745" s="188"/>
      <c r="D745" s="189" t="s">
        <v>69</v>
      </c>
      <c r="E745" s="201" t="s">
        <v>1761</v>
      </c>
      <c r="F745" s="201" t="s">
        <v>88</v>
      </c>
      <c r="G745" s="188"/>
      <c r="H745" s="188"/>
      <c r="I745" s="191"/>
      <c r="J745" s="202">
        <f>BK745</f>
        <v>0</v>
      </c>
      <c r="K745" s="188"/>
      <c r="L745" s="193"/>
      <c r="M745" s="194"/>
      <c r="N745" s="195"/>
      <c r="O745" s="195"/>
      <c r="P745" s="196">
        <f>SUM(P746:P751)</f>
        <v>0</v>
      </c>
      <c r="Q745" s="195"/>
      <c r="R745" s="196">
        <f>SUM(R746:R751)</f>
        <v>0</v>
      </c>
      <c r="S745" s="195"/>
      <c r="T745" s="197">
        <f>SUM(T746:T751)</f>
        <v>0</v>
      </c>
      <c r="AR745" s="198" t="s">
        <v>80</v>
      </c>
      <c r="AT745" s="199" t="s">
        <v>69</v>
      </c>
      <c r="AU745" s="199" t="s">
        <v>78</v>
      </c>
      <c r="AY745" s="198" t="s">
        <v>158</v>
      </c>
      <c r="BK745" s="200">
        <f>SUM(BK746:BK751)</f>
        <v>0</v>
      </c>
    </row>
    <row r="746" s="1" customFormat="1" ht="16.5" customHeight="1">
      <c r="B746" s="36"/>
      <c r="C746" s="203" t="s">
        <v>1762</v>
      </c>
      <c r="D746" s="203" t="s">
        <v>160</v>
      </c>
      <c r="E746" s="204" t="s">
        <v>1763</v>
      </c>
      <c r="F746" s="205" t="s">
        <v>1764</v>
      </c>
      <c r="G746" s="206" t="s">
        <v>1327</v>
      </c>
      <c r="H746" s="250"/>
      <c r="I746" s="208"/>
      <c r="J746" s="209">
        <f>ROUND(I746*H746,2)</f>
        <v>0</v>
      </c>
      <c r="K746" s="205" t="s">
        <v>19</v>
      </c>
      <c r="L746" s="41"/>
      <c r="M746" s="210" t="s">
        <v>19</v>
      </c>
      <c r="N746" s="211" t="s">
        <v>41</v>
      </c>
      <c r="O746" s="77"/>
      <c r="P746" s="212">
        <f>O746*H746</f>
        <v>0</v>
      </c>
      <c r="Q746" s="212">
        <v>0</v>
      </c>
      <c r="R746" s="212">
        <f>Q746*H746</f>
        <v>0</v>
      </c>
      <c r="S746" s="212">
        <v>0</v>
      </c>
      <c r="T746" s="213">
        <f>S746*H746</f>
        <v>0</v>
      </c>
      <c r="AR746" s="15" t="s">
        <v>228</v>
      </c>
      <c r="AT746" s="15" t="s">
        <v>160</v>
      </c>
      <c r="AU746" s="15" t="s">
        <v>80</v>
      </c>
      <c r="AY746" s="15" t="s">
        <v>158</v>
      </c>
      <c r="BE746" s="214">
        <f>IF(N746="základní",J746,0)</f>
        <v>0</v>
      </c>
      <c r="BF746" s="214">
        <f>IF(N746="snížená",J746,0)</f>
        <v>0</v>
      </c>
      <c r="BG746" s="214">
        <f>IF(N746="zákl. přenesená",J746,0)</f>
        <v>0</v>
      </c>
      <c r="BH746" s="214">
        <f>IF(N746="sníž. přenesená",J746,0)</f>
        <v>0</v>
      </c>
      <c r="BI746" s="214">
        <f>IF(N746="nulová",J746,0)</f>
        <v>0</v>
      </c>
      <c r="BJ746" s="15" t="s">
        <v>78</v>
      </c>
      <c r="BK746" s="214">
        <f>ROUND(I746*H746,2)</f>
        <v>0</v>
      </c>
      <c r="BL746" s="15" t="s">
        <v>228</v>
      </c>
      <c r="BM746" s="15" t="s">
        <v>1765</v>
      </c>
    </row>
    <row r="747" s="1" customFormat="1">
      <c r="B747" s="36"/>
      <c r="C747" s="37"/>
      <c r="D747" s="217" t="s">
        <v>386</v>
      </c>
      <c r="E747" s="37"/>
      <c r="F747" s="237" t="s">
        <v>1766</v>
      </c>
      <c r="G747" s="37"/>
      <c r="H747" s="37"/>
      <c r="I747" s="128"/>
      <c r="J747" s="37"/>
      <c r="K747" s="37"/>
      <c r="L747" s="41"/>
      <c r="M747" s="238"/>
      <c r="N747" s="77"/>
      <c r="O747" s="77"/>
      <c r="P747" s="77"/>
      <c r="Q747" s="77"/>
      <c r="R747" s="77"/>
      <c r="S747" s="77"/>
      <c r="T747" s="78"/>
      <c r="AT747" s="15" t="s">
        <v>386</v>
      </c>
      <c r="AU747" s="15" t="s">
        <v>80</v>
      </c>
    </row>
    <row r="748" s="1" customFormat="1" ht="16.5" customHeight="1">
      <c r="B748" s="36"/>
      <c r="C748" s="203" t="s">
        <v>1767</v>
      </c>
      <c r="D748" s="203" t="s">
        <v>160</v>
      </c>
      <c r="E748" s="204" t="s">
        <v>1768</v>
      </c>
      <c r="F748" s="205" t="s">
        <v>1769</v>
      </c>
      <c r="G748" s="206" t="s">
        <v>302</v>
      </c>
      <c r="H748" s="207">
        <v>6</v>
      </c>
      <c r="I748" s="208"/>
      <c r="J748" s="209">
        <f>ROUND(I748*H748,2)</f>
        <v>0</v>
      </c>
      <c r="K748" s="205" t="s">
        <v>19</v>
      </c>
      <c r="L748" s="41"/>
      <c r="M748" s="210" t="s">
        <v>19</v>
      </c>
      <c r="N748" s="211" t="s">
        <v>41</v>
      </c>
      <c r="O748" s="77"/>
      <c r="P748" s="212">
        <f>O748*H748</f>
        <v>0</v>
      </c>
      <c r="Q748" s="212">
        <v>0</v>
      </c>
      <c r="R748" s="212">
        <f>Q748*H748</f>
        <v>0</v>
      </c>
      <c r="S748" s="212">
        <v>0</v>
      </c>
      <c r="T748" s="213">
        <f>S748*H748</f>
        <v>0</v>
      </c>
      <c r="AR748" s="15" t="s">
        <v>228</v>
      </c>
      <c r="AT748" s="15" t="s">
        <v>160</v>
      </c>
      <c r="AU748" s="15" t="s">
        <v>80</v>
      </c>
      <c r="AY748" s="15" t="s">
        <v>158</v>
      </c>
      <c r="BE748" s="214">
        <f>IF(N748="základní",J748,0)</f>
        <v>0</v>
      </c>
      <c r="BF748" s="214">
        <f>IF(N748="snížená",J748,0)</f>
        <v>0</v>
      </c>
      <c r="BG748" s="214">
        <f>IF(N748="zákl. přenesená",J748,0)</f>
        <v>0</v>
      </c>
      <c r="BH748" s="214">
        <f>IF(N748="sníž. přenesená",J748,0)</f>
        <v>0</v>
      </c>
      <c r="BI748" s="214">
        <f>IF(N748="nulová",J748,0)</f>
        <v>0</v>
      </c>
      <c r="BJ748" s="15" t="s">
        <v>78</v>
      </c>
      <c r="BK748" s="214">
        <f>ROUND(I748*H748,2)</f>
        <v>0</v>
      </c>
      <c r="BL748" s="15" t="s">
        <v>228</v>
      </c>
      <c r="BM748" s="15" t="s">
        <v>1770</v>
      </c>
    </row>
    <row r="749" s="1" customFormat="1" ht="16.5" customHeight="1">
      <c r="B749" s="36"/>
      <c r="C749" s="203" t="s">
        <v>1771</v>
      </c>
      <c r="D749" s="203" t="s">
        <v>160</v>
      </c>
      <c r="E749" s="204" t="s">
        <v>1772</v>
      </c>
      <c r="F749" s="205" t="s">
        <v>1773</v>
      </c>
      <c r="G749" s="206" t="s">
        <v>302</v>
      </c>
      <c r="H749" s="207">
        <v>4</v>
      </c>
      <c r="I749" s="208"/>
      <c r="J749" s="209">
        <f>ROUND(I749*H749,2)</f>
        <v>0</v>
      </c>
      <c r="K749" s="205" t="s">
        <v>19</v>
      </c>
      <c r="L749" s="41"/>
      <c r="M749" s="210" t="s">
        <v>19</v>
      </c>
      <c r="N749" s="211" t="s">
        <v>41</v>
      </c>
      <c r="O749" s="77"/>
      <c r="P749" s="212">
        <f>O749*H749</f>
        <v>0</v>
      </c>
      <c r="Q749" s="212">
        <v>0</v>
      </c>
      <c r="R749" s="212">
        <f>Q749*H749</f>
        <v>0</v>
      </c>
      <c r="S749" s="212">
        <v>0</v>
      </c>
      <c r="T749" s="213">
        <f>S749*H749</f>
        <v>0</v>
      </c>
      <c r="AR749" s="15" t="s">
        <v>228</v>
      </c>
      <c r="AT749" s="15" t="s">
        <v>160</v>
      </c>
      <c r="AU749" s="15" t="s">
        <v>80</v>
      </c>
      <c r="AY749" s="15" t="s">
        <v>158</v>
      </c>
      <c r="BE749" s="214">
        <f>IF(N749="základní",J749,0)</f>
        <v>0</v>
      </c>
      <c r="BF749" s="214">
        <f>IF(N749="snížená",J749,0)</f>
        <v>0</v>
      </c>
      <c r="BG749" s="214">
        <f>IF(N749="zákl. přenesená",J749,0)</f>
        <v>0</v>
      </c>
      <c r="BH749" s="214">
        <f>IF(N749="sníž. přenesená",J749,0)</f>
        <v>0</v>
      </c>
      <c r="BI749" s="214">
        <f>IF(N749="nulová",J749,0)</f>
        <v>0</v>
      </c>
      <c r="BJ749" s="15" t="s">
        <v>78</v>
      </c>
      <c r="BK749" s="214">
        <f>ROUND(I749*H749,2)</f>
        <v>0</v>
      </c>
      <c r="BL749" s="15" t="s">
        <v>228</v>
      </c>
      <c r="BM749" s="15" t="s">
        <v>1774</v>
      </c>
    </row>
    <row r="750" s="1" customFormat="1" ht="16.5" customHeight="1">
      <c r="B750" s="36"/>
      <c r="C750" s="203" t="s">
        <v>1775</v>
      </c>
      <c r="D750" s="203" t="s">
        <v>160</v>
      </c>
      <c r="E750" s="204" t="s">
        <v>1776</v>
      </c>
      <c r="F750" s="205" t="s">
        <v>1777</v>
      </c>
      <c r="G750" s="206" t="s">
        <v>530</v>
      </c>
      <c r="H750" s="207">
        <v>1</v>
      </c>
      <c r="I750" s="208"/>
      <c r="J750" s="209">
        <f>ROUND(I750*H750,2)</f>
        <v>0</v>
      </c>
      <c r="K750" s="205" t="s">
        <v>19</v>
      </c>
      <c r="L750" s="41"/>
      <c r="M750" s="210" t="s">
        <v>19</v>
      </c>
      <c r="N750" s="211" t="s">
        <v>41</v>
      </c>
      <c r="O750" s="77"/>
      <c r="P750" s="212">
        <f>O750*H750</f>
        <v>0</v>
      </c>
      <c r="Q750" s="212">
        <v>0</v>
      </c>
      <c r="R750" s="212">
        <f>Q750*H750</f>
        <v>0</v>
      </c>
      <c r="S750" s="212">
        <v>0</v>
      </c>
      <c r="T750" s="213">
        <f>S750*H750</f>
        <v>0</v>
      </c>
      <c r="AR750" s="15" t="s">
        <v>228</v>
      </c>
      <c r="AT750" s="15" t="s">
        <v>160</v>
      </c>
      <c r="AU750" s="15" t="s">
        <v>80</v>
      </c>
      <c r="AY750" s="15" t="s">
        <v>158</v>
      </c>
      <c r="BE750" s="214">
        <f>IF(N750="základní",J750,0)</f>
        <v>0</v>
      </c>
      <c r="BF750" s="214">
        <f>IF(N750="snížená",J750,0)</f>
        <v>0</v>
      </c>
      <c r="BG750" s="214">
        <f>IF(N750="zákl. přenesená",J750,0)</f>
        <v>0</v>
      </c>
      <c r="BH750" s="214">
        <f>IF(N750="sníž. přenesená",J750,0)</f>
        <v>0</v>
      </c>
      <c r="BI750" s="214">
        <f>IF(N750="nulová",J750,0)</f>
        <v>0</v>
      </c>
      <c r="BJ750" s="15" t="s">
        <v>78</v>
      </c>
      <c r="BK750" s="214">
        <f>ROUND(I750*H750,2)</f>
        <v>0</v>
      </c>
      <c r="BL750" s="15" t="s">
        <v>228</v>
      </c>
      <c r="BM750" s="15" t="s">
        <v>1778</v>
      </c>
    </row>
    <row r="751" s="1" customFormat="1" ht="22.5" customHeight="1">
      <c r="B751" s="36"/>
      <c r="C751" s="203" t="s">
        <v>1779</v>
      </c>
      <c r="D751" s="203" t="s">
        <v>160</v>
      </c>
      <c r="E751" s="204" t="s">
        <v>1780</v>
      </c>
      <c r="F751" s="205" t="s">
        <v>1781</v>
      </c>
      <c r="G751" s="206" t="s">
        <v>1327</v>
      </c>
      <c r="H751" s="250"/>
      <c r="I751" s="208"/>
      <c r="J751" s="209">
        <f>ROUND(I751*H751,2)</f>
        <v>0</v>
      </c>
      <c r="K751" s="205" t="s">
        <v>164</v>
      </c>
      <c r="L751" s="41"/>
      <c r="M751" s="210" t="s">
        <v>19</v>
      </c>
      <c r="N751" s="211" t="s">
        <v>41</v>
      </c>
      <c r="O751" s="77"/>
      <c r="P751" s="212">
        <f>O751*H751</f>
        <v>0</v>
      </c>
      <c r="Q751" s="212">
        <v>0</v>
      </c>
      <c r="R751" s="212">
        <f>Q751*H751</f>
        <v>0</v>
      </c>
      <c r="S751" s="212">
        <v>0</v>
      </c>
      <c r="T751" s="213">
        <f>S751*H751</f>
        <v>0</v>
      </c>
      <c r="AR751" s="15" t="s">
        <v>228</v>
      </c>
      <c r="AT751" s="15" t="s">
        <v>160</v>
      </c>
      <c r="AU751" s="15" t="s">
        <v>80</v>
      </c>
      <c r="AY751" s="15" t="s">
        <v>158</v>
      </c>
      <c r="BE751" s="214">
        <f>IF(N751="základní",J751,0)</f>
        <v>0</v>
      </c>
      <c r="BF751" s="214">
        <f>IF(N751="snížená",J751,0)</f>
        <v>0</v>
      </c>
      <c r="BG751" s="214">
        <f>IF(N751="zákl. přenesená",J751,0)</f>
        <v>0</v>
      </c>
      <c r="BH751" s="214">
        <f>IF(N751="sníž. přenesená",J751,0)</f>
        <v>0</v>
      </c>
      <c r="BI751" s="214">
        <f>IF(N751="nulová",J751,0)</f>
        <v>0</v>
      </c>
      <c r="BJ751" s="15" t="s">
        <v>78</v>
      </c>
      <c r="BK751" s="214">
        <f>ROUND(I751*H751,2)</f>
        <v>0</v>
      </c>
      <c r="BL751" s="15" t="s">
        <v>228</v>
      </c>
      <c r="BM751" s="15" t="s">
        <v>1782</v>
      </c>
    </row>
    <row r="752" s="10" customFormat="1" ht="22.8" customHeight="1">
      <c r="B752" s="187"/>
      <c r="C752" s="188"/>
      <c r="D752" s="189" t="s">
        <v>69</v>
      </c>
      <c r="E752" s="201" t="s">
        <v>1783</v>
      </c>
      <c r="F752" s="201" t="s">
        <v>1784</v>
      </c>
      <c r="G752" s="188"/>
      <c r="H752" s="188"/>
      <c r="I752" s="191"/>
      <c r="J752" s="202">
        <f>BK752</f>
        <v>0</v>
      </c>
      <c r="K752" s="188"/>
      <c r="L752" s="193"/>
      <c r="M752" s="194"/>
      <c r="N752" s="195"/>
      <c r="O752" s="195"/>
      <c r="P752" s="196">
        <f>SUM(P753:P850)</f>
        <v>0</v>
      </c>
      <c r="Q752" s="195"/>
      <c r="R752" s="196">
        <f>SUM(R753:R850)</f>
        <v>3.2471379999999996</v>
      </c>
      <c r="S752" s="195"/>
      <c r="T752" s="197">
        <f>SUM(T753:T850)</f>
        <v>0</v>
      </c>
      <c r="AR752" s="198" t="s">
        <v>80</v>
      </c>
      <c r="AT752" s="199" t="s">
        <v>69</v>
      </c>
      <c r="AU752" s="199" t="s">
        <v>78</v>
      </c>
      <c r="AY752" s="198" t="s">
        <v>158</v>
      </c>
      <c r="BK752" s="200">
        <f>SUM(BK753:BK850)</f>
        <v>0</v>
      </c>
    </row>
    <row r="753" s="1" customFormat="1" ht="16.5" customHeight="1">
      <c r="B753" s="36"/>
      <c r="C753" s="203" t="s">
        <v>1785</v>
      </c>
      <c r="D753" s="203" t="s">
        <v>160</v>
      </c>
      <c r="E753" s="204" t="s">
        <v>1786</v>
      </c>
      <c r="F753" s="205" t="s">
        <v>1787</v>
      </c>
      <c r="G753" s="206" t="s">
        <v>240</v>
      </c>
      <c r="H753" s="207">
        <v>110</v>
      </c>
      <c r="I753" s="208"/>
      <c r="J753" s="209">
        <f>ROUND(I753*H753,2)</f>
        <v>0</v>
      </c>
      <c r="K753" s="205" t="s">
        <v>164</v>
      </c>
      <c r="L753" s="41"/>
      <c r="M753" s="210" t="s">
        <v>19</v>
      </c>
      <c r="N753" s="211" t="s">
        <v>41</v>
      </c>
      <c r="O753" s="77"/>
      <c r="P753" s="212">
        <f>O753*H753</f>
        <v>0</v>
      </c>
      <c r="Q753" s="212">
        <v>2.0000000000000002E-05</v>
      </c>
      <c r="R753" s="212">
        <f>Q753*H753</f>
        <v>0.0022000000000000001</v>
      </c>
      <c r="S753" s="212">
        <v>0</v>
      </c>
      <c r="T753" s="213">
        <f>S753*H753</f>
        <v>0</v>
      </c>
      <c r="AR753" s="15" t="s">
        <v>228</v>
      </c>
      <c r="AT753" s="15" t="s">
        <v>160</v>
      </c>
      <c r="AU753" s="15" t="s">
        <v>80</v>
      </c>
      <c r="AY753" s="15" t="s">
        <v>158</v>
      </c>
      <c r="BE753" s="214">
        <f>IF(N753="základní",J753,0)</f>
        <v>0</v>
      </c>
      <c r="BF753" s="214">
        <f>IF(N753="snížená",J753,0)</f>
        <v>0</v>
      </c>
      <c r="BG753" s="214">
        <f>IF(N753="zákl. přenesená",J753,0)</f>
        <v>0</v>
      </c>
      <c r="BH753" s="214">
        <f>IF(N753="sníž. přenesená",J753,0)</f>
        <v>0</v>
      </c>
      <c r="BI753" s="214">
        <f>IF(N753="nulová",J753,0)</f>
        <v>0</v>
      </c>
      <c r="BJ753" s="15" t="s">
        <v>78</v>
      </c>
      <c r="BK753" s="214">
        <f>ROUND(I753*H753,2)</f>
        <v>0</v>
      </c>
      <c r="BL753" s="15" t="s">
        <v>228</v>
      </c>
      <c r="BM753" s="15" t="s">
        <v>1788</v>
      </c>
    </row>
    <row r="754" s="11" customFormat="1">
      <c r="B754" s="215"/>
      <c r="C754" s="216"/>
      <c r="D754" s="217" t="s">
        <v>167</v>
      </c>
      <c r="E754" s="218" t="s">
        <v>19</v>
      </c>
      <c r="F754" s="219" t="s">
        <v>1789</v>
      </c>
      <c r="G754" s="216"/>
      <c r="H754" s="220">
        <v>110</v>
      </c>
      <c r="I754" s="221"/>
      <c r="J754" s="216"/>
      <c r="K754" s="216"/>
      <c r="L754" s="222"/>
      <c r="M754" s="223"/>
      <c r="N754" s="224"/>
      <c r="O754" s="224"/>
      <c r="P754" s="224"/>
      <c r="Q754" s="224"/>
      <c r="R754" s="224"/>
      <c r="S754" s="224"/>
      <c r="T754" s="225"/>
      <c r="AT754" s="226" t="s">
        <v>167</v>
      </c>
      <c r="AU754" s="226" t="s">
        <v>80</v>
      </c>
      <c r="AV754" s="11" t="s">
        <v>80</v>
      </c>
      <c r="AW754" s="11" t="s">
        <v>31</v>
      </c>
      <c r="AX754" s="11" t="s">
        <v>78</v>
      </c>
      <c r="AY754" s="226" t="s">
        <v>158</v>
      </c>
    </row>
    <row r="755" s="1" customFormat="1" ht="16.5" customHeight="1">
      <c r="B755" s="36"/>
      <c r="C755" s="227" t="s">
        <v>1790</v>
      </c>
      <c r="D755" s="227" t="s">
        <v>261</v>
      </c>
      <c r="E755" s="228" t="s">
        <v>1791</v>
      </c>
      <c r="F755" s="229" t="s">
        <v>1792</v>
      </c>
      <c r="G755" s="230" t="s">
        <v>163</v>
      </c>
      <c r="H755" s="231">
        <v>1.464</v>
      </c>
      <c r="I755" s="232"/>
      <c r="J755" s="233">
        <f>ROUND(I755*H755,2)</f>
        <v>0</v>
      </c>
      <c r="K755" s="229" t="s">
        <v>164</v>
      </c>
      <c r="L755" s="234"/>
      <c r="M755" s="235" t="s">
        <v>19</v>
      </c>
      <c r="N755" s="236" t="s">
        <v>41</v>
      </c>
      <c r="O755" s="77"/>
      <c r="P755" s="212">
        <f>O755*H755</f>
        <v>0</v>
      </c>
      <c r="Q755" s="212">
        <v>0.55000000000000004</v>
      </c>
      <c r="R755" s="212">
        <f>Q755*H755</f>
        <v>0.80520000000000003</v>
      </c>
      <c r="S755" s="212">
        <v>0</v>
      </c>
      <c r="T755" s="213">
        <f>S755*H755</f>
        <v>0</v>
      </c>
      <c r="AR755" s="15" t="s">
        <v>276</v>
      </c>
      <c r="AT755" s="15" t="s">
        <v>261</v>
      </c>
      <c r="AU755" s="15" t="s">
        <v>80</v>
      </c>
      <c r="AY755" s="15" t="s">
        <v>158</v>
      </c>
      <c r="BE755" s="214">
        <f>IF(N755="základní",J755,0)</f>
        <v>0</v>
      </c>
      <c r="BF755" s="214">
        <f>IF(N755="snížená",J755,0)</f>
        <v>0</v>
      </c>
      <c r="BG755" s="214">
        <f>IF(N755="zákl. přenesená",J755,0)</f>
        <v>0</v>
      </c>
      <c r="BH755" s="214">
        <f>IF(N755="sníž. přenesená",J755,0)</f>
        <v>0</v>
      </c>
      <c r="BI755" s="214">
        <f>IF(N755="nulová",J755,0)</f>
        <v>0</v>
      </c>
      <c r="BJ755" s="15" t="s">
        <v>78</v>
      </c>
      <c r="BK755" s="214">
        <f>ROUND(I755*H755,2)</f>
        <v>0</v>
      </c>
      <c r="BL755" s="15" t="s">
        <v>228</v>
      </c>
      <c r="BM755" s="15" t="s">
        <v>1793</v>
      </c>
    </row>
    <row r="756" s="11" customFormat="1">
      <c r="B756" s="215"/>
      <c r="C756" s="216"/>
      <c r="D756" s="217" t="s">
        <v>167</v>
      </c>
      <c r="E756" s="218" t="s">
        <v>19</v>
      </c>
      <c r="F756" s="219" t="s">
        <v>1794</v>
      </c>
      <c r="G756" s="216"/>
      <c r="H756" s="220">
        <v>1.4079999999999999</v>
      </c>
      <c r="I756" s="221"/>
      <c r="J756" s="216"/>
      <c r="K756" s="216"/>
      <c r="L756" s="222"/>
      <c r="M756" s="223"/>
      <c r="N756" s="224"/>
      <c r="O756" s="224"/>
      <c r="P756" s="224"/>
      <c r="Q756" s="224"/>
      <c r="R756" s="224"/>
      <c r="S756" s="224"/>
      <c r="T756" s="225"/>
      <c r="AT756" s="226" t="s">
        <v>167</v>
      </c>
      <c r="AU756" s="226" t="s">
        <v>80</v>
      </c>
      <c r="AV756" s="11" t="s">
        <v>80</v>
      </c>
      <c r="AW756" s="11" t="s">
        <v>31</v>
      </c>
      <c r="AX756" s="11" t="s">
        <v>78</v>
      </c>
      <c r="AY756" s="226" t="s">
        <v>158</v>
      </c>
    </row>
    <row r="757" s="11" customFormat="1">
      <c r="B757" s="215"/>
      <c r="C757" s="216"/>
      <c r="D757" s="217" t="s">
        <v>167</v>
      </c>
      <c r="E757" s="216"/>
      <c r="F757" s="219" t="s">
        <v>1795</v>
      </c>
      <c r="G757" s="216"/>
      <c r="H757" s="220">
        <v>1.464</v>
      </c>
      <c r="I757" s="221"/>
      <c r="J757" s="216"/>
      <c r="K757" s="216"/>
      <c r="L757" s="222"/>
      <c r="M757" s="223"/>
      <c r="N757" s="224"/>
      <c r="O757" s="224"/>
      <c r="P757" s="224"/>
      <c r="Q757" s="224"/>
      <c r="R757" s="224"/>
      <c r="S757" s="224"/>
      <c r="T757" s="225"/>
      <c r="AT757" s="226" t="s">
        <v>167</v>
      </c>
      <c r="AU757" s="226" t="s">
        <v>80</v>
      </c>
      <c r="AV757" s="11" t="s">
        <v>80</v>
      </c>
      <c r="AW757" s="11" t="s">
        <v>4</v>
      </c>
      <c r="AX757" s="11" t="s">
        <v>78</v>
      </c>
      <c r="AY757" s="226" t="s">
        <v>158</v>
      </c>
    </row>
    <row r="758" s="1" customFormat="1" ht="16.5" customHeight="1">
      <c r="B758" s="36"/>
      <c r="C758" s="203" t="s">
        <v>1796</v>
      </c>
      <c r="D758" s="203" t="s">
        <v>160</v>
      </c>
      <c r="E758" s="204" t="s">
        <v>1797</v>
      </c>
      <c r="F758" s="205" t="s">
        <v>1798</v>
      </c>
      <c r="G758" s="206" t="s">
        <v>171</v>
      </c>
      <c r="H758" s="207">
        <v>107.09999999999999</v>
      </c>
      <c r="I758" s="208"/>
      <c r="J758" s="209">
        <f>ROUND(I758*H758,2)</f>
        <v>0</v>
      </c>
      <c r="K758" s="205" t="s">
        <v>164</v>
      </c>
      <c r="L758" s="41"/>
      <c r="M758" s="210" t="s">
        <v>19</v>
      </c>
      <c r="N758" s="211" t="s">
        <v>41</v>
      </c>
      <c r="O758" s="77"/>
      <c r="P758" s="212">
        <f>O758*H758</f>
        <v>0</v>
      </c>
      <c r="Q758" s="212">
        <v>0.022579999999999999</v>
      </c>
      <c r="R758" s="212">
        <f>Q758*H758</f>
        <v>2.4183179999999997</v>
      </c>
      <c r="S758" s="212">
        <v>0</v>
      </c>
      <c r="T758" s="213">
        <f>S758*H758</f>
        <v>0</v>
      </c>
      <c r="AR758" s="15" t="s">
        <v>228</v>
      </c>
      <c r="AT758" s="15" t="s">
        <v>160</v>
      </c>
      <c r="AU758" s="15" t="s">
        <v>80</v>
      </c>
      <c r="AY758" s="15" t="s">
        <v>158</v>
      </c>
      <c r="BE758" s="214">
        <f>IF(N758="základní",J758,0)</f>
        <v>0</v>
      </c>
      <c r="BF758" s="214">
        <f>IF(N758="snížená",J758,0)</f>
        <v>0</v>
      </c>
      <c r="BG758" s="214">
        <f>IF(N758="zákl. přenesená",J758,0)</f>
        <v>0</v>
      </c>
      <c r="BH758" s="214">
        <f>IF(N758="sníž. přenesená",J758,0)</f>
        <v>0</v>
      </c>
      <c r="BI758" s="214">
        <f>IF(N758="nulová",J758,0)</f>
        <v>0</v>
      </c>
      <c r="BJ758" s="15" t="s">
        <v>78</v>
      </c>
      <c r="BK758" s="214">
        <f>ROUND(I758*H758,2)</f>
        <v>0</v>
      </c>
      <c r="BL758" s="15" t="s">
        <v>228</v>
      </c>
      <c r="BM758" s="15" t="s">
        <v>1799</v>
      </c>
    </row>
    <row r="759" s="11" customFormat="1">
      <c r="B759" s="215"/>
      <c r="C759" s="216"/>
      <c r="D759" s="217" t="s">
        <v>167</v>
      </c>
      <c r="E759" s="216"/>
      <c r="F759" s="219" t="s">
        <v>1800</v>
      </c>
      <c r="G759" s="216"/>
      <c r="H759" s="220">
        <v>107.09999999999999</v>
      </c>
      <c r="I759" s="221"/>
      <c r="J759" s="216"/>
      <c r="K759" s="216"/>
      <c r="L759" s="222"/>
      <c r="M759" s="223"/>
      <c r="N759" s="224"/>
      <c r="O759" s="224"/>
      <c r="P759" s="224"/>
      <c r="Q759" s="224"/>
      <c r="R759" s="224"/>
      <c r="S759" s="224"/>
      <c r="T759" s="225"/>
      <c r="AT759" s="226" t="s">
        <v>167</v>
      </c>
      <c r="AU759" s="226" t="s">
        <v>80</v>
      </c>
      <c r="AV759" s="11" t="s">
        <v>80</v>
      </c>
      <c r="AW759" s="11" t="s">
        <v>4</v>
      </c>
      <c r="AX759" s="11" t="s">
        <v>78</v>
      </c>
      <c r="AY759" s="226" t="s">
        <v>158</v>
      </c>
    </row>
    <row r="760" s="1" customFormat="1" ht="16.5" customHeight="1">
      <c r="B760" s="36"/>
      <c r="C760" s="203" t="s">
        <v>1801</v>
      </c>
      <c r="D760" s="203" t="s">
        <v>160</v>
      </c>
      <c r="E760" s="204" t="s">
        <v>1802</v>
      </c>
      <c r="F760" s="205" t="s">
        <v>1803</v>
      </c>
      <c r="G760" s="206" t="s">
        <v>171</v>
      </c>
      <c r="H760" s="207">
        <v>107.09999999999999</v>
      </c>
      <c r="I760" s="208"/>
      <c r="J760" s="209">
        <f>ROUND(I760*H760,2)</f>
        <v>0</v>
      </c>
      <c r="K760" s="205" t="s">
        <v>164</v>
      </c>
      <c r="L760" s="41"/>
      <c r="M760" s="210" t="s">
        <v>19</v>
      </c>
      <c r="N760" s="211" t="s">
        <v>41</v>
      </c>
      <c r="O760" s="77"/>
      <c r="P760" s="212">
        <f>O760*H760</f>
        <v>0</v>
      </c>
      <c r="Q760" s="212">
        <v>0.00020000000000000001</v>
      </c>
      <c r="R760" s="212">
        <f>Q760*H760</f>
        <v>0.021420000000000002</v>
      </c>
      <c r="S760" s="212">
        <v>0</v>
      </c>
      <c r="T760" s="213">
        <f>S760*H760</f>
        <v>0</v>
      </c>
      <c r="AR760" s="15" t="s">
        <v>228</v>
      </c>
      <c r="AT760" s="15" t="s">
        <v>160</v>
      </c>
      <c r="AU760" s="15" t="s">
        <v>80</v>
      </c>
      <c r="AY760" s="15" t="s">
        <v>158</v>
      </c>
      <c r="BE760" s="214">
        <f>IF(N760="základní",J760,0)</f>
        <v>0</v>
      </c>
      <c r="BF760" s="214">
        <f>IF(N760="snížená",J760,0)</f>
        <v>0</v>
      </c>
      <c r="BG760" s="214">
        <f>IF(N760="zákl. přenesená",J760,0)</f>
        <v>0</v>
      </c>
      <c r="BH760" s="214">
        <f>IF(N760="sníž. přenesená",J760,0)</f>
        <v>0</v>
      </c>
      <c r="BI760" s="214">
        <f>IF(N760="nulová",J760,0)</f>
        <v>0</v>
      </c>
      <c r="BJ760" s="15" t="s">
        <v>78</v>
      </c>
      <c r="BK760" s="214">
        <f>ROUND(I760*H760,2)</f>
        <v>0</v>
      </c>
      <c r="BL760" s="15" t="s">
        <v>228</v>
      </c>
      <c r="BM760" s="15" t="s">
        <v>1804</v>
      </c>
    </row>
    <row r="761" s="1" customFormat="1" ht="16.5" customHeight="1">
      <c r="B761" s="36"/>
      <c r="C761" s="203" t="s">
        <v>1805</v>
      </c>
      <c r="D761" s="203" t="s">
        <v>160</v>
      </c>
      <c r="E761" s="204" t="s">
        <v>1806</v>
      </c>
      <c r="F761" s="205" t="s">
        <v>1807</v>
      </c>
      <c r="G761" s="206" t="s">
        <v>171</v>
      </c>
      <c r="H761" s="207">
        <v>920.125</v>
      </c>
      <c r="I761" s="208"/>
      <c r="J761" s="209">
        <f>ROUND(I761*H761,2)</f>
        <v>0</v>
      </c>
      <c r="K761" s="205" t="s">
        <v>19</v>
      </c>
      <c r="L761" s="41"/>
      <c r="M761" s="210" t="s">
        <v>19</v>
      </c>
      <c r="N761" s="211" t="s">
        <v>41</v>
      </c>
      <c r="O761" s="77"/>
      <c r="P761" s="212">
        <f>O761*H761</f>
        <v>0</v>
      </c>
      <c r="Q761" s="212">
        <v>0</v>
      </c>
      <c r="R761" s="212">
        <f>Q761*H761</f>
        <v>0</v>
      </c>
      <c r="S761" s="212">
        <v>0</v>
      </c>
      <c r="T761" s="213">
        <f>S761*H761</f>
        <v>0</v>
      </c>
      <c r="AR761" s="15" t="s">
        <v>228</v>
      </c>
      <c r="AT761" s="15" t="s">
        <v>160</v>
      </c>
      <c r="AU761" s="15" t="s">
        <v>80</v>
      </c>
      <c r="AY761" s="15" t="s">
        <v>158</v>
      </c>
      <c r="BE761" s="214">
        <f>IF(N761="základní",J761,0)</f>
        <v>0</v>
      </c>
      <c r="BF761" s="214">
        <f>IF(N761="snížená",J761,0)</f>
        <v>0</v>
      </c>
      <c r="BG761" s="214">
        <f>IF(N761="zákl. přenesená",J761,0)</f>
        <v>0</v>
      </c>
      <c r="BH761" s="214">
        <f>IF(N761="sníž. přenesená",J761,0)</f>
        <v>0</v>
      </c>
      <c r="BI761" s="214">
        <f>IF(N761="nulová",J761,0)</f>
        <v>0</v>
      </c>
      <c r="BJ761" s="15" t="s">
        <v>78</v>
      </c>
      <c r="BK761" s="214">
        <f>ROUND(I761*H761,2)</f>
        <v>0</v>
      </c>
      <c r="BL761" s="15" t="s">
        <v>228</v>
      </c>
      <c r="BM761" s="15" t="s">
        <v>1808</v>
      </c>
    </row>
    <row r="762" s="11" customFormat="1">
      <c r="B762" s="215"/>
      <c r="C762" s="216"/>
      <c r="D762" s="217" t="s">
        <v>167</v>
      </c>
      <c r="E762" s="218" t="s">
        <v>19</v>
      </c>
      <c r="F762" s="219" t="s">
        <v>1809</v>
      </c>
      <c r="G762" s="216"/>
      <c r="H762" s="220">
        <v>640</v>
      </c>
      <c r="I762" s="221"/>
      <c r="J762" s="216"/>
      <c r="K762" s="216"/>
      <c r="L762" s="222"/>
      <c r="M762" s="223"/>
      <c r="N762" s="224"/>
      <c r="O762" s="224"/>
      <c r="P762" s="224"/>
      <c r="Q762" s="224"/>
      <c r="R762" s="224"/>
      <c r="S762" s="224"/>
      <c r="T762" s="225"/>
      <c r="AT762" s="226" t="s">
        <v>167</v>
      </c>
      <c r="AU762" s="226" t="s">
        <v>80</v>
      </c>
      <c r="AV762" s="11" t="s">
        <v>80</v>
      </c>
      <c r="AW762" s="11" t="s">
        <v>31</v>
      </c>
      <c r="AX762" s="11" t="s">
        <v>70</v>
      </c>
      <c r="AY762" s="226" t="s">
        <v>158</v>
      </c>
    </row>
    <row r="763" s="11" customFormat="1">
      <c r="B763" s="215"/>
      <c r="C763" s="216"/>
      <c r="D763" s="217" t="s">
        <v>167</v>
      </c>
      <c r="E763" s="218" t="s">
        <v>19</v>
      </c>
      <c r="F763" s="219" t="s">
        <v>1810</v>
      </c>
      <c r="G763" s="216"/>
      <c r="H763" s="220">
        <v>192</v>
      </c>
      <c r="I763" s="221"/>
      <c r="J763" s="216"/>
      <c r="K763" s="216"/>
      <c r="L763" s="222"/>
      <c r="M763" s="223"/>
      <c r="N763" s="224"/>
      <c r="O763" s="224"/>
      <c r="P763" s="224"/>
      <c r="Q763" s="224"/>
      <c r="R763" s="224"/>
      <c r="S763" s="224"/>
      <c r="T763" s="225"/>
      <c r="AT763" s="226" t="s">
        <v>167</v>
      </c>
      <c r="AU763" s="226" t="s">
        <v>80</v>
      </c>
      <c r="AV763" s="11" t="s">
        <v>80</v>
      </c>
      <c r="AW763" s="11" t="s">
        <v>31</v>
      </c>
      <c r="AX763" s="11" t="s">
        <v>70</v>
      </c>
      <c r="AY763" s="226" t="s">
        <v>158</v>
      </c>
    </row>
    <row r="764" s="11" customFormat="1">
      <c r="B764" s="215"/>
      <c r="C764" s="216"/>
      <c r="D764" s="217" t="s">
        <v>167</v>
      </c>
      <c r="E764" s="218" t="s">
        <v>19</v>
      </c>
      <c r="F764" s="219" t="s">
        <v>569</v>
      </c>
      <c r="G764" s="216"/>
      <c r="H764" s="220">
        <v>85</v>
      </c>
      <c r="I764" s="221"/>
      <c r="J764" s="216"/>
      <c r="K764" s="216"/>
      <c r="L764" s="222"/>
      <c r="M764" s="223"/>
      <c r="N764" s="224"/>
      <c r="O764" s="224"/>
      <c r="P764" s="224"/>
      <c r="Q764" s="224"/>
      <c r="R764" s="224"/>
      <c r="S764" s="224"/>
      <c r="T764" s="225"/>
      <c r="AT764" s="226" t="s">
        <v>167</v>
      </c>
      <c r="AU764" s="226" t="s">
        <v>80</v>
      </c>
      <c r="AV764" s="11" t="s">
        <v>80</v>
      </c>
      <c r="AW764" s="11" t="s">
        <v>31</v>
      </c>
      <c r="AX764" s="11" t="s">
        <v>70</v>
      </c>
      <c r="AY764" s="226" t="s">
        <v>158</v>
      </c>
    </row>
    <row r="765" s="11" customFormat="1">
      <c r="B765" s="215"/>
      <c r="C765" s="216"/>
      <c r="D765" s="217" t="s">
        <v>167</v>
      </c>
      <c r="E765" s="218" t="s">
        <v>19</v>
      </c>
      <c r="F765" s="219" t="s">
        <v>1411</v>
      </c>
      <c r="G765" s="216"/>
      <c r="H765" s="220">
        <v>3.125</v>
      </c>
      <c r="I765" s="221"/>
      <c r="J765" s="216"/>
      <c r="K765" s="216"/>
      <c r="L765" s="222"/>
      <c r="M765" s="223"/>
      <c r="N765" s="224"/>
      <c r="O765" s="224"/>
      <c r="P765" s="224"/>
      <c r="Q765" s="224"/>
      <c r="R765" s="224"/>
      <c r="S765" s="224"/>
      <c r="T765" s="225"/>
      <c r="AT765" s="226" t="s">
        <v>167</v>
      </c>
      <c r="AU765" s="226" t="s">
        <v>80</v>
      </c>
      <c r="AV765" s="11" t="s">
        <v>80</v>
      </c>
      <c r="AW765" s="11" t="s">
        <v>31</v>
      </c>
      <c r="AX765" s="11" t="s">
        <v>70</v>
      </c>
      <c r="AY765" s="226" t="s">
        <v>158</v>
      </c>
    </row>
    <row r="766" s="12" customFormat="1">
      <c r="B766" s="239"/>
      <c r="C766" s="240"/>
      <c r="D766" s="217" t="s">
        <v>167</v>
      </c>
      <c r="E766" s="241" t="s">
        <v>19</v>
      </c>
      <c r="F766" s="242" t="s">
        <v>426</v>
      </c>
      <c r="G766" s="240"/>
      <c r="H766" s="243">
        <v>920.125</v>
      </c>
      <c r="I766" s="244"/>
      <c r="J766" s="240"/>
      <c r="K766" s="240"/>
      <c r="L766" s="245"/>
      <c r="M766" s="246"/>
      <c r="N766" s="247"/>
      <c r="O766" s="247"/>
      <c r="P766" s="247"/>
      <c r="Q766" s="247"/>
      <c r="R766" s="247"/>
      <c r="S766" s="247"/>
      <c r="T766" s="248"/>
      <c r="AT766" s="249" t="s">
        <v>167</v>
      </c>
      <c r="AU766" s="249" t="s">
        <v>80</v>
      </c>
      <c r="AV766" s="12" t="s">
        <v>165</v>
      </c>
      <c r="AW766" s="12" t="s">
        <v>31</v>
      </c>
      <c r="AX766" s="12" t="s">
        <v>78</v>
      </c>
      <c r="AY766" s="249" t="s">
        <v>158</v>
      </c>
    </row>
    <row r="767" s="1" customFormat="1" ht="16.5" customHeight="1">
      <c r="B767" s="36"/>
      <c r="C767" s="203" t="s">
        <v>1811</v>
      </c>
      <c r="D767" s="203" t="s">
        <v>160</v>
      </c>
      <c r="E767" s="204" t="s">
        <v>1812</v>
      </c>
      <c r="F767" s="205" t="s">
        <v>1813</v>
      </c>
      <c r="G767" s="206" t="s">
        <v>171</v>
      </c>
      <c r="H767" s="207">
        <v>966.13099999999997</v>
      </c>
      <c r="I767" s="208"/>
      <c r="J767" s="209">
        <f>ROUND(I767*H767,2)</f>
        <v>0</v>
      </c>
      <c r="K767" s="205" t="s">
        <v>19</v>
      </c>
      <c r="L767" s="41"/>
      <c r="M767" s="210" t="s">
        <v>19</v>
      </c>
      <c r="N767" s="211" t="s">
        <v>41</v>
      </c>
      <c r="O767" s="77"/>
      <c r="P767" s="212">
        <f>O767*H767</f>
        <v>0</v>
      </c>
      <c r="Q767" s="212">
        <v>0</v>
      </c>
      <c r="R767" s="212">
        <f>Q767*H767</f>
        <v>0</v>
      </c>
      <c r="S767" s="212">
        <v>0</v>
      </c>
      <c r="T767" s="213">
        <f>S767*H767</f>
        <v>0</v>
      </c>
      <c r="AR767" s="15" t="s">
        <v>228</v>
      </c>
      <c r="AT767" s="15" t="s">
        <v>160</v>
      </c>
      <c r="AU767" s="15" t="s">
        <v>80</v>
      </c>
      <c r="AY767" s="15" t="s">
        <v>158</v>
      </c>
      <c r="BE767" s="214">
        <f>IF(N767="základní",J767,0)</f>
        <v>0</v>
      </c>
      <c r="BF767" s="214">
        <f>IF(N767="snížená",J767,0)</f>
        <v>0</v>
      </c>
      <c r="BG767" s="214">
        <f>IF(N767="zákl. přenesená",J767,0)</f>
        <v>0</v>
      </c>
      <c r="BH767" s="214">
        <f>IF(N767="sníž. přenesená",J767,0)</f>
        <v>0</v>
      </c>
      <c r="BI767" s="214">
        <f>IF(N767="nulová",J767,0)</f>
        <v>0</v>
      </c>
      <c r="BJ767" s="15" t="s">
        <v>78</v>
      </c>
      <c r="BK767" s="214">
        <f>ROUND(I767*H767,2)</f>
        <v>0</v>
      </c>
      <c r="BL767" s="15" t="s">
        <v>228</v>
      </c>
      <c r="BM767" s="15" t="s">
        <v>1814</v>
      </c>
    </row>
    <row r="768" s="11" customFormat="1">
      <c r="B768" s="215"/>
      <c r="C768" s="216"/>
      <c r="D768" s="217" t="s">
        <v>167</v>
      </c>
      <c r="E768" s="216"/>
      <c r="F768" s="219" t="s">
        <v>1815</v>
      </c>
      <c r="G768" s="216"/>
      <c r="H768" s="220">
        <v>966.13099999999997</v>
      </c>
      <c r="I768" s="221"/>
      <c r="J768" s="216"/>
      <c r="K768" s="216"/>
      <c r="L768" s="222"/>
      <c r="M768" s="223"/>
      <c r="N768" s="224"/>
      <c r="O768" s="224"/>
      <c r="P768" s="224"/>
      <c r="Q768" s="224"/>
      <c r="R768" s="224"/>
      <c r="S768" s="224"/>
      <c r="T768" s="225"/>
      <c r="AT768" s="226" t="s">
        <v>167</v>
      </c>
      <c r="AU768" s="226" t="s">
        <v>80</v>
      </c>
      <c r="AV768" s="11" t="s">
        <v>80</v>
      </c>
      <c r="AW768" s="11" t="s">
        <v>4</v>
      </c>
      <c r="AX768" s="11" t="s">
        <v>78</v>
      </c>
      <c r="AY768" s="226" t="s">
        <v>158</v>
      </c>
    </row>
    <row r="769" s="1" customFormat="1" ht="16.5" customHeight="1">
      <c r="B769" s="36"/>
      <c r="C769" s="203" t="s">
        <v>1816</v>
      </c>
      <c r="D769" s="203" t="s">
        <v>160</v>
      </c>
      <c r="E769" s="204" t="s">
        <v>1817</v>
      </c>
      <c r="F769" s="205" t="s">
        <v>1818</v>
      </c>
      <c r="G769" s="206" t="s">
        <v>171</v>
      </c>
      <c r="H769" s="207">
        <v>1834</v>
      </c>
      <c r="I769" s="208"/>
      <c r="J769" s="209">
        <f>ROUND(I769*H769,2)</f>
        <v>0</v>
      </c>
      <c r="K769" s="205" t="s">
        <v>19</v>
      </c>
      <c r="L769" s="41"/>
      <c r="M769" s="210" t="s">
        <v>19</v>
      </c>
      <c r="N769" s="211" t="s">
        <v>41</v>
      </c>
      <c r="O769" s="77"/>
      <c r="P769" s="212">
        <f>O769*H769</f>
        <v>0</v>
      </c>
      <c r="Q769" s="212">
        <v>0</v>
      </c>
      <c r="R769" s="212">
        <f>Q769*H769</f>
        <v>0</v>
      </c>
      <c r="S769" s="212">
        <v>0</v>
      </c>
      <c r="T769" s="213">
        <f>S769*H769</f>
        <v>0</v>
      </c>
      <c r="AR769" s="15" t="s">
        <v>228</v>
      </c>
      <c r="AT769" s="15" t="s">
        <v>160</v>
      </c>
      <c r="AU769" s="15" t="s">
        <v>80</v>
      </c>
      <c r="AY769" s="15" t="s">
        <v>158</v>
      </c>
      <c r="BE769" s="214">
        <f>IF(N769="základní",J769,0)</f>
        <v>0</v>
      </c>
      <c r="BF769" s="214">
        <f>IF(N769="snížená",J769,0)</f>
        <v>0</v>
      </c>
      <c r="BG769" s="214">
        <f>IF(N769="zákl. přenesená",J769,0)</f>
        <v>0</v>
      </c>
      <c r="BH769" s="214">
        <f>IF(N769="sníž. přenesená",J769,0)</f>
        <v>0</v>
      </c>
      <c r="BI769" s="214">
        <f>IF(N769="nulová",J769,0)</f>
        <v>0</v>
      </c>
      <c r="BJ769" s="15" t="s">
        <v>78</v>
      </c>
      <c r="BK769" s="214">
        <f>ROUND(I769*H769,2)</f>
        <v>0</v>
      </c>
      <c r="BL769" s="15" t="s">
        <v>228</v>
      </c>
      <c r="BM769" s="15" t="s">
        <v>1819</v>
      </c>
    </row>
    <row r="770" s="11" customFormat="1">
      <c r="B770" s="215"/>
      <c r="C770" s="216"/>
      <c r="D770" s="217" t="s">
        <v>167</v>
      </c>
      <c r="E770" s="218" t="s">
        <v>19</v>
      </c>
      <c r="F770" s="219" t="s">
        <v>1062</v>
      </c>
      <c r="G770" s="216"/>
      <c r="H770" s="220">
        <v>1834</v>
      </c>
      <c r="I770" s="221"/>
      <c r="J770" s="216"/>
      <c r="K770" s="216"/>
      <c r="L770" s="222"/>
      <c r="M770" s="223"/>
      <c r="N770" s="224"/>
      <c r="O770" s="224"/>
      <c r="P770" s="224"/>
      <c r="Q770" s="224"/>
      <c r="R770" s="224"/>
      <c r="S770" s="224"/>
      <c r="T770" s="225"/>
      <c r="AT770" s="226" t="s">
        <v>167</v>
      </c>
      <c r="AU770" s="226" t="s">
        <v>80</v>
      </c>
      <c r="AV770" s="11" t="s">
        <v>80</v>
      </c>
      <c r="AW770" s="11" t="s">
        <v>31</v>
      </c>
      <c r="AX770" s="11" t="s">
        <v>78</v>
      </c>
      <c r="AY770" s="226" t="s">
        <v>158</v>
      </c>
    </row>
    <row r="771" s="1" customFormat="1" ht="16.5" customHeight="1">
      <c r="B771" s="36"/>
      <c r="C771" s="203" t="s">
        <v>1820</v>
      </c>
      <c r="D771" s="203" t="s">
        <v>160</v>
      </c>
      <c r="E771" s="204" t="s">
        <v>1821</v>
      </c>
      <c r="F771" s="205" t="s">
        <v>1822</v>
      </c>
      <c r="G771" s="206" t="s">
        <v>240</v>
      </c>
      <c r="H771" s="207">
        <v>917</v>
      </c>
      <c r="I771" s="208"/>
      <c r="J771" s="209">
        <f>ROUND(I771*H771,2)</f>
        <v>0</v>
      </c>
      <c r="K771" s="205" t="s">
        <v>19</v>
      </c>
      <c r="L771" s="41"/>
      <c r="M771" s="210" t="s">
        <v>19</v>
      </c>
      <c r="N771" s="211" t="s">
        <v>41</v>
      </c>
      <c r="O771" s="77"/>
      <c r="P771" s="212">
        <f>O771*H771</f>
        <v>0</v>
      </c>
      <c r="Q771" s="212">
        <v>0</v>
      </c>
      <c r="R771" s="212">
        <f>Q771*H771</f>
        <v>0</v>
      </c>
      <c r="S771" s="212">
        <v>0</v>
      </c>
      <c r="T771" s="213">
        <f>S771*H771</f>
        <v>0</v>
      </c>
      <c r="AR771" s="15" t="s">
        <v>228</v>
      </c>
      <c r="AT771" s="15" t="s">
        <v>160</v>
      </c>
      <c r="AU771" s="15" t="s">
        <v>80</v>
      </c>
      <c r="AY771" s="15" t="s">
        <v>158</v>
      </c>
      <c r="BE771" s="214">
        <f>IF(N771="základní",J771,0)</f>
        <v>0</v>
      </c>
      <c r="BF771" s="214">
        <f>IF(N771="snížená",J771,0)</f>
        <v>0</v>
      </c>
      <c r="BG771" s="214">
        <f>IF(N771="zákl. přenesená",J771,0)</f>
        <v>0</v>
      </c>
      <c r="BH771" s="214">
        <f>IF(N771="sníž. přenesená",J771,0)</f>
        <v>0</v>
      </c>
      <c r="BI771" s="214">
        <f>IF(N771="nulová",J771,0)</f>
        <v>0</v>
      </c>
      <c r="BJ771" s="15" t="s">
        <v>78</v>
      </c>
      <c r="BK771" s="214">
        <f>ROUND(I771*H771,2)</f>
        <v>0</v>
      </c>
      <c r="BL771" s="15" t="s">
        <v>228</v>
      </c>
      <c r="BM771" s="15" t="s">
        <v>1823</v>
      </c>
    </row>
    <row r="772" s="1" customFormat="1" ht="16.5" customHeight="1">
      <c r="B772" s="36"/>
      <c r="C772" s="203" t="s">
        <v>1824</v>
      </c>
      <c r="D772" s="203" t="s">
        <v>160</v>
      </c>
      <c r="E772" s="204" t="s">
        <v>1825</v>
      </c>
      <c r="F772" s="205" t="s">
        <v>1826</v>
      </c>
      <c r="G772" s="206" t="s">
        <v>240</v>
      </c>
      <c r="H772" s="207">
        <v>917</v>
      </c>
      <c r="I772" s="208"/>
      <c r="J772" s="209">
        <f>ROUND(I772*H772,2)</f>
        <v>0</v>
      </c>
      <c r="K772" s="205" t="s">
        <v>19</v>
      </c>
      <c r="L772" s="41"/>
      <c r="M772" s="210" t="s">
        <v>19</v>
      </c>
      <c r="N772" s="211" t="s">
        <v>41</v>
      </c>
      <c r="O772" s="77"/>
      <c r="P772" s="212">
        <f>O772*H772</f>
        <v>0</v>
      </c>
      <c r="Q772" s="212">
        <v>0</v>
      </c>
      <c r="R772" s="212">
        <f>Q772*H772</f>
        <v>0</v>
      </c>
      <c r="S772" s="212">
        <v>0</v>
      </c>
      <c r="T772" s="213">
        <f>S772*H772</f>
        <v>0</v>
      </c>
      <c r="AR772" s="15" t="s">
        <v>228</v>
      </c>
      <c r="AT772" s="15" t="s">
        <v>160</v>
      </c>
      <c r="AU772" s="15" t="s">
        <v>80</v>
      </c>
      <c r="AY772" s="15" t="s">
        <v>158</v>
      </c>
      <c r="BE772" s="214">
        <f>IF(N772="základní",J772,0)</f>
        <v>0</v>
      </c>
      <c r="BF772" s="214">
        <f>IF(N772="snížená",J772,0)</f>
        <v>0</v>
      </c>
      <c r="BG772" s="214">
        <f>IF(N772="zákl. přenesená",J772,0)</f>
        <v>0</v>
      </c>
      <c r="BH772" s="214">
        <f>IF(N772="sníž. přenesená",J772,0)</f>
        <v>0</v>
      </c>
      <c r="BI772" s="214">
        <f>IF(N772="nulová",J772,0)</f>
        <v>0</v>
      </c>
      <c r="BJ772" s="15" t="s">
        <v>78</v>
      </c>
      <c r="BK772" s="214">
        <f>ROUND(I772*H772,2)</f>
        <v>0</v>
      </c>
      <c r="BL772" s="15" t="s">
        <v>228</v>
      </c>
      <c r="BM772" s="15" t="s">
        <v>1827</v>
      </c>
    </row>
    <row r="773" s="1" customFormat="1" ht="16.5" customHeight="1">
      <c r="B773" s="36"/>
      <c r="C773" s="203" t="s">
        <v>1828</v>
      </c>
      <c r="D773" s="203" t="s">
        <v>160</v>
      </c>
      <c r="E773" s="204" t="s">
        <v>1829</v>
      </c>
      <c r="F773" s="205" t="s">
        <v>1830</v>
      </c>
      <c r="G773" s="206" t="s">
        <v>171</v>
      </c>
      <c r="H773" s="207">
        <v>949.64999999999998</v>
      </c>
      <c r="I773" s="208"/>
      <c r="J773" s="209">
        <f>ROUND(I773*H773,2)</f>
        <v>0</v>
      </c>
      <c r="K773" s="205" t="s">
        <v>19</v>
      </c>
      <c r="L773" s="41"/>
      <c r="M773" s="210" t="s">
        <v>19</v>
      </c>
      <c r="N773" s="211" t="s">
        <v>41</v>
      </c>
      <c r="O773" s="77"/>
      <c r="P773" s="212">
        <f>O773*H773</f>
        <v>0</v>
      </c>
      <c r="Q773" s="212">
        <v>0</v>
      </c>
      <c r="R773" s="212">
        <f>Q773*H773</f>
        <v>0</v>
      </c>
      <c r="S773" s="212">
        <v>0</v>
      </c>
      <c r="T773" s="213">
        <f>S773*H773</f>
        <v>0</v>
      </c>
      <c r="AR773" s="15" t="s">
        <v>228</v>
      </c>
      <c r="AT773" s="15" t="s">
        <v>160</v>
      </c>
      <c r="AU773" s="15" t="s">
        <v>80</v>
      </c>
      <c r="AY773" s="15" t="s">
        <v>158</v>
      </c>
      <c r="BE773" s="214">
        <f>IF(N773="základní",J773,0)</f>
        <v>0</v>
      </c>
      <c r="BF773" s="214">
        <f>IF(N773="snížená",J773,0)</f>
        <v>0</v>
      </c>
      <c r="BG773" s="214">
        <f>IF(N773="zákl. přenesená",J773,0)</f>
        <v>0</v>
      </c>
      <c r="BH773" s="214">
        <f>IF(N773="sníž. přenesená",J773,0)</f>
        <v>0</v>
      </c>
      <c r="BI773" s="214">
        <f>IF(N773="nulová",J773,0)</f>
        <v>0</v>
      </c>
      <c r="BJ773" s="15" t="s">
        <v>78</v>
      </c>
      <c r="BK773" s="214">
        <f>ROUND(I773*H773,2)</f>
        <v>0</v>
      </c>
      <c r="BL773" s="15" t="s">
        <v>228</v>
      </c>
      <c r="BM773" s="15" t="s">
        <v>1831</v>
      </c>
    </row>
    <row r="774" s="11" customFormat="1">
      <c r="B774" s="215"/>
      <c r="C774" s="216"/>
      <c r="D774" s="217" t="s">
        <v>167</v>
      </c>
      <c r="E774" s="218" t="s">
        <v>19</v>
      </c>
      <c r="F774" s="219" t="s">
        <v>1832</v>
      </c>
      <c r="G774" s="216"/>
      <c r="H774" s="220">
        <v>949.64999999999998</v>
      </c>
      <c r="I774" s="221"/>
      <c r="J774" s="216"/>
      <c r="K774" s="216"/>
      <c r="L774" s="222"/>
      <c r="M774" s="223"/>
      <c r="N774" s="224"/>
      <c r="O774" s="224"/>
      <c r="P774" s="224"/>
      <c r="Q774" s="224"/>
      <c r="R774" s="224"/>
      <c r="S774" s="224"/>
      <c r="T774" s="225"/>
      <c r="AT774" s="226" t="s">
        <v>167</v>
      </c>
      <c r="AU774" s="226" t="s">
        <v>80</v>
      </c>
      <c r="AV774" s="11" t="s">
        <v>80</v>
      </c>
      <c r="AW774" s="11" t="s">
        <v>31</v>
      </c>
      <c r="AX774" s="11" t="s">
        <v>78</v>
      </c>
      <c r="AY774" s="226" t="s">
        <v>158</v>
      </c>
    </row>
    <row r="775" s="1" customFormat="1" ht="16.5" customHeight="1">
      <c r="B775" s="36"/>
      <c r="C775" s="203" t="s">
        <v>1833</v>
      </c>
      <c r="D775" s="203" t="s">
        <v>160</v>
      </c>
      <c r="E775" s="204" t="s">
        <v>1834</v>
      </c>
      <c r="F775" s="205" t="s">
        <v>1835</v>
      </c>
      <c r="G775" s="206" t="s">
        <v>171</v>
      </c>
      <c r="H775" s="207">
        <v>33.100000000000001</v>
      </c>
      <c r="I775" s="208"/>
      <c r="J775" s="209">
        <f>ROUND(I775*H775,2)</f>
        <v>0</v>
      </c>
      <c r="K775" s="205" t="s">
        <v>19</v>
      </c>
      <c r="L775" s="41"/>
      <c r="M775" s="210" t="s">
        <v>19</v>
      </c>
      <c r="N775" s="211" t="s">
        <v>41</v>
      </c>
      <c r="O775" s="77"/>
      <c r="P775" s="212">
        <f>O775*H775</f>
        <v>0</v>
      </c>
      <c r="Q775" s="212">
        <v>0</v>
      </c>
      <c r="R775" s="212">
        <f>Q775*H775</f>
        <v>0</v>
      </c>
      <c r="S775" s="212">
        <v>0</v>
      </c>
      <c r="T775" s="213">
        <f>S775*H775</f>
        <v>0</v>
      </c>
      <c r="AR775" s="15" t="s">
        <v>228</v>
      </c>
      <c r="AT775" s="15" t="s">
        <v>160</v>
      </c>
      <c r="AU775" s="15" t="s">
        <v>80</v>
      </c>
      <c r="AY775" s="15" t="s">
        <v>158</v>
      </c>
      <c r="BE775" s="214">
        <f>IF(N775="základní",J775,0)</f>
        <v>0</v>
      </c>
      <c r="BF775" s="214">
        <f>IF(N775="snížená",J775,0)</f>
        <v>0</v>
      </c>
      <c r="BG775" s="214">
        <f>IF(N775="zákl. přenesená",J775,0)</f>
        <v>0</v>
      </c>
      <c r="BH775" s="214">
        <f>IF(N775="sníž. přenesená",J775,0)</f>
        <v>0</v>
      </c>
      <c r="BI775" s="214">
        <f>IF(N775="nulová",J775,0)</f>
        <v>0</v>
      </c>
      <c r="BJ775" s="15" t="s">
        <v>78</v>
      </c>
      <c r="BK775" s="214">
        <f>ROUND(I775*H775,2)</f>
        <v>0</v>
      </c>
      <c r="BL775" s="15" t="s">
        <v>228</v>
      </c>
      <c r="BM775" s="15" t="s">
        <v>1836</v>
      </c>
    </row>
    <row r="776" s="11" customFormat="1">
      <c r="B776" s="215"/>
      <c r="C776" s="216"/>
      <c r="D776" s="217" t="s">
        <v>167</v>
      </c>
      <c r="E776" s="218" t="s">
        <v>19</v>
      </c>
      <c r="F776" s="219" t="s">
        <v>1837</v>
      </c>
      <c r="G776" s="216"/>
      <c r="H776" s="220">
        <v>33.100000000000001</v>
      </c>
      <c r="I776" s="221"/>
      <c r="J776" s="216"/>
      <c r="K776" s="216"/>
      <c r="L776" s="222"/>
      <c r="M776" s="223"/>
      <c r="N776" s="224"/>
      <c r="O776" s="224"/>
      <c r="P776" s="224"/>
      <c r="Q776" s="224"/>
      <c r="R776" s="224"/>
      <c r="S776" s="224"/>
      <c r="T776" s="225"/>
      <c r="AT776" s="226" t="s">
        <v>167</v>
      </c>
      <c r="AU776" s="226" t="s">
        <v>80</v>
      </c>
      <c r="AV776" s="11" t="s">
        <v>80</v>
      </c>
      <c r="AW776" s="11" t="s">
        <v>31</v>
      </c>
      <c r="AX776" s="11" t="s">
        <v>78</v>
      </c>
      <c r="AY776" s="226" t="s">
        <v>158</v>
      </c>
    </row>
    <row r="777" s="1" customFormat="1" ht="16.5" customHeight="1">
      <c r="B777" s="36"/>
      <c r="C777" s="203" t="s">
        <v>1838</v>
      </c>
      <c r="D777" s="203" t="s">
        <v>160</v>
      </c>
      <c r="E777" s="204" t="s">
        <v>1839</v>
      </c>
      <c r="F777" s="205" t="s">
        <v>1840</v>
      </c>
      <c r="G777" s="206" t="s">
        <v>302</v>
      </c>
      <c r="H777" s="207">
        <v>6</v>
      </c>
      <c r="I777" s="208"/>
      <c r="J777" s="209">
        <f>ROUND(I777*H777,2)</f>
        <v>0</v>
      </c>
      <c r="K777" s="205" t="s">
        <v>19</v>
      </c>
      <c r="L777" s="41"/>
      <c r="M777" s="210" t="s">
        <v>19</v>
      </c>
      <c r="N777" s="211" t="s">
        <v>41</v>
      </c>
      <c r="O777" s="77"/>
      <c r="P777" s="212">
        <f>O777*H777</f>
        <v>0</v>
      </c>
      <c r="Q777" s="212">
        <v>0</v>
      </c>
      <c r="R777" s="212">
        <f>Q777*H777</f>
        <v>0</v>
      </c>
      <c r="S777" s="212">
        <v>0</v>
      </c>
      <c r="T777" s="213">
        <f>S777*H777</f>
        <v>0</v>
      </c>
      <c r="AR777" s="15" t="s">
        <v>228</v>
      </c>
      <c r="AT777" s="15" t="s">
        <v>160</v>
      </c>
      <c r="AU777" s="15" t="s">
        <v>80</v>
      </c>
      <c r="AY777" s="15" t="s">
        <v>158</v>
      </c>
      <c r="BE777" s="214">
        <f>IF(N777="základní",J777,0)</f>
        <v>0</v>
      </c>
      <c r="BF777" s="214">
        <f>IF(N777="snížená",J777,0)</f>
        <v>0</v>
      </c>
      <c r="BG777" s="214">
        <f>IF(N777="zákl. přenesená",J777,0)</f>
        <v>0</v>
      </c>
      <c r="BH777" s="214">
        <f>IF(N777="sníž. přenesená",J777,0)</f>
        <v>0</v>
      </c>
      <c r="BI777" s="214">
        <f>IF(N777="nulová",J777,0)</f>
        <v>0</v>
      </c>
      <c r="BJ777" s="15" t="s">
        <v>78</v>
      </c>
      <c r="BK777" s="214">
        <f>ROUND(I777*H777,2)</f>
        <v>0</v>
      </c>
      <c r="BL777" s="15" t="s">
        <v>228</v>
      </c>
      <c r="BM777" s="15" t="s">
        <v>1841</v>
      </c>
    </row>
    <row r="778" s="1" customFormat="1" ht="16.5" customHeight="1">
      <c r="B778" s="36"/>
      <c r="C778" s="203" t="s">
        <v>1842</v>
      </c>
      <c r="D778" s="203" t="s">
        <v>160</v>
      </c>
      <c r="E778" s="204" t="s">
        <v>1843</v>
      </c>
      <c r="F778" s="205" t="s">
        <v>1844</v>
      </c>
      <c r="G778" s="206" t="s">
        <v>240</v>
      </c>
      <c r="H778" s="207">
        <v>24.5</v>
      </c>
      <c r="I778" s="208"/>
      <c r="J778" s="209">
        <f>ROUND(I778*H778,2)</f>
        <v>0</v>
      </c>
      <c r="K778" s="205" t="s">
        <v>19</v>
      </c>
      <c r="L778" s="41"/>
      <c r="M778" s="210" t="s">
        <v>19</v>
      </c>
      <c r="N778" s="211" t="s">
        <v>41</v>
      </c>
      <c r="O778" s="77"/>
      <c r="P778" s="212">
        <f>O778*H778</f>
        <v>0</v>
      </c>
      <c r="Q778" s="212">
        <v>0</v>
      </c>
      <c r="R778" s="212">
        <f>Q778*H778</f>
        <v>0</v>
      </c>
      <c r="S778" s="212">
        <v>0</v>
      </c>
      <c r="T778" s="213">
        <f>S778*H778</f>
        <v>0</v>
      </c>
      <c r="AR778" s="15" t="s">
        <v>228</v>
      </c>
      <c r="AT778" s="15" t="s">
        <v>160</v>
      </c>
      <c r="AU778" s="15" t="s">
        <v>80</v>
      </c>
      <c r="AY778" s="15" t="s">
        <v>158</v>
      </c>
      <c r="BE778" s="214">
        <f>IF(N778="základní",J778,0)</f>
        <v>0</v>
      </c>
      <c r="BF778" s="214">
        <f>IF(N778="snížená",J778,0)</f>
        <v>0</v>
      </c>
      <c r="BG778" s="214">
        <f>IF(N778="zákl. přenesená",J778,0)</f>
        <v>0</v>
      </c>
      <c r="BH778" s="214">
        <f>IF(N778="sníž. přenesená",J778,0)</f>
        <v>0</v>
      </c>
      <c r="BI778" s="214">
        <f>IF(N778="nulová",J778,0)</f>
        <v>0</v>
      </c>
      <c r="BJ778" s="15" t="s">
        <v>78</v>
      </c>
      <c r="BK778" s="214">
        <f>ROUND(I778*H778,2)</f>
        <v>0</v>
      </c>
      <c r="BL778" s="15" t="s">
        <v>228</v>
      </c>
      <c r="BM778" s="15" t="s">
        <v>1845</v>
      </c>
    </row>
    <row r="779" s="11" customFormat="1">
      <c r="B779" s="215"/>
      <c r="C779" s="216"/>
      <c r="D779" s="217" t="s">
        <v>167</v>
      </c>
      <c r="E779" s="218" t="s">
        <v>19</v>
      </c>
      <c r="F779" s="219" t="s">
        <v>1846</v>
      </c>
      <c r="G779" s="216"/>
      <c r="H779" s="220">
        <v>24.5</v>
      </c>
      <c r="I779" s="221"/>
      <c r="J779" s="216"/>
      <c r="K779" s="216"/>
      <c r="L779" s="222"/>
      <c r="M779" s="223"/>
      <c r="N779" s="224"/>
      <c r="O779" s="224"/>
      <c r="P779" s="224"/>
      <c r="Q779" s="224"/>
      <c r="R779" s="224"/>
      <c r="S779" s="224"/>
      <c r="T779" s="225"/>
      <c r="AT779" s="226" t="s">
        <v>167</v>
      </c>
      <c r="AU779" s="226" t="s">
        <v>80</v>
      </c>
      <c r="AV779" s="11" t="s">
        <v>80</v>
      </c>
      <c r="AW779" s="11" t="s">
        <v>31</v>
      </c>
      <c r="AX779" s="11" t="s">
        <v>78</v>
      </c>
      <c r="AY779" s="226" t="s">
        <v>158</v>
      </c>
    </row>
    <row r="780" s="1" customFormat="1" ht="16.5" customHeight="1">
      <c r="B780" s="36"/>
      <c r="C780" s="203" t="s">
        <v>1847</v>
      </c>
      <c r="D780" s="203" t="s">
        <v>160</v>
      </c>
      <c r="E780" s="204" t="s">
        <v>1848</v>
      </c>
      <c r="F780" s="205" t="s">
        <v>1849</v>
      </c>
      <c r="G780" s="206" t="s">
        <v>163</v>
      </c>
      <c r="H780" s="207">
        <v>0.28999999999999998</v>
      </c>
      <c r="I780" s="208"/>
      <c r="J780" s="209">
        <f>ROUND(I780*H780,2)</f>
        <v>0</v>
      </c>
      <c r="K780" s="205" t="s">
        <v>19</v>
      </c>
      <c r="L780" s="41"/>
      <c r="M780" s="210" t="s">
        <v>19</v>
      </c>
      <c r="N780" s="211" t="s">
        <v>41</v>
      </c>
      <c r="O780" s="77"/>
      <c r="P780" s="212">
        <f>O780*H780</f>
        <v>0</v>
      </c>
      <c r="Q780" s="212">
        <v>0</v>
      </c>
      <c r="R780" s="212">
        <f>Q780*H780</f>
        <v>0</v>
      </c>
      <c r="S780" s="212">
        <v>0</v>
      </c>
      <c r="T780" s="213">
        <f>S780*H780</f>
        <v>0</v>
      </c>
      <c r="AR780" s="15" t="s">
        <v>228</v>
      </c>
      <c r="AT780" s="15" t="s">
        <v>160</v>
      </c>
      <c r="AU780" s="15" t="s">
        <v>80</v>
      </c>
      <c r="AY780" s="15" t="s">
        <v>158</v>
      </c>
      <c r="BE780" s="214">
        <f>IF(N780="základní",J780,0)</f>
        <v>0</v>
      </c>
      <c r="BF780" s="214">
        <f>IF(N780="snížená",J780,0)</f>
        <v>0</v>
      </c>
      <c r="BG780" s="214">
        <f>IF(N780="zákl. přenesená",J780,0)</f>
        <v>0</v>
      </c>
      <c r="BH780" s="214">
        <f>IF(N780="sníž. přenesená",J780,0)</f>
        <v>0</v>
      </c>
      <c r="BI780" s="214">
        <f>IF(N780="nulová",J780,0)</f>
        <v>0</v>
      </c>
      <c r="BJ780" s="15" t="s">
        <v>78</v>
      </c>
      <c r="BK780" s="214">
        <f>ROUND(I780*H780,2)</f>
        <v>0</v>
      </c>
      <c r="BL780" s="15" t="s">
        <v>228</v>
      </c>
      <c r="BM780" s="15" t="s">
        <v>1850</v>
      </c>
    </row>
    <row r="781" s="1" customFormat="1" ht="16.5" customHeight="1">
      <c r="B781" s="36"/>
      <c r="C781" s="203" t="s">
        <v>1851</v>
      </c>
      <c r="D781" s="203" t="s">
        <v>160</v>
      </c>
      <c r="E781" s="204" t="s">
        <v>1852</v>
      </c>
      <c r="F781" s="205" t="s">
        <v>1853</v>
      </c>
      <c r="G781" s="206" t="s">
        <v>240</v>
      </c>
      <c r="H781" s="207">
        <v>74.099999999999994</v>
      </c>
      <c r="I781" s="208"/>
      <c r="J781" s="209">
        <f>ROUND(I781*H781,2)</f>
        <v>0</v>
      </c>
      <c r="K781" s="205" t="s">
        <v>19</v>
      </c>
      <c r="L781" s="41"/>
      <c r="M781" s="210" t="s">
        <v>19</v>
      </c>
      <c r="N781" s="211" t="s">
        <v>41</v>
      </c>
      <c r="O781" s="77"/>
      <c r="P781" s="212">
        <f>O781*H781</f>
        <v>0</v>
      </c>
      <c r="Q781" s="212">
        <v>0</v>
      </c>
      <c r="R781" s="212">
        <f>Q781*H781</f>
        <v>0</v>
      </c>
      <c r="S781" s="212">
        <v>0</v>
      </c>
      <c r="T781" s="213">
        <f>S781*H781</f>
        <v>0</v>
      </c>
      <c r="AR781" s="15" t="s">
        <v>228</v>
      </c>
      <c r="AT781" s="15" t="s">
        <v>160</v>
      </c>
      <c r="AU781" s="15" t="s">
        <v>80</v>
      </c>
      <c r="AY781" s="15" t="s">
        <v>158</v>
      </c>
      <c r="BE781" s="214">
        <f>IF(N781="základní",J781,0)</f>
        <v>0</v>
      </c>
      <c r="BF781" s="214">
        <f>IF(N781="snížená",J781,0)</f>
        <v>0</v>
      </c>
      <c r="BG781" s="214">
        <f>IF(N781="zákl. přenesená",J781,0)</f>
        <v>0</v>
      </c>
      <c r="BH781" s="214">
        <f>IF(N781="sníž. přenesená",J781,0)</f>
        <v>0</v>
      </c>
      <c r="BI781" s="214">
        <f>IF(N781="nulová",J781,0)</f>
        <v>0</v>
      </c>
      <c r="BJ781" s="15" t="s">
        <v>78</v>
      </c>
      <c r="BK781" s="214">
        <f>ROUND(I781*H781,2)</f>
        <v>0</v>
      </c>
      <c r="BL781" s="15" t="s">
        <v>228</v>
      </c>
      <c r="BM781" s="15" t="s">
        <v>1854</v>
      </c>
    </row>
    <row r="782" s="11" customFormat="1">
      <c r="B782" s="215"/>
      <c r="C782" s="216"/>
      <c r="D782" s="217" t="s">
        <v>167</v>
      </c>
      <c r="E782" s="218" t="s">
        <v>19</v>
      </c>
      <c r="F782" s="219" t="s">
        <v>1855</v>
      </c>
      <c r="G782" s="216"/>
      <c r="H782" s="220">
        <v>74.099999999999994</v>
      </c>
      <c r="I782" s="221"/>
      <c r="J782" s="216"/>
      <c r="K782" s="216"/>
      <c r="L782" s="222"/>
      <c r="M782" s="223"/>
      <c r="N782" s="224"/>
      <c r="O782" s="224"/>
      <c r="P782" s="224"/>
      <c r="Q782" s="224"/>
      <c r="R782" s="224"/>
      <c r="S782" s="224"/>
      <c r="T782" s="225"/>
      <c r="AT782" s="226" t="s">
        <v>167</v>
      </c>
      <c r="AU782" s="226" t="s">
        <v>80</v>
      </c>
      <c r="AV782" s="11" t="s">
        <v>80</v>
      </c>
      <c r="AW782" s="11" t="s">
        <v>31</v>
      </c>
      <c r="AX782" s="11" t="s">
        <v>78</v>
      </c>
      <c r="AY782" s="226" t="s">
        <v>158</v>
      </c>
    </row>
    <row r="783" s="1" customFormat="1" ht="16.5" customHeight="1">
      <c r="B783" s="36"/>
      <c r="C783" s="203" t="s">
        <v>1856</v>
      </c>
      <c r="D783" s="203" t="s">
        <v>160</v>
      </c>
      <c r="E783" s="204" t="s">
        <v>1857</v>
      </c>
      <c r="F783" s="205" t="s">
        <v>1858</v>
      </c>
      <c r="G783" s="206" t="s">
        <v>163</v>
      </c>
      <c r="H783" s="207">
        <v>1.24</v>
      </c>
      <c r="I783" s="208"/>
      <c r="J783" s="209">
        <f>ROUND(I783*H783,2)</f>
        <v>0</v>
      </c>
      <c r="K783" s="205" t="s">
        <v>19</v>
      </c>
      <c r="L783" s="41"/>
      <c r="M783" s="210" t="s">
        <v>19</v>
      </c>
      <c r="N783" s="211" t="s">
        <v>41</v>
      </c>
      <c r="O783" s="77"/>
      <c r="P783" s="212">
        <f>O783*H783</f>
        <v>0</v>
      </c>
      <c r="Q783" s="212">
        <v>0</v>
      </c>
      <c r="R783" s="212">
        <f>Q783*H783</f>
        <v>0</v>
      </c>
      <c r="S783" s="212">
        <v>0</v>
      </c>
      <c r="T783" s="213">
        <f>S783*H783</f>
        <v>0</v>
      </c>
      <c r="AR783" s="15" t="s">
        <v>228</v>
      </c>
      <c r="AT783" s="15" t="s">
        <v>160</v>
      </c>
      <c r="AU783" s="15" t="s">
        <v>80</v>
      </c>
      <c r="AY783" s="15" t="s">
        <v>158</v>
      </c>
      <c r="BE783" s="214">
        <f>IF(N783="základní",J783,0)</f>
        <v>0</v>
      </c>
      <c r="BF783" s="214">
        <f>IF(N783="snížená",J783,0)</f>
        <v>0</v>
      </c>
      <c r="BG783" s="214">
        <f>IF(N783="zákl. přenesená",J783,0)</f>
        <v>0</v>
      </c>
      <c r="BH783" s="214">
        <f>IF(N783="sníž. přenesená",J783,0)</f>
        <v>0</v>
      </c>
      <c r="BI783" s="214">
        <f>IF(N783="nulová",J783,0)</f>
        <v>0</v>
      </c>
      <c r="BJ783" s="15" t="s">
        <v>78</v>
      </c>
      <c r="BK783" s="214">
        <f>ROUND(I783*H783,2)</f>
        <v>0</v>
      </c>
      <c r="BL783" s="15" t="s">
        <v>228</v>
      </c>
      <c r="BM783" s="15" t="s">
        <v>1859</v>
      </c>
    </row>
    <row r="784" s="1" customFormat="1" ht="16.5" customHeight="1">
      <c r="B784" s="36"/>
      <c r="C784" s="203" t="s">
        <v>1860</v>
      </c>
      <c r="D784" s="203" t="s">
        <v>160</v>
      </c>
      <c r="E784" s="204" t="s">
        <v>1861</v>
      </c>
      <c r="F784" s="205" t="s">
        <v>1862</v>
      </c>
      <c r="G784" s="206" t="s">
        <v>240</v>
      </c>
      <c r="H784" s="207">
        <v>98.799999999999997</v>
      </c>
      <c r="I784" s="208"/>
      <c r="J784" s="209">
        <f>ROUND(I784*H784,2)</f>
        <v>0</v>
      </c>
      <c r="K784" s="205" t="s">
        <v>19</v>
      </c>
      <c r="L784" s="41"/>
      <c r="M784" s="210" t="s">
        <v>19</v>
      </c>
      <c r="N784" s="211" t="s">
        <v>41</v>
      </c>
      <c r="O784" s="77"/>
      <c r="P784" s="212">
        <f>O784*H784</f>
        <v>0</v>
      </c>
      <c r="Q784" s="212">
        <v>0</v>
      </c>
      <c r="R784" s="212">
        <f>Q784*H784</f>
        <v>0</v>
      </c>
      <c r="S784" s="212">
        <v>0</v>
      </c>
      <c r="T784" s="213">
        <f>S784*H784</f>
        <v>0</v>
      </c>
      <c r="AR784" s="15" t="s">
        <v>228</v>
      </c>
      <c r="AT784" s="15" t="s">
        <v>160</v>
      </c>
      <c r="AU784" s="15" t="s">
        <v>80</v>
      </c>
      <c r="AY784" s="15" t="s">
        <v>158</v>
      </c>
      <c r="BE784" s="214">
        <f>IF(N784="základní",J784,0)</f>
        <v>0</v>
      </c>
      <c r="BF784" s="214">
        <f>IF(N784="snížená",J784,0)</f>
        <v>0</v>
      </c>
      <c r="BG784" s="214">
        <f>IF(N784="zákl. přenesená",J784,0)</f>
        <v>0</v>
      </c>
      <c r="BH784" s="214">
        <f>IF(N784="sníž. přenesená",J784,0)</f>
        <v>0</v>
      </c>
      <c r="BI784" s="214">
        <f>IF(N784="nulová",J784,0)</f>
        <v>0</v>
      </c>
      <c r="BJ784" s="15" t="s">
        <v>78</v>
      </c>
      <c r="BK784" s="214">
        <f>ROUND(I784*H784,2)</f>
        <v>0</v>
      </c>
      <c r="BL784" s="15" t="s">
        <v>228</v>
      </c>
      <c r="BM784" s="15" t="s">
        <v>1863</v>
      </c>
    </row>
    <row r="785" s="1" customFormat="1" ht="16.5" customHeight="1">
      <c r="B785" s="36"/>
      <c r="C785" s="203" t="s">
        <v>1864</v>
      </c>
      <c r="D785" s="203" t="s">
        <v>160</v>
      </c>
      <c r="E785" s="204" t="s">
        <v>1865</v>
      </c>
      <c r="F785" s="205" t="s">
        <v>1866</v>
      </c>
      <c r="G785" s="206" t="s">
        <v>240</v>
      </c>
      <c r="H785" s="207">
        <v>1034.6900000000001</v>
      </c>
      <c r="I785" s="208"/>
      <c r="J785" s="209">
        <f>ROUND(I785*H785,2)</f>
        <v>0</v>
      </c>
      <c r="K785" s="205" t="s">
        <v>19</v>
      </c>
      <c r="L785" s="41"/>
      <c r="M785" s="210" t="s">
        <v>19</v>
      </c>
      <c r="N785" s="211" t="s">
        <v>41</v>
      </c>
      <c r="O785" s="77"/>
      <c r="P785" s="212">
        <f>O785*H785</f>
        <v>0</v>
      </c>
      <c r="Q785" s="212">
        <v>0</v>
      </c>
      <c r="R785" s="212">
        <f>Q785*H785</f>
        <v>0</v>
      </c>
      <c r="S785" s="212">
        <v>0</v>
      </c>
      <c r="T785" s="213">
        <f>S785*H785</f>
        <v>0</v>
      </c>
      <c r="AR785" s="15" t="s">
        <v>228</v>
      </c>
      <c r="AT785" s="15" t="s">
        <v>160</v>
      </c>
      <c r="AU785" s="15" t="s">
        <v>80</v>
      </c>
      <c r="AY785" s="15" t="s">
        <v>158</v>
      </c>
      <c r="BE785" s="214">
        <f>IF(N785="základní",J785,0)</f>
        <v>0</v>
      </c>
      <c r="BF785" s="214">
        <f>IF(N785="snížená",J785,0)</f>
        <v>0</v>
      </c>
      <c r="BG785" s="214">
        <f>IF(N785="zákl. přenesená",J785,0)</f>
        <v>0</v>
      </c>
      <c r="BH785" s="214">
        <f>IF(N785="sníž. přenesená",J785,0)</f>
        <v>0</v>
      </c>
      <c r="BI785" s="214">
        <f>IF(N785="nulová",J785,0)</f>
        <v>0</v>
      </c>
      <c r="BJ785" s="15" t="s">
        <v>78</v>
      </c>
      <c r="BK785" s="214">
        <f>ROUND(I785*H785,2)</f>
        <v>0</v>
      </c>
      <c r="BL785" s="15" t="s">
        <v>228</v>
      </c>
      <c r="BM785" s="15" t="s">
        <v>1867</v>
      </c>
    </row>
    <row r="786" s="11" customFormat="1">
      <c r="B786" s="215"/>
      <c r="C786" s="216"/>
      <c r="D786" s="217" t="s">
        <v>167</v>
      </c>
      <c r="E786" s="218" t="s">
        <v>19</v>
      </c>
      <c r="F786" s="219" t="s">
        <v>1868</v>
      </c>
      <c r="G786" s="216"/>
      <c r="H786" s="220">
        <v>1034.6900000000001</v>
      </c>
      <c r="I786" s="221"/>
      <c r="J786" s="216"/>
      <c r="K786" s="216"/>
      <c r="L786" s="222"/>
      <c r="M786" s="223"/>
      <c r="N786" s="224"/>
      <c r="O786" s="224"/>
      <c r="P786" s="224"/>
      <c r="Q786" s="224"/>
      <c r="R786" s="224"/>
      <c r="S786" s="224"/>
      <c r="T786" s="225"/>
      <c r="AT786" s="226" t="s">
        <v>167</v>
      </c>
      <c r="AU786" s="226" t="s">
        <v>80</v>
      </c>
      <c r="AV786" s="11" t="s">
        <v>80</v>
      </c>
      <c r="AW786" s="11" t="s">
        <v>31</v>
      </c>
      <c r="AX786" s="11" t="s">
        <v>78</v>
      </c>
      <c r="AY786" s="226" t="s">
        <v>158</v>
      </c>
    </row>
    <row r="787" s="1" customFormat="1" ht="16.5" customHeight="1">
      <c r="B787" s="36"/>
      <c r="C787" s="203" t="s">
        <v>1869</v>
      </c>
      <c r="D787" s="203" t="s">
        <v>160</v>
      </c>
      <c r="E787" s="204" t="s">
        <v>1870</v>
      </c>
      <c r="F787" s="205" t="s">
        <v>1871</v>
      </c>
      <c r="G787" s="206" t="s">
        <v>240</v>
      </c>
      <c r="H787" s="207">
        <v>218.30000000000001</v>
      </c>
      <c r="I787" s="208"/>
      <c r="J787" s="209">
        <f>ROUND(I787*H787,2)</f>
        <v>0</v>
      </c>
      <c r="K787" s="205" t="s">
        <v>19</v>
      </c>
      <c r="L787" s="41"/>
      <c r="M787" s="210" t="s">
        <v>19</v>
      </c>
      <c r="N787" s="211" t="s">
        <v>41</v>
      </c>
      <c r="O787" s="77"/>
      <c r="P787" s="212">
        <f>O787*H787</f>
        <v>0</v>
      </c>
      <c r="Q787" s="212">
        <v>0</v>
      </c>
      <c r="R787" s="212">
        <f>Q787*H787</f>
        <v>0</v>
      </c>
      <c r="S787" s="212">
        <v>0</v>
      </c>
      <c r="T787" s="213">
        <f>S787*H787</f>
        <v>0</v>
      </c>
      <c r="AR787" s="15" t="s">
        <v>228</v>
      </c>
      <c r="AT787" s="15" t="s">
        <v>160</v>
      </c>
      <c r="AU787" s="15" t="s">
        <v>80</v>
      </c>
      <c r="AY787" s="15" t="s">
        <v>158</v>
      </c>
      <c r="BE787" s="214">
        <f>IF(N787="základní",J787,0)</f>
        <v>0</v>
      </c>
      <c r="BF787" s="214">
        <f>IF(N787="snížená",J787,0)</f>
        <v>0</v>
      </c>
      <c r="BG787" s="214">
        <f>IF(N787="zákl. přenesená",J787,0)</f>
        <v>0</v>
      </c>
      <c r="BH787" s="214">
        <f>IF(N787="sníž. přenesená",J787,0)</f>
        <v>0</v>
      </c>
      <c r="BI787" s="214">
        <f>IF(N787="nulová",J787,0)</f>
        <v>0</v>
      </c>
      <c r="BJ787" s="15" t="s">
        <v>78</v>
      </c>
      <c r="BK787" s="214">
        <f>ROUND(I787*H787,2)</f>
        <v>0</v>
      </c>
      <c r="BL787" s="15" t="s">
        <v>228</v>
      </c>
      <c r="BM787" s="15" t="s">
        <v>1872</v>
      </c>
    </row>
    <row r="788" s="11" customFormat="1">
      <c r="B788" s="215"/>
      <c r="C788" s="216"/>
      <c r="D788" s="217" t="s">
        <v>167</v>
      </c>
      <c r="E788" s="218" t="s">
        <v>19</v>
      </c>
      <c r="F788" s="219" t="s">
        <v>1873</v>
      </c>
      <c r="G788" s="216"/>
      <c r="H788" s="220">
        <v>218.30000000000001</v>
      </c>
      <c r="I788" s="221"/>
      <c r="J788" s="216"/>
      <c r="K788" s="216"/>
      <c r="L788" s="222"/>
      <c r="M788" s="223"/>
      <c r="N788" s="224"/>
      <c r="O788" s="224"/>
      <c r="P788" s="224"/>
      <c r="Q788" s="224"/>
      <c r="R788" s="224"/>
      <c r="S788" s="224"/>
      <c r="T788" s="225"/>
      <c r="AT788" s="226" t="s">
        <v>167</v>
      </c>
      <c r="AU788" s="226" t="s">
        <v>80</v>
      </c>
      <c r="AV788" s="11" t="s">
        <v>80</v>
      </c>
      <c r="AW788" s="11" t="s">
        <v>31</v>
      </c>
      <c r="AX788" s="11" t="s">
        <v>78</v>
      </c>
      <c r="AY788" s="226" t="s">
        <v>158</v>
      </c>
    </row>
    <row r="789" s="1" customFormat="1" ht="16.5" customHeight="1">
      <c r="B789" s="36"/>
      <c r="C789" s="203" t="s">
        <v>1874</v>
      </c>
      <c r="D789" s="203" t="s">
        <v>160</v>
      </c>
      <c r="E789" s="204" t="s">
        <v>1875</v>
      </c>
      <c r="F789" s="205" t="s">
        <v>1876</v>
      </c>
      <c r="G789" s="206" t="s">
        <v>163</v>
      </c>
      <c r="H789" s="207">
        <v>0.73999999999999999</v>
      </c>
      <c r="I789" s="208"/>
      <c r="J789" s="209">
        <f>ROUND(I789*H789,2)</f>
        <v>0</v>
      </c>
      <c r="K789" s="205" t="s">
        <v>19</v>
      </c>
      <c r="L789" s="41"/>
      <c r="M789" s="210" t="s">
        <v>19</v>
      </c>
      <c r="N789" s="211" t="s">
        <v>41</v>
      </c>
      <c r="O789" s="77"/>
      <c r="P789" s="212">
        <f>O789*H789</f>
        <v>0</v>
      </c>
      <c r="Q789" s="212">
        <v>0</v>
      </c>
      <c r="R789" s="212">
        <f>Q789*H789</f>
        <v>0</v>
      </c>
      <c r="S789" s="212">
        <v>0</v>
      </c>
      <c r="T789" s="213">
        <f>S789*H789</f>
        <v>0</v>
      </c>
      <c r="AR789" s="15" t="s">
        <v>228</v>
      </c>
      <c r="AT789" s="15" t="s">
        <v>160</v>
      </c>
      <c r="AU789" s="15" t="s">
        <v>80</v>
      </c>
      <c r="AY789" s="15" t="s">
        <v>158</v>
      </c>
      <c r="BE789" s="214">
        <f>IF(N789="základní",J789,0)</f>
        <v>0</v>
      </c>
      <c r="BF789" s="214">
        <f>IF(N789="snížená",J789,0)</f>
        <v>0</v>
      </c>
      <c r="BG789" s="214">
        <f>IF(N789="zákl. přenesená",J789,0)</f>
        <v>0</v>
      </c>
      <c r="BH789" s="214">
        <f>IF(N789="sníž. přenesená",J789,0)</f>
        <v>0</v>
      </c>
      <c r="BI789" s="214">
        <f>IF(N789="nulová",J789,0)</f>
        <v>0</v>
      </c>
      <c r="BJ789" s="15" t="s">
        <v>78</v>
      </c>
      <c r="BK789" s="214">
        <f>ROUND(I789*H789,2)</f>
        <v>0</v>
      </c>
      <c r="BL789" s="15" t="s">
        <v>228</v>
      </c>
      <c r="BM789" s="15" t="s">
        <v>1877</v>
      </c>
    </row>
    <row r="790" s="1" customFormat="1" ht="16.5" customHeight="1">
      <c r="B790" s="36"/>
      <c r="C790" s="203" t="s">
        <v>1878</v>
      </c>
      <c r="D790" s="203" t="s">
        <v>160</v>
      </c>
      <c r="E790" s="204" t="s">
        <v>1879</v>
      </c>
      <c r="F790" s="205" t="s">
        <v>1880</v>
      </c>
      <c r="G790" s="206" t="s">
        <v>163</v>
      </c>
      <c r="H790" s="207">
        <v>1.27</v>
      </c>
      <c r="I790" s="208"/>
      <c r="J790" s="209">
        <f>ROUND(I790*H790,2)</f>
        <v>0</v>
      </c>
      <c r="K790" s="205" t="s">
        <v>19</v>
      </c>
      <c r="L790" s="41"/>
      <c r="M790" s="210" t="s">
        <v>19</v>
      </c>
      <c r="N790" s="211" t="s">
        <v>41</v>
      </c>
      <c r="O790" s="77"/>
      <c r="P790" s="212">
        <f>O790*H790</f>
        <v>0</v>
      </c>
      <c r="Q790" s="212">
        <v>0</v>
      </c>
      <c r="R790" s="212">
        <f>Q790*H790</f>
        <v>0</v>
      </c>
      <c r="S790" s="212">
        <v>0</v>
      </c>
      <c r="T790" s="213">
        <f>S790*H790</f>
        <v>0</v>
      </c>
      <c r="AR790" s="15" t="s">
        <v>228</v>
      </c>
      <c r="AT790" s="15" t="s">
        <v>160</v>
      </c>
      <c r="AU790" s="15" t="s">
        <v>80</v>
      </c>
      <c r="AY790" s="15" t="s">
        <v>158</v>
      </c>
      <c r="BE790" s="214">
        <f>IF(N790="základní",J790,0)</f>
        <v>0</v>
      </c>
      <c r="BF790" s="214">
        <f>IF(N790="snížená",J790,0)</f>
        <v>0</v>
      </c>
      <c r="BG790" s="214">
        <f>IF(N790="zákl. přenesená",J790,0)</f>
        <v>0</v>
      </c>
      <c r="BH790" s="214">
        <f>IF(N790="sníž. přenesená",J790,0)</f>
        <v>0</v>
      </c>
      <c r="BI790" s="214">
        <f>IF(N790="nulová",J790,0)</f>
        <v>0</v>
      </c>
      <c r="BJ790" s="15" t="s">
        <v>78</v>
      </c>
      <c r="BK790" s="214">
        <f>ROUND(I790*H790,2)</f>
        <v>0</v>
      </c>
      <c r="BL790" s="15" t="s">
        <v>228</v>
      </c>
      <c r="BM790" s="15" t="s">
        <v>1881</v>
      </c>
    </row>
    <row r="791" s="1" customFormat="1" ht="16.5" customHeight="1">
      <c r="B791" s="36"/>
      <c r="C791" s="203" t="s">
        <v>1882</v>
      </c>
      <c r="D791" s="203" t="s">
        <v>160</v>
      </c>
      <c r="E791" s="204" t="s">
        <v>1883</v>
      </c>
      <c r="F791" s="205" t="s">
        <v>1858</v>
      </c>
      <c r="G791" s="206" t="s">
        <v>163</v>
      </c>
      <c r="H791" s="207">
        <v>3.4199999999999999</v>
      </c>
      <c r="I791" s="208"/>
      <c r="J791" s="209">
        <f>ROUND(I791*H791,2)</f>
        <v>0</v>
      </c>
      <c r="K791" s="205" t="s">
        <v>19</v>
      </c>
      <c r="L791" s="41"/>
      <c r="M791" s="210" t="s">
        <v>19</v>
      </c>
      <c r="N791" s="211" t="s">
        <v>41</v>
      </c>
      <c r="O791" s="77"/>
      <c r="P791" s="212">
        <f>O791*H791</f>
        <v>0</v>
      </c>
      <c r="Q791" s="212">
        <v>0</v>
      </c>
      <c r="R791" s="212">
        <f>Q791*H791</f>
        <v>0</v>
      </c>
      <c r="S791" s="212">
        <v>0</v>
      </c>
      <c r="T791" s="213">
        <f>S791*H791</f>
        <v>0</v>
      </c>
      <c r="AR791" s="15" t="s">
        <v>228</v>
      </c>
      <c r="AT791" s="15" t="s">
        <v>160</v>
      </c>
      <c r="AU791" s="15" t="s">
        <v>80</v>
      </c>
      <c r="AY791" s="15" t="s">
        <v>158</v>
      </c>
      <c r="BE791" s="214">
        <f>IF(N791="základní",J791,0)</f>
        <v>0</v>
      </c>
      <c r="BF791" s="214">
        <f>IF(N791="snížená",J791,0)</f>
        <v>0</v>
      </c>
      <c r="BG791" s="214">
        <f>IF(N791="zákl. přenesená",J791,0)</f>
        <v>0</v>
      </c>
      <c r="BH791" s="214">
        <f>IF(N791="sníž. přenesená",J791,0)</f>
        <v>0</v>
      </c>
      <c r="BI791" s="214">
        <f>IF(N791="nulová",J791,0)</f>
        <v>0</v>
      </c>
      <c r="BJ791" s="15" t="s">
        <v>78</v>
      </c>
      <c r="BK791" s="214">
        <f>ROUND(I791*H791,2)</f>
        <v>0</v>
      </c>
      <c r="BL791" s="15" t="s">
        <v>228</v>
      </c>
      <c r="BM791" s="15" t="s">
        <v>1884</v>
      </c>
    </row>
    <row r="792" s="1" customFormat="1" ht="16.5" customHeight="1">
      <c r="B792" s="36"/>
      <c r="C792" s="203" t="s">
        <v>1885</v>
      </c>
      <c r="D792" s="203" t="s">
        <v>160</v>
      </c>
      <c r="E792" s="204" t="s">
        <v>1886</v>
      </c>
      <c r="F792" s="205" t="s">
        <v>1887</v>
      </c>
      <c r="G792" s="206" t="s">
        <v>163</v>
      </c>
      <c r="H792" s="207">
        <v>4.0599999999999996</v>
      </c>
      <c r="I792" s="208"/>
      <c r="J792" s="209">
        <f>ROUND(I792*H792,2)</f>
        <v>0</v>
      </c>
      <c r="K792" s="205" t="s">
        <v>19</v>
      </c>
      <c r="L792" s="41"/>
      <c r="M792" s="210" t="s">
        <v>19</v>
      </c>
      <c r="N792" s="211" t="s">
        <v>41</v>
      </c>
      <c r="O792" s="77"/>
      <c r="P792" s="212">
        <f>O792*H792</f>
        <v>0</v>
      </c>
      <c r="Q792" s="212">
        <v>0</v>
      </c>
      <c r="R792" s="212">
        <f>Q792*H792</f>
        <v>0</v>
      </c>
      <c r="S792" s="212">
        <v>0</v>
      </c>
      <c r="T792" s="213">
        <f>S792*H792</f>
        <v>0</v>
      </c>
      <c r="AR792" s="15" t="s">
        <v>228</v>
      </c>
      <c r="AT792" s="15" t="s">
        <v>160</v>
      </c>
      <c r="AU792" s="15" t="s">
        <v>80</v>
      </c>
      <c r="AY792" s="15" t="s">
        <v>158</v>
      </c>
      <c r="BE792" s="214">
        <f>IF(N792="základní",J792,0)</f>
        <v>0</v>
      </c>
      <c r="BF792" s="214">
        <f>IF(N792="snížená",J792,0)</f>
        <v>0</v>
      </c>
      <c r="BG792" s="214">
        <f>IF(N792="zákl. přenesená",J792,0)</f>
        <v>0</v>
      </c>
      <c r="BH792" s="214">
        <f>IF(N792="sníž. přenesená",J792,0)</f>
        <v>0</v>
      </c>
      <c r="BI792" s="214">
        <f>IF(N792="nulová",J792,0)</f>
        <v>0</v>
      </c>
      <c r="BJ792" s="15" t="s">
        <v>78</v>
      </c>
      <c r="BK792" s="214">
        <f>ROUND(I792*H792,2)</f>
        <v>0</v>
      </c>
      <c r="BL792" s="15" t="s">
        <v>228</v>
      </c>
      <c r="BM792" s="15" t="s">
        <v>1888</v>
      </c>
    </row>
    <row r="793" s="1" customFormat="1" ht="16.5" customHeight="1">
      <c r="B793" s="36"/>
      <c r="C793" s="203" t="s">
        <v>1889</v>
      </c>
      <c r="D793" s="203" t="s">
        <v>160</v>
      </c>
      <c r="E793" s="204" t="s">
        <v>1890</v>
      </c>
      <c r="F793" s="205" t="s">
        <v>1891</v>
      </c>
      <c r="G793" s="206" t="s">
        <v>163</v>
      </c>
      <c r="H793" s="207">
        <v>8.6199999999999992</v>
      </c>
      <c r="I793" s="208"/>
      <c r="J793" s="209">
        <f>ROUND(I793*H793,2)</f>
        <v>0</v>
      </c>
      <c r="K793" s="205" t="s">
        <v>19</v>
      </c>
      <c r="L793" s="41"/>
      <c r="M793" s="210" t="s">
        <v>19</v>
      </c>
      <c r="N793" s="211" t="s">
        <v>41</v>
      </c>
      <c r="O793" s="77"/>
      <c r="P793" s="212">
        <f>O793*H793</f>
        <v>0</v>
      </c>
      <c r="Q793" s="212">
        <v>0</v>
      </c>
      <c r="R793" s="212">
        <f>Q793*H793</f>
        <v>0</v>
      </c>
      <c r="S793" s="212">
        <v>0</v>
      </c>
      <c r="T793" s="213">
        <f>S793*H793</f>
        <v>0</v>
      </c>
      <c r="AR793" s="15" t="s">
        <v>228</v>
      </c>
      <c r="AT793" s="15" t="s">
        <v>160</v>
      </c>
      <c r="AU793" s="15" t="s">
        <v>80</v>
      </c>
      <c r="AY793" s="15" t="s">
        <v>158</v>
      </c>
      <c r="BE793" s="214">
        <f>IF(N793="základní",J793,0)</f>
        <v>0</v>
      </c>
      <c r="BF793" s="214">
        <f>IF(N793="snížená",J793,0)</f>
        <v>0</v>
      </c>
      <c r="BG793" s="214">
        <f>IF(N793="zákl. přenesená",J793,0)</f>
        <v>0</v>
      </c>
      <c r="BH793" s="214">
        <f>IF(N793="sníž. přenesená",J793,0)</f>
        <v>0</v>
      </c>
      <c r="BI793" s="214">
        <f>IF(N793="nulová",J793,0)</f>
        <v>0</v>
      </c>
      <c r="BJ793" s="15" t="s">
        <v>78</v>
      </c>
      <c r="BK793" s="214">
        <f>ROUND(I793*H793,2)</f>
        <v>0</v>
      </c>
      <c r="BL793" s="15" t="s">
        <v>228</v>
      </c>
      <c r="BM793" s="15" t="s">
        <v>1892</v>
      </c>
    </row>
    <row r="794" s="1" customFormat="1" ht="16.5" customHeight="1">
      <c r="B794" s="36"/>
      <c r="C794" s="203" t="s">
        <v>1893</v>
      </c>
      <c r="D794" s="203" t="s">
        <v>160</v>
      </c>
      <c r="E794" s="204" t="s">
        <v>1894</v>
      </c>
      <c r="F794" s="205" t="s">
        <v>1895</v>
      </c>
      <c r="G794" s="206" t="s">
        <v>163</v>
      </c>
      <c r="H794" s="207">
        <v>6.29</v>
      </c>
      <c r="I794" s="208"/>
      <c r="J794" s="209">
        <f>ROUND(I794*H794,2)</f>
        <v>0</v>
      </c>
      <c r="K794" s="205" t="s">
        <v>19</v>
      </c>
      <c r="L794" s="41"/>
      <c r="M794" s="210" t="s">
        <v>19</v>
      </c>
      <c r="N794" s="211" t="s">
        <v>41</v>
      </c>
      <c r="O794" s="77"/>
      <c r="P794" s="212">
        <f>O794*H794</f>
        <v>0</v>
      </c>
      <c r="Q794" s="212">
        <v>0</v>
      </c>
      <c r="R794" s="212">
        <f>Q794*H794</f>
        <v>0</v>
      </c>
      <c r="S794" s="212">
        <v>0</v>
      </c>
      <c r="T794" s="213">
        <f>S794*H794</f>
        <v>0</v>
      </c>
      <c r="AR794" s="15" t="s">
        <v>228</v>
      </c>
      <c r="AT794" s="15" t="s">
        <v>160</v>
      </c>
      <c r="AU794" s="15" t="s">
        <v>80</v>
      </c>
      <c r="AY794" s="15" t="s">
        <v>158</v>
      </c>
      <c r="BE794" s="214">
        <f>IF(N794="základní",J794,0)</f>
        <v>0</v>
      </c>
      <c r="BF794" s="214">
        <f>IF(N794="snížená",J794,0)</f>
        <v>0</v>
      </c>
      <c r="BG794" s="214">
        <f>IF(N794="zákl. přenesená",J794,0)</f>
        <v>0</v>
      </c>
      <c r="BH794" s="214">
        <f>IF(N794="sníž. přenesená",J794,0)</f>
        <v>0</v>
      </c>
      <c r="BI794" s="214">
        <f>IF(N794="nulová",J794,0)</f>
        <v>0</v>
      </c>
      <c r="BJ794" s="15" t="s">
        <v>78</v>
      </c>
      <c r="BK794" s="214">
        <f>ROUND(I794*H794,2)</f>
        <v>0</v>
      </c>
      <c r="BL794" s="15" t="s">
        <v>228</v>
      </c>
      <c r="BM794" s="15" t="s">
        <v>1896</v>
      </c>
    </row>
    <row r="795" s="11" customFormat="1">
      <c r="B795" s="215"/>
      <c r="C795" s="216"/>
      <c r="D795" s="217" t="s">
        <v>167</v>
      </c>
      <c r="E795" s="218" t="s">
        <v>19</v>
      </c>
      <c r="F795" s="219" t="s">
        <v>1897</v>
      </c>
      <c r="G795" s="216"/>
      <c r="H795" s="220">
        <v>6.29</v>
      </c>
      <c r="I795" s="221"/>
      <c r="J795" s="216"/>
      <c r="K795" s="216"/>
      <c r="L795" s="222"/>
      <c r="M795" s="223"/>
      <c r="N795" s="224"/>
      <c r="O795" s="224"/>
      <c r="P795" s="224"/>
      <c r="Q795" s="224"/>
      <c r="R795" s="224"/>
      <c r="S795" s="224"/>
      <c r="T795" s="225"/>
      <c r="AT795" s="226" t="s">
        <v>167</v>
      </c>
      <c r="AU795" s="226" t="s">
        <v>80</v>
      </c>
      <c r="AV795" s="11" t="s">
        <v>80</v>
      </c>
      <c r="AW795" s="11" t="s">
        <v>31</v>
      </c>
      <c r="AX795" s="11" t="s">
        <v>78</v>
      </c>
      <c r="AY795" s="226" t="s">
        <v>158</v>
      </c>
    </row>
    <row r="796" s="1" customFormat="1" ht="16.5" customHeight="1">
      <c r="B796" s="36"/>
      <c r="C796" s="203" t="s">
        <v>1898</v>
      </c>
      <c r="D796" s="203" t="s">
        <v>160</v>
      </c>
      <c r="E796" s="204" t="s">
        <v>1899</v>
      </c>
      <c r="F796" s="205" t="s">
        <v>1900</v>
      </c>
      <c r="G796" s="206" t="s">
        <v>163</v>
      </c>
      <c r="H796" s="207">
        <v>25.940000000000001</v>
      </c>
      <c r="I796" s="208"/>
      <c r="J796" s="209">
        <f>ROUND(I796*H796,2)</f>
        <v>0</v>
      </c>
      <c r="K796" s="205" t="s">
        <v>19</v>
      </c>
      <c r="L796" s="41"/>
      <c r="M796" s="210" t="s">
        <v>19</v>
      </c>
      <c r="N796" s="211" t="s">
        <v>41</v>
      </c>
      <c r="O796" s="77"/>
      <c r="P796" s="212">
        <f>O796*H796</f>
        <v>0</v>
      </c>
      <c r="Q796" s="212">
        <v>0</v>
      </c>
      <c r="R796" s="212">
        <f>Q796*H796</f>
        <v>0</v>
      </c>
      <c r="S796" s="212">
        <v>0</v>
      </c>
      <c r="T796" s="213">
        <f>S796*H796</f>
        <v>0</v>
      </c>
      <c r="AR796" s="15" t="s">
        <v>228</v>
      </c>
      <c r="AT796" s="15" t="s">
        <v>160</v>
      </c>
      <c r="AU796" s="15" t="s">
        <v>80</v>
      </c>
      <c r="AY796" s="15" t="s">
        <v>158</v>
      </c>
      <c r="BE796" s="214">
        <f>IF(N796="základní",J796,0)</f>
        <v>0</v>
      </c>
      <c r="BF796" s="214">
        <f>IF(N796="snížená",J796,0)</f>
        <v>0</v>
      </c>
      <c r="BG796" s="214">
        <f>IF(N796="zákl. přenesená",J796,0)</f>
        <v>0</v>
      </c>
      <c r="BH796" s="214">
        <f>IF(N796="sníž. přenesená",J796,0)</f>
        <v>0</v>
      </c>
      <c r="BI796" s="214">
        <f>IF(N796="nulová",J796,0)</f>
        <v>0</v>
      </c>
      <c r="BJ796" s="15" t="s">
        <v>78</v>
      </c>
      <c r="BK796" s="214">
        <f>ROUND(I796*H796,2)</f>
        <v>0</v>
      </c>
      <c r="BL796" s="15" t="s">
        <v>228</v>
      </c>
      <c r="BM796" s="15" t="s">
        <v>1901</v>
      </c>
    </row>
    <row r="797" s="11" customFormat="1">
      <c r="B797" s="215"/>
      <c r="C797" s="216"/>
      <c r="D797" s="217" t="s">
        <v>167</v>
      </c>
      <c r="E797" s="218" t="s">
        <v>19</v>
      </c>
      <c r="F797" s="219" t="s">
        <v>1902</v>
      </c>
      <c r="G797" s="216"/>
      <c r="H797" s="220">
        <v>25.940000000000001</v>
      </c>
      <c r="I797" s="221"/>
      <c r="J797" s="216"/>
      <c r="K797" s="216"/>
      <c r="L797" s="222"/>
      <c r="M797" s="223"/>
      <c r="N797" s="224"/>
      <c r="O797" s="224"/>
      <c r="P797" s="224"/>
      <c r="Q797" s="224"/>
      <c r="R797" s="224"/>
      <c r="S797" s="224"/>
      <c r="T797" s="225"/>
      <c r="AT797" s="226" t="s">
        <v>167</v>
      </c>
      <c r="AU797" s="226" t="s">
        <v>80</v>
      </c>
      <c r="AV797" s="11" t="s">
        <v>80</v>
      </c>
      <c r="AW797" s="11" t="s">
        <v>31</v>
      </c>
      <c r="AX797" s="11" t="s">
        <v>78</v>
      </c>
      <c r="AY797" s="226" t="s">
        <v>158</v>
      </c>
    </row>
    <row r="798" s="1" customFormat="1" ht="16.5" customHeight="1">
      <c r="B798" s="36"/>
      <c r="C798" s="203" t="s">
        <v>1903</v>
      </c>
      <c r="D798" s="203" t="s">
        <v>160</v>
      </c>
      <c r="E798" s="204" t="s">
        <v>1904</v>
      </c>
      <c r="F798" s="205" t="s">
        <v>1905</v>
      </c>
      <c r="G798" s="206" t="s">
        <v>171</v>
      </c>
      <c r="H798" s="207">
        <v>959.43799999999999</v>
      </c>
      <c r="I798" s="208"/>
      <c r="J798" s="209">
        <f>ROUND(I798*H798,2)</f>
        <v>0</v>
      </c>
      <c r="K798" s="205" t="s">
        <v>19</v>
      </c>
      <c r="L798" s="41"/>
      <c r="M798" s="210" t="s">
        <v>19</v>
      </c>
      <c r="N798" s="211" t="s">
        <v>41</v>
      </c>
      <c r="O798" s="77"/>
      <c r="P798" s="212">
        <f>O798*H798</f>
        <v>0</v>
      </c>
      <c r="Q798" s="212">
        <v>0</v>
      </c>
      <c r="R798" s="212">
        <f>Q798*H798</f>
        <v>0</v>
      </c>
      <c r="S798" s="212">
        <v>0</v>
      </c>
      <c r="T798" s="213">
        <f>S798*H798</f>
        <v>0</v>
      </c>
      <c r="AR798" s="15" t="s">
        <v>228</v>
      </c>
      <c r="AT798" s="15" t="s">
        <v>160</v>
      </c>
      <c r="AU798" s="15" t="s">
        <v>80</v>
      </c>
      <c r="AY798" s="15" t="s">
        <v>158</v>
      </c>
      <c r="BE798" s="214">
        <f>IF(N798="základní",J798,0)</f>
        <v>0</v>
      </c>
      <c r="BF798" s="214">
        <f>IF(N798="snížená",J798,0)</f>
        <v>0</v>
      </c>
      <c r="BG798" s="214">
        <f>IF(N798="zákl. přenesená",J798,0)</f>
        <v>0</v>
      </c>
      <c r="BH798" s="214">
        <f>IF(N798="sníž. přenesená",J798,0)</f>
        <v>0</v>
      </c>
      <c r="BI798" s="214">
        <f>IF(N798="nulová",J798,0)</f>
        <v>0</v>
      </c>
      <c r="BJ798" s="15" t="s">
        <v>78</v>
      </c>
      <c r="BK798" s="214">
        <f>ROUND(I798*H798,2)</f>
        <v>0</v>
      </c>
      <c r="BL798" s="15" t="s">
        <v>228</v>
      </c>
      <c r="BM798" s="15" t="s">
        <v>1906</v>
      </c>
    </row>
    <row r="799" s="11" customFormat="1">
      <c r="B799" s="215"/>
      <c r="C799" s="216"/>
      <c r="D799" s="217" t="s">
        <v>167</v>
      </c>
      <c r="E799" s="218" t="s">
        <v>19</v>
      </c>
      <c r="F799" s="219" t="s">
        <v>1907</v>
      </c>
      <c r="G799" s="216"/>
      <c r="H799" s="220">
        <v>46.350000000000001</v>
      </c>
      <c r="I799" s="221"/>
      <c r="J799" s="216"/>
      <c r="K799" s="216"/>
      <c r="L799" s="222"/>
      <c r="M799" s="223"/>
      <c r="N799" s="224"/>
      <c r="O799" s="224"/>
      <c r="P799" s="224"/>
      <c r="Q799" s="224"/>
      <c r="R799" s="224"/>
      <c r="S799" s="224"/>
      <c r="T799" s="225"/>
      <c r="AT799" s="226" t="s">
        <v>167</v>
      </c>
      <c r="AU799" s="226" t="s">
        <v>80</v>
      </c>
      <c r="AV799" s="11" t="s">
        <v>80</v>
      </c>
      <c r="AW799" s="11" t="s">
        <v>31</v>
      </c>
      <c r="AX799" s="11" t="s">
        <v>70</v>
      </c>
      <c r="AY799" s="226" t="s">
        <v>158</v>
      </c>
    </row>
    <row r="800" s="11" customFormat="1">
      <c r="B800" s="215"/>
      <c r="C800" s="216"/>
      <c r="D800" s="217" t="s">
        <v>167</v>
      </c>
      <c r="E800" s="218" t="s">
        <v>19</v>
      </c>
      <c r="F800" s="219" t="s">
        <v>1908</v>
      </c>
      <c r="G800" s="216"/>
      <c r="H800" s="220">
        <v>368.13</v>
      </c>
      <c r="I800" s="221"/>
      <c r="J800" s="216"/>
      <c r="K800" s="216"/>
      <c r="L800" s="222"/>
      <c r="M800" s="223"/>
      <c r="N800" s="224"/>
      <c r="O800" s="224"/>
      <c r="P800" s="224"/>
      <c r="Q800" s="224"/>
      <c r="R800" s="224"/>
      <c r="S800" s="224"/>
      <c r="T800" s="225"/>
      <c r="AT800" s="226" t="s">
        <v>167</v>
      </c>
      <c r="AU800" s="226" t="s">
        <v>80</v>
      </c>
      <c r="AV800" s="11" t="s">
        <v>80</v>
      </c>
      <c r="AW800" s="11" t="s">
        <v>31</v>
      </c>
      <c r="AX800" s="11" t="s">
        <v>70</v>
      </c>
      <c r="AY800" s="226" t="s">
        <v>158</v>
      </c>
    </row>
    <row r="801" s="11" customFormat="1">
      <c r="B801" s="215"/>
      <c r="C801" s="216"/>
      <c r="D801" s="217" t="s">
        <v>167</v>
      </c>
      <c r="E801" s="218" t="s">
        <v>19</v>
      </c>
      <c r="F801" s="219" t="s">
        <v>1909</v>
      </c>
      <c r="G801" s="216"/>
      <c r="H801" s="220">
        <v>204.02000000000001</v>
      </c>
      <c r="I801" s="221"/>
      <c r="J801" s="216"/>
      <c r="K801" s="216"/>
      <c r="L801" s="222"/>
      <c r="M801" s="223"/>
      <c r="N801" s="224"/>
      <c r="O801" s="224"/>
      <c r="P801" s="224"/>
      <c r="Q801" s="224"/>
      <c r="R801" s="224"/>
      <c r="S801" s="224"/>
      <c r="T801" s="225"/>
      <c r="AT801" s="226" t="s">
        <v>167</v>
      </c>
      <c r="AU801" s="226" t="s">
        <v>80</v>
      </c>
      <c r="AV801" s="11" t="s">
        <v>80</v>
      </c>
      <c r="AW801" s="11" t="s">
        <v>31</v>
      </c>
      <c r="AX801" s="11" t="s">
        <v>70</v>
      </c>
      <c r="AY801" s="226" t="s">
        <v>158</v>
      </c>
    </row>
    <row r="802" s="11" customFormat="1">
      <c r="B802" s="215"/>
      <c r="C802" s="216"/>
      <c r="D802" s="217" t="s">
        <v>167</v>
      </c>
      <c r="E802" s="218" t="s">
        <v>19</v>
      </c>
      <c r="F802" s="219" t="s">
        <v>1910</v>
      </c>
      <c r="G802" s="216"/>
      <c r="H802" s="220">
        <v>369.19999999999999</v>
      </c>
      <c r="I802" s="221"/>
      <c r="J802" s="216"/>
      <c r="K802" s="216"/>
      <c r="L802" s="222"/>
      <c r="M802" s="223"/>
      <c r="N802" s="224"/>
      <c r="O802" s="224"/>
      <c r="P802" s="224"/>
      <c r="Q802" s="224"/>
      <c r="R802" s="224"/>
      <c r="S802" s="224"/>
      <c r="T802" s="225"/>
      <c r="AT802" s="226" t="s">
        <v>167</v>
      </c>
      <c r="AU802" s="226" t="s">
        <v>80</v>
      </c>
      <c r="AV802" s="11" t="s">
        <v>80</v>
      </c>
      <c r="AW802" s="11" t="s">
        <v>31</v>
      </c>
      <c r="AX802" s="11" t="s">
        <v>70</v>
      </c>
      <c r="AY802" s="226" t="s">
        <v>158</v>
      </c>
    </row>
    <row r="803" s="11" customFormat="1">
      <c r="B803" s="215"/>
      <c r="C803" s="216"/>
      <c r="D803" s="217" t="s">
        <v>167</v>
      </c>
      <c r="E803" s="218" t="s">
        <v>19</v>
      </c>
      <c r="F803" s="219" t="s">
        <v>1425</v>
      </c>
      <c r="G803" s="216"/>
      <c r="H803" s="220">
        <v>-28.262</v>
      </c>
      <c r="I803" s="221"/>
      <c r="J803" s="216"/>
      <c r="K803" s="216"/>
      <c r="L803" s="222"/>
      <c r="M803" s="223"/>
      <c r="N803" s="224"/>
      <c r="O803" s="224"/>
      <c r="P803" s="224"/>
      <c r="Q803" s="224"/>
      <c r="R803" s="224"/>
      <c r="S803" s="224"/>
      <c r="T803" s="225"/>
      <c r="AT803" s="226" t="s">
        <v>167</v>
      </c>
      <c r="AU803" s="226" t="s">
        <v>80</v>
      </c>
      <c r="AV803" s="11" t="s">
        <v>80</v>
      </c>
      <c r="AW803" s="11" t="s">
        <v>31</v>
      </c>
      <c r="AX803" s="11" t="s">
        <v>70</v>
      </c>
      <c r="AY803" s="226" t="s">
        <v>158</v>
      </c>
    </row>
    <row r="804" s="12" customFormat="1">
      <c r="B804" s="239"/>
      <c r="C804" s="240"/>
      <c r="D804" s="217" t="s">
        <v>167</v>
      </c>
      <c r="E804" s="241" t="s">
        <v>19</v>
      </c>
      <c r="F804" s="242" t="s">
        <v>426</v>
      </c>
      <c r="G804" s="240"/>
      <c r="H804" s="243">
        <v>959.43799999999999</v>
      </c>
      <c r="I804" s="244"/>
      <c r="J804" s="240"/>
      <c r="K804" s="240"/>
      <c r="L804" s="245"/>
      <c r="M804" s="246"/>
      <c r="N804" s="247"/>
      <c r="O804" s="247"/>
      <c r="P804" s="247"/>
      <c r="Q804" s="247"/>
      <c r="R804" s="247"/>
      <c r="S804" s="247"/>
      <c r="T804" s="248"/>
      <c r="AT804" s="249" t="s">
        <v>167</v>
      </c>
      <c r="AU804" s="249" t="s">
        <v>80</v>
      </c>
      <c r="AV804" s="12" t="s">
        <v>165</v>
      </c>
      <c r="AW804" s="12" t="s">
        <v>31</v>
      </c>
      <c r="AX804" s="12" t="s">
        <v>78</v>
      </c>
      <c r="AY804" s="249" t="s">
        <v>158</v>
      </c>
    </row>
    <row r="805" s="1" customFormat="1" ht="16.5" customHeight="1">
      <c r="B805" s="36"/>
      <c r="C805" s="203" t="s">
        <v>1911</v>
      </c>
      <c r="D805" s="203" t="s">
        <v>160</v>
      </c>
      <c r="E805" s="204" t="s">
        <v>1912</v>
      </c>
      <c r="F805" s="205" t="s">
        <v>1913</v>
      </c>
      <c r="G805" s="206" t="s">
        <v>171</v>
      </c>
      <c r="H805" s="207">
        <v>562.92100000000005</v>
      </c>
      <c r="I805" s="208"/>
      <c r="J805" s="209">
        <f>ROUND(I805*H805,2)</f>
        <v>0</v>
      </c>
      <c r="K805" s="205" t="s">
        <v>19</v>
      </c>
      <c r="L805" s="41"/>
      <c r="M805" s="210" t="s">
        <v>19</v>
      </c>
      <c r="N805" s="211" t="s">
        <v>41</v>
      </c>
      <c r="O805" s="77"/>
      <c r="P805" s="212">
        <f>O805*H805</f>
        <v>0</v>
      </c>
      <c r="Q805" s="212">
        <v>0</v>
      </c>
      <c r="R805" s="212">
        <f>Q805*H805</f>
        <v>0</v>
      </c>
      <c r="S805" s="212">
        <v>0</v>
      </c>
      <c r="T805" s="213">
        <f>S805*H805</f>
        <v>0</v>
      </c>
      <c r="AR805" s="15" t="s">
        <v>228</v>
      </c>
      <c r="AT805" s="15" t="s">
        <v>160</v>
      </c>
      <c r="AU805" s="15" t="s">
        <v>80</v>
      </c>
      <c r="AY805" s="15" t="s">
        <v>158</v>
      </c>
      <c r="BE805" s="214">
        <f>IF(N805="základní",J805,0)</f>
        <v>0</v>
      </c>
      <c r="BF805" s="214">
        <f>IF(N805="snížená",J805,0)</f>
        <v>0</v>
      </c>
      <c r="BG805" s="214">
        <f>IF(N805="zákl. přenesená",J805,0)</f>
        <v>0</v>
      </c>
      <c r="BH805" s="214">
        <f>IF(N805="sníž. přenesená",J805,0)</f>
        <v>0</v>
      </c>
      <c r="BI805" s="214">
        <f>IF(N805="nulová",J805,0)</f>
        <v>0</v>
      </c>
      <c r="BJ805" s="15" t="s">
        <v>78</v>
      </c>
      <c r="BK805" s="214">
        <f>ROUND(I805*H805,2)</f>
        <v>0</v>
      </c>
      <c r="BL805" s="15" t="s">
        <v>228</v>
      </c>
      <c r="BM805" s="15" t="s">
        <v>1914</v>
      </c>
    </row>
    <row r="806" s="11" customFormat="1">
      <c r="B806" s="215"/>
      <c r="C806" s="216"/>
      <c r="D806" s="217" t="s">
        <v>167</v>
      </c>
      <c r="E806" s="218" t="s">
        <v>19</v>
      </c>
      <c r="F806" s="219" t="s">
        <v>1915</v>
      </c>
      <c r="G806" s="216"/>
      <c r="H806" s="220">
        <v>198.44999999999999</v>
      </c>
      <c r="I806" s="221"/>
      <c r="J806" s="216"/>
      <c r="K806" s="216"/>
      <c r="L806" s="222"/>
      <c r="M806" s="223"/>
      <c r="N806" s="224"/>
      <c r="O806" s="224"/>
      <c r="P806" s="224"/>
      <c r="Q806" s="224"/>
      <c r="R806" s="224"/>
      <c r="S806" s="224"/>
      <c r="T806" s="225"/>
      <c r="AT806" s="226" t="s">
        <v>167</v>
      </c>
      <c r="AU806" s="226" t="s">
        <v>80</v>
      </c>
      <c r="AV806" s="11" t="s">
        <v>80</v>
      </c>
      <c r="AW806" s="11" t="s">
        <v>31</v>
      </c>
      <c r="AX806" s="11" t="s">
        <v>70</v>
      </c>
      <c r="AY806" s="226" t="s">
        <v>158</v>
      </c>
    </row>
    <row r="807" s="11" customFormat="1">
      <c r="B807" s="215"/>
      <c r="C807" s="216"/>
      <c r="D807" s="217" t="s">
        <v>167</v>
      </c>
      <c r="E807" s="218" t="s">
        <v>19</v>
      </c>
      <c r="F807" s="219" t="s">
        <v>1910</v>
      </c>
      <c r="G807" s="216"/>
      <c r="H807" s="220">
        <v>369.19999999999999</v>
      </c>
      <c r="I807" s="221"/>
      <c r="J807" s="216"/>
      <c r="K807" s="216"/>
      <c r="L807" s="222"/>
      <c r="M807" s="223"/>
      <c r="N807" s="224"/>
      <c r="O807" s="224"/>
      <c r="P807" s="224"/>
      <c r="Q807" s="224"/>
      <c r="R807" s="224"/>
      <c r="S807" s="224"/>
      <c r="T807" s="225"/>
      <c r="AT807" s="226" t="s">
        <v>167</v>
      </c>
      <c r="AU807" s="226" t="s">
        <v>80</v>
      </c>
      <c r="AV807" s="11" t="s">
        <v>80</v>
      </c>
      <c r="AW807" s="11" t="s">
        <v>31</v>
      </c>
      <c r="AX807" s="11" t="s">
        <v>70</v>
      </c>
      <c r="AY807" s="226" t="s">
        <v>158</v>
      </c>
    </row>
    <row r="808" s="11" customFormat="1">
      <c r="B808" s="215"/>
      <c r="C808" s="216"/>
      <c r="D808" s="217" t="s">
        <v>167</v>
      </c>
      <c r="E808" s="218" t="s">
        <v>19</v>
      </c>
      <c r="F808" s="219" t="s">
        <v>1916</v>
      </c>
      <c r="G808" s="216"/>
      <c r="H808" s="220">
        <v>-4.7290000000000001</v>
      </c>
      <c r="I808" s="221"/>
      <c r="J808" s="216"/>
      <c r="K808" s="216"/>
      <c r="L808" s="222"/>
      <c r="M808" s="223"/>
      <c r="N808" s="224"/>
      <c r="O808" s="224"/>
      <c r="P808" s="224"/>
      <c r="Q808" s="224"/>
      <c r="R808" s="224"/>
      <c r="S808" s="224"/>
      <c r="T808" s="225"/>
      <c r="AT808" s="226" t="s">
        <v>167</v>
      </c>
      <c r="AU808" s="226" t="s">
        <v>80</v>
      </c>
      <c r="AV808" s="11" t="s">
        <v>80</v>
      </c>
      <c r="AW808" s="11" t="s">
        <v>31</v>
      </c>
      <c r="AX808" s="11" t="s">
        <v>70</v>
      </c>
      <c r="AY808" s="226" t="s">
        <v>158</v>
      </c>
    </row>
    <row r="809" s="12" customFormat="1">
      <c r="B809" s="239"/>
      <c r="C809" s="240"/>
      <c r="D809" s="217" t="s">
        <v>167</v>
      </c>
      <c r="E809" s="241" t="s">
        <v>19</v>
      </c>
      <c r="F809" s="242" t="s">
        <v>426</v>
      </c>
      <c r="G809" s="240"/>
      <c r="H809" s="243">
        <v>562.92100000000005</v>
      </c>
      <c r="I809" s="244"/>
      <c r="J809" s="240"/>
      <c r="K809" s="240"/>
      <c r="L809" s="245"/>
      <c r="M809" s="246"/>
      <c r="N809" s="247"/>
      <c r="O809" s="247"/>
      <c r="P809" s="247"/>
      <c r="Q809" s="247"/>
      <c r="R809" s="247"/>
      <c r="S809" s="247"/>
      <c r="T809" s="248"/>
      <c r="AT809" s="249" t="s">
        <v>167</v>
      </c>
      <c r="AU809" s="249" t="s">
        <v>80</v>
      </c>
      <c r="AV809" s="12" t="s">
        <v>165</v>
      </c>
      <c r="AW809" s="12" t="s">
        <v>31</v>
      </c>
      <c r="AX809" s="12" t="s">
        <v>78</v>
      </c>
      <c r="AY809" s="249" t="s">
        <v>158</v>
      </c>
    </row>
    <row r="810" s="1" customFormat="1" ht="16.5" customHeight="1">
      <c r="B810" s="36"/>
      <c r="C810" s="203" t="s">
        <v>1917</v>
      </c>
      <c r="D810" s="203" t="s">
        <v>160</v>
      </c>
      <c r="E810" s="204" t="s">
        <v>1918</v>
      </c>
      <c r="F810" s="205" t="s">
        <v>1919</v>
      </c>
      <c r="G810" s="206" t="s">
        <v>171</v>
      </c>
      <c r="H810" s="207">
        <v>609.27099999999996</v>
      </c>
      <c r="I810" s="208"/>
      <c r="J810" s="209">
        <f>ROUND(I810*H810,2)</f>
        <v>0</v>
      </c>
      <c r="K810" s="205" t="s">
        <v>19</v>
      </c>
      <c r="L810" s="41"/>
      <c r="M810" s="210" t="s">
        <v>19</v>
      </c>
      <c r="N810" s="211" t="s">
        <v>41</v>
      </c>
      <c r="O810" s="77"/>
      <c r="P810" s="212">
        <f>O810*H810</f>
        <v>0</v>
      </c>
      <c r="Q810" s="212">
        <v>0</v>
      </c>
      <c r="R810" s="212">
        <f>Q810*H810</f>
        <v>0</v>
      </c>
      <c r="S810" s="212">
        <v>0</v>
      </c>
      <c r="T810" s="213">
        <f>S810*H810</f>
        <v>0</v>
      </c>
      <c r="AR810" s="15" t="s">
        <v>228</v>
      </c>
      <c r="AT810" s="15" t="s">
        <v>160</v>
      </c>
      <c r="AU810" s="15" t="s">
        <v>80</v>
      </c>
      <c r="AY810" s="15" t="s">
        <v>158</v>
      </c>
      <c r="BE810" s="214">
        <f>IF(N810="základní",J810,0)</f>
        <v>0</v>
      </c>
      <c r="BF810" s="214">
        <f>IF(N810="snížená",J810,0)</f>
        <v>0</v>
      </c>
      <c r="BG810" s="214">
        <f>IF(N810="zákl. přenesená",J810,0)</f>
        <v>0</v>
      </c>
      <c r="BH810" s="214">
        <f>IF(N810="sníž. přenesená",J810,0)</f>
        <v>0</v>
      </c>
      <c r="BI810" s="214">
        <f>IF(N810="nulová",J810,0)</f>
        <v>0</v>
      </c>
      <c r="BJ810" s="15" t="s">
        <v>78</v>
      </c>
      <c r="BK810" s="214">
        <f>ROUND(I810*H810,2)</f>
        <v>0</v>
      </c>
      <c r="BL810" s="15" t="s">
        <v>228</v>
      </c>
      <c r="BM810" s="15" t="s">
        <v>1920</v>
      </c>
    </row>
    <row r="811" s="11" customFormat="1">
      <c r="B811" s="215"/>
      <c r="C811" s="216"/>
      <c r="D811" s="217" t="s">
        <v>167</v>
      </c>
      <c r="E811" s="218" t="s">
        <v>19</v>
      </c>
      <c r="F811" s="219" t="s">
        <v>1921</v>
      </c>
      <c r="G811" s="216"/>
      <c r="H811" s="220">
        <v>46.350000000000001</v>
      </c>
      <c r="I811" s="221"/>
      <c r="J811" s="216"/>
      <c r="K811" s="216"/>
      <c r="L811" s="222"/>
      <c r="M811" s="223"/>
      <c r="N811" s="224"/>
      <c r="O811" s="224"/>
      <c r="P811" s="224"/>
      <c r="Q811" s="224"/>
      <c r="R811" s="224"/>
      <c r="S811" s="224"/>
      <c r="T811" s="225"/>
      <c r="AT811" s="226" t="s">
        <v>167</v>
      </c>
      <c r="AU811" s="226" t="s">
        <v>80</v>
      </c>
      <c r="AV811" s="11" t="s">
        <v>80</v>
      </c>
      <c r="AW811" s="11" t="s">
        <v>31</v>
      </c>
      <c r="AX811" s="11" t="s">
        <v>70</v>
      </c>
      <c r="AY811" s="226" t="s">
        <v>158</v>
      </c>
    </row>
    <row r="812" s="11" customFormat="1">
      <c r="B812" s="215"/>
      <c r="C812" s="216"/>
      <c r="D812" s="217" t="s">
        <v>167</v>
      </c>
      <c r="E812" s="218" t="s">
        <v>19</v>
      </c>
      <c r="F812" s="219" t="s">
        <v>1915</v>
      </c>
      <c r="G812" s="216"/>
      <c r="H812" s="220">
        <v>198.44999999999999</v>
      </c>
      <c r="I812" s="221"/>
      <c r="J812" s="216"/>
      <c r="K812" s="216"/>
      <c r="L812" s="222"/>
      <c r="M812" s="223"/>
      <c r="N812" s="224"/>
      <c r="O812" s="224"/>
      <c r="P812" s="224"/>
      <c r="Q812" s="224"/>
      <c r="R812" s="224"/>
      <c r="S812" s="224"/>
      <c r="T812" s="225"/>
      <c r="AT812" s="226" t="s">
        <v>167</v>
      </c>
      <c r="AU812" s="226" t="s">
        <v>80</v>
      </c>
      <c r="AV812" s="11" t="s">
        <v>80</v>
      </c>
      <c r="AW812" s="11" t="s">
        <v>31</v>
      </c>
      <c r="AX812" s="11" t="s">
        <v>70</v>
      </c>
      <c r="AY812" s="226" t="s">
        <v>158</v>
      </c>
    </row>
    <row r="813" s="11" customFormat="1">
      <c r="B813" s="215"/>
      <c r="C813" s="216"/>
      <c r="D813" s="217" t="s">
        <v>167</v>
      </c>
      <c r="E813" s="218" t="s">
        <v>19</v>
      </c>
      <c r="F813" s="219" t="s">
        <v>1910</v>
      </c>
      <c r="G813" s="216"/>
      <c r="H813" s="220">
        <v>369.19999999999999</v>
      </c>
      <c r="I813" s="221"/>
      <c r="J813" s="216"/>
      <c r="K813" s="216"/>
      <c r="L813" s="222"/>
      <c r="M813" s="223"/>
      <c r="N813" s="224"/>
      <c r="O813" s="224"/>
      <c r="P813" s="224"/>
      <c r="Q813" s="224"/>
      <c r="R813" s="224"/>
      <c r="S813" s="224"/>
      <c r="T813" s="225"/>
      <c r="AT813" s="226" t="s">
        <v>167</v>
      </c>
      <c r="AU813" s="226" t="s">
        <v>80</v>
      </c>
      <c r="AV813" s="11" t="s">
        <v>80</v>
      </c>
      <c r="AW813" s="11" t="s">
        <v>31</v>
      </c>
      <c r="AX813" s="11" t="s">
        <v>70</v>
      </c>
      <c r="AY813" s="226" t="s">
        <v>158</v>
      </c>
    </row>
    <row r="814" s="11" customFormat="1">
      <c r="B814" s="215"/>
      <c r="C814" s="216"/>
      <c r="D814" s="217" t="s">
        <v>167</v>
      </c>
      <c r="E814" s="218" t="s">
        <v>19</v>
      </c>
      <c r="F814" s="219" t="s">
        <v>1916</v>
      </c>
      <c r="G814" s="216"/>
      <c r="H814" s="220">
        <v>-4.7290000000000001</v>
      </c>
      <c r="I814" s="221"/>
      <c r="J814" s="216"/>
      <c r="K814" s="216"/>
      <c r="L814" s="222"/>
      <c r="M814" s="223"/>
      <c r="N814" s="224"/>
      <c r="O814" s="224"/>
      <c r="P814" s="224"/>
      <c r="Q814" s="224"/>
      <c r="R814" s="224"/>
      <c r="S814" s="224"/>
      <c r="T814" s="225"/>
      <c r="AT814" s="226" t="s">
        <v>167</v>
      </c>
      <c r="AU814" s="226" t="s">
        <v>80</v>
      </c>
      <c r="AV814" s="11" t="s">
        <v>80</v>
      </c>
      <c r="AW814" s="11" t="s">
        <v>31</v>
      </c>
      <c r="AX814" s="11" t="s">
        <v>70</v>
      </c>
      <c r="AY814" s="226" t="s">
        <v>158</v>
      </c>
    </row>
    <row r="815" s="12" customFormat="1">
      <c r="B815" s="239"/>
      <c r="C815" s="240"/>
      <c r="D815" s="217" t="s">
        <v>167</v>
      </c>
      <c r="E815" s="241" t="s">
        <v>19</v>
      </c>
      <c r="F815" s="242" t="s">
        <v>426</v>
      </c>
      <c r="G815" s="240"/>
      <c r="H815" s="243">
        <v>609.27099999999996</v>
      </c>
      <c r="I815" s="244"/>
      <c r="J815" s="240"/>
      <c r="K815" s="240"/>
      <c r="L815" s="245"/>
      <c r="M815" s="246"/>
      <c r="N815" s="247"/>
      <c r="O815" s="247"/>
      <c r="P815" s="247"/>
      <c r="Q815" s="247"/>
      <c r="R815" s="247"/>
      <c r="S815" s="247"/>
      <c r="T815" s="248"/>
      <c r="AT815" s="249" t="s">
        <v>167</v>
      </c>
      <c r="AU815" s="249" t="s">
        <v>80</v>
      </c>
      <c r="AV815" s="12" t="s">
        <v>165</v>
      </c>
      <c r="AW815" s="12" t="s">
        <v>31</v>
      </c>
      <c r="AX815" s="12" t="s">
        <v>78</v>
      </c>
      <c r="AY815" s="249" t="s">
        <v>158</v>
      </c>
    </row>
    <row r="816" s="1" customFormat="1" ht="16.5" customHeight="1">
      <c r="B816" s="36"/>
      <c r="C816" s="203" t="s">
        <v>1922</v>
      </c>
      <c r="D816" s="203" t="s">
        <v>160</v>
      </c>
      <c r="E816" s="204" t="s">
        <v>1923</v>
      </c>
      <c r="F816" s="205" t="s">
        <v>1924</v>
      </c>
      <c r="G816" s="206" t="s">
        <v>171</v>
      </c>
      <c r="H816" s="207">
        <v>1762.442</v>
      </c>
      <c r="I816" s="208"/>
      <c r="J816" s="209">
        <f>ROUND(I816*H816,2)</f>
        <v>0</v>
      </c>
      <c r="K816" s="205" t="s">
        <v>19</v>
      </c>
      <c r="L816" s="41"/>
      <c r="M816" s="210" t="s">
        <v>19</v>
      </c>
      <c r="N816" s="211" t="s">
        <v>41</v>
      </c>
      <c r="O816" s="77"/>
      <c r="P816" s="212">
        <f>O816*H816</f>
        <v>0</v>
      </c>
      <c r="Q816" s="212">
        <v>0</v>
      </c>
      <c r="R816" s="212">
        <f>Q816*H816</f>
        <v>0</v>
      </c>
      <c r="S816" s="212">
        <v>0</v>
      </c>
      <c r="T816" s="213">
        <f>S816*H816</f>
        <v>0</v>
      </c>
      <c r="AR816" s="15" t="s">
        <v>228</v>
      </c>
      <c r="AT816" s="15" t="s">
        <v>160</v>
      </c>
      <c r="AU816" s="15" t="s">
        <v>80</v>
      </c>
      <c r="AY816" s="15" t="s">
        <v>158</v>
      </c>
      <c r="BE816" s="214">
        <f>IF(N816="základní",J816,0)</f>
        <v>0</v>
      </c>
      <c r="BF816" s="214">
        <f>IF(N816="snížená",J816,0)</f>
        <v>0</v>
      </c>
      <c r="BG816" s="214">
        <f>IF(N816="zákl. přenesená",J816,0)</f>
        <v>0</v>
      </c>
      <c r="BH816" s="214">
        <f>IF(N816="sníž. přenesená",J816,0)</f>
        <v>0</v>
      </c>
      <c r="BI816" s="214">
        <f>IF(N816="nulová",J816,0)</f>
        <v>0</v>
      </c>
      <c r="BJ816" s="15" t="s">
        <v>78</v>
      </c>
      <c r="BK816" s="214">
        <f>ROUND(I816*H816,2)</f>
        <v>0</v>
      </c>
      <c r="BL816" s="15" t="s">
        <v>228</v>
      </c>
      <c r="BM816" s="15" t="s">
        <v>1925</v>
      </c>
    </row>
    <row r="817" s="11" customFormat="1">
      <c r="B817" s="215"/>
      <c r="C817" s="216"/>
      <c r="D817" s="217" t="s">
        <v>167</v>
      </c>
      <c r="E817" s="218" t="s">
        <v>19</v>
      </c>
      <c r="F817" s="219" t="s">
        <v>1926</v>
      </c>
      <c r="G817" s="216"/>
      <c r="H817" s="220">
        <v>106.15000000000001</v>
      </c>
      <c r="I817" s="221"/>
      <c r="J817" s="216"/>
      <c r="K817" s="216"/>
      <c r="L817" s="222"/>
      <c r="M817" s="223"/>
      <c r="N817" s="224"/>
      <c r="O817" s="224"/>
      <c r="P817" s="224"/>
      <c r="Q817" s="224"/>
      <c r="R817" s="224"/>
      <c r="S817" s="224"/>
      <c r="T817" s="225"/>
      <c r="AT817" s="226" t="s">
        <v>167</v>
      </c>
      <c r="AU817" s="226" t="s">
        <v>80</v>
      </c>
      <c r="AV817" s="11" t="s">
        <v>80</v>
      </c>
      <c r="AW817" s="11" t="s">
        <v>31</v>
      </c>
      <c r="AX817" s="11" t="s">
        <v>70</v>
      </c>
      <c r="AY817" s="226" t="s">
        <v>158</v>
      </c>
    </row>
    <row r="818" s="11" customFormat="1">
      <c r="B818" s="215"/>
      <c r="C818" s="216"/>
      <c r="D818" s="217" t="s">
        <v>167</v>
      </c>
      <c r="E818" s="218" t="s">
        <v>19</v>
      </c>
      <c r="F818" s="219" t="s">
        <v>1927</v>
      </c>
      <c r="G818" s="216"/>
      <c r="H818" s="220">
        <v>348.25999999999999</v>
      </c>
      <c r="I818" s="221"/>
      <c r="J818" s="216"/>
      <c r="K818" s="216"/>
      <c r="L818" s="222"/>
      <c r="M818" s="223"/>
      <c r="N818" s="224"/>
      <c r="O818" s="224"/>
      <c r="P818" s="224"/>
      <c r="Q818" s="224"/>
      <c r="R818" s="224"/>
      <c r="S818" s="224"/>
      <c r="T818" s="225"/>
      <c r="AT818" s="226" t="s">
        <v>167</v>
      </c>
      <c r="AU818" s="226" t="s">
        <v>80</v>
      </c>
      <c r="AV818" s="11" t="s">
        <v>80</v>
      </c>
      <c r="AW818" s="11" t="s">
        <v>31</v>
      </c>
      <c r="AX818" s="11" t="s">
        <v>70</v>
      </c>
      <c r="AY818" s="226" t="s">
        <v>158</v>
      </c>
    </row>
    <row r="819" s="11" customFormat="1">
      <c r="B819" s="215"/>
      <c r="C819" s="216"/>
      <c r="D819" s="217" t="s">
        <v>167</v>
      </c>
      <c r="E819" s="218" t="s">
        <v>19</v>
      </c>
      <c r="F819" s="219" t="s">
        <v>1928</v>
      </c>
      <c r="G819" s="216"/>
      <c r="H819" s="220">
        <v>151.36000000000001</v>
      </c>
      <c r="I819" s="221"/>
      <c r="J819" s="216"/>
      <c r="K819" s="216"/>
      <c r="L819" s="222"/>
      <c r="M819" s="223"/>
      <c r="N819" s="224"/>
      <c r="O819" s="224"/>
      <c r="P819" s="224"/>
      <c r="Q819" s="224"/>
      <c r="R819" s="224"/>
      <c r="S819" s="224"/>
      <c r="T819" s="225"/>
      <c r="AT819" s="226" t="s">
        <v>167</v>
      </c>
      <c r="AU819" s="226" t="s">
        <v>80</v>
      </c>
      <c r="AV819" s="11" t="s">
        <v>80</v>
      </c>
      <c r="AW819" s="11" t="s">
        <v>31</v>
      </c>
      <c r="AX819" s="11" t="s">
        <v>70</v>
      </c>
      <c r="AY819" s="226" t="s">
        <v>158</v>
      </c>
    </row>
    <row r="820" s="11" customFormat="1">
      <c r="B820" s="215"/>
      <c r="C820" s="216"/>
      <c r="D820" s="217" t="s">
        <v>167</v>
      </c>
      <c r="E820" s="218" t="s">
        <v>19</v>
      </c>
      <c r="F820" s="219" t="s">
        <v>1929</v>
      </c>
      <c r="G820" s="216"/>
      <c r="H820" s="220">
        <v>287.75999999999999</v>
      </c>
      <c r="I820" s="221"/>
      <c r="J820" s="216"/>
      <c r="K820" s="216"/>
      <c r="L820" s="222"/>
      <c r="M820" s="223"/>
      <c r="N820" s="224"/>
      <c r="O820" s="224"/>
      <c r="P820" s="224"/>
      <c r="Q820" s="224"/>
      <c r="R820" s="224"/>
      <c r="S820" s="224"/>
      <c r="T820" s="225"/>
      <c r="AT820" s="226" t="s">
        <v>167</v>
      </c>
      <c r="AU820" s="226" t="s">
        <v>80</v>
      </c>
      <c r="AV820" s="11" t="s">
        <v>80</v>
      </c>
      <c r="AW820" s="11" t="s">
        <v>31</v>
      </c>
      <c r="AX820" s="11" t="s">
        <v>70</v>
      </c>
      <c r="AY820" s="226" t="s">
        <v>158</v>
      </c>
    </row>
    <row r="821" s="11" customFormat="1">
      <c r="B821" s="215"/>
      <c r="C821" s="216"/>
      <c r="D821" s="217" t="s">
        <v>167</v>
      </c>
      <c r="E821" s="218" t="s">
        <v>19</v>
      </c>
      <c r="F821" s="219" t="s">
        <v>1930</v>
      </c>
      <c r="G821" s="216"/>
      <c r="H821" s="220">
        <v>900</v>
      </c>
      <c r="I821" s="221"/>
      <c r="J821" s="216"/>
      <c r="K821" s="216"/>
      <c r="L821" s="222"/>
      <c r="M821" s="223"/>
      <c r="N821" s="224"/>
      <c r="O821" s="224"/>
      <c r="P821" s="224"/>
      <c r="Q821" s="224"/>
      <c r="R821" s="224"/>
      <c r="S821" s="224"/>
      <c r="T821" s="225"/>
      <c r="AT821" s="226" t="s">
        <v>167</v>
      </c>
      <c r="AU821" s="226" t="s">
        <v>80</v>
      </c>
      <c r="AV821" s="11" t="s">
        <v>80</v>
      </c>
      <c r="AW821" s="11" t="s">
        <v>31</v>
      </c>
      <c r="AX821" s="11" t="s">
        <v>70</v>
      </c>
      <c r="AY821" s="226" t="s">
        <v>158</v>
      </c>
    </row>
    <row r="822" s="11" customFormat="1">
      <c r="B822" s="215"/>
      <c r="C822" s="216"/>
      <c r="D822" s="217" t="s">
        <v>167</v>
      </c>
      <c r="E822" s="218" t="s">
        <v>19</v>
      </c>
      <c r="F822" s="219" t="s">
        <v>1931</v>
      </c>
      <c r="G822" s="216"/>
      <c r="H822" s="220">
        <v>-31.088000000000001</v>
      </c>
      <c r="I822" s="221"/>
      <c r="J822" s="216"/>
      <c r="K822" s="216"/>
      <c r="L822" s="222"/>
      <c r="M822" s="223"/>
      <c r="N822" s="224"/>
      <c r="O822" s="224"/>
      <c r="P822" s="224"/>
      <c r="Q822" s="224"/>
      <c r="R822" s="224"/>
      <c r="S822" s="224"/>
      <c r="T822" s="225"/>
      <c r="AT822" s="226" t="s">
        <v>167</v>
      </c>
      <c r="AU822" s="226" t="s">
        <v>80</v>
      </c>
      <c r="AV822" s="11" t="s">
        <v>80</v>
      </c>
      <c r="AW822" s="11" t="s">
        <v>31</v>
      </c>
      <c r="AX822" s="11" t="s">
        <v>70</v>
      </c>
      <c r="AY822" s="226" t="s">
        <v>158</v>
      </c>
    </row>
    <row r="823" s="12" customFormat="1">
      <c r="B823" s="239"/>
      <c r="C823" s="240"/>
      <c r="D823" s="217" t="s">
        <v>167</v>
      </c>
      <c r="E823" s="241" t="s">
        <v>19</v>
      </c>
      <c r="F823" s="242" t="s">
        <v>426</v>
      </c>
      <c r="G823" s="240"/>
      <c r="H823" s="243">
        <v>1762.442</v>
      </c>
      <c r="I823" s="244"/>
      <c r="J823" s="240"/>
      <c r="K823" s="240"/>
      <c r="L823" s="245"/>
      <c r="M823" s="246"/>
      <c r="N823" s="247"/>
      <c r="O823" s="247"/>
      <c r="P823" s="247"/>
      <c r="Q823" s="247"/>
      <c r="R823" s="247"/>
      <c r="S823" s="247"/>
      <c r="T823" s="248"/>
      <c r="AT823" s="249" t="s">
        <v>167</v>
      </c>
      <c r="AU823" s="249" t="s">
        <v>80</v>
      </c>
      <c r="AV823" s="12" t="s">
        <v>165</v>
      </c>
      <c r="AW823" s="12" t="s">
        <v>31</v>
      </c>
      <c r="AX823" s="12" t="s">
        <v>78</v>
      </c>
      <c r="AY823" s="249" t="s">
        <v>158</v>
      </c>
    </row>
    <row r="824" s="1" customFormat="1" ht="16.5" customHeight="1">
      <c r="B824" s="36"/>
      <c r="C824" s="203" t="s">
        <v>1932</v>
      </c>
      <c r="D824" s="203" t="s">
        <v>160</v>
      </c>
      <c r="E824" s="204" t="s">
        <v>1933</v>
      </c>
      <c r="F824" s="205" t="s">
        <v>1934</v>
      </c>
      <c r="G824" s="206" t="s">
        <v>171</v>
      </c>
      <c r="H824" s="207">
        <v>81.549999999999997</v>
      </c>
      <c r="I824" s="208"/>
      <c r="J824" s="209">
        <f>ROUND(I824*H824,2)</f>
        <v>0</v>
      </c>
      <c r="K824" s="205" t="s">
        <v>19</v>
      </c>
      <c r="L824" s="41"/>
      <c r="M824" s="210" t="s">
        <v>19</v>
      </c>
      <c r="N824" s="211" t="s">
        <v>41</v>
      </c>
      <c r="O824" s="77"/>
      <c r="P824" s="212">
        <f>O824*H824</f>
        <v>0</v>
      </c>
      <c r="Q824" s="212">
        <v>0</v>
      </c>
      <c r="R824" s="212">
        <f>Q824*H824</f>
        <v>0</v>
      </c>
      <c r="S824" s="212">
        <v>0</v>
      </c>
      <c r="T824" s="213">
        <f>S824*H824</f>
        <v>0</v>
      </c>
      <c r="AR824" s="15" t="s">
        <v>228</v>
      </c>
      <c r="AT824" s="15" t="s">
        <v>160</v>
      </c>
      <c r="AU824" s="15" t="s">
        <v>80</v>
      </c>
      <c r="AY824" s="15" t="s">
        <v>158</v>
      </c>
      <c r="BE824" s="214">
        <f>IF(N824="základní",J824,0)</f>
        <v>0</v>
      </c>
      <c r="BF824" s="214">
        <f>IF(N824="snížená",J824,0)</f>
        <v>0</v>
      </c>
      <c r="BG824" s="214">
        <f>IF(N824="zákl. přenesená",J824,0)</f>
        <v>0</v>
      </c>
      <c r="BH824" s="214">
        <f>IF(N824="sníž. přenesená",J824,0)</f>
        <v>0</v>
      </c>
      <c r="BI824" s="214">
        <f>IF(N824="nulová",J824,0)</f>
        <v>0</v>
      </c>
      <c r="BJ824" s="15" t="s">
        <v>78</v>
      </c>
      <c r="BK824" s="214">
        <f>ROUND(I824*H824,2)</f>
        <v>0</v>
      </c>
      <c r="BL824" s="15" t="s">
        <v>228</v>
      </c>
      <c r="BM824" s="15" t="s">
        <v>1935</v>
      </c>
    </row>
    <row r="825" s="11" customFormat="1">
      <c r="B825" s="215"/>
      <c r="C825" s="216"/>
      <c r="D825" s="217" t="s">
        <v>167</v>
      </c>
      <c r="E825" s="218" t="s">
        <v>19</v>
      </c>
      <c r="F825" s="219" t="s">
        <v>1936</v>
      </c>
      <c r="G825" s="216"/>
      <c r="H825" s="220">
        <v>81.549999999999997</v>
      </c>
      <c r="I825" s="221"/>
      <c r="J825" s="216"/>
      <c r="K825" s="216"/>
      <c r="L825" s="222"/>
      <c r="M825" s="223"/>
      <c r="N825" s="224"/>
      <c r="O825" s="224"/>
      <c r="P825" s="224"/>
      <c r="Q825" s="224"/>
      <c r="R825" s="224"/>
      <c r="S825" s="224"/>
      <c r="T825" s="225"/>
      <c r="AT825" s="226" t="s">
        <v>167</v>
      </c>
      <c r="AU825" s="226" t="s">
        <v>80</v>
      </c>
      <c r="AV825" s="11" t="s">
        <v>80</v>
      </c>
      <c r="AW825" s="11" t="s">
        <v>31</v>
      </c>
      <c r="AX825" s="11" t="s">
        <v>78</v>
      </c>
      <c r="AY825" s="226" t="s">
        <v>158</v>
      </c>
    </row>
    <row r="826" s="1" customFormat="1" ht="16.5" customHeight="1">
      <c r="B826" s="36"/>
      <c r="C826" s="203" t="s">
        <v>1937</v>
      </c>
      <c r="D826" s="203" t="s">
        <v>160</v>
      </c>
      <c r="E826" s="204" t="s">
        <v>1938</v>
      </c>
      <c r="F826" s="205" t="s">
        <v>1939</v>
      </c>
      <c r="G826" s="206" t="s">
        <v>171</v>
      </c>
      <c r="H826" s="207">
        <v>81.549999999999997</v>
      </c>
      <c r="I826" s="208"/>
      <c r="J826" s="209">
        <f>ROUND(I826*H826,2)</f>
        <v>0</v>
      </c>
      <c r="K826" s="205" t="s">
        <v>19</v>
      </c>
      <c r="L826" s="41"/>
      <c r="M826" s="210" t="s">
        <v>19</v>
      </c>
      <c r="N826" s="211" t="s">
        <v>41</v>
      </c>
      <c r="O826" s="77"/>
      <c r="P826" s="212">
        <f>O826*H826</f>
        <v>0</v>
      </c>
      <c r="Q826" s="212">
        <v>0</v>
      </c>
      <c r="R826" s="212">
        <f>Q826*H826</f>
        <v>0</v>
      </c>
      <c r="S826" s="212">
        <v>0</v>
      </c>
      <c r="T826" s="213">
        <f>S826*H826</f>
        <v>0</v>
      </c>
      <c r="AR826" s="15" t="s">
        <v>228</v>
      </c>
      <c r="AT826" s="15" t="s">
        <v>160</v>
      </c>
      <c r="AU826" s="15" t="s">
        <v>80</v>
      </c>
      <c r="AY826" s="15" t="s">
        <v>158</v>
      </c>
      <c r="BE826" s="214">
        <f>IF(N826="základní",J826,0)</f>
        <v>0</v>
      </c>
      <c r="BF826" s="214">
        <f>IF(N826="snížená",J826,0)</f>
        <v>0</v>
      </c>
      <c r="BG826" s="214">
        <f>IF(N826="zákl. přenesená",J826,0)</f>
        <v>0</v>
      </c>
      <c r="BH826" s="214">
        <f>IF(N826="sníž. přenesená",J826,0)</f>
        <v>0</v>
      </c>
      <c r="BI826" s="214">
        <f>IF(N826="nulová",J826,0)</f>
        <v>0</v>
      </c>
      <c r="BJ826" s="15" t="s">
        <v>78</v>
      </c>
      <c r="BK826" s="214">
        <f>ROUND(I826*H826,2)</f>
        <v>0</v>
      </c>
      <c r="BL826" s="15" t="s">
        <v>228</v>
      </c>
      <c r="BM826" s="15" t="s">
        <v>1940</v>
      </c>
    </row>
    <row r="827" s="1" customFormat="1">
      <c r="B827" s="36"/>
      <c r="C827" s="37"/>
      <c r="D827" s="217" t="s">
        <v>386</v>
      </c>
      <c r="E827" s="37"/>
      <c r="F827" s="237" t="s">
        <v>1941</v>
      </c>
      <c r="G827" s="37"/>
      <c r="H827" s="37"/>
      <c r="I827" s="128"/>
      <c r="J827" s="37"/>
      <c r="K827" s="37"/>
      <c r="L827" s="41"/>
      <c r="M827" s="238"/>
      <c r="N827" s="77"/>
      <c r="O827" s="77"/>
      <c r="P827" s="77"/>
      <c r="Q827" s="77"/>
      <c r="R827" s="77"/>
      <c r="S827" s="77"/>
      <c r="T827" s="78"/>
      <c r="AT827" s="15" t="s">
        <v>386</v>
      </c>
      <c r="AU827" s="15" t="s">
        <v>80</v>
      </c>
    </row>
    <row r="828" s="1" customFormat="1" ht="16.5" customHeight="1">
      <c r="B828" s="36"/>
      <c r="C828" s="203" t="s">
        <v>1942</v>
      </c>
      <c r="D828" s="203" t="s">
        <v>160</v>
      </c>
      <c r="E828" s="204" t="s">
        <v>1943</v>
      </c>
      <c r="F828" s="205" t="s">
        <v>1944</v>
      </c>
      <c r="G828" s="206" t="s">
        <v>171</v>
      </c>
      <c r="H828" s="207">
        <v>37.299999999999997</v>
      </c>
      <c r="I828" s="208"/>
      <c r="J828" s="209">
        <f>ROUND(I828*H828,2)</f>
        <v>0</v>
      </c>
      <c r="K828" s="205" t="s">
        <v>19</v>
      </c>
      <c r="L828" s="41"/>
      <c r="M828" s="210" t="s">
        <v>19</v>
      </c>
      <c r="N828" s="211" t="s">
        <v>41</v>
      </c>
      <c r="O828" s="77"/>
      <c r="P828" s="212">
        <f>O828*H828</f>
        <v>0</v>
      </c>
      <c r="Q828" s="212">
        <v>0</v>
      </c>
      <c r="R828" s="212">
        <f>Q828*H828</f>
        <v>0</v>
      </c>
      <c r="S828" s="212">
        <v>0</v>
      </c>
      <c r="T828" s="213">
        <f>S828*H828</f>
        <v>0</v>
      </c>
      <c r="AR828" s="15" t="s">
        <v>228</v>
      </c>
      <c r="AT828" s="15" t="s">
        <v>160</v>
      </c>
      <c r="AU828" s="15" t="s">
        <v>80</v>
      </c>
      <c r="AY828" s="15" t="s">
        <v>158</v>
      </c>
      <c r="BE828" s="214">
        <f>IF(N828="základní",J828,0)</f>
        <v>0</v>
      </c>
      <c r="BF828" s="214">
        <f>IF(N828="snížená",J828,0)</f>
        <v>0</v>
      </c>
      <c r="BG828" s="214">
        <f>IF(N828="zákl. přenesená",J828,0)</f>
        <v>0</v>
      </c>
      <c r="BH828" s="214">
        <f>IF(N828="sníž. přenesená",J828,0)</f>
        <v>0</v>
      </c>
      <c r="BI828" s="214">
        <f>IF(N828="nulová",J828,0)</f>
        <v>0</v>
      </c>
      <c r="BJ828" s="15" t="s">
        <v>78</v>
      </c>
      <c r="BK828" s="214">
        <f>ROUND(I828*H828,2)</f>
        <v>0</v>
      </c>
      <c r="BL828" s="15" t="s">
        <v>228</v>
      </c>
      <c r="BM828" s="15" t="s">
        <v>1945</v>
      </c>
    </row>
    <row r="829" s="11" customFormat="1">
      <c r="B829" s="215"/>
      <c r="C829" s="216"/>
      <c r="D829" s="217" t="s">
        <v>167</v>
      </c>
      <c r="E829" s="218" t="s">
        <v>19</v>
      </c>
      <c r="F829" s="219" t="s">
        <v>1946</v>
      </c>
      <c r="G829" s="216"/>
      <c r="H829" s="220">
        <v>37.299999999999997</v>
      </c>
      <c r="I829" s="221"/>
      <c r="J829" s="216"/>
      <c r="K829" s="216"/>
      <c r="L829" s="222"/>
      <c r="M829" s="223"/>
      <c r="N829" s="224"/>
      <c r="O829" s="224"/>
      <c r="P829" s="224"/>
      <c r="Q829" s="224"/>
      <c r="R829" s="224"/>
      <c r="S829" s="224"/>
      <c r="T829" s="225"/>
      <c r="AT829" s="226" t="s">
        <v>167</v>
      </c>
      <c r="AU829" s="226" t="s">
        <v>80</v>
      </c>
      <c r="AV829" s="11" t="s">
        <v>80</v>
      </c>
      <c r="AW829" s="11" t="s">
        <v>31</v>
      </c>
      <c r="AX829" s="11" t="s">
        <v>78</v>
      </c>
      <c r="AY829" s="226" t="s">
        <v>158</v>
      </c>
    </row>
    <row r="830" s="1" customFormat="1" ht="16.5" customHeight="1">
      <c r="B830" s="36"/>
      <c r="C830" s="203" t="s">
        <v>1947</v>
      </c>
      <c r="D830" s="203" t="s">
        <v>160</v>
      </c>
      <c r="E830" s="204" t="s">
        <v>1948</v>
      </c>
      <c r="F830" s="205" t="s">
        <v>1949</v>
      </c>
      <c r="G830" s="206" t="s">
        <v>171</v>
      </c>
      <c r="H830" s="207">
        <v>37.299999999999997</v>
      </c>
      <c r="I830" s="208"/>
      <c r="J830" s="209">
        <f>ROUND(I830*H830,2)</f>
        <v>0</v>
      </c>
      <c r="K830" s="205" t="s">
        <v>19</v>
      </c>
      <c r="L830" s="41"/>
      <c r="M830" s="210" t="s">
        <v>19</v>
      </c>
      <c r="N830" s="211" t="s">
        <v>41</v>
      </c>
      <c r="O830" s="77"/>
      <c r="P830" s="212">
        <f>O830*H830</f>
        <v>0</v>
      </c>
      <c r="Q830" s="212">
        <v>0</v>
      </c>
      <c r="R830" s="212">
        <f>Q830*H830</f>
        <v>0</v>
      </c>
      <c r="S830" s="212">
        <v>0</v>
      </c>
      <c r="T830" s="213">
        <f>S830*H830</f>
        <v>0</v>
      </c>
      <c r="AR830" s="15" t="s">
        <v>228</v>
      </c>
      <c r="AT830" s="15" t="s">
        <v>160</v>
      </c>
      <c r="AU830" s="15" t="s">
        <v>80</v>
      </c>
      <c r="AY830" s="15" t="s">
        <v>158</v>
      </c>
      <c r="BE830" s="214">
        <f>IF(N830="základní",J830,0)</f>
        <v>0</v>
      </c>
      <c r="BF830" s="214">
        <f>IF(N830="snížená",J830,0)</f>
        <v>0</v>
      </c>
      <c r="BG830" s="214">
        <f>IF(N830="zákl. přenesená",J830,0)</f>
        <v>0</v>
      </c>
      <c r="BH830" s="214">
        <f>IF(N830="sníž. přenesená",J830,0)</f>
        <v>0</v>
      </c>
      <c r="BI830" s="214">
        <f>IF(N830="nulová",J830,0)</f>
        <v>0</v>
      </c>
      <c r="BJ830" s="15" t="s">
        <v>78</v>
      </c>
      <c r="BK830" s="214">
        <f>ROUND(I830*H830,2)</f>
        <v>0</v>
      </c>
      <c r="BL830" s="15" t="s">
        <v>228</v>
      </c>
      <c r="BM830" s="15" t="s">
        <v>1950</v>
      </c>
    </row>
    <row r="831" s="1" customFormat="1" ht="16.5" customHeight="1">
      <c r="B831" s="36"/>
      <c r="C831" s="203" t="s">
        <v>1951</v>
      </c>
      <c r="D831" s="203" t="s">
        <v>160</v>
      </c>
      <c r="E831" s="204" t="s">
        <v>1952</v>
      </c>
      <c r="F831" s="205" t="s">
        <v>1953</v>
      </c>
      <c r="G831" s="206" t="s">
        <v>171</v>
      </c>
      <c r="H831" s="207">
        <v>37.299999999999997</v>
      </c>
      <c r="I831" s="208"/>
      <c r="J831" s="209">
        <f>ROUND(I831*H831,2)</f>
        <v>0</v>
      </c>
      <c r="K831" s="205" t="s">
        <v>19</v>
      </c>
      <c r="L831" s="41"/>
      <c r="M831" s="210" t="s">
        <v>19</v>
      </c>
      <c r="N831" s="211" t="s">
        <v>41</v>
      </c>
      <c r="O831" s="77"/>
      <c r="P831" s="212">
        <f>O831*H831</f>
        <v>0</v>
      </c>
      <c r="Q831" s="212">
        <v>0</v>
      </c>
      <c r="R831" s="212">
        <f>Q831*H831</f>
        <v>0</v>
      </c>
      <c r="S831" s="212">
        <v>0</v>
      </c>
      <c r="T831" s="213">
        <f>S831*H831</f>
        <v>0</v>
      </c>
      <c r="AR831" s="15" t="s">
        <v>228</v>
      </c>
      <c r="AT831" s="15" t="s">
        <v>160</v>
      </c>
      <c r="AU831" s="15" t="s">
        <v>80</v>
      </c>
      <c r="AY831" s="15" t="s">
        <v>158</v>
      </c>
      <c r="BE831" s="214">
        <f>IF(N831="základní",J831,0)</f>
        <v>0</v>
      </c>
      <c r="BF831" s="214">
        <f>IF(N831="snížená",J831,0)</f>
        <v>0</v>
      </c>
      <c r="BG831" s="214">
        <f>IF(N831="zákl. přenesená",J831,0)</f>
        <v>0</v>
      </c>
      <c r="BH831" s="214">
        <f>IF(N831="sníž. přenesená",J831,0)</f>
        <v>0</v>
      </c>
      <c r="BI831" s="214">
        <f>IF(N831="nulová",J831,0)</f>
        <v>0</v>
      </c>
      <c r="BJ831" s="15" t="s">
        <v>78</v>
      </c>
      <c r="BK831" s="214">
        <f>ROUND(I831*H831,2)</f>
        <v>0</v>
      </c>
      <c r="BL831" s="15" t="s">
        <v>228</v>
      </c>
      <c r="BM831" s="15" t="s">
        <v>1954</v>
      </c>
    </row>
    <row r="832" s="1" customFormat="1" ht="16.5" customHeight="1">
      <c r="B832" s="36"/>
      <c r="C832" s="203" t="s">
        <v>1955</v>
      </c>
      <c r="D832" s="203" t="s">
        <v>160</v>
      </c>
      <c r="E832" s="204" t="s">
        <v>1956</v>
      </c>
      <c r="F832" s="205" t="s">
        <v>1957</v>
      </c>
      <c r="G832" s="206" t="s">
        <v>163</v>
      </c>
      <c r="H832" s="207">
        <v>0.82099999999999995</v>
      </c>
      <c r="I832" s="208"/>
      <c r="J832" s="209">
        <f>ROUND(I832*H832,2)</f>
        <v>0</v>
      </c>
      <c r="K832" s="205" t="s">
        <v>19</v>
      </c>
      <c r="L832" s="41"/>
      <c r="M832" s="210" t="s">
        <v>19</v>
      </c>
      <c r="N832" s="211" t="s">
        <v>41</v>
      </c>
      <c r="O832" s="77"/>
      <c r="P832" s="212">
        <f>O832*H832</f>
        <v>0</v>
      </c>
      <c r="Q832" s="212">
        <v>0</v>
      </c>
      <c r="R832" s="212">
        <f>Q832*H832</f>
        <v>0</v>
      </c>
      <c r="S832" s="212">
        <v>0</v>
      </c>
      <c r="T832" s="213">
        <f>S832*H832</f>
        <v>0</v>
      </c>
      <c r="AR832" s="15" t="s">
        <v>228</v>
      </c>
      <c r="AT832" s="15" t="s">
        <v>160</v>
      </c>
      <c r="AU832" s="15" t="s">
        <v>80</v>
      </c>
      <c r="AY832" s="15" t="s">
        <v>158</v>
      </c>
      <c r="BE832" s="214">
        <f>IF(N832="základní",J832,0)</f>
        <v>0</v>
      </c>
      <c r="BF832" s="214">
        <f>IF(N832="snížená",J832,0)</f>
        <v>0</v>
      </c>
      <c r="BG832" s="214">
        <f>IF(N832="zákl. přenesená",J832,0)</f>
        <v>0</v>
      </c>
      <c r="BH832" s="214">
        <f>IF(N832="sníž. přenesená",J832,0)</f>
        <v>0</v>
      </c>
      <c r="BI832" s="214">
        <f>IF(N832="nulová",J832,0)</f>
        <v>0</v>
      </c>
      <c r="BJ832" s="15" t="s">
        <v>78</v>
      </c>
      <c r="BK832" s="214">
        <f>ROUND(I832*H832,2)</f>
        <v>0</v>
      </c>
      <c r="BL832" s="15" t="s">
        <v>228</v>
      </c>
      <c r="BM832" s="15" t="s">
        <v>1958</v>
      </c>
    </row>
    <row r="833" s="11" customFormat="1">
      <c r="B833" s="215"/>
      <c r="C833" s="216"/>
      <c r="D833" s="217" t="s">
        <v>167</v>
      </c>
      <c r="E833" s="218" t="s">
        <v>19</v>
      </c>
      <c r="F833" s="219" t="s">
        <v>1959</v>
      </c>
      <c r="G833" s="216"/>
      <c r="H833" s="220">
        <v>0.82099999999999995</v>
      </c>
      <c r="I833" s="221"/>
      <c r="J833" s="216"/>
      <c r="K833" s="216"/>
      <c r="L833" s="222"/>
      <c r="M833" s="223"/>
      <c r="N833" s="224"/>
      <c r="O833" s="224"/>
      <c r="P833" s="224"/>
      <c r="Q833" s="224"/>
      <c r="R833" s="224"/>
      <c r="S833" s="224"/>
      <c r="T833" s="225"/>
      <c r="AT833" s="226" t="s">
        <v>167</v>
      </c>
      <c r="AU833" s="226" t="s">
        <v>80</v>
      </c>
      <c r="AV833" s="11" t="s">
        <v>80</v>
      </c>
      <c r="AW833" s="11" t="s">
        <v>31</v>
      </c>
      <c r="AX833" s="11" t="s">
        <v>78</v>
      </c>
      <c r="AY833" s="226" t="s">
        <v>158</v>
      </c>
    </row>
    <row r="834" s="1" customFormat="1" ht="16.5" customHeight="1">
      <c r="B834" s="36"/>
      <c r="C834" s="203" t="s">
        <v>1960</v>
      </c>
      <c r="D834" s="203" t="s">
        <v>160</v>
      </c>
      <c r="E834" s="204" t="s">
        <v>1961</v>
      </c>
      <c r="F834" s="205" t="s">
        <v>1957</v>
      </c>
      <c r="G834" s="206" t="s">
        <v>171</v>
      </c>
      <c r="H834" s="207">
        <v>30</v>
      </c>
      <c r="I834" s="208"/>
      <c r="J834" s="209">
        <f>ROUND(I834*H834,2)</f>
        <v>0</v>
      </c>
      <c r="K834" s="205" t="s">
        <v>19</v>
      </c>
      <c r="L834" s="41"/>
      <c r="M834" s="210" t="s">
        <v>19</v>
      </c>
      <c r="N834" s="211" t="s">
        <v>41</v>
      </c>
      <c r="O834" s="77"/>
      <c r="P834" s="212">
        <f>O834*H834</f>
        <v>0</v>
      </c>
      <c r="Q834" s="212">
        <v>0</v>
      </c>
      <c r="R834" s="212">
        <f>Q834*H834</f>
        <v>0</v>
      </c>
      <c r="S834" s="212">
        <v>0</v>
      </c>
      <c r="T834" s="213">
        <f>S834*H834</f>
        <v>0</v>
      </c>
      <c r="AR834" s="15" t="s">
        <v>228</v>
      </c>
      <c r="AT834" s="15" t="s">
        <v>160</v>
      </c>
      <c r="AU834" s="15" t="s">
        <v>80</v>
      </c>
      <c r="AY834" s="15" t="s">
        <v>158</v>
      </c>
      <c r="BE834" s="214">
        <f>IF(N834="základní",J834,0)</f>
        <v>0</v>
      </c>
      <c r="BF834" s="214">
        <f>IF(N834="snížená",J834,0)</f>
        <v>0</v>
      </c>
      <c r="BG834" s="214">
        <f>IF(N834="zákl. přenesená",J834,0)</f>
        <v>0</v>
      </c>
      <c r="BH834" s="214">
        <f>IF(N834="sníž. přenesená",J834,0)</f>
        <v>0</v>
      </c>
      <c r="BI834" s="214">
        <f>IF(N834="nulová",J834,0)</f>
        <v>0</v>
      </c>
      <c r="BJ834" s="15" t="s">
        <v>78</v>
      </c>
      <c r="BK834" s="214">
        <f>ROUND(I834*H834,2)</f>
        <v>0</v>
      </c>
      <c r="BL834" s="15" t="s">
        <v>228</v>
      </c>
      <c r="BM834" s="15" t="s">
        <v>1962</v>
      </c>
    </row>
    <row r="835" s="11" customFormat="1">
      <c r="B835" s="215"/>
      <c r="C835" s="216"/>
      <c r="D835" s="217" t="s">
        <v>167</v>
      </c>
      <c r="E835" s="218" t="s">
        <v>19</v>
      </c>
      <c r="F835" s="219" t="s">
        <v>1963</v>
      </c>
      <c r="G835" s="216"/>
      <c r="H835" s="220">
        <v>30</v>
      </c>
      <c r="I835" s="221"/>
      <c r="J835" s="216"/>
      <c r="K835" s="216"/>
      <c r="L835" s="222"/>
      <c r="M835" s="223"/>
      <c r="N835" s="224"/>
      <c r="O835" s="224"/>
      <c r="P835" s="224"/>
      <c r="Q835" s="224"/>
      <c r="R835" s="224"/>
      <c r="S835" s="224"/>
      <c r="T835" s="225"/>
      <c r="AT835" s="226" t="s">
        <v>167</v>
      </c>
      <c r="AU835" s="226" t="s">
        <v>80</v>
      </c>
      <c r="AV835" s="11" t="s">
        <v>80</v>
      </c>
      <c r="AW835" s="11" t="s">
        <v>31</v>
      </c>
      <c r="AX835" s="11" t="s">
        <v>78</v>
      </c>
      <c r="AY835" s="226" t="s">
        <v>158</v>
      </c>
    </row>
    <row r="836" s="1" customFormat="1" ht="16.5" customHeight="1">
      <c r="B836" s="36"/>
      <c r="C836" s="203" t="s">
        <v>1964</v>
      </c>
      <c r="D836" s="203" t="s">
        <v>160</v>
      </c>
      <c r="E836" s="204" t="s">
        <v>1965</v>
      </c>
      <c r="F836" s="205" t="s">
        <v>1949</v>
      </c>
      <c r="G836" s="206" t="s">
        <v>171</v>
      </c>
      <c r="H836" s="207">
        <v>30</v>
      </c>
      <c r="I836" s="208"/>
      <c r="J836" s="209">
        <f>ROUND(I836*H836,2)</f>
        <v>0</v>
      </c>
      <c r="K836" s="205" t="s">
        <v>19</v>
      </c>
      <c r="L836" s="41"/>
      <c r="M836" s="210" t="s">
        <v>19</v>
      </c>
      <c r="N836" s="211" t="s">
        <v>41</v>
      </c>
      <c r="O836" s="77"/>
      <c r="P836" s="212">
        <f>O836*H836</f>
        <v>0</v>
      </c>
      <c r="Q836" s="212">
        <v>0</v>
      </c>
      <c r="R836" s="212">
        <f>Q836*H836</f>
        <v>0</v>
      </c>
      <c r="S836" s="212">
        <v>0</v>
      </c>
      <c r="T836" s="213">
        <f>S836*H836</f>
        <v>0</v>
      </c>
      <c r="AR836" s="15" t="s">
        <v>228</v>
      </c>
      <c r="AT836" s="15" t="s">
        <v>160</v>
      </c>
      <c r="AU836" s="15" t="s">
        <v>80</v>
      </c>
      <c r="AY836" s="15" t="s">
        <v>158</v>
      </c>
      <c r="BE836" s="214">
        <f>IF(N836="základní",J836,0)</f>
        <v>0</v>
      </c>
      <c r="BF836" s="214">
        <f>IF(N836="snížená",J836,0)</f>
        <v>0</v>
      </c>
      <c r="BG836" s="214">
        <f>IF(N836="zákl. přenesená",J836,0)</f>
        <v>0</v>
      </c>
      <c r="BH836" s="214">
        <f>IF(N836="sníž. přenesená",J836,0)</f>
        <v>0</v>
      </c>
      <c r="BI836" s="214">
        <f>IF(N836="nulová",J836,0)</f>
        <v>0</v>
      </c>
      <c r="BJ836" s="15" t="s">
        <v>78</v>
      </c>
      <c r="BK836" s="214">
        <f>ROUND(I836*H836,2)</f>
        <v>0</v>
      </c>
      <c r="BL836" s="15" t="s">
        <v>228</v>
      </c>
      <c r="BM836" s="15" t="s">
        <v>1966</v>
      </c>
    </row>
    <row r="837" s="1" customFormat="1" ht="16.5" customHeight="1">
      <c r="B837" s="36"/>
      <c r="C837" s="203" t="s">
        <v>1967</v>
      </c>
      <c r="D837" s="203" t="s">
        <v>160</v>
      </c>
      <c r="E837" s="204" t="s">
        <v>1968</v>
      </c>
      <c r="F837" s="205" t="s">
        <v>1900</v>
      </c>
      <c r="G837" s="206" t="s">
        <v>163</v>
      </c>
      <c r="H837" s="207">
        <v>0.66000000000000003</v>
      </c>
      <c r="I837" s="208"/>
      <c r="J837" s="209">
        <f>ROUND(I837*H837,2)</f>
        <v>0</v>
      </c>
      <c r="K837" s="205" t="s">
        <v>19</v>
      </c>
      <c r="L837" s="41"/>
      <c r="M837" s="210" t="s">
        <v>19</v>
      </c>
      <c r="N837" s="211" t="s">
        <v>41</v>
      </c>
      <c r="O837" s="77"/>
      <c r="P837" s="212">
        <f>O837*H837</f>
        <v>0</v>
      </c>
      <c r="Q837" s="212">
        <v>0</v>
      </c>
      <c r="R837" s="212">
        <f>Q837*H837</f>
        <v>0</v>
      </c>
      <c r="S837" s="212">
        <v>0</v>
      </c>
      <c r="T837" s="213">
        <f>S837*H837</f>
        <v>0</v>
      </c>
      <c r="AR837" s="15" t="s">
        <v>228</v>
      </c>
      <c r="AT837" s="15" t="s">
        <v>160</v>
      </c>
      <c r="AU837" s="15" t="s">
        <v>80</v>
      </c>
      <c r="AY837" s="15" t="s">
        <v>158</v>
      </c>
      <c r="BE837" s="214">
        <f>IF(N837="základní",J837,0)</f>
        <v>0</v>
      </c>
      <c r="BF837" s="214">
        <f>IF(N837="snížená",J837,0)</f>
        <v>0</v>
      </c>
      <c r="BG837" s="214">
        <f>IF(N837="zákl. přenesená",J837,0)</f>
        <v>0</v>
      </c>
      <c r="BH837" s="214">
        <f>IF(N837="sníž. přenesená",J837,0)</f>
        <v>0</v>
      </c>
      <c r="BI837" s="214">
        <f>IF(N837="nulová",J837,0)</f>
        <v>0</v>
      </c>
      <c r="BJ837" s="15" t="s">
        <v>78</v>
      </c>
      <c r="BK837" s="214">
        <f>ROUND(I837*H837,2)</f>
        <v>0</v>
      </c>
      <c r="BL837" s="15" t="s">
        <v>228</v>
      </c>
      <c r="BM837" s="15" t="s">
        <v>1969</v>
      </c>
    </row>
    <row r="838" s="11" customFormat="1">
      <c r="B838" s="215"/>
      <c r="C838" s="216"/>
      <c r="D838" s="217" t="s">
        <v>167</v>
      </c>
      <c r="E838" s="218" t="s">
        <v>19</v>
      </c>
      <c r="F838" s="219" t="s">
        <v>1970</v>
      </c>
      <c r="G838" s="216"/>
      <c r="H838" s="220">
        <v>0.66000000000000003</v>
      </c>
      <c r="I838" s="221"/>
      <c r="J838" s="216"/>
      <c r="K838" s="216"/>
      <c r="L838" s="222"/>
      <c r="M838" s="223"/>
      <c r="N838" s="224"/>
      <c r="O838" s="224"/>
      <c r="P838" s="224"/>
      <c r="Q838" s="224"/>
      <c r="R838" s="224"/>
      <c r="S838" s="224"/>
      <c r="T838" s="225"/>
      <c r="AT838" s="226" t="s">
        <v>167</v>
      </c>
      <c r="AU838" s="226" t="s">
        <v>80</v>
      </c>
      <c r="AV838" s="11" t="s">
        <v>80</v>
      </c>
      <c r="AW838" s="11" t="s">
        <v>31</v>
      </c>
      <c r="AX838" s="11" t="s">
        <v>78</v>
      </c>
      <c r="AY838" s="226" t="s">
        <v>158</v>
      </c>
    </row>
    <row r="839" s="1" customFormat="1" ht="16.5" customHeight="1">
      <c r="B839" s="36"/>
      <c r="C839" s="203" t="s">
        <v>1971</v>
      </c>
      <c r="D839" s="203" t="s">
        <v>160</v>
      </c>
      <c r="E839" s="204" t="s">
        <v>1972</v>
      </c>
      <c r="F839" s="205" t="s">
        <v>1973</v>
      </c>
      <c r="G839" s="206" t="s">
        <v>171</v>
      </c>
      <c r="H839" s="207">
        <v>1003.881</v>
      </c>
      <c r="I839" s="208"/>
      <c r="J839" s="209">
        <f>ROUND(I839*H839,2)</f>
        <v>0</v>
      </c>
      <c r="K839" s="205" t="s">
        <v>19</v>
      </c>
      <c r="L839" s="41"/>
      <c r="M839" s="210" t="s">
        <v>19</v>
      </c>
      <c r="N839" s="211" t="s">
        <v>41</v>
      </c>
      <c r="O839" s="77"/>
      <c r="P839" s="212">
        <f>O839*H839</f>
        <v>0</v>
      </c>
      <c r="Q839" s="212">
        <v>0</v>
      </c>
      <c r="R839" s="212">
        <f>Q839*H839</f>
        <v>0</v>
      </c>
      <c r="S839" s="212">
        <v>0</v>
      </c>
      <c r="T839" s="213">
        <f>S839*H839</f>
        <v>0</v>
      </c>
      <c r="AR839" s="15" t="s">
        <v>228</v>
      </c>
      <c r="AT839" s="15" t="s">
        <v>160</v>
      </c>
      <c r="AU839" s="15" t="s">
        <v>80</v>
      </c>
      <c r="AY839" s="15" t="s">
        <v>158</v>
      </c>
      <c r="BE839" s="214">
        <f>IF(N839="základní",J839,0)</f>
        <v>0</v>
      </c>
      <c r="BF839" s="214">
        <f>IF(N839="snížená",J839,0)</f>
        <v>0</v>
      </c>
      <c r="BG839" s="214">
        <f>IF(N839="zákl. přenesená",J839,0)</f>
        <v>0</v>
      </c>
      <c r="BH839" s="214">
        <f>IF(N839="sníž. přenesená",J839,0)</f>
        <v>0</v>
      </c>
      <c r="BI839" s="214">
        <f>IF(N839="nulová",J839,0)</f>
        <v>0</v>
      </c>
      <c r="BJ839" s="15" t="s">
        <v>78</v>
      </c>
      <c r="BK839" s="214">
        <f>ROUND(I839*H839,2)</f>
        <v>0</v>
      </c>
      <c r="BL839" s="15" t="s">
        <v>228</v>
      </c>
      <c r="BM839" s="15" t="s">
        <v>1974</v>
      </c>
    </row>
    <row r="840" s="1" customFormat="1" ht="16.5" customHeight="1">
      <c r="B840" s="36"/>
      <c r="C840" s="203" t="s">
        <v>1975</v>
      </c>
      <c r="D840" s="203" t="s">
        <v>160</v>
      </c>
      <c r="E840" s="204" t="s">
        <v>1976</v>
      </c>
      <c r="F840" s="205" t="s">
        <v>1977</v>
      </c>
      <c r="G840" s="206" t="s">
        <v>171</v>
      </c>
      <c r="H840" s="207">
        <v>3.0600000000000001</v>
      </c>
      <c r="I840" s="208"/>
      <c r="J840" s="209">
        <f>ROUND(I840*H840,2)</f>
        <v>0</v>
      </c>
      <c r="K840" s="205" t="s">
        <v>19</v>
      </c>
      <c r="L840" s="41"/>
      <c r="M840" s="210" t="s">
        <v>19</v>
      </c>
      <c r="N840" s="211" t="s">
        <v>41</v>
      </c>
      <c r="O840" s="77"/>
      <c r="P840" s="212">
        <f>O840*H840</f>
        <v>0</v>
      </c>
      <c r="Q840" s="212">
        <v>0</v>
      </c>
      <c r="R840" s="212">
        <f>Q840*H840</f>
        <v>0</v>
      </c>
      <c r="S840" s="212">
        <v>0</v>
      </c>
      <c r="T840" s="213">
        <f>S840*H840</f>
        <v>0</v>
      </c>
      <c r="AR840" s="15" t="s">
        <v>228</v>
      </c>
      <c r="AT840" s="15" t="s">
        <v>160</v>
      </c>
      <c r="AU840" s="15" t="s">
        <v>80</v>
      </c>
      <c r="AY840" s="15" t="s">
        <v>158</v>
      </c>
      <c r="BE840" s="214">
        <f>IF(N840="základní",J840,0)</f>
        <v>0</v>
      </c>
      <c r="BF840" s="214">
        <f>IF(N840="snížená",J840,0)</f>
        <v>0</v>
      </c>
      <c r="BG840" s="214">
        <f>IF(N840="zákl. přenesená",J840,0)</f>
        <v>0</v>
      </c>
      <c r="BH840" s="214">
        <f>IF(N840="sníž. přenesená",J840,0)</f>
        <v>0</v>
      </c>
      <c r="BI840" s="214">
        <f>IF(N840="nulová",J840,0)</f>
        <v>0</v>
      </c>
      <c r="BJ840" s="15" t="s">
        <v>78</v>
      </c>
      <c r="BK840" s="214">
        <f>ROUND(I840*H840,2)</f>
        <v>0</v>
      </c>
      <c r="BL840" s="15" t="s">
        <v>228</v>
      </c>
      <c r="BM840" s="15" t="s">
        <v>1978</v>
      </c>
    </row>
    <row r="841" s="11" customFormat="1">
      <c r="B841" s="215"/>
      <c r="C841" s="216"/>
      <c r="D841" s="217" t="s">
        <v>167</v>
      </c>
      <c r="E841" s="218" t="s">
        <v>19</v>
      </c>
      <c r="F841" s="219" t="s">
        <v>1979</v>
      </c>
      <c r="G841" s="216"/>
      <c r="H841" s="220">
        <v>3.0600000000000001</v>
      </c>
      <c r="I841" s="221"/>
      <c r="J841" s="216"/>
      <c r="K841" s="216"/>
      <c r="L841" s="222"/>
      <c r="M841" s="223"/>
      <c r="N841" s="224"/>
      <c r="O841" s="224"/>
      <c r="P841" s="224"/>
      <c r="Q841" s="224"/>
      <c r="R841" s="224"/>
      <c r="S841" s="224"/>
      <c r="T841" s="225"/>
      <c r="AT841" s="226" t="s">
        <v>167</v>
      </c>
      <c r="AU841" s="226" t="s">
        <v>80</v>
      </c>
      <c r="AV841" s="11" t="s">
        <v>80</v>
      </c>
      <c r="AW841" s="11" t="s">
        <v>31</v>
      </c>
      <c r="AX841" s="11" t="s">
        <v>78</v>
      </c>
      <c r="AY841" s="226" t="s">
        <v>158</v>
      </c>
    </row>
    <row r="842" s="1" customFormat="1" ht="16.5" customHeight="1">
      <c r="B842" s="36"/>
      <c r="C842" s="203" t="s">
        <v>1980</v>
      </c>
      <c r="D842" s="203" t="s">
        <v>160</v>
      </c>
      <c r="E842" s="204" t="s">
        <v>1981</v>
      </c>
      <c r="F842" s="205" t="s">
        <v>1982</v>
      </c>
      <c r="G842" s="206" t="s">
        <v>171</v>
      </c>
      <c r="H842" s="207">
        <v>104</v>
      </c>
      <c r="I842" s="208"/>
      <c r="J842" s="209">
        <f>ROUND(I842*H842,2)</f>
        <v>0</v>
      </c>
      <c r="K842" s="205" t="s">
        <v>19</v>
      </c>
      <c r="L842" s="41"/>
      <c r="M842" s="210" t="s">
        <v>19</v>
      </c>
      <c r="N842" s="211" t="s">
        <v>41</v>
      </c>
      <c r="O842" s="77"/>
      <c r="P842" s="212">
        <f>O842*H842</f>
        <v>0</v>
      </c>
      <c r="Q842" s="212">
        <v>0</v>
      </c>
      <c r="R842" s="212">
        <f>Q842*H842</f>
        <v>0</v>
      </c>
      <c r="S842" s="212">
        <v>0</v>
      </c>
      <c r="T842" s="213">
        <f>S842*H842</f>
        <v>0</v>
      </c>
      <c r="AR842" s="15" t="s">
        <v>228</v>
      </c>
      <c r="AT842" s="15" t="s">
        <v>160</v>
      </c>
      <c r="AU842" s="15" t="s">
        <v>80</v>
      </c>
      <c r="AY842" s="15" t="s">
        <v>158</v>
      </c>
      <c r="BE842" s="214">
        <f>IF(N842="základní",J842,0)</f>
        <v>0</v>
      </c>
      <c r="BF842" s="214">
        <f>IF(N842="snížená",J842,0)</f>
        <v>0</v>
      </c>
      <c r="BG842" s="214">
        <f>IF(N842="zákl. přenesená",J842,0)</f>
        <v>0</v>
      </c>
      <c r="BH842" s="214">
        <f>IF(N842="sníž. přenesená",J842,0)</f>
        <v>0</v>
      </c>
      <c r="BI842" s="214">
        <f>IF(N842="nulová",J842,0)</f>
        <v>0</v>
      </c>
      <c r="BJ842" s="15" t="s">
        <v>78</v>
      </c>
      <c r="BK842" s="214">
        <f>ROUND(I842*H842,2)</f>
        <v>0</v>
      </c>
      <c r="BL842" s="15" t="s">
        <v>228</v>
      </c>
      <c r="BM842" s="15" t="s">
        <v>1983</v>
      </c>
    </row>
    <row r="843" s="11" customFormat="1">
      <c r="B843" s="215"/>
      <c r="C843" s="216"/>
      <c r="D843" s="217" t="s">
        <v>167</v>
      </c>
      <c r="E843" s="218" t="s">
        <v>19</v>
      </c>
      <c r="F843" s="219" t="s">
        <v>1984</v>
      </c>
      <c r="G843" s="216"/>
      <c r="H843" s="220">
        <v>2</v>
      </c>
      <c r="I843" s="221"/>
      <c r="J843" s="216"/>
      <c r="K843" s="216"/>
      <c r="L843" s="222"/>
      <c r="M843" s="223"/>
      <c r="N843" s="224"/>
      <c r="O843" s="224"/>
      <c r="P843" s="224"/>
      <c r="Q843" s="224"/>
      <c r="R843" s="224"/>
      <c r="S843" s="224"/>
      <c r="T843" s="225"/>
      <c r="AT843" s="226" t="s">
        <v>167</v>
      </c>
      <c r="AU843" s="226" t="s">
        <v>80</v>
      </c>
      <c r="AV843" s="11" t="s">
        <v>80</v>
      </c>
      <c r="AW843" s="11" t="s">
        <v>31</v>
      </c>
      <c r="AX843" s="11" t="s">
        <v>70</v>
      </c>
      <c r="AY843" s="226" t="s">
        <v>158</v>
      </c>
    </row>
    <row r="844" s="11" customFormat="1">
      <c r="B844" s="215"/>
      <c r="C844" s="216"/>
      <c r="D844" s="217" t="s">
        <v>167</v>
      </c>
      <c r="E844" s="218" t="s">
        <v>19</v>
      </c>
      <c r="F844" s="219" t="s">
        <v>652</v>
      </c>
      <c r="G844" s="216"/>
      <c r="H844" s="220">
        <v>102</v>
      </c>
      <c r="I844" s="221"/>
      <c r="J844" s="216"/>
      <c r="K844" s="216"/>
      <c r="L844" s="222"/>
      <c r="M844" s="223"/>
      <c r="N844" s="224"/>
      <c r="O844" s="224"/>
      <c r="P844" s="224"/>
      <c r="Q844" s="224"/>
      <c r="R844" s="224"/>
      <c r="S844" s="224"/>
      <c r="T844" s="225"/>
      <c r="AT844" s="226" t="s">
        <v>167</v>
      </c>
      <c r="AU844" s="226" t="s">
        <v>80</v>
      </c>
      <c r="AV844" s="11" t="s">
        <v>80</v>
      </c>
      <c r="AW844" s="11" t="s">
        <v>31</v>
      </c>
      <c r="AX844" s="11" t="s">
        <v>70</v>
      </c>
      <c r="AY844" s="226" t="s">
        <v>158</v>
      </c>
    </row>
    <row r="845" s="12" customFormat="1">
      <c r="B845" s="239"/>
      <c r="C845" s="240"/>
      <c r="D845" s="217" t="s">
        <v>167</v>
      </c>
      <c r="E845" s="241" t="s">
        <v>19</v>
      </c>
      <c r="F845" s="242" t="s">
        <v>426</v>
      </c>
      <c r="G845" s="240"/>
      <c r="H845" s="243">
        <v>104</v>
      </c>
      <c r="I845" s="244"/>
      <c r="J845" s="240"/>
      <c r="K845" s="240"/>
      <c r="L845" s="245"/>
      <c r="M845" s="246"/>
      <c r="N845" s="247"/>
      <c r="O845" s="247"/>
      <c r="P845" s="247"/>
      <c r="Q845" s="247"/>
      <c r="R845" s="247"/>
      <c r="S845" s="247"/>
      <c r="T845" s="248"/>
      <c r="AT845" s="249" t="s">
        <v>167</v>
      </c>
      <c r="AU845" s="249" t="s">
        <v>80</v>
      </c>
      <c r="AV845" s="12" t="s">
        <v>165</v>
      </c>
      <c r="AW845" s="12" t="s">
        <v>31</v>
      </c>
      <c r="AX845" s="12" t="s">
        <v>78</v>
      </c>
      <c r="AY845" s="249" t="s">
        <v>158</v>
      </c>
    </row>
    <row r="846" s="1" customFormat="1" ht="16.5" customHeight="1">
      <c r="B846" s="36"/>
      <c r="C846" s="203" t="s">
        <v>1985</v>
      </c>
      <c r="D846" s="203" t="s">
        <v>160</v>
      </c>
      <c r="E846" s="204" t="s">
        <v>1986</v>
      </c>
      <c r="F846" s="205" t="s">
        <v>1987</v>
      </c>
      <c r="G846" s="206" t="s">
        <v>240</v>
      </c>
      <c r="H846" s="207">
        <v>12.300000000000001</v>
      </c>
      <c r="I846" s="208"/>
      <c r="J846" s="209">
        <f>ROUND(I846*H846,2)</f>
        <v>0</v>
      </c>
      <c r="K846" s="205" t="s">
        <v>19</v>
      </c>
      <c r="L846" s="41"/>
      <c r="M846" s="210" t="s">
        <v>19</v>
      </c>
      <c r="N846" s="211" t="s">
        <v>41</v>
      </c>
      <c r="O846" s="77"/>
      <c r="P846" s="212">
        <f>O846*H846</f>
        <v>0</v>
      </c>
      <c r="Q846" s="212">
        <v>0</v>
      </c>
      <c r="R846" s="212">
        <f>Q846*H846</f>
        <v>0</v>
      </c>
      <c r="S846" s="212">
        <v>0</v>
      </c>
      <c r="T846" s="213">
        <f>S846*H846</f>
        <v>0</v>
      </c>
      <c r="AR846" s="15" t="s">
        <v>228</v>
      </c>
      <c r="AT846" s="15" t="s">
        <v>160</v>
      </c>
      <c r="AU846" s="15" t="s">
        <v>80</v>
      </c>
      <c r="AY846" s="15" t="s">
        <v>158</v>
      </c>
      <c r="BE846" s="214">
        <f>IF(N846="základní",J846,0)</f>
        <v>0</v>
      </c>
      <c r="BF846" s="214">
        <f>IF(N846="snížená",J846,0)</f>
        <v>0</v>
      </c>
      <c r="BG846" s="214">
        <f>IF(N846="zákl. přenesená",J846,0)</f>
        <v>0</v>
      </c>
      <c r="BH846" s="214">
        <f>IF(N846="sníž. přenesená",J846,0)</f>
        <v>0</v>
      </c>
      <c r="BI846" s="214">
        <f>IF(N846="nulová",J846,0)</f>
        <v>0</v>
      </c>
      <c r="BJ846" s="15" t="s">
        <v>78</v>
      </c>
      <c r="BK846" s="214">
        <f>ROUND(I846*H846,2)</f>
        <v>0</v>
      </c>
      <c r="BL846" s="15" t="s">
        <v>228</v>
      </c>
      <c r="BM846" s="15" t="s">
        <v>1988</v>
      </c>
    </row>
    <row r="847" s="11" customFormat="1">
      <c r="B847" s="215"/>
      <c r="C847" s="216"/>
      <c r="D847" s="217" t="s">
        <v>167</v>
      </c>
      <c r="E847" s="218" t="s">
        <v>19</v>
      </c>
      <c r="F847" s="219" t="s">
        <v>1989</v>
      </c>
      <c r="G847" s="216"/>
      <c r="H847" s="220">
        <v>12.300000000000001</v>
      </c>
      <c r="I847" s="221"/>
      <c r="J847" s="216"/>
      <c r="K847" s="216"/>
      <c r="L847" s="222"/>
      <c r="M847" s="223"/>
      <c r="N847" s="224"/>
      <c r="O847" s="224"/>
      <c r="P847" s="224"/>
      <c r="Q847" s="224"/>
      <c r="R847" s="224"/>
      <c r="S847" s="224"/>
      <c r="T847" s="225"/>
      <c r="AT847" s="226" t="s">
        <v>167</v>
      </c>
      <c r="AU847" s="226" t="s">
        <v>80</v>
      </c>
      <c r="AV847" s="11" t="s">
        <v>80</v>
      </c>
      <c r="AW847" s="11" t="s">
        <v>31</v>
      </c>
      <c r="AX847" s="11" t="s">
        <v>78</v>
      </c>
      <c r="AY847" s="226" t="s">
        <v>158</v>
      </c>
    </row>
    <row r="848" s="1" customFormat="1" ht="16.5" customHeight="1">
      <c r="B848" s="36"/>
      <c r="C848" s="203" t="s">
        <v>1990</v>
      </c>
      <c r="D848" s="203" t="s">
        <v>160</v>
      </c>
      <c r="E848" s="204" t="s">
        <v>1991</v>
      </c>
      <c r="F848" s="205" t="s">
        <v>1992</v>
      </c>
      <c r="G848" s="206" t="s">
        <v>530</v>
      </c>
      <c r="H848" s="207">
        <v>1</v>
      </c>
      <c r="I848" s="208"/>
      <c r="J848" s="209">
        <f>ROUND(I848*H848,2)</f>
        <v>0</v>
      </c>
      <c r="K848" s="205" t="s">
        <v>19</v>
      </c>
      <c r="L848" s="41"/>
      <c r="M848" s="210" t="s">
        <v>19</v>
      </c>
      <c r="N848" s="211" t="s">
        <v>41</v>
      </c>
      <c r="O848" s="77"/>
      <c r="P848" s="212">
        <f>O848*H848</f>
        <v>0</v>
      </c>
      <c r="Q848" s="212">
        <v>0</v>
      </c>
      <c r="R848" s="212">
        <f>Q848*H848</f>
        <v>0</v>
      </c>
      <c r="S848" s="212">
        <v>0</v>
      </c>
      <c r="T848" s="213">
        <f>S848*H848</f>
        <v>0</v>
      </c>
      <c r="AR848" s="15" t="s">
        <v>228</v>
      </c>
      <c r="AT848" s="15" t="s">
        <v>160</v>
      </c>
      <c r="AU848" s="15" t="s">
        <v>80</v>
      </c>
      <c r="AY848" s="15" t="s">
        <v>158</v>
      </c>
      <c r="BE848" s="214">
        <f>IF(N848="základní",J848,0)</f>
        <v>0</v>
      </c>
      <c r="BF848" s="214">
        <f>IF(N848="snížená",J848,0)</f>
        <v>0</v>
      </c>
      <c r="BG848" s="214">
        <f>IF(N848="zákl. přenesená",J848,0)</f>
        <v>0</v>
      </c>
      <c r="BH848" s="214">
        <f>IF(N848="sníž. přenesená",J848,0)</f>
        <v>0</v>
      </c>
      <c r="BI848" s="214">
        <f>IF(N848="nulová",J848,0)</f>
        <v>0</v>
      </c>
      <c r="BJ848" s="15" t="s">
        <v>78</v>
      </c>
      <c r="BK848" s="214">
        <f>ROUND(I848*H848,2)</f>
        <v>0</v>
      </c>
      <c r="BL848" s="15" t="s">
        <v>228</v>
      </c>
      <c r="BM848" s="15" t="s">
        <v>1993</v>
      </c>
    </row>
    <row r="849" s="1" customFormat="1" ht="16.5" customHeight="1">
      <c r="B849" s="36"/>
      <c r="C849" s="203" t="s">
        <v>1994</v>
      </c>
      <c r="D849" s="203" t="s">
        <v>160</v>
      </c>
      <c r="E849" s="204" t="s">
        <v>1995</v>
      </c>
      <c r="F849" s="205" t="s">
        <v>1996</v>
      </c>
      <c r="G849" s="206" t="s">
        <v>530</v>
      </c>
      <c r="H849" s="207">
        <v>1</v>
      </c>
      <c r="I849" s="208"/>
      <c r="J849" s="209">
        <f>ROUND(I849*H849,2)</f>
        <v>0</v>
      </c>
      <c r="K849" s="205" t="s">
        <v>19</v>
      </c>
      <c r="L849" s="41"/>
      <c r="M849" s="210" t="s">
        <v>19</v>
      </c>
      <c r="N849" s="211" t="s">
        <v>41</v>
      </c>
      <c r="O849" s="77"/>
      <c r="P849" s="212">
        <f>O849*H849</f>
        <v>0</v>
      </c>
      <c r="Q849" s="212">
        <v>0</v>
      </c>
      <c r="R849" s="212">
        <f>Q849*H849</f>
        <v>0</v>
      </c>
      <c r="S849" s="212">
        <v>0</v>
      </c>
      <c r="T849" s="213">
        <f>S849*H849</f>
        <v>0</v>
      </c>
      <c r="AR849" s="15" t="s">
        <v>228</v>
      </c>
      <c r="AT849" s="15" t="s">
        <v>160</v>
      </c>
      <c r="AU849" s="15" t="s">
        <v>80</v>
      </c>
      <c r="AY849" s="15" t="s">
        <v>158</v>
      </c>
      <c r="BE849" s="214">
        <f>IF(N849="základní",J849,0)</f>
        <v>0</v>
      </c>
      <c r="BF849" s="214">
        <f>IF(N849="snížená",J849,0)</f>
        <v>0</v>
      </c>
      <c r="BG849" s="214">
        <f>IF(N849="zákl. přenesená",J849,0)</f>
        <v>0</v>
      </c>
      <c r="BH849" s="214">
        <f>IF(N849="sníž. přenesená",J849,0)</f>
        <v>0</v>
      </c>
      <c r="BI849" s="214">
        <f>IF(N849="nulová",J849,0)</f>
        <v>0</v>
      </c>
      <c r="BJ849" s="15" t="s">
        <v>78</v>
      </c>
      <c r="BK849" s="214">
        <f>ROUND(I849*H849,2)</f>
        <v>0</v>
      </c>
      <c r="BL849" s="15" t="s">
        <v>228</v>
      </c>
      <c r="BM849" s="15" t="s">
        <v>1997</v>
      </c>
    </row>
    <row r="850" s="1" customFormat="1" ht="22.5" customHeight="1">
      <c r="B850" s="36"/>
      <c r="C850" s="203" t="s">
        <v>1998</v>
      </c>
      <c r="D850" s="203" t="s">
        <v>160</v>
      </c>
      <c r="E850" s="204" t="s">
        <v>1999</v>
      </c>
      <c r="F850" s="205" t="s">
        <v>2000</v>
      </c>
      <c r="G850" s="206" t="s">
        <v>1327</v>
      </c>
      <c r="H850" s="250"/>
      <c r="I850" s="208"/>
      <c r="J850" s="209">
        <f>ROUND(I850*H850,2)</f>
        <v>0</v>
      </c>
      <c r="K850" s="205" t="s">
        <v>164</v>
      </c>
      <c r="L850" s="41"/>
      <c r="M850" s="210" t="s">
        <v>19</v>
      </c>
      <c r="N850" s="211" t="s">
        <v>41</v>
      </c>
      <c r="O850" s="77"/>
      <c r="P850" s="212">
        <f>O850*H850</f>
        <v>0</v>
      </c>
      <c r="Q850" s="212">
        <v>0</v>
      </c>
      <c r="R850" s="212">
        <f>Q850*H850</f>
        <v>0</v>
      </c>
      <c r="S850" s="212">
        <v>0</v>
      </c>
      <c r="T850" s="213">
        <f>S850*H850</f>
        <v>0</v>
      </c>
      <c r="AR850" s="15" t="s">
        <v>228</v>
      </c>
      <c r="AT850" s="15" t="s">
        <v>160</v>
      </c>
      <c r="AU850" s="15" t="s">
        <v>80</v>
      </c>
      <c r="AY850" s="15" t="s">
        <v>158</v>
      </c>
      <c r="BE850" s="214">
        <f>IF(N850="základní",J850,0)</f>
        <v>0</v>
      </c>
      <c r="BF850" s="214">
        <f>IF(N850="snížená",J850,0)</f>
        <v>0</v>
      </c>
      <c r="BG850" s="214">
        <f>IF(N850="zákl. přenesená",J850,0)</f>
        <v>0</v>
      </c>
      <c r="BH850" s="214">
        <f>IF(N850="sníž. přenesená",J850,0)</f>
        <v>0</v>
      </c>
      <c r="BI850" s="214">
        <f>IF(N850="nulová",J850,0)</f>
        <v>0</v>
      </c>
      <c r="BJ850" s="15" t="s">
        <v>78</v>
      </c>
      <c r="BK850" s="214">
        <f>ROUND(I850*H850,2)</f>
        <v>0</v>
      </c>
      <c r="BL850" s="15" t="s">
        <v>228</v>
      </c>
      <c r="BM850" s="15" t="s">
        <v>2001</v>
      </c>
    </row>
    <row r="851" s="10" customFormat="1" ht="22.8" customHeight="1">
      <c r="B851" s="187"/>
      <c r="C851" s="188"/>
      <c r="D851" s="189" t="s">
        <v>69</v>
      </c>
      <c r="E851" s="201" t="s">
        <v>2002</v>
      </c>
      <c r="F851" s="201" t="s">
        <v>2003</v>
      </c>
      <c r="G851" s="188"/>
      <c r="H851" s="188"/>
      <c r="I851" s="191"/>
      <c r="J851" s="202">
        <f>BK851</f>
        <v>0</v>
      </c>
      <c r="K851" s="188"/>
      <c r="L851" s="193"/>
      <c r="M851" s="194"/>
      <c r="N851" s="195"/>
      <c r="O851" s="195"/>
      <c r="P851" s="196">
        <f>SUM(P852:P948)</f>
        <v>0</v>
      </c>
      <c r="Q851" s="195"/>
      <c r="R851" s="196">
        <f>SUM(R852:R948)</f>
        <v>0</v>
      </c>
      <c r="S851" s="195"/>
      <c r="T851" s="197">
        <f>SUM(T852:T948)</f>
        <v>0</v>
      </c>
      <c r="AR851" s="198" t="s">
        <v>80</v>
      </c>
      <c r="AT851" s="199" t="s">
        <v>69</v>
      </c>
      <c r="AU851" s="199" t="s">
        <v>78</v>
      </c>
      <c r="AY851" s="198" t="s">
        <v>158</v>
      </c>
      <c r="BK851" s="200">
        <f>SUM(BK852:BK948)</f>
        <v>0</v>
      </c>
    </row>
    <row r="852" s="1" customFormat="1" ht="16.5" customHeight="1">
      <c r="B852" s="36"/>
      <c r="C852" s="203" t="s">
        <v>2004</v>
      </c>
      <c r="D852" s="203" t="s">
        <v>160</v>
      </c>
      <c r="E852" s="204" t="s">
        <v>2005</v>
      </c>
      <c r="F852" s="205" t="s">
        <v>2006</v>
      </c>
      <c r="G852" s="206" t="s">
        <v>240</v>
      </c>
      <c r="H852" s="207">
        <v>80.5</v>
      </c>
      <c r="I852" s="208"/>
      <c r="J852" s="209">
        <f>ROUND(I852*H852,2)</f>
        <v>0</v>
      </c>
      <c r="K852" s="205" t="s">
        <v>19</v>
      </c>
      <c r="L852" s="41"/>
      <c r="M852" s="210" t="s">
        <v>19</v>
      </c>
      <c r="N852" s="211" t="s">
        <v>41</v>
      </c>
      <c r="O852" s="77"/>
      <c r="P852" s="212">
        <f>O852*H852</f>
        <v>0</v>
      </c>
      <c r="Q852" s="212">
        <v>0</v>
      </c>
      <c r="R852" s="212">
        <f>Q852*H852</f>
        <v>0</v>
      </c>
      <c r="S852" s="212">
        <v>0</v>
      </c>
      <c r="T852" s="213">
        <f>S852*H852</f>
        <v>0</v>
      </c>
      <c r="AR852" s="15" t="s">
        <v>228</v>
      </c>
      <c r="AT852" s="15" t="s">
        <v>160</v>
      </c>
      <c r="AU852" s="15" t="s">
        <v>80</v>
      </c>
      <c r="AY852" s="15" t="s">
        <v>158</v>
      </c>
      <c r="BE852" s="214">
        <f>IF(N852="základní",J852,0)</f>
        <v>0</v>
      </c>
      <c r="BF852" s="214">
        <f>IF(N852="snížená",J852,0)</f>
        <v>0</v>
      </c>
      <c r="BG852" s="214">
        <f>IF(N852="zákl. přenesená",J852,0)</f>
        <v>0</v>
      </c>
      <c r="BH852" s="214">
        <f>IF(N852="sníž. přenesená",J852,0)</f>
        <v>0</v>
      </c>
      <c r="BI852" s="214">
        <f>IF(N852="nulová",J852,0)</f>
        <v>0</v>
      </c>
      <c r="BJ852" s="15" t="s">
        <v>78</v>
      </c>
      <c r="BK852" s="214">
        <f>ROUND(I852*H852,2)</f>
        <v>0</v>
      </c>
      <c r="BL852" s="15" t="s">
        <v>228</v>
      </c>
      <c r="BM852" s="15" t="s">
        <v>2007</v>
      </c>
    </row>
    <row r="853" s="11" customFormat="1">
      <c r="B853" s="215"/>
      <c r="C853" s="216"/>
      <c r="D853" s="217" t="s">
        <v>167</v>
      </c>
      <c r="E853" s="218" t="s">
        <v>19</v>
      </c>
      <c r="F853" s="219" t="s">
        <v>2008</v>
      </c>
      <c r="G853" s="216"/>
      <c r="H853" s="220">
        <v>80.5</v>
      </c>
      <c r="I853" s="221"/>
      <c r="J853" s="216"/>
      <c r="K853" s="216"/>
      <c r="L853" s="222"/>
      <c r="M853" s="223"/>
      <c r="N853" s="224"/>
      <c r="O853" s="224"/>
      <c r="P853" s="224"/>
      <c r="Q853" s="224"/>
      <c r="R853" s="224"/>
      <c r="S853" s="224"/>
      <c r="T853" s="225"/>
      <c r="AT853" s="226" t="s">
        <v>167</v>
      </c>
      <c r="AU853" s="226" t="s">
        <v>80</v>
      </c>
      <c r="AV853" s="11" t="s">
        <v>80</v>
      </c>
      <c r="AW853" s="11" t="s">
        <v>31</v>
      </c>
      <c r="AX853" s="11" t="s">
        <v>78</v>
      </c>
      <c r="AY853" s="226" t="s">
        <v>158</v>
      </c>
    </row>
    <row r="854" s="1" customFormat="1" ht="16.5" customHeight="1">
      <c r="B854" s="36"/>
      <c r="C854" s="203" t="s">
        <v>2009</v>
      </c>
      <c r="D854" s="203" t="s">
        <v>160</v>
      </c>
      <c r="E854" s="204" t="s">
        <v>2010</v>
      </c>
      <c r="F854" s="205" t="s">
        <v>2011</v>
      </c>
      <c r="G854" s="206" t="s">
        <v>240</v>
      </c>
      <c r="H854" s="207">
        <v>75.099999999999994</v>
      </c>
      <c r="I854" s="208"/>
      <c r="J854" s="209">
        <f>ROUND(I854*H854,2)</f>
        <v>0</v>
      </c>
      <c r="K854" s="205" t="s">
        <v>19</v>
      </c>
      <c r="L854" s="41"/>
      <c r="M854" s="210" t="s">
        <v>19</v>
      </c>
      <c r="N854" s="211" t="s">
        <v>41</v>
      </c>
      <c r="O854" s="77"/>
      <c r="P854" s="212">
        <f>O854*H854</f>
        <v>0</v>
      </c>
      <c r="Q854" s="212">
        <v>0</v>
      </c>
      <c r="R854" s="212">
        <f>Q854*H854</f>
        <v>0</v>
      </c>
      <c r="S854" s="212">
        <v>0</v>
      </c>
      <c r="T854" s="213">
        <f>S854*H854</f>
        <v>0</v>
      </c>
      <c r="AR854" s="15" t="s">
        <v>228</v>
      </c>
      <c r="AT854" s="15" t="s">
        <v>160</v>
      </c>
      <c r="AU854" s="15" t="s">
        <v>80</v>
      </c>
      <c r="AY854" s="15" t="s">
        <v>158</v>
      </c>
      <c r="BE854" s="214">
        <f>IF(N854="základní",J854,0)</f>
        <v>0</v>
      </c>
      <c r="BF854" s="214">
        <f>IF(N854="snížená",J854,0)</f>
        <v>0</v>
      </c>
      <c r="BG854" s="214">
        <f>IF(N854="zákl. přenesená",J854,0)</f>
        <v>0</v>
      </c>
      <c r="BH854" s="214">
        <f>IF(N854="sníž. přenesená",J854,0)</f>
        <v>0</v>
      </c>
      <c r="BI854" s="214">
        <f>IF(N854="nulová",J854,0)</f>
        <v>0</v>
      </c>
      <c r="BJ854" s="15" t="s">
        <v>78</v>
      </c>
      <c r="BK854" s="214">
        <f>ROUND(I854*H854,2)</f>
        <v>0</v>
      </c>
      <c r="BL854" s="15" t="s">
        <v>228</v>
      </c>
      <c r="BM854" s="15" t="s">
        <v>2012</v>
      </c>
    </row>
    <row r="855" s="11" customFormat="1">
      <c r="B855" s="215"/>
      <c r="C855" s="216"/>
      <c r="D855" s="217" t="s">
        <v>167</v>
      </c>
      <c r="E855" s="218" t="s">
        <v>19</v>
      </c>
      <c r="F855" s="219" t="s">
        <v>2013</v>
      </c>
      <c r="G855" s="216"/>
      <c r="H855" s="220">
        <v>75.099999999999994</v>
      </c>
      <c r="I855" s="221"/>
      <c r="J855" s="216"/>
      <c r="K855" s="216"/>
      <c r="L855" s="222"/>
      <c r="M855" s="223"/>
      <c r="N855" s="224"/>
      <c r="O855" s="224"/>
      <c r="P855" s="224"/>
      <c r="Q855" s="224"/>
      <c r="R855" s="224"/>
      <c r="S855" s="224"/>
      <c r="T855" s="225"/>
      <c r="AT855" s="226" t="s">
        <v>167</v>
      </c>
      <c r="AU855" s="226" t="s">
        <v>80</v>
      </c>
      <c r="AV855" s="11" t="s">
        <v>80</v>
      </c>
      <c r="AW855" s="11" t="s">
        <v>31</v>
      </c>
      <c r="AX855" s="11" t="s">
        <v>78</v>
      </c>
      <c r="AY855" s="226" t="s">
        <v>158</v>
      </c>
    </row>
    <row r="856" s="1" customFormat="1" ht="16.5" customHeight="1">
      <c r="B856" s="36"/>
      <c r="C856" s="203" t="s">
        <v>2014</v>
      </c>
      <c r="D856" s="203" t="s">
        <v>160</v>
      </c>
      <c r="E856" s="204" t="s">
        <v>2015</v>
      </c>
      <c r="F856" s="205" t="s">
        <v>2016</v>
      </c>
      <c r="G856" s="206" t="s">
        <v>302</v>
      </c>
      <c r="H856" s="207">
        <v>89.444000000000003</v>
      </c>
      <c r="I856" s="208"/>
      <c r="J856" s="209">
        <f>ROUND(I856*H856,2)</f>
        <v>0</v>
      </c>
      <c r="K856" s="205" t="s">
        <v>19</v>
      </c>
      <c r="L856" s="41"/>
      <c r="M856" s="210" t="s">
        <v>19</v>
      </c>
      <c r="N856" s="211" t="s">
        <v>41</v>
      </c>
      <c r="O856" s="77"/>
      <c r="P856" s="212">
        <f>O856*H856</f>
        <v>0</v>
      </c>
      <c r="Q856" s="212">
        <v>0</v>
      </c>
      <c r="R856" s="212">
        <f>Q856*H856</f>
        <v>0</v>
      </c>
      <c r="S856" s="212">
        <v>0</v>
      </c>
      <c r="T856" s="213">
        <f>S856*H856</f>
        <v>0</v>
      </c>
      <c r="AR856" s="15" t="s">
        <v>228</v>
      </c>
      <c r="AT856" s="15" t="s">
        <v>160</v>
      </c>
      <c r="AU856" s="15" t="s">
        <v>80</v>
      </c>
      <c r="AY856" s="15" t="s">
        <v>158</v>
      </c>
      <c r="BE856" s="214">
        <f>IF(N856="základní",J856,0)</f>
        <v>0</v>
      </c>
      <c r="BF856" s="214">
        <f>IF(N856="snížená",J856,0)</f>
        <v>0</v>
      </c>
      <c r="BG856" s="214">
        <f>IF(N856="zákl. přenesená",J856,0)</f>
        <v>0</v>
      </c>
      <c r="BH856" s="214">
        <f>IF(N856="sníž. přenesená",J856,0)</f>
        <v>0</v>
      </c>
      <c r="BI856" s="214">
        <f>IF(N856="nulová",J856,0)</f>
        <v>0</v>
      </c>
      <c r="BJ856" s="15" t="s">
        <v>78</v>
      </c>
      <c r="BK856" s="214">
        <f>ROUND(I856*H856,2)</f>
        <v>0</v>
      </c>
      <c r="BL856" s="15" t="s">
        <v>228</v>
      </c>
      <c r="BM856" s="15" t="s">
        <v>2017</v>
      </c>
    </row>
    <row r="857" s="11" customFormat="1">
      <c r="B857" s="215"/>
      <c r="C857" s="216"/>
      <c r="D857" s="217" t="s">
        <v>167</v>
      </c>
      <c r="E857" s="218" t="s">
        <v>19</v>
      </c>
      <c r="F857" s="219" t="s">
        <v>2018</v>
      </c>
      <c r="G857" s="216"/>
      <c r="H857" s="220">
        <v>89.444000000000003</v>
      </c>
      <c r="I857" s="221"/>
      <c r="J857" s="216"/>
      <c r="K857" s="216"/>
      <c r="L857" s="222"/>
      <c r="M857" s="223"/>
      <c r="N857" s="224"/>
      <c r="O857" s="224"/>
      <c r="P857" s="224"/>
      <c r="Q857" s="224"/>
      <c r="R857" s="224"/>
      <c r="S857" s="224"/>
      <c r="T857" s="225"/>
      <c r="AT857" s="226" t="s">
        <v>167</v>
      </c>
      <c r="AU857" s="226" t="s">
        <v>80</v>
      </c>
      <c r="AV857" s="11" t="s">
        <v>80</v>
      </c>
      <c r="AW857" s="11" t="s">
        <v>31</v>
      </c>
      <c r="AX857" s="11" t="s">
        <v>78</v>
      </c>
      <c r="AY857" s="226" t="s">
        <v>158</v>
      </c>
    </row>
    <row r="858" s="1" customFormat="1" ht="16.5" customHeight="1">
      <c r="B858" s="36"/>
      <c r="C858" s="203" t="s">
        <v>2019</v>
      </c>
      <c r="D858" s="203" t="s">
        <v>160</v>
      </c>
      <c r="E858" s="204" t="s">
        <v>2020</v>
      </c>
      <c r="F858" s="205" t="s">
        <v>2021</v>
      </c>
      <c r="G858" s="206" t="s">
        <v>302</v>
      </c>
      <c r="H858" s="207">
        <v>83.444000000000003</v>
      </c>
      <c r="I858" s="208"/>
      <c r="J858" s="209">
        <f>ROUND(I858*H858,2)</f>
        <v>0</v>
      </c>
      <c r="K858" s="205" t="s">
        <v>19</v>
      </c>
      <c r="L858" s="41"/>
      <c r="M858" s="210" t="s">
        <v>19</v>
      </c>
      <c r="N858" s="211" t="s">
        <v>41</v>
      </c>
      <c r="O858" s="77"/>
      <c r="P858" s="212">
        <f>O858*H858</f>
        <v>0</v>
      </c>
      <c r="Q858" s="212">
        <v>0</v>
      </c>
      <c r="R858" s="212">
        <f>Q858*H858</f>
        <v>0</v>
      </c>
      <c r="S858" s="212">
        <v>0</v>
      </c>
      <c r="T858" s="213">
        <f>S858*H858</f>
        <v>0</v>
      </c>
      <c r="AR858" s="15" t="s">
        <v>228</v>
      </c>
      <c r="AT858" s="15" t="s">
        <v>160</v>
      </c>
      <c r="AU858" s="15" t="s">
        <v>80</v>
      </c>
      <c r="AY858" s="15" t="s">
        <v>158</v>
      </c>
      <c r="BE858" s="214">
        <f>IF(N858="základní",J858,0)</f>
        <v>0</v>
      </c>
      <c r="BF858" s="214">
        <f>IF(N858="snížená",J858,0)</f>
        <v>0</v>
      </c>
      <c r="BG858" s="214">
        <f>IF(N858="zákl. přenesená",J858,0)</f>
        <v>0</v>
      </c>
      <c r="BH858" s="214">
        <f>IF(N858="sníž. přenesená",J858,0)</f>
        <v>0</v>
      </c>
      <c r="BI858" s="214">
        <f>IF(N858="nulová",J858,0)</f>
        <v>0</v>
      </c>
      <c r="BJ858" s="15" t="s">
        <v>78</v>
      </c>
      <c r="BK858" s="214">
        <f>ROUND(I858*H858,2)</f>
        <v>0</v>
      </c>
      <c r="BL858" s="15" t="s">
        <v>228</v>
      </c>
      <c r="BM858" s="15" t="s">
        <v>2022</v>
      </c>
    </row>
    <row r="859" s="11" customFormat="1">
      <c r="B859" s="215"/>
      <c r="C859" s="216"/>
      <c r="D859" s="217" t="s">
        <v>167</v>
      </c>
      <c r="E859" s="218" t="s">
        <v>19</v>
      </c>
      <c r="F859" s="219" t="s">
        <v>2023</v>
      </c>
      <c r="G859" s="216"/>
      <c r="H859" s="220">
        <v>83.444000000000003</v>
      </c>
      <c r="I859" s="221"/>
      <c r="J859" s="216"/>
      <c r="K859" s="216"/>
      <c r="L859" s="222"/>
      <c r="M859" s="223"/>
      <c r="N859" s="224"/>
      <c r="O859" s="224"/>
      <c r="P859" s="224"/>
      <c r="Q859" s="224"/>
      <c r="R859" s="224"/>
      <c r="S859" s="224"/>
      <c r="T859" s="225"/>
      <c r="AT859" s="226" t="s">
        <v>167</v>
      </c>
      <c r="AU859" s="226" t="s">
        <v>80</v>
      </c>
      <c r="AV859" s="11" t="s">
        <v>80</v>
      </c>
      <c r="AW859" s="11" t="s">
        <v>31</v>
      </c>
      <c r="AX859" s="11" t="s">
        <v>78</v>
      </c>
      <c r="AY859" s="226" t="s">
        <v>158</v>
      </c>
    </row>
    <row r="860" s="1" customFormat="1" ht="16.5" customHeight="1">
      <c r="B860" s="36"/>
      <c r="C860" s="203" t="s">
        <v>2024</v>
      </c>
      <c r="D860" s="203" t="s">
        <v>160</v>
      </c>
      <c r="E860" s="204" t="s">
        <v>2025</v>
      </c>
      <c r="F860" s="205" t="s">
        <v>2026</v>
      </c>
      <c r="G860" s="206" t="s">
        <v>302</v>
      </c>
      <c r="H860" s="207">
        <v>9</v>
      </c>
      <c r="I860" s="208"/>
      <c r="J860" s="209">
        <f>ROUND(I860*H860,2)</f>
        <v>0</v>
      </c>
      <c r="K860" s="205" t="s">
        <v>19</v>
      </c>
      <c r="L860" s="41"/>
      <c r="M860" s="210" t="s">
        <v>19</v>
      </c>
      <c r="N860" s="211" t="s">
        <v>41</v>
      </c>
      <c r="O860" s="77"/>
      <c r="P860" s="212">
        <f>O860*H860</f>
        <v>0</v>
      </c>
      <c r="Q860" s="212">
        <v>0</v>
      </c>
      <c r="R860" s="212">
        <f>Q860*H860</f>
        <v>0</v>
      </c>
      <c r="S860" s="212">
        <v>0</v>
      </c>
      <c r="T860" s="213">
        <f>S860*H860</f>
        <v>0</v>
      </c>
      <c r="AR860" s="15" t="s">
        <v>228</v>
      </c>
      <c r="AT860" s="15" t="s">
        <v>160</v>
      </c>
      <c r="AU860" s="15" t="s">
        <v>80</v>
      </c>
      <c r="AY860" s="15" t="s">
        <v>158</v>
      </c>
      <c r="BE860" s="214">
        <f>IF(N860="základní",J860,0)</f>
        <v>0</v>
      </c>
      <c r="BF860" s="214">
        <f>IF(N860="snížená",J860,0)</f>
        <v>0</v>
      </c>
      <c r="BG860" s="214">
        <f>IF(N860="zákl. přenesená",J860,0)</f>
        <v>0</v>
      </c>
      <c r="BH860" s="214">
        <f>IF(N860="sníž. přenesená",J860,0)</f>
        <v>0</v>
      </c>
      <c r="BI860" s="214">
        <f>IF(N860="nulová",J860,0)</f>
        <v>0</v>
      </c>
      <c r="BJ860" s="15" t="s">
        <v>78</v>
      </c>
      <c r="BK860" s="214">
        <f>ROUND(I860*H860,2)</f>
        <v>0</v>
      </c>
      <c r="BL860" s="15" t="s">
        <v>228</v>
      </c>
      <c r="BM860" s="15" t="s">
        <v>2027</v>
      </c>
    </row>
    <row r="861" s="1" customFormat="1" ht="16.5" customHeight="1">
      <c r="B861" s="36"/>
      <c r="C861" s="203" t="s">
        <v>2028</v>
      </c>
      <c r="D861" s="203" t="s">
        <v>160</v>
      </c>
      <c r="E861" s="204" t="s">
        <v>2029</v>
      </c>
      <c r="F861" s="205" t="s">
        <v>2030</v>
      </c>
      <c r="G861" s="206" t="s">
        <v>302</v>
      </c>
      <c r="H861" s="207">
        <v>6</v>
      </c>
      <c r="I861" s="208"/>
      <c r="J861" s="209">
        <f>ROUND(I861*H861,2)</f>
        <v>0</v>
      </c>
      <c r="K861" s="205" t="s">
        <v>19</v>
      </c>
      <c r="L861" s="41"/>
      <c r="M861" s="210" t="s">
        <v>19</v>
      </c>
      <c r="N861" s="211" t="s">
        <v>41</v>
      </c>
      <c r="O861" s="77"/>
      <c r="P861" s="212">
        <f>O861*H861</f>
        <v>0</v>
      </c>
      <c r="Q861" s="212">
        <v>0</v>
      </c>
      <c r="R861" s="212">
        <f>Q861*H861</f>
        <v>0</v>
      </c>
      <c r="S861" s="212">
        <v>0</v>
      </c>
      <c r="T861" s="213">
        <f>S861*H861</f>
        <v>0</v>
      </c>
      <c r="AR861" s="15" t="s">
        <v>228</v>
      </c>
      <c r="AT861" s="15" t="s">
        <v>160</v>
      </c>
      <c r="AU861" s="15" t="s">
        <v>80</v>
      </c>
      <c r="AY861" s="15" t="s">
        <v>158</v>
      </c>
      <c r="BE861" s="214">
        <f>IF(N861="základní",J861,0)</f>
        <v>0</v>
      </c>
      <c r="BF861" s="214">
        <f>IF(N861="snížená",J861,0)</f>
        <v>0</v>
      </c>
      <c r="BG861" s="214">
        <f>IF(N861="zákl. přenesená",J861,0)</f>
        <v>0</v>
      </c>
      <c r="BH861" s="214">
        <f>IF(N861="sníž. přenesená",J861,0)</f>
        <v>0</v>
      </c>
      <c r="BI861" s="214">
        <f>IF(N861="nulová",J861,0)</f>
        <v>0</v>
      </c>
      <c r="BJ861" s="15" t="s">
        <v>78</v>
      </c>
      <c r="BK861" s="214">
        <f>ROUND(I861*H861,2)</f>
        <v>0</v>
      </c>
      <c r="BL861" s="15" t="s">
        <v>228</v>
      </c>
      <c r="BM861" s="15" t="s">
        <v>2031</v>
      </c>
    </row>
    <row r="862" s="1" customFormat="1" ht="16.5" customHeight="1">
      <c r="B862" s="36"/>
      <c r="C862" s="203" t="s">
        <v>2032</v>
      </c>
      <c r="D862" s="203" t="s">
        <v>160</v>
      </c>
      <c r="E862" s="204" t="s">
        <v>2033</v>
      </c>
      <c r="F862" s="205" t="s">
        <v>2034</v>
      </c>
      <c r="G862" s="206" t="s">
        <v>240</v>
      </c>
      <c r="H862" s="207">
        <v>73.5</v>
      </c>
      <c r="I862" s="208"/>
      <c r="J862" s="209">
        <f>ROUND(I862*H862,2)</f>
        <v>0</v>
      </c>
      <c r="K862" s="205" t="s">
        <v>19</v>
      </c>
      <c r="L862" s="41"/>
      <c r="M862" s="210" t="s">
        <v>19</v>
      </c>
      <c r="N862" s="211" t="s">
        <v>41</v>
      </c>
      <c r="O862" s="77"/>
      <c r="P862" s="212">
        <f>O862*H862</f>
        <v>0</v>
      </c>
      <c r="Q862" s="212">
        <v>0</v>
      </c>
      <c r="R862" s="212">
        <f>Q862*H862</f>
        <v>0</v>
      </c>
      <c r="S862" s="212">
        <v>0</v>
      </c>
      <c r="T862" s="213">
        <f>S862*H862</f>
        <v>0</v>
      </c>
      <c r="AR862" s="15" t="s">
        <v>228</v>
      </c>
      <c r="AT862" s="15" t="s">
        <v>160</v>
      </c>
      <c r="AU862" s="15" t="s">
        <v>80</v>
      </c>
      <c r="AY862" s="15" t="s">
        <v>158</v>
      </c>
      <c r="BE862" s="214">
        <f>IF(N862="základní",J862,0)</f>
        <v>0</v>
      </c>
      <c r="BF862" s="214">
        <f>IF(N862="snížená",J862,0)</f>
        <v>0</v>
      </c>
      <c r="BG862" s="214">
        <f>IF(N862="zákl. přenesená",J862,0)</f>
        <v>0</v>
      </c>
      <c r="BH862" s="214">
        <f>IF(N862="sníž. přenesená",J862,0)</f>
        <v>0</v>
      </c>
      <c r="BI862" s="214">
        <f>IF(N862="nulová",J862,0)</f>
        <v>0</v>
      </c>
      <c r="BJ862" s="15" t="s">
        <v>78</v>
      </c>
      <c r="BK862" s="214">
        <f>ROUND(I862*H862,2)</f>
        <v>0</v>
      </c>
      <c r="BL862" s="15" t="s">
        <v>228</v>
      </c>
      <c r="BM862" s="15" t="s">
        <v>2035</v>
      </c>
    </row>
    <row r="863" s="11" customFormat="1">
      <c r="B863" s="215"/>
      <c r="C863" s="216"/>
      <c r="D863" s="217" t="s">
        <v>167</v>
      </c>
      <c r="E863" s="218" t="s">
        <v>19</v>
      </c>
      <c r="F863" s="219" t="s">
        <v>2036</v>
      </c>
      <c r="G863" s="216"/>
      <c r="H863" s="220">
        <v>73.5</v>
      </c>
      <c r="I863" s="221"/>
      <c r="J863" s="216"/>
      <c r="K863" s="216"/>
      <c r="L863" s="222"/>
      <c r="M863" s="223"/>
      <c r="N863" s="224"/>
      <c r="O863" s="224"/>
      <c r="P863" s="224"/>
      <c r="Q863" s="224"/>
      <c r="R863" s="224"/>
      <c r="S863" s="224"/>
      <c r="T863" s="225"/>
      <c r="AT863" s="226" t="s">
        <v>167</v>
      </c>
      <c r="AU863" s="226" t="s">
        <v>80</v>
      </c>
      <c r="AV863" s="11" t="s">
        <v>80</v>
      </c>
      <c r="AW863" s="11" t="s">
        <v>31</v>
      </c>
      <c r="AX863" s="11" t="s">
        <v>78</v>
      </c>
      <c r="AY863" s="226" t="s">
        <v>158</v>
      </c>
    </row>
    <row r="864" s="1" customFormat="1" ht="16.5" customHeight="1">
      <c r="B864" s="36"/>
      <c r="C864" s="203" t="s">
        <v>2037</v>
      </c>
      <c r="D864" s="203" t="s">
        <v>160</v>
      </c>
      <c r="E864" s="204" t="s">
        <v>2038</v>
      </c>
      <c r="F864" s="205" t="s">
        <v>2039</v>
      </c>
      <c r="G864" s="206" t="s">
        <v>302</v>
      </c>
      <c r="H864" s="207">
        <v>10</v>
      </c>
      <c r="I864" s="208"/>
      <c r="J864" s="209">
        <f>ROUND(I864*H864,2)</f>
        <v>0</v>
      </c>
      <c r="K864" s="205" t="s">
        <v>19</v>
      </c>
      <c r="L864" s="41"/>
      <c r="M864" s="210" t="s">
        <v>19</v>
      </c>
      <c r="N864" s="211" t="s">
        <v>41</v>
      </c>
      <c r="O864" s="77"/>
      <c r="P864" s="212">
        <f>O864*H864</f>
        <v>0</v>
      </c>
      <c r="Q864" s="212">
        <v>0</v>
      </c>
      <c r="R864" s="212">
        <f>Q864*H864</f>
        <v>0</v>
      </c>
      <c r="S864" s="212">
        <v>0</v>
      </c>
      <c r="T864" s="213">
        <f>S864*H864</f>
        <v>0</v>
      </c>
      <c r="AR864" s="15" t="s">
        <v>228</v>
      </c>
      <c r="AT864" s="15" t="s">
        <v>160</v>
      </c>
      <c r="AU864" s="15" t="s">
        <v>80</v>
      </c>
      <c r="AY864" s="15" t="s">
        <v>158</v>
      </c>
      <c r="BE864" s="214">
        <f>IF(N864="základní",J864,0)</f>
        <v>0</v>
      </c>
      <c r="BF864" s="214">
        <f>IF(N864="snížená",J864,0)</f>
        <v>0</v>
      </c>
      <c r="BG864" s="214">
        <f>IF(N864="zákl. přenesená",J864,0)</f>
        <v>0</v>
      </c>
      <c r="BH864" s="214">
        <f>IF(N864="sníž. přenesená",J864,0)</f>
        <v>0</v>
      </c>
      <c r="BI864" s="214">
        <f>IF(N864="nulová",J864,0)</f>
        <v>0</v>
      </c>
      <c r="BJ864" s="15" t="s">
        <v>78</v>
      </c>
      <c r="BK864" s="214">
        <f>ROUND(I864*H864,2)</f>
        <v>0</v>
      </c>
      <c r="BL864" s="15" t="s">
        <v>228</v>
      </c>
      <c r="BM864" s="15" t="s">
        <v>2040</v>
      </c>
    </row>
    <row r="865" s="1" customFormat="1" ht="16.5" customHeight="1">
      <c r="B865" s="36"/>
      <c r="C865" s="203" t="s">
        <v>2041</v>
      </c>
      <c r="D865" s="203" t="s">
        <v>160</v>
      </c>
      <c r="E865" s="204" t="s">
        <v>2042</v>
      </c>
      <c r="F865" s="205" t="s">
        <v>2043</v>
      </c>
      <c r="G865" s="206" t="s">
        <v>302</v>
      </c>
      <c r="H865" s="207">
        <v>15</v>
      </c>
      <c r="I865" s="208"/>
      <c r="J865" s="209">
        <f>ROUND(I865*H865,2)</f>
        <v>0</v>
      </c>
      <c r="K865" s="205" t="s">
        <v>19</v>
      </c>
      <c r="L865" s="41"/>
      <c r="M865" s="210" t="s">
        <v>19</v>
      </c>
      <c r="N865" s="211" t="s">
        <v>41</v>
      </c>
      <c r="O865" s="77"/>
      <c r="P865" s="212">
        <f>O865*H865</f>
        <v>0</v>
      </c>
      <c r="Q865" s="212">
        <v>0</v>
      </c>
      <c r="R865" s="212">
        <f>Q865*H865</f>
        <v>0</v>
      </c>
      <c r="S865" s="212">
        <v>0</v>
      </c>
      <c r="T865" s="213">
        <f>S865*H865</f>
        <v>0</v>
      </c>
      <c r="AR865" s="15" t="s">
        <v>228</v>
      </c>
      <c r="AT865" s="15" t="s">
        <v>160</v>
      </c>
      <c r="AU865" s="15" t="s">
        <v>80</v>
      </c>
      <c r="AY865" s="15" t="s">
        <v>158</v>
      </c>
      <c r="BE865" s="214">
        <f>IF(N865="základní",J865,0)</f>
        <v>0</v>
      </c>
      <c r="BF865" s="214">
        <f>IF(N865="snížená",J865,0)</f>
        <v>0</v>
      </c>
      <c r="BG865" s="214">
        <f>IF(N865="zákl. přenesená",J865,0)</f>
        <v>0</v>
      </c>
      <c r="BH865" s="214">
        <f>IF(N865="sníž. přenesená",J865,0)</f>
        <v>0</v>
      </c>
      <c r="BI865" s="214">
        <f>IF(N865="nulová",J865,0)</f>
        <v>0</v>
      </c>
      <c r="BJ865" s="15" t="s">
        <v>78</v>
      </c>
      <c r="BK865" s="214">
        <f>ROUND(I865*H865,2)</f>
        <v>0</v>
      </c>
      <c r="BL865" s="15" t="s">
        <v>228</v>
      </c>
      <c r="BM865" s="15" t="s">
        <v>2044</v>
      </c>
    </row>
    <row r="866" s="1" customFormat="1" ht="16.5" customHeight="1">
      <c r="B866" s="36"/>
      <c r="C866" s="203" t="s">
        <v>2045</v>
      </c>
      <c r="D866" s="203" t="s">
        <v>160</v>
      </c>
      <c r="E866" s="204" t="s">
        <v>2046</v>
      </c>
      <c r="F866" s="205" t="s">
        <v>2047</v>
      </c>
      <c r="G866" s="206" t="s">
        <v>302</v>
      </c>
      <c r="H866" s="207">
        <v>76</v>
      </c>
      <c r="I866" s="208"/>
      <c r="J866" s="209">
        <f>ROUND(I866*H866,2)</f>
        <v>0</v>
      </c>
      <c r="K866" s="205" t="s">
        <v>19</v>
      </c>
      <c r="L866" s="41"/>
      <c r="M866" s="210" t="s">
        <v>19</v>
      </c>
      <c r="N866" s="211" t="s">
        <v>41</v>
      </c>
      <c r="O866" s="77"/>
      <c r="P866" s="212">
        <f>O866*H866</f>
        <v>0</v>
      </c>
      <c r="Q866" s="212">
        <v>0</v>
      </c>
      <c r="R866" s="212">
        <f>Q866*H866</f>
        <v>0</v>
      </c>
      <c r="S866" s="212">
        <v>0</v>
      </c>
      <c r="T866" s="213">
        <f>S866*H866</f>
        <v>0</v>
      </c>
      <c r="AR866" s="15" t="s">
        <v>228</v>
      </c>
      <c r="AT866" s="15" t="s">
        <v>160</v>
      </c>
      <c r="AU866" s="15" t="s">
        <v>80</v>
      </c>
      <c r="AY866" s="15" t="s">
        <v>158</v>
      </c>
      <c r="BE866" s="214">
        <f>IF(N866="základní",J866,0)</f>
        <v>0</v>
      </c>
      <c r="BF866" s="214">
        <f>IF(N866="snížená",J866,0)</f>
        <v>0</v>
      </c>
      <c r="BG866" s="214">
        <f>IF(N866="zákl. přenesená",J866,0)</f>
        <v>0</v>
      </c>
      <c r="BH866" s="214">
        <f>IF(N866="sníž. přenesená",J866,0)</f>
        <v>0</v>
      </c>
      <c r="BI866" s="214">
        <f>IF(N866="nulová",J866,0)</f>
        <v>0</v>
      </c>
      <c r="BJ866" s="15" t="s">
        <v>78</v>
      </c>
      <c r="BK866" s="214">
        <f>ROUND(I866*H866,2)</f>
        <v>0</v>
      </c>
      <c r="BL866" s="15" t="s">
        <v>228</v>
      </c>
      <c r="BM866" s="15" t="s">
        <v>2048</v>
      </c>
    </row>
    <row r="867" s="11" customFormat="1">
      <c r="B867" s="215"/>
      <c r="C867" s="216"/>
      <c r="D867" s="217" t="s">
        <v>167</v>
      </c>
      <c r="E867" s="218" t="s">
        <v>19</v>
      </c>
      <c r="F867" s="219" t="s">
        <v>2049</v>
      </c>
      <c r="G867" s="216"/>
      <c r="H867" s="220">
        <v>76</v>
      </c>
      <c r="I867" s="221"/>
      <c r="J867" s="216"/>
      <c r="K867" s="216"/>
      <c r="L867" s="222"/>
      <c r="M867" s="223"/>
      <c r="N867" s="224"/>
      <c r="O867" s="224"/>
      <c r="P867" s="224"/>
      <c r="Q867" s="224"/>
      <c r="R867" s="224"/>
      <c r="S867" s="224"/>
      <c r="T867" s="225"/>
      <c r="AT867" s="226" t="s">
        <v>167</v>
      </c>
      <c r="AU867" s="226" t="s">
        <v>80</v>
      </c>
      <c r="AV867" s="11" t="s">
        <v>80</v>
      </c>
      <c r="AW867" s="11" t="s">
        <v>31</v>
      </c>
      <c r="AX867" s="11" t="s">
        <v>78</v>
      </c>
      <c r="AY867" s="226" t="s">
        <v>158</v>
      </c>
    </row>
    <row r="868" s="1" customFormat="1" ht="16.5" customHeight="1">
      <c r="B868" s="36"/>
      <c r="C868" s="203" t="s">
        <v>2050</v>
      </c>
      <c r="D868" s="203" t="s">
        <v>160</v>
      </c>
      <c r="E868" s="204" t="s">
        <v>2051</v>
      </c>
      <c r="F868" s="205" t="s">
        <v>2052</v>
      </c>
      <c r="G868" s="206" t="s">
        <v>240</v>
      </c>
      <c r="H868" s="207">
        <v>142.02500000000001</v>
      </c>
      <c r="I868" s="208"/>
      <c r="J868" s="209">
        <f>ROUND(I868*H868,2)</f>
        <v>0</v>
      </c>
      <c r="K868" s="205" t="s">
        <v>19</v>
      </c>
      <c r="L868" s="41"/>
      <c r="M868" s="210" t="s">
        <v>19</v>
      </c>
      <c r="N868" s="211" t="s">
        <v>41</v>
      </c>
      <c r="O868" s="77"/>
      <c r="P868" s="212">
        <f>O868*H868</f>
        <v>0</v>
      </c>
      <c r="Q868" s="212">
        <v>0</v>
      </c>
      <c r="R868" s="212">
        <f>Q868*H868</f>
        <v>0</v>
      </c>
      <c r="S868" s="212">
        <v>0</v>
      </c>
      <c r="T868" s="213">
        <f>S868*H868</f>
        <v>0</v>
      </c>
      <c r="AR868" s="15" t="s">
        <v>228</v>
      </c>
      <c r="AT868" s="15" t="s">
        <v>160</v>
      </c>
      <c r="AU868" s="15" t="s">
        <v>80</v>
      </c>
      <c r="AY868" s="15" t="s">
        <v>158</v>
      </c>
      <c r="BE868" s="214">
        <f>IF(N868="základní",J868,0)</f>
        <v>0</v>
      </c>
      <c r="BF868" s="214">
        <f>IF(N868="snížená",J868,0)</f>
        <v>0</v>
      </c>
      <c r="BG868" s="214">
        <f>IF(N868="zákl. přenesená",J868,0)</f>
        <v>0</v>
      </c>
      <c r="BH868" s="214">
        <f>IF(N868="sníž. přenesená",J868,0)</f>
        <v>0</v>
      </c>
      <c r="BI868" s="214">
        <f>IF(N868="nulová",J868,0)</f>
        <v>0</v>
      </c>
      <c r="BJ868" s="15" t="s">
        <v>78</v>
      </c>
      <c r="BK868" s="214">
        <f>ROUND(I868*H868,2)</f>
        <v>0</v>
      </c>
      <c r="BL868" s="15" t="s">
        <v>228</v>
      </c>
      <c r="BM868" s="15" t="s">
        <v>2053</v>
      </c>
    </row>
    <row r="869" s="11" customFormat="1">
      <c r="B869" s="215"/>
      <c r="C869" s="216"/>
      <c r="D869" s="217" t="s">
        <v>167</v>
      </c>
      <c r="E869" s="218" t="s">
        <v>19</v>
      </c>
      <c r="F869" s="219" t="s">
        <v>2054</v>
      </c>
      <c r="G869" s="216"/>
      <c r="H869" s="220">
        <v>134.22499999999999</v>
      </c>
      <c r="I869" s="221"/>
      <c r="J869" s="216"/>
      <c r="K869" s="216"/>
      <c r="L869" s="222"/>
      <c r="M869" s="223"/>
      <c r="N869" s="224"/>
      <c r="O869" s="224"/>
      <c r="P869" s="224"/>
      <c r="Q869" s="224"/>
      <c r="R869" s="224"/>
      <c r="S869" s="224"/>
      <c r="T869" s="225"/>
      <c r="AT869" s="226" t="s">
        <v>167</v>
      </c>
      <c r="AU869" s="226" t="s">
        <v>80</v>
      </c>
      <c r="AV869" s="11" t="s">
        <v>80</v>
      </c>
      <c r="AW869" s="11" t="s">
        <v>31</v>
      </c>
      <c r="AX869" s="11" t="s">
        <v>70</v>
      </c>
      <c r="AY869" s="226" t="s">
        <v>158</v>
      </c>
    </row>
    <row r="870" s="11" customFormat="1">
      <c r="B870" s="215"/>
      <c r="C870" s="216"/>
      <c r="D870" s="217" t="s">
        <v>167</v>
      </c>
      <c r="E870" s="218" t="s">
        <v>19</v>
      </c>
      <c r="F870" s="219" t="s">
        <v>2055</v>
      </c>
      <c r="G870" s="216"/>
      <c r="H870" s="220">
        <v>7.7999999999999998</v>
      </c>
      <c r="I870" s="221"/>
      <c r="J870" s="216"/>
      <c r="K870" s="216"/>
      <c r="L870" s="222"/>
      <c r="M870" s="223"/>
      <c r="N870" s="224"/>
      <c r="O870" s="224"/>
      <c r="P870" s="224"/>
      <c r="Q870" s="224"/>
      <c r="R870" s="224"/>
      <c r="S870" s="224"/>
      <c r="T870" s="225"/>
      <c r="AT870" s="226" t="s">
        <v>167</v>
      </c>
      <c r="AU870" s="226" t="s">
        <v>80</v>
      </c>
      <c r="AV870" s="11" t="s">
        <v>80</v>
      </c>
      <c r="AW870" s="11" t="s">
        <v>31</v>
      </c>
      <c r="AX870" s="11" t="s">
        <v>70</v>
      </c>
      <c r="AY870" s="226" t="s">
        <v>158</v>
      </c>
    </row>
    <row r="871" s="12" customFormat="1">
      <c r="B871" s="239"/>
      <c r="C871" s="240"/>
      <c r="D871" s="217" t="s">
        <v>167</v>
      </c>
      <c r="E871" s="241" t="s">
        <v>19</v>
      </c>
      <c r="F871" s="242" t="s">
        <v>426</v>
      </c>
      <c r="G871" s="240"/>
      <c r="H871" s="243">
        <v>142.02500000000001</v>
      </c>
      <c r="I871" s="244"/>
      <c r="J871" s="240"/>
      <c r="K871" s="240"/>
      <c r="L871" s="245"/>
      <c r="M871" s="246"/>
      <c r="N871" s="247"/>
      <c r="O871" s="247"/>
      <c r="P871" s="247"/>
      <c r="Q871" s="247"/>
      <c r="R871" s="247"/>
      <c r="S871" s="247"/>
      <c r="T871" s="248"/>
      <c r="AT871" s="249" t="s">
        <v>167</v>
      </c>
      <c r="AU871" s="249" t="s">
        <v>80</v>
      </c>
      <c r="AV871" s="12" t="s">
        <v>165</v>
      </c>
      <c r="AW871" s="12" t="s">
        <v>31</v>
      </c>
      <c r="AX871" s="12" t="s">
        <v>78</v>
      </c>
      <c r="AY871" s="249" t="s">
        <v>158</v>
      </c>
    </row>
    <row r="872" s="1" customFormat="1" ht="16.5" customHeight="1">
      <c r="B872" s="36"/>
      <c r="C872" s="203" t="s">
        <v>2056</v>
      </c>
      <c r="D872" s="203" t="s">
        <v>160</v>
      </c>
      <c r="E872" s="204" t="s">
        <v>2057</v>
      </c>
      <c r="F872" s="205" t="s">
        <v>2058</v>
      </c>
      <c r="G872" s="206" t="s">
        <v>240</v>
      </c>
      <c r="H872" s="207">
        <v>100.5</v>
      </c>
      <c r="I872" s="208"/>
      <c r="J872" s="209">
        <f>ROUND(I872*H872,2)</f>
        <v>0</v>
      </c>
      <c r="K872" s="205" t="s">
        <v>19</v>
      </c>
      <c r="L872" s="41"/>
      <c r="M872" s="210" t="s">
        <v>19</v>
      </c>
      <c r="N872" s="211" t="s">
        <v>41</v>
      </c>
      <c r="O872" s="77"/>
      <c r="P872" s="212">
        <f>O872*H872</f>
        <v>0</v>
      </c>
      <c r="Q872" s="212">
        <v>0</v>
      </c>
      <c r="R872" s="212">
        <f>Q872*H872</f>
        <v>0</v>
      </c>
      <c r="S872" s="212">
        <v>0</v>
      </c>
      <c r="T872" s="213">
        <f>S872*H872</f>
        <v>0</v>
      </c>
      <c r="AR872" s="15" t="s">
        <v>228</v>
      </c>
      <c r="AT872" s="15" t="s">
        <v>160</v>
      </c>
      <c r="AU872" s="15" t="s">
        <v>80</v>
      </c>
      <c r="AY872" s="15" t="s">
        <v>158</v>
      </c>
      <c r="BE872" s="214">
        <f>IF(N872="základní",J872,0)</f>
        <v>0</v>
      </c>
      <c r="BF872" s="214">
        <f>IF(N872="snížená",J872,0)</f>
        <v>0</v>
      </c>
      <c r="BG872" s="214">
        <f>IF(N872="zákl. přenesená",J872,0)</f>
        <v>0</v>
      </c>
      <c r="BH872" s="214">
        <f>IF(N872="sníž. přenesená",J872,0)</f>
        <v>0</v>
      </c>
      <c r="BI872" s="214">
        <f>IF(N872="nulová",J872,0)</f>
        <v>0</v>
      </c>
      <c r="BJ872" s="15" t="s">
        <v>78</v>
      </c>
      <c r="BK872" s="214">
        <f>ROUND(I872*H872,2)</f>
        <v>0</v>
      </c>
      <c r="BL872" s="15" t="s">
        <v>228</v>
      </c>
      <c r="BM872" s="15" t="s">
        <v>2059</v>
      </c>
    </row>
    <row r="873" s="11" customFormat="1">
      <c r="B873" s="215"/>
      <c r="C873" s="216"/>
      <c r="D873" s="217" t="s">
        <v>167</v>
      </c>
      <c r="E873" s="218" t="s">
        <v>19</v>
      </c>
      <c r="F873" s="219" t="s">
        <v>2060</v>
      </c>
      <c r="G873" s="216"/>
      <c r="H873" s="220">
        <v>100.5</v>
      </c>
      <c r="I873" s="221"/>
      <c r="J873" s="216"/>
      <c r="K873" s="216"/>
      <c r="L873" s="222"/>
      <c r="M873" s="223"/>
      <c r="N873" s="224"/>
      <c r="O873" s="224"/>
      <c r="P873" s="224"/>
      <c r="Q873" s="224"/>
      <c r="R873" s="224"/>
      <c r="S873" s="224"/>
      <c r="T873" s="225"/>
      <c r="AT873" s="226" t="s">
        <v>167</v>
      </c>
      <c r="AU873" s="226" t="s">
        <v>80</v>
      </c>
      <c r="AV873" s="11" t="s">
        <v>80</v>
      </c>
      <c r="AW873" s="11" t="s">
        <v>31</v>
      </c>
      <c r="AX873" s="11" t="s">
        <v>78</v>
      </c>
      <c r="AY873" s="226" t="s">
        <v>158</v>
      </c>
    </row>
    <row r="874" s="1" customFormat="1" ht="16.5" customHeight="1">
      <c r="B874" s="36"/>
      <c r="C874" s="203" t="s">
        <v>2061</v>
      </c>
      <c r="D874" s="203" t="s">
        <v>160</v>
      </c>
      <c r="E874" s="204" t="s">
        <v>2062</v>
      </c>
      <c r="F874" s="205" t="s">
        <v>2063</v>
      </c>
      <c r="G874" s="206" t="s">
        <v>240</v>
      </c>
      <c r="H874" s="207">
        <v>6.5</v>
      </c>
      <c r="I874" s="208"/>
      <c r="J874" s="209">
        <f>ROUND(I874*H874,2)</f>
        <v>0</v>
      </c>
      <c r="K874" s="205" t="s">
        <v>19</v>
      </c>
      <c r="L874" s="41"/>
      <c r="M874" s="210" t="s">
        <v>19</v>
      </c>
      <c r="N874" s="211" t="s">
        <v>41</v>
      </c>
      <c r="O874" s="77"/>
      <c r="P874" s="212">
        <f>O874*H874</f>
        <v>0</v>
      </c>
      <c r="Q874" s="212">
        <v>0</v>
      </c>
      <c r="R874" s="212">
        <f>Q874*H874</f>
        <v>0</v>
      </c>
      <c r="S874" s="212">
        <v>0</v>
      </c>
      <c r="T874" s="213">
        <f>S874*H874</f>
        <v>0</v>
      </c>
      <c r="AR874" s="15" t="s">
        <v>228</v>
      </c>
      <c r="AT874" s="15" t="s">
        <v>160</v>
      </c>
      <c r="AU874" s="15" t="s">
        <v>80</v>
      </c>
      <c r="AY874" s="15" t="s">
        <v>158</v>
      </c>
      <c r="BE874" s="214">
        <f>IF(N874="základní",J874,0)</f>
        <v>0</v>
      </c>
      <c r="BF874" s="214">
        <f>IF(N874="snížená",J874,0)</f>
        <v>0</v>
      </c>
      <c r="BG874" s="214">
        <f>IF(N874="zákl. přenesená",J874,0)</f>
        <v>0</v>
      </c>
      <c r="BH874" s="214">
        <f>IF(N874="sníž. přenesená",J874,0)</f>
        <v>0</v>
      </c>
      <c r="BI874" s="214">
        <f>IF(N874="nulová",J874,0)</f>
        <v>0</v>
      </c>
      <c r="BJ874" s="15" t="s">
        <v>78</v>
      </c>
      <c r="BK874" s="214">
        <f>ROUND(I874*H874,2)</f>
        <v>0</v>
      </c>
      <c r="BL874" s="15" t="s">
        <v>228</v>
      </c>
      <c r="BM874" s="15" t="s">
        <v>2064</v>
      </c>
    </row>
    <row r="875" s="1" customFormat="1" ht="16.5" customHeight="1">
      <c r="B875" s="36"/>
      <c r="C875" s="203" t="s">
        <v>2065</v>
      </c>
      <c r="D875" s="203" t="s">
        <v>160</v>
      </c>
      <c r="E875" s="204" t="s">
        <v>2066</v>
      </c>
      <c r="F875" s="205" t="s">
        <v>2067</v>
      </c>
      <c r="G875" s="206" t="s">
        <v>240</v>
      </c>
      <c r="H875" s="207">
        <v>9</v>
      </c>
      <c r="I875" s="208"/>
      <c r="J875" s="209">
        <f>ROUND(I875*H875,2)</f>
        <v>0</v>
      </c>
      <c r="K875" s="205" t="s">
        <v>19</v>
      </c>
      <c r="L875" s="41"/>
      <c r="M875" s="210" t="s">
        <v>19</v>
      </c>
      <c r="N875" s="211" t="s">
        <v>41</v>
      </c>
      <c r="O875" s="77"/>
      <c r="P875" s="212">
        <f>O875*H875</f>
        <v>0</v>
      </c>
      <c r="Q875" s="212">
        <v>0</v>
      </c>
      <c r="R875" s="212">
        <f>Q875*H875</f>
        <v>0</v>
      </c>
      <c r="S875" s="212">
        <v>0</v>
      </c>
      <c r="T875" s="213">
        <f>S875*H875</f>
        <v>0</v>
      </c>
      <c r="AR875" s="15" t="s">
        <v>228</v>
      </c>
      <c r="AT875" s="15" t="s">
        <v>160</v>
      </c>
      <c r="AU875" s="15" t="s">
        <v>80</v>
      </c>
      <c r="AY875" s="15" t="s">
        <v>158</v>
      </c>
      <c r="BE875" s="214">
        <f>IF(N875="základní",J875,0)</f>
        <v>0</v>
      </c>
      <c r="BF875" s="214">
        <f>IF(N875="snížená",J875,0)</f>
        <v>0</v>
      </c>
      <c r="BG875" s="214">
        <f>IF(N875="zákl. přenesená",J875,0)</f>
        <v>0</v>
      </c>
      <c r="BH875" s="214">
        <f>IF(N875="sníž. přenesená",J875,0)</f>
        <v>0</v>
      </c>
      <c r="BI875" s="214">
        <f>IF(N875="nulová",J875,0)</f>
        <v>0</v>
      </c>
      <c r="BJ875" s="15" t="s">
        <v>78</v>
      </c>
      <c r="BK875" s="214">
        <f>ROUND(I875*H875,2)</f>
        <v>0</v>
      </c>
      <c r="BL875" s="15" t="s">
        <v>228</v>
      </c>
      <c r="BM875" s="15" t="s">
        <v>2068</v>
      </c>
    </row>
    <row r="876" s="1" customFormat="1" ht="16.5" customHeight="1">
      <c r="B876" s="36"/>
      <c r="C876" s="203" t="s">
        <v>2069</v>
      </c>
      <c r="D876" s="203" t="s">
        <v>160</v>
      </c>
      <c r="E876" s="204" t="s">
        <v>2070</v>
      </c>
      <c r="F876" s="205" t="s">
        <v>2071</v>
      </c>
      <c r="G876" s="206" t="s">
        <v>302</v>
      </c>
      <c r="H876" s="207">
        <v>7</v>
      </c>
      <c r="I876" s="208"/>
      <c r="J876" s="209">
        <f>ROUND(I876*H876,2)</f>
        <v>0</v>
      </c>
      <c r="K876" s="205" t="s">
        <v>19</v>
      </c>
      <c r="L876" s="41"/>
      <c r="M876" s="210" t="s">
        <v>19</v>
      </c>
      <c r="N876" s="211" t="s">
        <v>41</v>
      </c>
      <c r="O876" s="77"/>
      <c r="P876" s="212">
        <f>O876*H876</f>
        <v>0</v>
      </c>
      <c r="Q876" s="212">
        <v>0</v>
      </c>
      <c r="R876" s="212">
        <f>Q876*H876</f>
        <v>0</v>
      </c>
      <c r="S876" s="212">
        <v>0</v>
      </c>
      <c r="T876" s="213">
        <f>S876*H876</f>
        <v>0</v>
      </c>
      <c r="AR876" s="15" t="s">
        <v>228</v>
      </c>
      <c r="AT876" s="15" t="s">
        <v>160</v>
      </c>
      <c r="AU876" s="15" t="s">
        <v>80</v>
      </c>
      <c r="AY876" s="15" t="s">
        <v>158</v>
      </c>
      <c r="BE876" s="214">
        <f>IF(N876="základní",J876,0)</f>
        <v>0</v>
      </c>
      <c r="BF876" s="214">
        <f>IF(N876="snížená",J876,0)</f>
        <v>0</v>
      </c>
      <c r="BG876" s="214">
        <f>IF(N876="zákl. přenesená",J876,0)</f>
        <v>0</v>
      </c>
      <c r="BH876" s="214">
        <f>IF(N876="sníž. přenesená",J876,0)</f>
        <v>0</v>
      </c>
      <c r="BI876" s="214">
        <f>IF(N876="nulová",J876,0)</f>
        <v>0</v>
      </c>
      <c r="BJ876" s="15" t="s">
        <v>78</v>
      </c>
      <c r="BK876" s="214">
        <f>ROUND(I876*H876,2)</f>
        <v>0</v>
      </c>
      <c r="BL876" s="15" t="s">
        <v>228</v>
      </c>
      <c r="BM876" s="15" t="s">
        <v>2072</v>
      </c>
    </row>
    <row r="877" s="1" customFormat="1" ht="16.5" customHeight="1">
      <c r="B877" s="36"/>
      <c r="C877" s="203" t="s">
        <v>2073</v>
      </c>
      <c r="D877" s="203" t="s">
        <v>160</v>
      </c>
      <c r="E877" s="204" t="s">
        <v>2074</v>
      </c>
      <c r="F877" s="205" t="s">
        <v>2075</v>
      </c>
      <c r="G877" s="206" t="s">
        <v>302</v>
      </c>
      <c r="H877" s="207">
        <v>2</v>
      </c>
      <c r="I877" s="208"/>
      <c r="J877" s="209">
        <f>ROUND(I877*H877,2)</f>
        <v>0</v>
      </c>
      <c r="K877" s="205" t="s">
        <v>19</v>
      </c>
      <c r="L877" s="41"/>
      <c r="M877" s="210" t="s">
        <v>19</v>
      </c>
      <c r="N877" s="211" t="s">
        <v>41</v>
      </c>
      <c r="O877" s="77"/>
      <c r="P877" s="212">
        <f>O877*H877</f>
        <v>0</v>
      </c>
      <c r="Q877" s="212">
        <v>0</v>
      </c>
      <c r="R877" s="212">
        <f>Q877*H877</f>
        <v>0</v>
      </c>
      <c r="S877" s="212">
        <v>0</v>
      </c>
      <c r="T877" s="213">
        <f>S877*H877</f>
        <v>0</v>
      </c>
      <c r="AR877" s="15" t="s">
        <v>228</v>
      </c>
      <c r="AT877" s="15" t="s">
        <v>160</v>
      </c>
      <c r="AU877" s="15" t="s">
        <v>80</v>
      </c>
      <c r="AY877" s="15" t="s">
        <v>158</v>
      </c>
      <c r="BE877" s="214">
        <f>IF(N877="základní",J877,0)</f>
        <v>0</v>
      </c>
      <c r="BF877" s="214">
        <f>IF(N877="snížená",J877,0)</f>
        <v>0</v>
      </c>
      <c r="BG877" s="214">
        <f>IF(N877="zákl. přenesená",J877,0)</f>
        <v>0</v>
      </c>
      <c r="BH877" s="214">
        <f>IF(N877="sníž. přenesená",J877,0)</f>
        <v>0</v>
      </c>
      <c r="BI877" s="214">
        <f>IF(N877="nulová",J877,0)</f>
        <v>0</v>
      </c>
      <c r="BJ877" s="15" t="s">
        <v>78</v>
      </c>
      <c r="BK877" s="214">
        <f>ROUND(I877*H877,2)</f>
        <v>0</v>
      </c>
      <c r="BL877" s="15" t="s">
        <v>228</v>
      </c>
      <c r="BM877" s="15" t="s">
        <v>2076</v>
      </c>
    </row>
    <row r="878" s="1" customFormat="1" ht="16.5" customHeight="1">
      <c r="B878" s="36"/>
      <c r="C878" s="203" t="s">
        <v>2077</v>
      </c>
      <c r="D878" s="203" t="s">
        <v>160</v>
      </c>
      <c r="E878" s="204" t="s">
        <v>2078</v>
      </c>
      <c r="F878" s="205" t="s">
        <v>2079</v>
      </c>
      <c r="G878" s="206" t="s">
        <v>302</v>
      </c>
      <c r="H878" s="207">
        <v>7</v>
      </c>
      <c r="I878" s="208"/>
      <c r="J878" s="209">
        <f>ROUND(I878*H878,2)</f>
        <v>0</v>
      </c>
      <c r="K878" s="205" t="s">
        <v>19</v>
      </c>
      <c r="L878" s="41"/>
      <c r="M878" s="210" t="s">
        <v>19</v>
      </c>
      <c r="N878" s="211" t="s">
        <v>41</v>
      </c>
      <c r="O878" s="77"/>
      <c r="P878" s="212">
        <f>O878*H878</f>
        <v>0</v>
      </c>
      <c r="Q878" s="212">
        <v>0</v>
      </c>
      <c r="R878" s="212">
        <f>Q878*H878</f>
        <v>0</v>
      </c>
      <c r="S878" s="212">
        <v>0</v>
      </c>
      <c r="T878" s="213">
        <f>S878*H878</f>
        <v>0</v>
      </c>
      <c r="AR878" s="15" t="s">
        <v>228</v>
      </c>
      <c r="AT878" s="15" t="s">
        <v>160</v>
      </c>
      <c r="AU878" s="15" t="s">
        <v>80</v>
      </c>
      <c r="AY878" s="15" t="s">
        <v>158</v>
      </c>
      <c r="BE878" s="214">
        <f>IF(N878="základní",J878,0)</f>
        <v>0</v>
      </c>
      <c r="BF878" s="214">
        <f>IF(N878="snížená",J878,0)</f>
        <v>0</v>
      </c>
      <c r="BG878" s="214">
        <f>IF(N878="zákl. přenesená",J878,0)</f>
        <v>0</v>
      </c>
      <c r="BH878" s="214">
        <f>IF(N878="sníž. přenesená",J878,0)</f>
        <v>0</v>
      </c>
      <c r="BI878" s="214">
        <f>IF(N878="nulová",J878,0)</f>
        <v>0</v>
      </c>
      <c r="BJ878" s="15" t="s">
        <v>78</v>
      </c>
      <c r="BK878" s="214">
        <f>ROUND(I878*H878,2)</f>
        <v>0</v>
      </c>
      <c r="BL878" s="15" t="s">
        <v>228</v>
      </c>
      <c r="BM878" s="15" t="s">
        <v>2080</v>
      </c>
    </row>
    <row r="879" s="1" customFormat="1" ht="16.5" customHeight="1">
      <c r="B879" s="36"/>
      <c r="C879" s="203" t="s">
        <v>2081</v>
      </c>
      <c r="D879" s="203" t="s">
        <v>160</v>
      </c>
      <c r="E879" s="204" t="s">
        <v>2082</v>
      </c>
      <c r="F879" s="205" t="s">
        <v>2083</v>
      </c>
      <c r="G879" s="206" t="s">
        <v>302</v>
      </c>
      <c r="H879" s="207">
        <v>2</v>
      </c>
      <c r="I879" s="208"/>
      <c r="J879" s="209">
        <f>ROUND(I879*H879,2)</f>
        <v>0</v>
      </c>
      <c r="K879" s="205" t="s">
        <v>19</v>
      </c>
      <c r="L879" s="41"/>
      <c r="M879" s="210" t="s">
        <v>19</v>
      </c>
      <c r="N879" s="211" t="s">
        <v>41</v>
      </c>
      <c r="O879" s="77"/>
      <c r="P879" s="212">
        <f>O879*H879</f>
        <v>0</v>
      </c>
      <c r="Q879" s="212">
        <v>0</v>
      </c>
      <c r="R879" s="212">
        <f>Q879*H879</f>
        <v>0</v>
      </c>
      <c r="S879" s="212">
        <v>0</v>
      </c>
      <c r="T879" s="213">
        <f>S879*H879</f>
        <v>0</v>
      </c>
      <c r="AR879" s="15" t="s">
        <v>228</v>
      </c>
      <c r="AT879" s="15" t="s">
        <v>160</v>
      </c>
      <c r="AU879" s="15" t="s">
        <v>80</v>
      </c>
      <c r="AY879" s="15" t="s">
        <v>158</v>
      </c>
      <c r="BE879" s="214">
        <f>IF(N879="základní",J879,0)</f>
        <v>0</v>
      </c>
      <c r="BF879" s="214">
        <f>IF(N879="snížená",J879,0)</f>
        <v>0</v>
      </c>
      <c r="BG879" s="214">
        <f>IF(N879="zákl. přenesená",J879,0)</f>
        <v>0</v>
      </c>
      <c r="BH879" s="214">
        <f>IF(N879="sníž. přenesená",J879,0)</f>
        <v>0</v>
      </c>
      <c r="BI879" s="214">
        <f>IF(N879="nulová",J879,0)</f>
        <v>0</v>
      </c>
      <c r="BJ879" s="15" t="s">
        <v>78</v>
      </c>
      <c r="BK879" s="214">
        <f>ROUND(I879*H879,2)</f>
        <v>0</v>
      </c>
      <c r="BL879" s="15" t="s">
        <v>228</v>
      </c>
      <c r="BM879" s="15" t="s">
        <v>2084</v>
      </c>
    </row>
    <row r="880" s="1" customFormat="1" ht="16.5" customHeight="1">
      <c r="B880" s="36"/>
      <c r="C880" s="203" t="s">
        <v>2085</v>
      </c>
      <c r="D880" s="203" t="s">
        <v>160</v>
      </c>
      <c r="E880" s="204" t="s">
        <v>2086</v>
      </c>
      <c r="F880" s="205" t="s">
        <v>2087</v>
      </c>
      <c r="G880" s="206" t="s">
        <v>240</v>
      </c>
      <c r="H880" s="207">
        <v>4.4000000000000004</v>
      </c>
      <c r="I880" s="208"/>
      <c r="J880" s="209">
        <f>ROUND(I880*H880,2)</f>
        <v>0</v>
      </c>
      <c r="K880" s="205" t="s">
        <v>19</v>
      </c>
      <c r="L880" s="41"/>
      <c r="M880" s="210" t="s">
        <v>19</v>
      </c>
      <c r="N880" s="211" t="s">
        <v>41</v>
      </c>
      <c r="O880" s="77"/>
      <c r="P880" s="212">
        <f>O880*H880</f>
        <v>0</v>
      </c>
      <c r="Q880" s="212">
        <v>0</v>
      </c>
      <c r="R880" s="212">
        <f>Q880*H880</f>
        <v>0</v>
      </c>
      <c r="S880" s="212">
        <v>0</v>
      </c>
      <c r="T880" s="213">
        <f>S880*H880</f>
        <v>0</v>
      </c>
      <c r="AR880" s="15" t="s">
        <v>228</v>
      </c>
      <c r="AT880" s="15" t="s">
        <v>160</v>
      </c>
      <c r="AU880" s="15" t="s">
        <v>80</v>
      </c>
      <c r="AY880" s="15" t="s">
        <v>158</v>
      </c>
      <c r="BE880" s="214">
        <f>IF(N880="základní",J880,0)</f>
        <v>0</v>
      </c>
      <c r="BF880" s="214">
        <f>IF(N880="snížená",J880,0)</f>
        <v>0</v>
      </c>
      <c r="BG880" s="214">
        <f>IF(N880="zákl. přenesená",J880,0)</f>
        <v>0</v>
      </c>
      <c r="BH880" s="214">
        <f>IF(N880="sníž. přenesená",J880,0)</f>
        <v>0</v>
      </c>
      <c r="BI880" s="214">
        <f>IF(N880="nulová",J880,0)</f>
        <v>0</v>
      </c>
      <c r="BJ880" s="15" t="s">
        <v>78</v>
      </c>
      <c r="BK880" s="214">
        <f>ROUND(I880*H880,2)</f>
        <v>0</v>
      </c>
      <c r="BL880" s="15" t="s">
        <v>228</v>
      </c>
      <c r="BM880" s="15" t="s">
        <v>2088</v>
      </c>
    </row>
    <row r="881" s="11" customFormat="1">
      <c r="B881" s="215"/>
      <c r="C881" s="216"/>
      <c r="D881" s="217" t="s">
        <v>167</v>
      </c>
      <c r="E881" s="218" t="s">
        <v>19</v>
      </c>
      <c r="F881" s="219" t="s">
        <v>2089</v>
      </c>
      <c r="G881" s="216"/>
      <c r="H881" s="220">
        <v>4.4000000000000004</v>
      </c>
      <c r="I881" s="221"/>
      <c r="J881" s="216"/>
      <c r="K881" s="216"/>
      <c r="L881" s="222"/>
      <c r="M881" s="223"/>
      <c r="N881" s="224"/>
      <c r="O881" s="224"/>
      <c r="P881" s="224"/>
      <c r="Q881" s="224"/>
      <c r="R881" s="224"/>
      <c r="S881" s="224"/>
      <c r="T881" s="225"/>
      <c r="AT881" s="226" t="s">
        <v>167</v>
      </c>
      <c r="AU881" s="226" t="s">
        <v>80</v>
      </c>
      <c r="AV881" s="11" t="s">
        <v>80</v>
      </c>
      <c r="AW881" s="11" t="s">
        <v>31</v>
      </c>
      <c r="AX881" s="11" t="s">
        <v>78</v>
      </c>
      <c r="AY881" s="226" t="s">
        <v>158</v>
      </c>
    </row>
    <row r="882" s="1" customFormat="1" ht="16.5" customHeight="1">
      <c r="B882" s="36"/>
      <c r="C882" s="203" t="s">
        <v>2090</v>
      </c>
      <c r="D882" s="203" t="s">
        <v>160</v>
      </c>
      <c r="E882" s="204" t="s">
        <v>2091</v>
      </c>
      <c r="F882" s="205" t="s">
        <v>2092</v>
      </c>
      <c r="G882" s="206" t="s">
        <v>240</v>
      </c>
      <c r="H882" s="207">
        <v>12.5</v>
      </c>
      <c r="I882" s="208"/>
      <c r="J882" s="209">
        <f>ROUND(I882*H882,2)</f>
        <v>0</v>
      </c>
      <c r="K882" s="205" t="s">
        <v>19</v>
      </c>
      <c r="L882" s="41"/>
      <c r="M882" s="210" t="s">
        <v>19</v>
      </c>
      <c r="N882" s="211" t="s">
        <v>41</v>
      </c>
      <c r="O882" s="77"/>
      <c r="P882" s="212">
        <f>O882*H882</f>
        <v>0</v>
      </c>
      <c r="Q882" s="212">
        <v>0</v>
      </c>
      <c r="R882" s="212">
        <f>Q882*H882</f>
        <v>0</v>
      </c>
      <c r="S882" s="212">
        <v>0</v>
      </c>
      <c r="T882" s="213">
        <f>S882*H882</f>
        <v>0</v>
      </c>
      <c r="AR882" s="15" t="s">
        <v>228</v>
      </c>
      <c r="AT882" s="15" t="s">
        <v>160</v>
      </c>
      <c r="AU882" s="15" t="s">
        <v>80</v>
      </c>
      <c r="AY882" s="15" t="s">
        <v>158</v>
      </c>
      <c r="BE882" s="214">
        <f>IF(N882="základní",J882,0)</f>
        <v>0</v>
      </c>
      <c r="BF882" s="214">
        <f>IF(N882="snížená",J882,0)</f>
        <v>0</v>
      </c>
      <c r="BG882" s="214">
        <f>IF(N882="zákl. přenesená",J882,0)</f>
        <v>0</v>
      </c>
      <c r="BH882" s="214">
        <f>IF(N882="sníž. přenesená",J882,0)</f>
        <v>0</v>
      </c>
      <c r="BI882" s="214">
        <f>IF(N882="nulová",J882,0)</f>
        <v>0</v>
      </c>
      <c r="BJ882" s="15" t="s">
        <v>78</v>
      </c>
      <c r="BK882" s="214">
        <f>ROUND(I882*H882,2)</f>
        <v>0</v>
      </c>
      <c r="BL882" s="15" t="s">
        <v>228</v>
      </c>
      <c r="BM882" s="15" t="s">
        <v>2093</v>
      </c>
    </row>
    <row r="883" s="11" customFormat="1">
      <c r="B883" s="215"/>
      <c r="C883" s="216"/>
      <c r="D883" s="217" t="s">
        <v>167</v>
      </c>
      <c r="E883" s="218" t="s">
        <v>19</v>
      </c>
      <c r="F883" s="219" t="s">
        <v>2094</v>
      </c>
      <c r="G883" s="216"/>
      <c r="H883" s="220">
        <v>12.5</v>
      </c>
      <c r="I883" s="221"/>
      <c r="J883" s="216"/>
      <c r="K883" s="216"/>
      <c r="L883" s="222"/>
      <c r="M883" s="223"/>
      <c r="N883" s="224"/>
      <c r="O883" s="224"/>
      <c r="P883" s="224"/>
      <c r="Q883" s="224"/>
      <c r="R883" s="224"/>
      <c r="S883" s="224"/>
      <c r="T883" s="225"/>
      <c r="AT883" s="226" t="s">
        <v>167</v>
      </c>
      <c r="AU883" s="226" t="s">
        <v>80</v>
      </c>
      <c r="AV883" s="11" t="s">
        <v>80</v>
      </c>
      <c r="AW883" s="11" t="s">
        <v>31</v>
      </c>
      <c r="AX883" s="11" t="s">
        <v>78</v>
      </c>
      <c r="AY883" s="226" t="s">
        <v>158</v>
      </c>
    </row>
    <row r="884" s="1" customFormat="1" ht="16.5" customHeight="1">
      <c r="B884" s="36"/>
      <c r="C884" s="203" t="s">
        <v>2095</v>
      </c>
      <c r="D884" s="203" t="s">
        <v>160</v>
      </c>
      <c r="E884" s="204" t="s">
        <v>2096</v>
      </c>
      <c r="F884" s="205" t="s">
        <v>2097</v>
      </c>
      <c r="G884" s="206" t="s">
        <v>240</v>
      </c>
      <c r="H884" s="207">
        <v>24.5</v>
      </c>
      <c r="I884" s="208"/>
      <c r="J884" s="209">
        <f>ROUND(I884*H884,2)</f>
        <v>0</v>
      </c>
      <c r="K884" s="205" t="s">
        <v>19</v>
      </c>
      <c r="L884" s="41"/>
      <c r="M884" s="210" t="s">
        <v>19</v>
      </c>
      <c r="N884" s="211" t="s">
        <v>41</v>
      </c>
      <c r="O884" s="77"/>
      <c r="P884" s="212">
        <f>O884*H884</f>
        <v>0</v>
      </c>
      <c r="Q884" s="212">
        <v>0</v>
      </c>
      <c r="R884" s="212">
        <f>Q884*H884</f>
        <v>0</v>
      </c>
      <c r="S884" s="212">
        <v>0</v>
      </c>
      <c r="T884" s="213">
        <f>S884*H884</f>
        <v>0</v>
      </c>
      <c r="AR884" s="15" t="s">
        <v>228</v>
      </c>
      <c r="AT884" s="15" t="s">
        <v>160</v>
      </c>
      <c r="AU884" s="15" t="s">
        <v>80</v>
      </c>
      <c r="AY884" s="15" t="s">
        <v>158</v>
      </c>
      <c r="BE884" s="214">
        <f>IF(N884="základní",J884,0)</f>
        <v>0</v>
      </c>
      <c r="BF884" s="214">
        <f>IF(N884="snížená",J884,0)</f>
        <v>0</v>
      </c>
      <c r="BG884" s="214">
        <f>IF(N884="zákl. přenesená",J884,0)</f>
        <v>0</v>
      </c>
      <c r="BH884" s="214">
        <f>IF(N884="sníž. přenesená",J884,0)</f>
        <v>0</v>
      </c>
      <c r="BI884" s="214">
        <f>IF(N884="nulová",J884,0)</f>
        <v>0</v>
      </c>
      <c r="BJ884" s="15" t="s">
        <v>78</v>
      </c>
      <c r="BK884" s="214">
        <f>ROUND(I884*H884,2)</f>
        <v>0</v>
      </c>
      <c r="BL884" s="15" t="s">
        <v>228</v>
      </c>
      <c r="BM884" s="15" t="s">
        <v>2098</v>
      </c>
    </row>
    <row r="885" s="11" customFormat="1">
      <c r="B885" s="215"/>
      <c r="C885" s="216"/>
      <c r="D885" s="217" t="s">
        <v>167</v>
      </c>
      <c r="E885" s="218" t="s">
        <v>19</v>
      </c>
      <c r="F885" s="219" t="s">
        <v>2099</v>
      </c>
      <c r="G885" s="216"/>
      <c r="H885" s="220">
        <v>24.5</v>
      </c>
      <c r="I885" s="221"/>
      <c r="J885" s="216"/>
      <c r="K885" s="216"/>
      <c r="L885" s="222"/>
      <c r="M885" s="223"/>
      <c r="N885" s="224"/>
      <c r="O885" s="224"/>
      <c r="P885" s="224"/>
      <c r="Q885" s="224"/>
      <c r="R885" s="224"/>
      <c r="S885" s="224"/>
      <c r="T885" s="225"/>
      <c r="AT885" s="226" t="s">
        <v>167</v>
      </c>
      <c r="AU885" s="226" t="s">
        <v>80</v>
      </c>
      <c r="AV885" s="11" t="s">
        <v>80</v>
      </c>
      <c r="AW885" s="11" t="s">
        <v>31</v>
      </c>
      <c r="AX885" s="11" t="s">
        <v>78</v>
      </c>
      <c r="AY885" s="226" t="s">
        <v>158</v>
      </c>
    </row>
    <row r="886" s="1" customFormat="1" ht="16.5" customHeight="1">
      <c r="B886" s="36"/>
      <c r="C886" s="203" t="s">
        <v>2100</v>
      </c>
      <c r="D886" s="203" t="s">
        <v>160</v>
      </c>
      <c r="E886" s="204" t="s">
        <v>2101</v>
      </c>
      <c r="F886" s="205" t="s">
        <v>2102</v>
      </c>
      <c r="G886" s="206" t="s">
        <v>240</v>
      </c>
      <c r="H886" s="207">
        <v>54.5</v>
      </c>
      <c r="I886" s="208"/>
      <c r="J886" s="209">
        <f>ROUND(I886*H886,2)</f>
        <v>0</v>
      </c>
      <c r="K886" s="205" t="s">
        <v>19</v>
      </c>
      <c r="L886" s="41"/>
      <c r="M886" s="210" t="s">
        <v>19</v>
      </c>
      <c r="N886" s="211" t="s">
        <v>41</v>
      </c>
      <c r="O886" s="77"/>
      <c r="P886" s="212">
        <f>O886*H886</f>
        <v>0</v>
      </c>
      <c r="Q886" s="212">
        <v>0</v>
      </c>
      <c r="R886" s="212">
        <f>Q886*H886</f>
        <v>0</v>
      </c>
      <c r="S886" s="212">
        <v>0</v>
      </c>
      <c r="T886" s="213">
        <f>S886*H886</f>
        <v>0</v>
      </c>
      <c r="AR886" s="15" t="s">
        <v>228</v>
      </c>
      <c r="AT886" s="15" t="s">
        <v>160</v>
      </c>
      <c r="AU886" s="15" t="s">
        <v>80</v>
      </c>
      <c r="AY886" s="15" t="s">
        <v>158</v>
      </c>
      <c r="BE886" s="214">
        <f>IF(N886="základní",J886,0)</f>
        <v>0</v>
      </c>
      <c r="BF886" s="214">
        <f>IF(N886="snížená",J886,0)</f>
        <v>0</v>
      </c>
      <c r="BG886" s="214">
        <f>IF(N886="zákl. přenesená",J886,0)</f>
        <v>0</v>
      </c>
      <c r="BH886" s="214">
        <f>IF(N886="sníž. přenesená",J886,0)</f>
        <v>0</v>
      </c>
      <c r="BI886" s="214">
        <f>IF(N886="nulová",J886,0)</f>
        <v>0</v>
      </c>
      <c r="BJ886" s="15" t="s">
        <v>78</v>
      </c>
      <c r="BK886" s="214">
        <f>ROUND(I886*H886,2)</f>
        <v>0</v>
      </c>
      <c r="BL886" s="15" t="s">
        <v>228</v>
      </c>
      <c r="BM886" s="15" t="s">
        <v>2103</v>
      </c>
    </row>
    <row r="887" s="11" customFormat="1">
      <c r="B887" s="215"/>
      <c r="C887" s="216"/>
      <c r="D887" s="217" t="s">
        <v>167</v>
      </c>
      <c r="E887" s="218" t="s">
        <v>19</v>
      </c>
      <c r="F887" s="219" t="s">
        <v>2104</v>
      </c>
      <c r="G887" s="216"/>
      <c r="H887" s="220">
        <v>54.5</v>
      </c>
      <c r="I887" s="221"/>
      <c r="J887" s="216"/>
      <c r="K887" s="216"/>
      <c r="L887" s="222"/>
      <c r="M887" s="223"/>
      <c r="N887" s="224"/>
      <c r="O887" s="224"/>
      <c r="P887" s="224"/>
      <c r="Q887" s="224"/>
      <c r="R887" s="224"/>
      <c r="S887" s="224"/>
      <c r="T887" s="225"/>
      <c r="AT887" s="226" t="s">
        <v>167</v>
      </c>
      <c r="AU887" s="226" t="s">
        <v>80</v>
      </c>
      <c r="AV887" s="11" t="s">
        <v>80</v>
      </c>
      <c r="AW887" s="11" t="s">
        <v>31</v>
      </c>
      <c r="AX887" s="11" t="s">
        <v>78</v>
      </c>
      <c r="AY887" s="226" t="s">
        <v>158</v>
      </c>
    </row>
    <row r="888" s="1" customFormat="1" ht="16.5" customHeight="1">
      <c r="B888" s="36"/>
      <c r="C888" s="203" t="s">
        <v>2105</v>
      </c>
      <c r="D888" s="203" t="s">
        <v>160</v>
      </c>
      <c r="E888" s="204" t="s">
        <v>2106</v>
      </c>
      <c r="F888" s="205" t="s">
        <v>2107</v>
      </c>
      <c r="G888" s="206" t="s">
        <v>240</v>
      </c>
      <c r="H888" s="207">
        <v>14.5</v>
      </c>
      <c r="I888" s="208"/>
      <c r="J888" s="209">
        <f>ROUND(I888*H888,2)</f>
        <v>0</v>
      </c>
      <c r="K888" s="205" t="s">
        <v>19</v>
      </c>
      <c r="L888" s="41"/>
      <c r="M888" s="210" t="s">
        <v>19</v>
      </c>
      <c r="N888" s="211" t="s">
        <v>41</v>
      </c>
      <c r="O888" s="77"/>
      <c r="P888" s="212">
        <f>O888*H888</f>
        <v>0</v>
      </c>
      <c r="Q888" s="212">
        <v>0</v>
      </c>
      <c r="R888" s="212">
        <f>Q888*H888</f>
        <v>0</v>
      </c>
      <c r="S888" s="212">
        <v>0</v>
      </c>
      <c r="T888" s="213">
        <f>S888*H888</f>
        <v>0</v>
      </c>
      <c r="AR888" s="15" t="s">
        <v>228</v>
      </c>
      <c r="AT888" s="15" t="s">
        <v>160</v>
      </c>
      <c r="AU888" s="15" t="s">
        <v>80</v>
      </c>
      <c r="AY888" s="15" t="s">
        <v>158</v>
      </c>
      <c r="BE888" s="214">
        <f>IF(N888="základní",J888,0)</f>
        <v>0</v>
      </c>
      <c r="BF888" s="214">
        <f>IF(N888="snížená",J888,0)</f>
        <v>0</v>
      </c>
      <c r="BG888" s="214">
        <f>IF(N888="zákl. přenesená",J888,0)</f>
        <v>0</v>
      </c>
      <c r="BH888" s="214">
        <f>IF(N888="sníž. přenesená",J888,0)</f>
        <v>0</v>
      </c>
      <c r="BI888" s="214">
        <f>IF(N888="nulová",J888,0)</f>
        <v>0</v>
      </c>
      <c r="BJ888" s="15" t="s">
        <v>78</v>
      </c>
      <c r="BK888" s="214">
        <f>ROUND(I888*H888,2)</f>
        <v>0</v>
      </c>
      <c r="BL888" s="15" t="s">
        <v>228</v>
      </c>
      <c r="BM888" s="15" t="s">
        <v>2108</v>
      </c>
    </row>
    <row r="889" s="11" customFormat="1">
      <c r="B889" s="215"/>
      <c r="C889" s="216"/>
      <c r="D889" s="217" t="s">
        <v>167</v>
      </c>
      <c r="E889" s="218" t="s">
        <v>19</v>
      </c>
      <c r="F889" s="219" t="s">
        <v>2109</v>
      </c>
      <c r="G889" s="216"/>
      <c r="H889" s="220">
        <v>14.5</v>
      </c>
      <c r="I889" s="221"/>
      <c r="J889" s="216"/>
      <c r="K889" s="216"/>
      <c r="L889" s="222"/>
      <c r="M889" s="223"/>
      <c r="N889" s="224"/>
      <c r="O889" s="224"/>
      <c r="P889" s="224"/>
      <c r="Q889" s="224"/>
      <c r="R889" s="224"/>
      <c r="S889" s="224"/>
      <c r="T889" s="225"/>
      <c r="AT889" s="226" t="s">
        <v>167</v>
      </c>
      <c r="AU889" s="226" t="s">
        <v>80</v>
      </c>
      <c r="AV889" s="11" t="s">
        <v>80</v>
      </c>
      <c r="AW889" s="11" t="s">
        <v>31</v>
      </c>
      <c r="AX889" s="11" t="s">
        <v>78</v>
      </c>
      <c r="AY889" s="226" t="s">
        <v>158</v>
      </c>
    </row>
    <row r="890" s="1" customFormat="1" ht="16.5" customHeight="1">
      <c r="B890" s="36"/>
      <c r="C890" s="203" t="s">
        <v>2110</v>
      </c>
      <c r="D890" s="203" t="s">
        <v>160</v>
      </c>
      <c r="E890" s="204" t="s">
        <v>2111</v>
      </c>
      <c r="F890" s="205" t="s">
        <v>2112</v>
      </c>
      <c r="G890" s="206" t="s">
        <v>240</v>
      </c>
      <c r="H890" s="207">
        <v>21</v>
      </c>
      <c r="I890" s="208"/>
      <c r="J890" s="209">
        <f>ROUND(I890*H890,2)</f>
        <v>0</v>
      </c>
      <c r="K890" s="205" t="s">
        <v>19</v>
      </c>
      <c r="L890" s="41"/>
      <c r="M890" s="210" t="s">
        <v>19</v>
      </c>
      <c r="N890" s="211" t="s">
        <v>41</v>
      </c>
      <c r="O890" s="77"/>
      <c r="P890" s="212">
        <f>O890*H890</f>
        <v>0</v>
      </c>
      <c r="Q890" s="212">
        <v>0</v>
      </c>
      <c r="R890" s="212">
        <f>Q890*H890</f>
        <v>0</v>
      </c>
      <c r="S890" s="212">
        <v>0</v>
      </c>
      <c r="T890" s="213">
        <f>S890*H890</f>
        <v>0</v>
      </c>
      <c r="AR890" s="15" t="s">
        <v>228</v>
      </c>
      <c r="AT890" s="15" t="s">
        <v>160</v>
      </c>
      <c r="AU890" s="15" t="s">
        <v>80</v>
      </c>
      <c r="AY890" s="15" t="s">
        <v>158</v>
      </c>
      <c r="BE890" s="214">
        <f>IF(N890="základní",J890,0)</f>
        <v>0</v>
      </c>
      <c r="BF890" s="214">
        <f>IF(N890="snížená",J890,0)</f>
        <v>0</v>
      </c>
      <c r="BG890" s="214">
        <f>IF(N890="zákl. přenesená",J890,0)</f>
        <v>0</v>
      </c>
      <c r="BH890" s="214">
        <f>IF(N890="sníž. přenesená",J890,0)</f>
        <v>0</v>
      </c>
      <c r="BI890" s="214">
        <f>IF(N890="nulová",J890,0)</f>
        <v>0</v>
      </c>
      <c r="BJ890" s="15" t="s">
        <v>78</v>
      </c>
      <c r="BK890" s="214">
        <f>ROUND(I890*H890,2)</f>
        <v>0</v>
      </c>
      <c r="BL890" s="15" t="s">
        <v>228</v>
      </c>
      <c r="BM890" s="15" t="s">
        <v>2113</v>
      </c>
    </row>
    <row r="891" s="1" customFormat="1" ht="16.5" customHeight="1">
      <c r="B891" s="36"/>
      <c r="C891" s="203" t="s">
        <v>2114</v>
      </c>
      <c r="D891" s="203" t="s">
        <v>160</v>
      </c>
      <c r="E891" s="204" t="s">
        <v>2115</v>
      </c>
      <c r="F891" s="205" t="s">
        <v>2116</v>
      </c>
      <c r="G891" s="206" t="s">
        <v>240</v>
      </c>
      <c r="H891" s="207">
        <v>4</v>
      </c>
      <c r="I891" s="208"/>
      <c r="J891" s="209">
        <f>ROUND(I891*H891,2)</f>
        <v>0</v>
      </c>
      <c r="K891" s="205" t="s">
        <v>19</v>
      </c>
      <c r="L891" s="41"/>
      <c r="M891" s="210" t="s">
        <v>19</v>
      </c>
      <c r="N891" s="211" t="s">
        <v>41</v>
      </c>
      <c r="O891" s="77"/>
      <c r="P891" s="212">
        <f>O891*H891</f>
        <v>0</v>
      </c>
      <c r="Q891" s="212">
        <v>0</v>
      </c>
      <c r="R891" s="212">
        <f>Q891*H891</f>
        <v>0</v>
      </c>
      <c r="S891" s="212">
        <v>0</v>
      </c>
      <c r="T891" s="213">
        <f>S891*H891</f>
        <v>0</v>
      </c>
      <c r="AR891" s="15" t="s">
        <v>228</v>
      </c>
      <c r="AT891" s="15" t="s">
        <v>160</v>
      </c>
      <c r="AU891" s="15" t="s">
        <v>80</v>
      </c>
      <c r="AY891" s="15" t="s">
        <v>158</v>
      </c>
      <c r="BE891" s="214">
        <f>IF(N891="základní",J891,0)</f>
        <v>0</v>
      </c>
      <c r="BF891" s="214">
        <f>IF(N891="snížená",J891,0)</f>
        <v>0</v>
      </c>
      <c r="BG891" s="214">
        <f>IF(N891="zákl. přenesená",J891,0)</f>
        <v>0</v>
      </c>
      <c r="BH891" s="214">
        <f>IF(N891="sníž. přenesená",J891,0)</f>
        <v>0</v>
      </c>
      <c r="BI891" s="214">
        <f>IF(N891="nulová",J891,0)</f>
        <v>0</v>
      </c>
      <c r="BJ891" s="15" t="s">
        <v>78</v>
      </c>
      <c r="BK891" s="214">
        <f>ROUND(I891*H891,2)</f>
        <v>0</v>
      </c>
      <c r="BL891" s="15" t="s">
        <v>228</v>
      </c>
      <c r="BM891" s="15" t="s">
        <v>2117</v>
      </c>
    </row>
    <row r="892" s="1" customFormat="1" ht="16.5" customHeight="1">
      <c r="B892" s="36"/>
      <c r="C892" s="203" t="s">
        <v>2118</v>
      </c>
      <c r="D892" s="203" t="s">
        <v>160</v>
      </c>
      <c r="E892" s="204" t="s">
        <v>2119</v>
      </c>
      <c r="F892" s="205" t="s">
        <v>2120</v>
      </c>
      <c r="G892" s="206" t="s">
        <v>171</v>
      </c>
      <c r="H892" s="207">
        <v>367.39999999999998</v>
      </c>
      <c r="I892" s="208"/>
      <c r="J892" s="209">
        <f>ROUND(I892*H892,2)</f>
        <v>0</v>
      </c>
      <c r="K892" s="205" t="s">
        <v>19</v>
      </c>
      <c r="L892" s="41"/>
      <c r="M892" s="210" t="s">
        <v>19</v>
      </c>
      <c r="N892" s="211" t="s">
        <v>41</v>
      </c>
      <c r="O892" s="77"/>
      <c r="P892" s="212">
        <f>O892*H892</f>
        <v>0</v>
      </c>
      <c r="Q892" s="212">
        <v>0</v>
      </c>
      <c r="R892" s="212">
        <f>Q892*H892</f>
        <v>0</v>
      </c>
      <c r="S892" s="212">
        <v>0</v>
      </c>
      <c r="T892" s="213">
        <f>S892*H892</f>
        <v>0</v>
      </c>
      <c r="AR892" s="15" t="s">
        <v>228</v>
      </c>
      <c r="AT892" s="15" t="s">
        <v>160</v>
      </c>
      <c r="AU892" s="15" t="s">
        <v>80</v>
      </c>
      <c r="AY892" s="15" t="s">
        <v>158</v>
      </c>
      <c r="BE892" s="214">
        <f>IF(N892="základní",J892,0)</f>
        <v>0</v>
      </c>
      <c r="BF892" s="214">
        <f>IF(N892="snížená",J892,0)</f>
        <v>0</v>
      </c>
      <c r="BG892" s="214">
        <f>IF(N892="zákl. přenesená",J892,0)</f>
        <v>0</v>
      </c>
      <c r="BH892" s="214">
        <f>IF(N892="sníž. přenesená",J892,0)</f>
        <v>0</v>
      </c>
      <c r="BI892" s="214">
        <f>IF(N892="nulová",J892,0)</f>
        <v>0</v>
      </c>
      <c r="BJ892" s="15" t="s">
        <v>78</v>
      </c>
      <c r="BK892" s="214">
        <f>ROUND(I892*H892,2)</f>
        <v>0</v>
      </c>
      <c r="BL892" s="15" t="s">
        <v>228</v>
      </c>
      <c r="BM892" s="15" t="s">
        <v>2121</v>
      </c>
    </row>
    <row r="893" s="11" customFormat="1">
      <c r="B893" s="215"/>
      <c r="C893" s="216"/>
      <c r="D893" s="217" t="s">
        <v>167</v>
      </c>
      <c r="E893" s="218" t="s">
        <v>19</v>
      </c>
      <c r="F893" s="219" t="s">
        <v>2122</v>
      </c>
      <c r="G893" s="216"/>
      <c r="H893" s="220">
        <v>367.39999999999998</v>
      </c>
      <c r="I893" s="221"/>
      <c r="J893" s="216"/>
      <c r="K893" s="216"/>
      <c r="L893" s="222"/>
      <c r="M893" s="223"/>
      <c r="N893" s="224"/>
      <c r="O893" s="224"/>
      <c r="P893" s="224"/>
      <c r="Q893" s="224"/>
      <c r="R893" s="224"/>
      <c r="S893" s="224"/>
      <c r="T893" s="225"/>
      <c r="AT893" s="226" t="s">
        <v>167</v>
      </c>
      <c r="AU893" s="226" t="s">
        <v>80</v>
      </c>
      <c r="AV893" s="11" t="s">
        <v>80</v>
      </c>
      <c r="AW893" s="11" t="s">
        <v>31</v>
      </c>
      <c r="AX893" s="11" t="s">
        <v>78</v>
      </c>
      <c r="AY893" s="226" t="s">
        <v>158</v>
      </c>
    </row>
    <row r="894" s="1" customFormat="1" ht="16.5" customHeight="1">
      <c r="B894" s="36"/>
      <c r="C894" s="203" t="s">
        <v>2123</v>
      </c>
      <c r="D894" s="203" t="s">
        <v>160</v>
      </c>
      <c r="E894" s="204" t="s">
        <v>2124</v>
      </c>
      <c r="F894" s="205" t="s">
        <v>2125</v>
      </c>
      <c r="G894" s="206" t="s">
        <v>171</v>
      </c>
      <c r="H894" s="207">
        <v>400</v>
      </c>
      <c r="I894" s="208"/>
      <c r="J894" s="209">
        <f>ROUND(I894*H894,2)</f>
        <v>0</v>
      </c>
      <c r="K894" s="205" t="s">
        <v>19</v>
      </c>
      <c r="L894" s="41"/>
      <c r="M894" s="210" t="s">
        <v>19</v>
      </c>
      <c r="N894" s="211" t="s">
        <v>41</v>
      </c>
      <c r="O894" s="77"/>
      <c r="P894" s="212">
        <f>O894*H894</f>
        <v>0</v>
      </c>
      <c r="Q894" s="212">
        <v>0</v>
      </c>
      <c r="R894" s="212">
        <f>Q894*H894</f>
        <v>0</v>
      </c>
      <c r="S894" s="212">
        <v>0</v>
      </c>
      <c r="T894" s="213">
        <f>S894*H894</f>
        <v>0</v>
      </c>
      <c r="AR894" s="15" t="s">
        <v>228</v>
      </c>
      <c r="AT894" s="15" t="s">
        <v>160</v>
      </c>
      <c r="AU894" s="15" t="s">
        <v>80</v>
      </c>
      <c r="AY894" s="15" t="s">
        <v>158</v>
      </c>
      <c r="BE894" s="214">
        <f>IF(N894="základní",J894,0)</f>
        <v>0</v>
      </c>
      <c r="BF894" s="214">
        <f>IF(N894="snížená",J894,0)</f>
        <v>0</v>
      </c>
      <c r="BG894" s="214">
        <f>IF(N894="zákl. přenesená",J894,0)</f>
        <v>0</v>
      </c>
      <c r="BH894" s="214">
        <f>IF(N894="sníž. přenesená",J894,0)</f>
        <v>0</v>
      </c>
      <c r="BI894" s="214">
        <f>IF(N894="nulová",J894,0)</f>
        <v>0</v>
      </c>
      <c r="BJ894" s="15" t="s">
        <v>78</v>
      </c>
      <c r="BK894" s="214">
        <f>ROUND(I894*H894,2)</f>
        <v>0</v>
      </c>
      <c r="BL894" s="15" t="s">
        <v>228</v>
      </c>
      <c r="BM894" s="15" t="s">
        <v>2126</v>
      </c>
    </row>
    <row r="895" s="11" customFormat="1">
      <c r="B895" s="215"/>
      <c r="C895" s="216"/>
      <c r="D895" s="217" t="s">
        <v>167</v>
      </c>
      <c r="E895" s="218" t="s">
        <v>19</v>
      </c>
      <c r="F895" s="219" t="s">
        <v>2127</v>
      </c>
      <c r="G895" s="216"/>
      <c r="H895" s="220">
        <v>400</v>
      </c>
      <c r="I895" s="221"/>
      <c r="J895" s="216"/>
      <c r="K895" s="216"/>
      <c r="L895" s="222"/>
      <c r="M895" s="223"/>
      <c r="N895" s="224"/>
      <c r="O895" s="224"/>
      <c r="P895" s="224"/>
      <c r="Q895" s="224"/>
      <c r="R895" s="224"/>
      <c r="S895" s="224"/>
      <c r="T895" s="225"/>
      <c r="AT895" s="226" t="s">
        <v>167</v>
      </c>
      <c r="AU895" s="226" t="s">
        <v>80</v>
      </c>
      <c r="AV895" s="11" t="s">
        <v>80</v>
      </c>
      <c r="AW895" s="11" t="s">
        <v>31</v>
      </c>
      <c r="AX895" s="11" t="s">
        <v>78</v>
      </c>
      <c r="AY895" s="226" t="s">
        <v>158</v>
      </c>
    </row>
    <row r="896" s="1" customFormat="1" ht="16.5" customHeight="1">
      <c r="B896" s="36"/>
      <c r="C896" s="203" t="s">
        <v>2128</v>
      </c>
      <c r="D896" s="203" t="s">
        <v>160</v>
      </c>
      <c r="E896" s="204" t="s">
        <v>2129</v>
      </c>
      <c r="F896" s="205" t="s">
        <v>2130</v>
      </c>
      <c r="G896" s="206" t="s">
        <v>171</v>
      </c>
      <c r="H896" s="207">
        <v>182.25</v>
      </c>
      <c r="I896" s="208"/>
      <c r="J896" s="209">
        <f>ROUND(I896*H896,2)</f>
        <v>0</v>
      </c>
      <c r="K896" s="205" t="s">
        <v>19</v>
      </c>
      <c r="L896" s="41"/>
      <c r="M896" s="210" t="s">
        <v>19</v>
      </c>
      <c r="N896" s="211" t="s">
        <v>41</v>
      </c>
      <c r="O896" s="77"/>
      <c r="P896" s="212">
        <f>O896*H896</f>
        <v>0</v>
      </c>
      <c r="Q896" s="212">
        <v>0</v>
      </c>
      <c r="R896" s="212">
        <f>Q896*H896</f>
        <v>0</v>
      </c>
      <c r="S896" s="212">
        <v>0</v>
      </c>
      <c r="T896" s="213">
        <f>S896*H896</f>
        <v>0</v>
      </c>
      <c r="AR896" s="15" t="s">
        <v>228</v>
      </c>
      <c r="AT896" s="15" t="s">
        <v>160</v>
      </c>
      <c r="AU896" s="15" t="s">
        <v>80</v>
      </c>
      <c r="AY896" s="15" t="s">
        <v>158</v>
      </c>
      <c r="BE896" s="214">
        <f>IF(N896="základní",J896,0)</f>
        <v>0</v>
      </c>
      <c r="BF896" s="214">
        <f>IF(N896="snížená",J896,0)</f>
        <v>0</v>
      </c>
      <c r="BG896" s="214">
        <f>IF(N896="zákl. přenesená",J896,0)</f>
        <v>0</v>
      </c>
      <c r="BH896" s="214">
        <f>IF(N896="sníž. přenesená",J896,0)</f>
        <v>0</v>
      </c>
      <c r="BI896" s="214">
        <f>IF(N896="nulová",J896,0)</f>
        <v>0</v>
      </c>
      <c r="BJ896" s="15" t="s">
        <v>78</v>
      </c>
      <c r="BK896" s="214">
        <f>ROUND(I896*H896,2)</f>
        <v>0</v>
      </c>
      <c r="BL896" s="15" t="s">
        <v>228</v>
      </c>
      <c r="BM896" s="15" t="s">
        <v>2131</v>
      </c>
    </row>
    <row r="897" s="11" customFormat="1">
      <c r="B897" s="215"/>
      <c r="C897" s="216"/>
      <c r="D897" s="217" t="s">
        <v>167</v>
      </c>
      <c r="E897" s="218" t="s">
        <v>19</v>
      </c>
      <c r="F897" s="219" t="s">
        <v>2132</v>
      </c>
      <c r="G897" s="216"/>
      <c r="H897" s="220">
        <v>182.25</v>
      </c>
      <c r="I897" s="221"/>
      <c r="J897" s="216"/>
      <c r="K897" s="216"/>
      <c r="L897" s="222"/>
      <c r="M897" s="223"/>
      <c r="N897" s="224"/>
      <c r="O897" s="224"/>
      <c r="P897" s="224"/>
      <c r="Q897" s="224"/>
      <c r="R897" s="224"/>
      <c r="S897" s="224"/>
      <c r="T897" s="225"/>
      <c r="AT897" s="226" t="s">
        <v>167</v>
      </c>
      <c r="AU897" s="226" t="s">
        <v>80</v>
      </c>
      <c r="AV897" s="11" t="s">
        <v>80</v>
      </c>
      <c r="AW897" s="11" t="s">
        <v>31</v>
      </c>
      <c r="AX897" s="11" t="s">
        <v>78</v>
      </c>
      <c r="AY897" s="226" t="s">
        <v>158</v>
      </c>
    </row>
    <row r="898" s="1" customFormat="1" ht="16.5" customHeight="1">
      <c r="B898" s="36"/>
      <c r="C898" s="203" t="s">
        <v>2133</v>
      </c>
      <c r="D898" s="203" t="s">
        <v>160</v>
      </c>
      <c r="E898" s="204" t="s">
        <v>2134</v>
      </c>
      <c r="F898" s="205" t="s">
        <v>2135</v>
      </c>
      <c r="G898" s="206" t="s">
        <v>240</v>
      </c>
      <c r="H898" s="207">
        <v>80.849999999999994</v>
      </c>
      <c r="I898" s="208"/>
      <c r="J898" s="209">
        <f>ROUND(I898*H898,2)</f>
        <v>0</v>
      </c>
      <c r="K898" s="205" t="s">
        <v>19</v>
      </c>
      <c r="L898" s="41"/>
      <c r="M898" s="210" t="s">
        <v>19</v>
      </c>
      <c r="N898" s="211" t="s">
        <v>41</v>
      </c>
      <c r="O898" s="77"/>
      <c r="P898" s="212">
        <f>O898*H898</f>
        <v>0</v>
      </c>
      <c r="Q898" s="212">
        <v>0</v>
      </c>
      <c r="R898" s="212">
        <f>Q898*H898</f>
        <v>0</v>
      </c>
      <c r="S898" s="212">
        <v>0</v>
      </c>
      <c r="T898" s="213">
        <f>S898*H898</f>
        <v>0</v>
      </c>
      <c r="AR898" s="15" t="s">
        <v>228</v>
      </c>
      <c r="AT898" s="15" t="s">
        <v>160</v>
      </c>
      <c r="AU898" s="15" t="s">
        <v>80</v>
      </c>
      <c r="AY898" s="15" t="s">
        <v>158</v>
      </c>
      <c r="BE898" s="214">
        <f>IF(N898="základní",J898,0)</f>
        <v>0</v>
      </c>
      <c r="BF898" s="214">
        <f>IF(N898="snížená",J898,0)</f>
        <v>0</v>
      </c>
      <c r="BG898" s="214">
        <f>IF(N898="zákl. přenesená",J898,0)</f>
        <v>0</v>
      </c>
      <c r="BH898" s="214">
        <f>IF(N898="sníž. přenesená",J898,0)</f>
        <v>0</v>
      </c>
      <c r="BI898" s="214">
        <f>IF(N898="nulová",J898,0)</f>
        <v>0</v>
      </c>
      <c r="BJ898" s="15" t="s">
        <v>78</v>
      </c>
      <c r="BK898" s="214">
        <f>ROUND(I898*H898,2)</f>
        <v>0</v>
      </c>
      <c r="BL898" s="15" t="s">
        <v>228</v>
      </c>
      <c r="BM898" s="15" t="s">
        <v>2136</v>
      </c>
    </row>
    <row r="899" s="11" customFormat="1">
      <c r="B899" s="215"/>
      <c r="C899" s="216"/>
      <c r="D899" s="217" t="s">
        <v>167</v>
      </c>
      <c r="E899" s="218" t="s">
        <v>19</v>
      </c>
      <c r="F899" s="219" t="s">
        <v>2137</v>
      </c>
      <c r="G899" s="216"/>
      <c r="H899" s="220">
        <v>80.849999999999994</v>
      </c>
      <c r="I899" s="221"/>
      <c r="J899" s="216"/>
      <c r="K899" s="216"/>
      <c r="L899" s="222"/>
      <c r="M899" s="223"/>
      <c r="N899" s="224"/>
      <c r="O899" s="224"/>
      <c r="P899" s="224"/>
      <c r="Q899" s="224"/>
      <c r="R899" s="224"/>
      <c r="S899" s="224"/>
      <c r="T899" s="225"/>
      <c r="AT899" s="226" t="s">
        <v>167</v>
      </c>
      <c r="AU899" s="226" t="s">
        <v>80</v>
      </c>
      <c r="AV899" s="11" t="s">
        <v>80</v>
      </c>
      <c r="AW899" s="11" t="s">
        <v>31</v>
      </c>
      <c r="AX899" s="11" t="s">
        <v>78</v>
      </c>
      <c r="AY899" s="226" t="s">
        <v>158</v>
      </c>
    </row>
    <row r="900" s="1" customFormat="1" ht="16.5" customHeight="1">
      <c r="B900" s="36"/>
      <c r="C900" s="203" t="s">
        <v>2138</v>
      </c>
      <c r="D900" s="203" t="s">
        <v>160</v>
      </c>
      <c r="E900" s="204" t="s">
        <v>2139</v>
      </c>
      <c r="F900" s="205" t="s">
        <v>2140</v>
      </c>
      <c r="G900" s="206" t="s">
        <v>240</v>
      </c>
      <c r="H900" s="207">
        <v>147</v>
      </c>
      <c r="I900" s="208"/>
      <c r="J900" s="209">
        <f>ROUND(I900*H900,2)</f>
        <v>0</v>
      </c>
      <c r="K900" s="205" t="s">
        <v>19</v>
      </c>
      <c r="L900" s="41"/>
      <c r="M900" s="210" t="s">
        <v>19</v>
      </c>
      <c r="N900" s="211" t="s">
        <v>41</v>
      </c>
      <c r="O900" s="77"/>
      <c r="P900" s="212">
        <f>O900*H900</f>
        <v>0</v>
      </c>
      <c r="Q900" s="212">
        <v>0</v>
      </c>
      <c r="R900" s="212">
        <f>Q900*H900</f>
        <v>0</v>
      </c>
      <c r="S900" s="212">
        <v>0</v>
      </c>
      <c r="T900" s="213">
        <f>S900*H900</f>
        <v>0</v>
      </c>
      <c r="AR900" s="15" t="s">
        <v>228</v>
      </c>
      <c r="AT900" s="15" t="s">
        <v>160</v>
      </c>
      <c r="AU900" s="15" t="s">
        <v>80</v>
      </c>
      <c r="AY900" s="15" t="s">
        <v>158</v>
      </c>
      <c r="BE900" s="214">
        <f>IF(N900="základní",J900,0)</f>
        <v>0</v>
      </c>
      <c r="BF900" s="214">
        <f>IF(N900="snížená",J900,0)</f>
        <v>0</v>
      </c>
      <c r="BG900" s="214">
        <f>IF(N900="zákl. přenesená",J900,0)</f>
        <v>0</v>
      </c>
      <c r="BH900" s="214">
        <f>IF(N900="sníž. přenesená",J900,0)</f>
        <v>0</v>
      </c>
      <c r="BI900" s="214">
        <f>IF(N900="nulová",J900,0)</f>
        <v>0</v>
      </c>
      <c r="BJ900" s="15" t="s">
        <v>78</v>
      </c>
      <c r="BK900" s="214">
        <f>ROUND(I900*H900,2)</f>
        <v>0</v>
      </c>
      <c r="BL900" s="15" t="s">
        <v>228</v>
      </c>
      <c r="BM900" s="15" t="s">
        <v>2141</v>
      </c>
    </row>
    <row r="901" s="11" customFormat="1">
      <c r="B901" s="215"/>
      <c r="C901" s="216"/>
      <c r="D901" s="217" t="s">
        <v>167</v>
      </c>
      <c r="E901" s="218" t="s">
        <v>19</v>
      </c>
      <c r="F901" s="219" t="s">
        <v>2142</v>
      </c>
      <c r="G901" s="216"/>
      <c r="H901" s="220">
        <v>147</v>
      </c>
      <c r="I901" s="221"/>
      <c r="J901" s="216"/>
      <c r="K901" s="216"/>
      <c r="L901" s="222"/>
      <c r="M901" s="223"/>
      <c r="N901" s="224"/>
      <c r="O901" s="224"/>
      <c r="P901" s="224"/>
      <c r="Q901" s="224"/>
      <c r="R901" s="224"/>
      <c r="S901" s="224"/>
      <c r="T901" s="225"/>
      <c r="AT901" s="226" t="s">
        <v>167</v>
      </c>
      <c r="AU901" s="226" t="s">
        <v>80</v>
      </c>
      <c r="AV901" s="11" t="s">
        <v>80</v>
      </c>
      <c r="AW901" s="11" t="s">
        <v>31</v>
      </c>
      <c r="AX901" s="11" t="s">
        <v>78</v>
      </c>
      <c r="AY901" s="226" t="s">
        <v>158</v>
      </c>
    </row>
    <row r="902" s="1" customFormat="1" ht="16.5" customHeight="1">
      <c r="B902" s="36"/>
      <c r="C902" s="203" t="s">
        <v>2143</v>
      </c>
      <c r="D902" s="203" t="s">
        <v>160</v>
      </c>
      <c r="E902" s="204" t="s">
        <v>2144</v>
      </c>
      <c r="F902" s="205" t="s">
        <v>2145</v>
      </c>
      <c r="G902" s="206" t="s">
        <v>240</v>
      </c>
      <c r="H902" s="207">
        <v>74</v>
      </c>
      <c r="I902" s="208"/>
      <c r="J902" s="209">
        <f>ROUND(I902*H902,2)</f>
        <v>0</v>
      </c>
      <c r="K902" s="205" t="s">
        <v>19</v>
      </c>
      <c r="L902" s="41"/>
      <c r="M902" s="210" t="s">
        <v>19</v>
      </c>
      <c r="N902" s="211" t="s">
        <v>41</v>
      </c>
      <c r="O902" s="77"/>
      <c r="P902" s="212">
        <f>O902*H902</f>
        <v>0</v>
      </c>
      <c r="Q902" s="212">
        <v>0</v>
      </c>
      <c r="R902" s="212">
        <f>Q902*H902</f>
        <v>0</v>
      </c>
      <c r="S902" s="212">
        <v>0</v>
      </c>
      <c r="T902" s="213">
        <f>S902*H902</f>
        <v>0</v>
      </c>
      <c r="AR902" s="15" t="s">
        <v>228</v>
      </c>
      <c r="AT902" s="15" t="s">
        <v>160</v>
      </c>
      <c r="AU902" s="15" t="s">
        <v>80</v>
      </c>
      <c r="AY902" s="15" t="s">
        <v>158</v>
      </c>
      <c r="BE902" s="214">
        <f>IF(N902="základní",J902,0)</f>
        <v>0</v>
      </c>
      <c r="BF902" s="214">
        <f>IF(N902="snížená",J902,0)</f>
        <v>0</v>
      </c>
      <c r="BG902" s="214">
        <f>IF(N902="zákl. přenesená",J902,0)</f>
        <v>0</v>
      </c>
      <c r="BH902" s="214">
        <f>IF(N902="sníž. přenesená",J902,0)</f>
        <v>0</v>
      </c>
      <c r="BI902" s="214">
        <f>IF(N902="nulová",J902,0)</f>
        <v>0</v>
      </c>
      <c r="BJ902" s="15" t="s">
        <v>78</v>
      </c>
      <c r="BK902" s="214">
        <f>ROUND(I902*H902,2)</f>
        <v>0</v>
      </c>
      <c r="BL902" s="15" t="s">
        <v>228</v>
      </c>
      <c r="BM902" s="15" t="s">
        <v>2146</v>
      </c>
    </row>
    <row r="903" s="11" customFormat="1">
      <c r="B903" s="215"/>
      <c r="C903" s="216"/>
      <c r="D903" s="217" t="s">
        <v>167</v>
      </c>
      <c r="E903" s="218" t="s">
        <v>19</v>
      </c>
      <c r="F903" s="219" t="s">
        <v>2147</v>
      </c>
      <c r="G903" s="216"/>
      <c r="H903" s="220">
        <v>74</v>
      </c>
      <c r="I903" s="221"/>
      <c r="J903" s="216"/>
      <c r="K903" s="216"/>
      <c r="L903" s="222"/>
      <c r="M903" s="223"/>
      <c r="N903" s="224"/>
      <c r="O903" s="224"/>
      <c r="P903" s="224"/>
      <c r="Q903" s="224"/>
      <c r="R903" s="224"/>
      <c r="S903" s="224"/>
      <c r="T903" s="225"/>
      <c r="AT903" s="226" t="s">
        <v>167</v>
      </c>
      <c r="AU903" s="226" t="s">
        <v>80</v>
      </c>
      <c r="AV903" s="11" t="s">
        <v>80</v>
      </c>
      <c r="AW903" s="11" t="s">
        <v>31</v>
      </c>
      <c r="AX903" s="11" t="s">
        <v>78</v>
      </c>
      <c r="AY903" s="226" t="s">
        <v>158</v>
      </c>
    </row>
    <row r="904" s="1" customFormat="1" ht="16.5" customHeight="1">
      <c r="B904" s="36"/>
      <c r="C904" s="203" t="s">
        <v>2148</v>
      </c>
      <c r="D904" s="203" t="s">
        <v>160</v>
      </c>
      <c r="E904" s="204" t="s">
        <v>2149</v>
      </c>
      <c r="F904" s="205" t="s">
        <v>2150</v>
      </c>
      <c r="G904" s="206" t="s">
        <v>302</v>
      </c>
      <c r="H904" s="207">
        <v>13</v>
      </c>
      <c r="I904" s="208"/>
      <c r="J904" s="209">
        <f>ROUND(I904*H904,2)</f>
        <v>0</v>
      </c>
      <c r="K904" s="205" t="s">
        <v>19</v>
      </c>
      <c r="L904" s="41"/>
      <c r="M904" s="210" t="s">
        <v>19</v>
      </c>
      <c r="N904" s="211" t="s">
        <v>41</v>
      </c>
      <c r="O904" s="77"/>
      <c r="P904" s="212">
        <f>O904*H904</f>
        <v>0</v>
      </c>
      <c r="Q904" s="212">
        <v>0</v>
      </c>
      <c r="R904" s="212">
        <f>Q904*H904</f>
        <v>0</v>
      </c>
      <c r="S904" s="212">
        <v>0</v>
      </c>
      <c r="T904" s="213">
        <f>S904*H904</f>
        <v>0</v>
      </c>
      <c r="AR904" s="15" t="s">
        <v>228</v>
      </c>
      <c r="AT904" s="15" t="s">
        <v>160</v>
      </c>
      <c r="AU904" s="15" t="s">
        <v>80</v>
      </c>
      <c r="AY904" s="15" t="s">
        <v>158</v>
      </c>
      <c r="BE904" s="214">
        <f>IF(N904="základní",J904,0)</f>
        <v>0</v>
      </c>
      <c r="BF904" s="214">
        <f>IF(N904="snížená",J904,0)</f>
        <v>0</v>
      </c>
      <c r="BG904" s="214">
        <f>IF(N904="zákl. přenesená",J904,0)</f>
        <v>0</v>
      </c>
      <c r="BH904" s="214">
        <f>IF(N904="sníž. přenesená",J904,0)</f>
        <v>0</v>
      </c>
      <c r="BI904" s="214">
        <f>IF(N904="nulová",J904,0)</f>
        <v>0</v>
      </c>
      <c r="BJ904" s="15" t="s">
        <v>78</v>
      </c>
      <c r="BK904" s="214">
        <f>ROUND(I904*H904,2)</f>
        <v>0</v>
      </c>
      <c r="BL904" s="15" t="s">
        <v>228</v>
      </c>
      <c r="BM904" s="15" t="s">
        <v>2151</v>
      </c>
    </row>
    <row r="905" s="1" customFormat="1" ht="16.5" customHeight="1">
      <c r="B905" s="36"/>
      <c r="C905" s="203" t="s">
        <v>2152</v>
      </c>
      <c r="D905" s="203" t="s">
        <v>160</v>
      </c>
      <c r="E905" s="204" t="s">
        <v>2153</v>
      </c>
      <c r="F905" s="205" t="s">
        <v>2154</v>
      </c>
      <c r="G905" s="206" t="s">
        <v>288</v>
      </c>
      <c r="H905" s="207">
        <v>49.5</v>
      </c>
      <c r="I905" s="208"/>
      <c r="J905" s="209">
        <f>ROUND(I905*H905,2)</f>
        <v>0</v>
      </c>
      <c r="K905" s="205" t="s">
        <v>19</v>
      </c>
      <c r="L905" s="41"/>
      <c r="M905" s="210" t="s">
        <v>19</v>
      </c>
      <c r="N905" s="211" t="s">
        <v>41</v>
      </c>
      <c r="O905" s="77"/>
      <c r="P905" s="212">
        <f>O905*H905</f>
        <v>0</v>
      </c>
      <c r="Q905" s="212">
        <v>0</v>
      </c>
      <c r="R905" s="212">
        <f>Q905*H905</f>
        <v>0</v>
      </c>
      <c r="S905" s="212">
        <v>0</v>
      </c>
      <c r="T905" s="213">
        <f>S905*H905</f>
        <v>0</v>
      </c>
      <c r="AR905" s="15" t="s">
        <v>228</v>
      </c>
      <c r="AT905" s="15" t="s">
        <v>160</v>
      </c>
      <c r="AU905" s="15" t="s">
        <v>80</v>
      </c>
      <c r="AY905" s="15" t="s">
        <v>158</v>
      </c>
      <c r="BE905" s="214">
        <f>IF(N905="základní",J905,0)</f>
        <v>0</v>
      </c>
      <c r="BF905" s="214">
        <f>IF(N905="snížená",J905,0)</f>
        <v>0</v>
      </c>
      <c r="BG905" s="214">
        <f>IF(N905="zákl. přenesená",J905,0)</f>
        <v>0</v>
      </c>
      <c r="BH905" s="214">
        <f>IF(N905="sníž. přenesená",J905,0)</f>
        <v>0</v>
      </c>
      <c r="BI905" s="214">
        <f>IF(N905="nulová",J905,0)</f>
        <v>0</v>
      </c>
      <c r="BJ905" s="15" t="s">
        <v>78</v>
      </c>
      <c r="BK905" s="214">
        <f>ROUND(I905*H905,2)</f>
        <v>0</v>
      </c>
      <c r="BL905" s="15" t="s">
        <v>228</v>
      </c>
      <c r="BM905" s="15" t="s">
        <v>2155</v>
      </c>
    </row>
    <row r="906" s="11" customFormat="1">
      <c r="B906" s="215"/>
      <c r="C906" s="216"/>
      <c r="D906" s="217" t="s">
        <v>167</v>
      </c>
      <c r="E906" s="218" t="s">
        <v>19</v>
      </c>
      <c r="F906" s="219" t="s">
        <v>2156</v>
      </c>
      <c r="G906" s="216"/>
      <c r="H906" s="220">
        <v>49.5</v>
      </c>
      <c r="I906" s="221"/>
      <c r="J906" s="216"/>
      <c r="K906" s="216"/>
      <c r="L906" s="222"/>
      <c r="M906" s="223"/>
      <c r="N906" s="224"/>
      <c r="O906" s="224"/>
      <c r="P906" s="224"/>
      <c r="Q906" s="224"/>
      <c r="R906" s="224"/>
      <c r="S906" s="224"/>
      <c r="T906" s="225"/>
      <c r="AT906" s="226" t="s">
        <v>167</v>
      </c>
      <c r="AU906" s="226" t="s">
        <v>80</v>
      </c>
      <c r="AV906" s="11" t="s">
        <v>80</v>
      </c>
      <c r="AW906" s="11" t="s">
        <v>31</v>
      </c>
      <c r="AX906" s="11" t="s">
        <v>78</v>
      </c>
      <c r="AY906" s="226" t="s">
        <v>158</v>
      </c>
    </row>
    <row r="907" s="1" customFormat="1" ht="16.5" customHeight="1">
      <c r="B907" s="36"/>
      <c r="C907" s="203" t="s">
        <v>2157</v>
      </c>
      <c r="D907" s="203" t="s">
        <v>160</v>
      </c>
      <c r="E907" s="204" t="s">
        <v>2158</v>
      </c>
      <c r="F907" s="205" t="s">
        <v>2159</v>
      </c>
      <c r="G907" s="206" t="s">
        <v>240</v>
      </c>
      <c r="H907" s="207">
        <v>75.5</v>
      </c>
      <c r="I907" s="208"/>
      <c r="J907" s="209">
        <f>ROUND(I907*H907,2)</f>
        <v>0</v>
      </c>
      <c r="K907" s="205" t="s">
        <v>19</v>
      </c>
      <c r="L907" s="41"/>
      <c r="M907" s="210" t="s">
        <v>19</v>
      </c>
      <c r="N907" s="211" t="s">
        <v>41</v>
      </c>
      <c r="O907" s="77"/>
      <c r="P907" s="212">
        <f>O907*H907</f>
        <v>0</v>
      </c>
      <c r="Q907" s="212">
        <v>0</v>
      </c>
      <c r="R907" s="212">
        <f>Q907*H907</f>
        <v>0</v>
      </c>
      <c r="S907" s="212">
        <v>0</v>
      </c>
      <c r="T907" s="213">
        <f>S907*H907</f>
        <v>0</v>
      </c>
      <c r="AR907" s="15" t="s">
        <v>228</v>
      </c>
      <c r="AT907" s="15" t="s">
        <v>160</v>
      </c>
      <c r="AU907" s="15" t="s">
        <v>80</v>
      </c>
      <c r="AY907" s="15" t="s">
        <v>158</v>
      </c>
      <c r="BE907" s="214">
        <f>IF(N907="základní",J907,0)</f>
        <v>0</v>
      </c>
      <c r="BF907" s="214">
        <f>IF(N907="snížená",J907,0)</f>
        <v>0</v>
      </c>
      <c r="BG907" s="214">
        <f>IF(N907="zákl. přenesená",J907,0)</f>
        <v>0</v>
      </c>
      <c r="BH907" s="214">
        <f>IF(N907="sníž. přenesená",J907,0)</f>
        <v>0</v>
      </c>
      <c r="BI907" s="214">
        <f>IF(N907="nulová",J907,0)</f>
        <v>0</v>
      </c>
      <c r="BJ907" s="15" t="s">
        <v>78</v>
      </c>
      <c r="BK907" s="214">
        <f>ROUND(I907*H907,2)</f>
        <v>0</v>
      </c>
      <c r="BL907" s="15" t="s">
        <v>228</v>
      </c>
      <c r="BM907" s="15" t="s">
        <v>2160</v>
      </c>
    </row>
    <row r="908" s="11" customFormat="1">
      <c r="B908" s="215"/>
      <c r="C908" s="216"/>
      <c r="D908" s="217" t="s">
        <v>167</v>
      </c>
      <c r="E908" s="218" t="s">
        <v>19</v>
      </c>
      <c r="F908" s="219" t="s">
        <v>2161</v>
      </c>
      <c r="G908" s="216"/>
      <c r="H908" s="220">
        <v>75.5</v>
      </c>
      <c r="I908" s="221"/>
      <c r="J908" s="216"/>
      <c r="K908" s="216"/>
      <c r="L908" s="222"/>
      <c r="M908" s="223"/>
      <c r="N908" s="224"/>
      <c r="O908" s="224"/>
      <c r="P908" s="224"/>
      <c r="Q908" s="224"/>
      <c r="R908" s="224"/>
      <c r="S908" s="224"/>
      <c r="T908" s="225"/>
      <c r="AT908" s="226" t="s">
        <v>167</v>
      </c>
      <c r="AU908" s="226" t="s">
        <v>80</v>
      </c>
      <c r="AV908" s="11" t="s">
        <v>80</v>
      </c>
      <c r="AW908" s="11" t="s">
        <v>31</v>
      </c>
      <c r="AX908" s="11" t="s">
        <v>78</v>
      </c>
      <c r="AY908" s="226" t="s">
        <v>158</v>
      </c>
    </row>
    <row r="909" s="1" customFormat="1" ht="16.5" customHeight="1">
      <c r="B909" s="36"/>
      <c r="C909" s="203" t="s">
        <v>2162</v>
      </c>
      <c r="D909" s="203" t="s">
        <v>160</v>
      </c>
      <c r="E909" s="204" t="s">
        <v>2163</v>
      </c>
      <c r="F909" s="205" t="s">
        <v>2164</v>
      </c>
      <c r="G909" s="206" t="s">
        <v>171</v>
      </c>
      <c r="H909" s="207">
        <v>1</v>
      </c>
      <c r="I909" s="208"/>
      <c r="J909" s="209">
        <f>ROUND(I909*H909,2)</f>
        <v>0</v>
      </c>
      <c r="K909" s="205" t="s">
        <v>19</v>
      </c>
      <c r="L909" s="41"/>
      <c r="M909" s="210" t="s">
        <v>19</v>
      </c>
      <c r="N909" s="211" t="s">
        <v>41</v>
      </c>
      <c r="O909" s="77"/>
      <c r="P909" s="212">
        <f>O909*H909</f>
        <v>0</v>
      </c>
      <c r="Q909" s="212">
        <v>0</v>
      </c>
      <c r="R909" s="212">
        <f>Q909*H909</f>
        <v>0</v>
      </c>
      <c r="S909" s="212">
        <v>0</v>
      </c>
      <c r="T909" s="213">
        <f>S909*H909</f>
        <v>0</v>
      </c>
      <c r="AR909" s="15" t="s">
        <v>228</v>
      </c>
      <c r="AT909" s="15" t="s">
        <v>160</v>
      </c>
      <c r="AU909" s="15" t="s">
        <v>80</v>
      </c>
      <c r="AY909" s="15" t="s">
        <v>158</v>
      </c>
      <c r="BE909" s="214">
        <f>IF(N909="základní",J909,0)</f>
        <v>0</v>
      </c>
      <c r="BF909" s="214">
        <f>IF(N909="snížená",J909,0)</f>
        <v>0</v>
      </c>
      <c r="BG909" s="214">
        <f>IF(N909="zákl. přenesená",J909,0)</f>
        <v>0</v>
      </c>
      <c r="BH909" s="214">
        <f>IF(N909="sníž. přenesená",J909,0)</f>
        <v>0</v>
      </c>
      <c r="BI909" s="214">
        <f>IF(N909="nulová",J909,0)</f>
        <v>0</v>
      </c>
      <c r="BJ909" s="15" t="s">
        <v>78</v>
      </c>
      <c r="BK909" s="214">
        <f>ROUND(I909*H909,2)</f>
        <v>0</v>
      </c>
      <c r="BL909" s="15" t="s">
        <v>228</v>
      </c>
      <c r="BM909" s="15" t="s">
        <v>2165</v>
      </c>
    </row>
    <row r="910" s="1" customFormat="1" ht="16.5" customHeight="1">
      <c r="B910" s="36"/>
      <c r="C910" s="203" t="s">
        <v>2166</v>
      </c>
      <c r="D910" s="203" t="s">
        <v>160</v>
      </c>
      <c r="E910" s="204" t="s">
        <v>2167</v>
      </c>
      <c r="F910" s="205" t="s">
        <v>2168</v>
      </c>
      <c r="G910" s="206" t="s">
        <v>240</v>
      </c>
      <c r="H910" s="207">
        <v>59</v>
      </c>
      <c r="I910" s="208"/>
      <c r="J910" s="209">
        <f>ROUND(I910*H910,2)</f>
        <v>0</v>
      </c>
      <c r="K910" s="205" t="s">
        <v>19</v>
      </c>
      <c r="L910" s="41"/>
      <c r="M910" s="210" t="s">
        <v>19</v>
      </c>
      <c r="N910" s="211" t="s">
        <v>41</v>
      </c>
      <c r="O910" s="77"/>
      <c r="P910" s="212">
        <f>O910*H910</f>
        <v>0</v>
      </c>
      <c r="Q910" s="212">
        <v>0</v>
      </c>
      <c r="R910" s="212">
        <f>Q910*H910</f>
        <v>0</v>
      </c>
      <c r="S910" s="212">
        <v>0</v>
      </c>
      <c r="T910" s="213">
        <f>S910*H910</f>
        <v>0</v>
      </c>
      <c r="AR910" s="15" t="s">
        <v>228</v>
      </c>
      <c r="AT910" s="15" t="s">
        <v>160</v>
      </c>
      <c r="AU910" s="15" t="s">
        <v>80</v>
      </c>
      <c r="AY910" s="15" t="s">
        <v>158</v>
      </c>
      <c r="BE910" s="214">
        <f>IF(N910="základní",J910,0)</f>
        <v>0</v>
      </c>
      <c r="BF910" s="214">
        <f>IF(N910="snížená",J910,0)</f>
        <v>0</v>
      </c>
      <c r="BG910" s="214">
        <f>IF(N910="zákl. přenesená",J910,0)</f>
        <v>0</v>
      </c>
      <c r="BH910" s="214">
        <f>IF(N910="sníž. přenesená",J910,0)</f>
        <v>0</v>
      </c>
      <c r="BI910" s="214">
        <f>IF(N910="nulová",J910,0)</f>
        <v>0</v>
      </c>
      <c r="BJ910" s="15" t="s">
        <v>78</v>
      </c>
      <c r="BK910" s="214">
        <f>ROUND(I910*H910,2)</f>
        <v>0</v>
      </c>
      <c r="BL910" s="15" t="s">
        <v>228</v>
      </c>
      <c r="BM910" s="15" t="s">
        <v>2169</v>
      </c>
    </row>
    <row r="911" s="11" customFormat="1">
      <c r="B911" s="215"/>
      <c r="C911" s="216"/>
      <c r="D911" s="217" t="s">
        <v>167</v>
      </c>
      <c r="E911" s="218" t="s">
        <v>19</v>
      </c>
      <c r="F911" s="219" t="s">
        <v>2170</v>
      </c>
      <c r="G911" s="216"/>
      <c r="H911" s="220">
        <v>59</v>
      </c>
      <c r="I911" s="221"/>
      <c r="J911" s="216"/>
      <c r="K911" s="216"/>
      <c r="L911" s="222"/>
      <c r="M911" s="223"/>
      <c r="N911" s="224"/>
      <c r="O911" s="224"/>
      <c r="P911" s="224"/>
      <c r="Q911" s="224"/>
      <c r="R911" s="224"/>
      <c r="S911" s="224"/>
      <c r="T911" s="225"/>
      <c r="AT911" s="226" t="s">
        <v>167</v>
      </c>
      <c r="AU911" s="226" t="s">
        <v>80</v>
      </c>
      <c r="AV911" s="11" t="s">
        <v>80</v>
      </c>
      <c r="AW911" s="11" t="s">
        <v>31</v>
      </c>
      <c r="AX911" s="11" t="s">
        <v>78</v>
      </c>
      <c r="AY911" s="226" t="s">
        <v>158</v>
      </c>
    </row>
    <row r="912" s="1" customFormat="1" ht="16.5" customHeight="1">
      <c r="B912" s="36"/>
      <c r="C912" s="203" t="s">
        <v>2171</v>
      </c>
      <c r="D912" s="203" t="s">
        <v>160</v>
      </c>
      <c r="E912" s="204" t="s">
        <v>2172</v>
      </c>
      <c r="F912" s="205" t="s">
        <v>2173</v>
      </c>
      <c r="G912" s="206" t="s">
        <v>240</v>
      </c>
      <c r="H912" s="207">
        <v>36</v>
      </c>
      <c r="I912" s="208"/>
      <c r="J912" s="209">
        <f>ROUND(I912*H912,2)</f>
        <v>0</v>
      </c>
      <c r="K912" s="205" t="s">
        <v>19</v>
      </c>
      <c r="L912" s="41"/>
      <c r="M912" s="210" t="s">
        <v>19</v>
      </c>
      <c r="N912" s="211" t="s">
        <v>41</v>
      </c>
      <c r="O912" s="77"/>
      <c r="P912" s="212">
        <f>O912*H912</f>
        <v>0</v>
      </c>
      <c r="Q912" s="212">
        <v>0</v>
      </c>
      <c r="R912" s="212">
        <f>Q912*H912</f>
        <v>0</v>
      </c>
      <c r="S912" s="212">
        <v>0</v>
      </c>
      <c r="T912" s="213">
        <f>S912*H912</f>
        <v>0</v>
      </c>
      <c r="AR912" s="15" t="s">
        <v>228</v>
      </c>
      <c r="AT912" s="15" t="s">
        <v>160</v>
      </c>
      <c r="AU912" s="15" t="s">
        <v>80</v>
      </c>
      <c r="AY912" s="15" t="s">
        <v>158</v>
      </c>
      <c r="BE912" s="214">
        <f>IF(N912="základní",J912,0)</f>
        <v>0</v>
      </c>
      <c r="BF912" s="214">
        <f>IF(N912="snížená",J912,0)</f>
        <v>0</v>
      </c>
      <c r="BG912" s="214">
        <f>IF(N912="zákl. přenesená",J912,0)</f>
        <v>0</v>
      </c>
      <c r="BH912" s="214">
        <f>IF(N912="sníž. přenesená",J912,0)</f>
        <v>0</v>
      </c>
      <c r="BI912" s="214">
        <f>IF(N912="nulová",J912,0)</f>
        <v>0</v>
      </c>
      <c r="BJ912" s="15" t="s">
        <v>78</v>
      </c>
      <c r="BK912" s="214">
        <f>ROUND(I912*H912,2)</f>
        <v>0</v>
      </c>
      <c r="BL912" s="15" t="s">
        <v>228</v>
      </c>
      <c r="BM912" s="15" t="s">
        <v>2174</v>
      </c>
    </row>
    <row r="913" s="11" customFormat="1">
      <c r="B913" s="215"/>
      <c r="C913" s="216"/>
      <c r="D913" s="217" t="s">
        <v>167</v>
      </c>
      <c r="E913" s="218" t="s">
        <v>19</v>
      </c>
      <c r="F913" s="219" t="s">
        <v>2175</v>
      </c>
      <c r="G913" s="216"/>
      <c r="H913" s="220">
        <v>36</v>
      </c>
      <c r="I913" s="221"/>
      <c r="J913" s="216"/>
      <c r="K913" s="216"/>
      <c r="L913" s="222"/>
      <c r="M913" s="223"/>
      <c r="N913" s="224"/>
      <c r="O913" s="224"/>
      <c r="P913" s="224"/>
      <c r="Q913" s="224"/>
      <c r="R913" s="224"/>
      <c r="S913" s="224"/>
      <c r="T913" s="225"/>
      <c r="AT913" s="226" t="s">
        <v>167</v>
      </c>
      <c r="AU913" s="226" t="s">
        <v>80</v>
      </c>
      <c r="AV913" s="11" t="s">
        <v>80</v>
      </c>
      <c r="AW913" s="11" t="s">
        <v>31</v>
      </c>
      <c r="AX913" s="11" t="s">
        <v>78</v>
      </c>
      <c r="AY913" s="226" t="s">
        <v>158</v>
      </c>
    </row>
    <row r="914" s="1" customFormat="1" ht="16.5" customHeight="1">
      <c r="B914" s="36"/>
      <c r="C914" s="203" t="s">
        <v>2176</v>
      </c>
      <c r="D914" s="203" t="s">
        <v>160</v>
      </c>
      <c r="E914" s="204" t="s">
        <v>2177</v>
      </c>
      <c r="F914" s="205" t="s">
        <v>2178</v>
      </c>
      <c r="G914" s="206" t="s">
        <v>240</v>
      </c>
      <c r="H914" s="207">
        <v>2</v>
      </c>
      <c r="I914" s="208"/>
      <c r="J914" s="209">
        <f>ROUND(I914*H914,2)</f>
        <v>0</v>
      </c>
      <c r="K914" s="205" t="s">
        <v>19</v>
      </c>
      <c r="L914" s="41"/>
      <c r="M914" s="210" t="s">
        <v>19</v>
      </c>
      <c r="N914" s="211" t="s">
        <v>41</v>
      </c>
      <c r="O914" s="77"/>
      <c r="P914" s="212">
        <f>O914*H914</f>
        <v>0</v>
      </c>
      <c r="Q914" s="212">
        <v>0</v>
      </c>
      <c r="R914" s="212">
        <f>Q914*H914</f>
        <v>0</v>
      </c>
      <c r="S914" s="212">
        <v>0</v>
      </c>
      <c r="T914" s="213">
        <f>S914*H914</f>
        <v>0</v>
      </c>
      <c r="AR914" s="15" t="s">
        <v>228</v>
      </c>
      <c r="AT914" s="15" t="s">
        <v>160</v>
      </c>
      <c r="AU914" s="15" t="s">
        <v>80</v>
      </c>
      <c r="AY914" s="15" t="s">
        <v>158</v>
      </c>
      <c r="BE914" s="214">
        <f>IF(N914="základní",J914,0)</f>
        <v>0</v>
      </c>
      <c r="BF914" s="214">
        <f>IF(N914="snížená",J914,0)</f>
        <v>0</v>
      </c>
      <c r="BG914" s="214">
        <f>IF(N914="zákl. přenesená",J914,0)</f>
        <v>0</v>
      </c>
      <c r="BH914" s="214">
        <f>IF(N914="sníž. přenesená",J914,0)</f>
        <v>0</v>
      </c>
      <c r="BI914" s="214">
        <f>IF(N914="nulová",J914,0)</f>
        <v>0</v>
      </c>
      <c r="BJ914" s="15" t="s">
        <v>78</v>
      </c>
      <c r="BK914" s="214">
        <f>ROUND(I914*H914,2)</f>
        <v>0</v>
      </c>
      <c r="BL914" s="15" t="s">
        <v>228</v>
      </c>
      <c r="BM914" s="15" t="s">
        <v>2179</v>
      </c>
    </row>
    <row r="915" s="1" customFormat="1" ht="16.5" customHeight="1">
      <c r="B915" s="36"/>
      <c r="C915" s="203" t="s">
        <v>2180</v>
      </c>
      <c r="D915" s="203" t="s">
        <v>160</v>
      </c>
      <c r="E915" s="204" t="s">
        <v>2181</v>
      </c>
      <c r="F915" s="205" t="s">
        <v>2182</v>
      </c>
      <c r="G915" s="206" t="s">
        <v>240</v>
      </c>
      <c r="H915" s="207">
        <v>62.5</v>
      </c>
      <c r="I915" s="208"/>
      <c r="J915" s="209">
        <f>ROUND(I915*H915,2)</f>
        <v>0</v>
      </c>
      <c r="K915" s="205" t="s">
        <v>19</v>
      </c>
      <c r="L915" s="41"/>
      <c r="M915" s="210" t="s">
        <v>19</v>
      </c>
      <c r="N915" s="211" t="s">
        <v>41</v>
      </c>
      <c r="O915" s="77"/>
      <c r="P915" s="212">
        <f>O915*H915</f>
        <v>0</v>
      </c>
      <c r="Q915" s="212">
        <v>0</v>
      </c>
      <c r="R915" s="212">
        <f>Q915*H915</f>
        <v>0</v>
      </c>
      <c r="S915" s="212">
        <v>0</v>
      </c>
      <c r="T915" s="213">
        <f>S915*H915</f>
        <v>0</v>
      </c>
      <c r="AR915" s="15" t="s">
        <v>228</v>
      </c>
      <c r="AT915" s="15" t="s">
        <v>160</v>
      </c>
      <c r="AU915" s="15" t="s">
        <v>80</v>
      </c>
      <c r="AY915" s="15" t="s">
        <v>158</v>
      </c>
      <c r="BE915" s="214">
        <f>IF(N915="základní",J915,0)</f>
        <v>0</v>
      </c>
      <c r="BF915" s="214">
        <f>IF(N915="snížená",J915,0)</f>
        <v>0</v>
      </c>
      <c r="BG915" s="214">
        <f>IF(N915="zákl. přenesená",J915,0)</f>
        <v>0</v>
      </c>
      <c r="BH915" s="214">
        <f>IF(N915="sníž. přenesená",J915,0)</f>
        <v>0</v>
      </c>
      <c r="BI915" s="214">
        <f>IF(N915="nulová",J915,0)</f>
        <v>0</v>
      </c>
      <c r="BJ915" s="15" t="s">
        <v>78</v>
      </c>
      <c r="BK915" s="214">
        <f>ROUND(I915*H915,2)</f>
        <v>0</v>
      </c>
      <c r="BL915" s="15" t="s">
        <v>228</v>
      </c>
      <c r="BM915" s="15" t="s">
        <v>2183</v>
      </c>
    </row>
    <row r="916" s="11" customFormat="1">
      <c r="B916" s="215"/>
      <c r="C916" s="216"/>
      <c r="D916" s="217" t="s">
        <v>167</v>
      </c>
      <c r="E916" s="218" t="s">
        <v>19</v>
      </c>
      <c r="F916" s="219" t="s">
        <v>2184</v>
      </c>
      <c r="G916" s="216"/>
      <c r="H916" s="220">
        <v>62.5</v>
      </c>
      <c r="I916" s="221"/>
      <c r="J916" s="216"/>
      <c r="K916" s="216"/>
      <c r="L916" s="222"/>
      <c r="M916" s="223"/>
      <c r="N916" s="224"/>
      <c r="O916" s="224"/>
      <c r="P916" s="224"/>
      <c r="Q916" s="224"/>
      <c r="R916" s="224"/>
      <c r="S916" s="224"/>
      <c r="T916" s="225"/>
      <c r="AT916" s="226" t="s">
        <v>167</v>
      </c>
      <c r="AU916" s="226" t="s">
        <v>80</v>
      </c>
      <c r="AV916" s="11" t="s">
        <v>80</v>
      </c>
      <c r="AW916" s="11" t="s">
        <v>31</v>
      </c>
      <c r="AX916" s="11" t="s">
        <v>78</v>
      </c>
      <c r="AY916" s="226" t="s">
        <v>158</v>
      </c>
    </row>
    <row r="917" s="1" customFormat="1" ht="16.5" customHeight="1">
      <c r="B917" s="36"/>
      <c r="C917" s="203" t="s">
        <v>2185</v>
      </c>
      <c r="D917" s="203" t="s">
        <v>160</v>
      </c>
      <c r="E917" s="204" t="s">
        <v>2186</v>
      </c>
      <c r="F917" s="205" t="s">
        <v>2187</v>
      </c>
      <c r="G917" s="206" t="s">
        <v>171</v>
      </c>
      <c r="H917" s="207">
        <v>630.23099999999999</v>
      </c>
      <c r="I917" s="208"/>
      <c r="J917" s="209">
        <f>ROUND(I917*H917,2)</f>
        <v>0</v>
      </c>
      <c r="K917" s="205" t="s">
        <v>19</v>
      </c>
      <c r="L917" s="41"/>
      <c r="M917" s="210" t="s">
        <v>19</v>
      </c>
      <c r="N917" s="211" t="s">
        <v>41</v>
      </c>
      <c r="O917" s="77"/>
      <c r="P917" s="212">
        <f>O917*H917</f>
        <v>0</v>
      </c>
      <c r="Q917" s="212">
        <v>0</v>
      </c>
      <c r="R917" s="212">
        <f>Q917*H917</f>
        <v>0</v>
      </c>
      <c r="S917" s="212">
        <v>0</v>
      </c>
      <c r="T917" s="213">
        <f>S917*H917</f>
        <v>0</v>
      </c>
      <c r="AR917" s="15" t="s">
        <v>228</v>
      </c>
      <c r="AT917" s="15" t="s">
        <v>160</v>
      </c>
      <c r="AU917" s="15" t="s">
        <v>80</v>
      </c>
      <c r="AY917" s="15" t="s">
        <v>158</v>
      </c>
      <c r="BE917" s="214">
        <f>IF(N917="základní",J917,0)</f>
        <v>0</v>
      </c>
      <c r="BF917" s="214">
        <f>IF(N917="snížená",J917,0)</f>
        <v>0</v>
      </c>
      <c r="BG917" s="214">
        <f>IF(N917="zákl. přenesená",J917,0)</f>
        <v>0</v>
      </c>
      <c r="BH917" s="214">
        <f>IF(N917="sníž. přenesená",J917,0)</f>
        <v>0</v>
      </c>
      <c r="BI917" s="214">
        <f>IF(N917="nulová",J917,0)</f>
        <v>0</v>
      </c>
      <c r="BJ917" s="15" t="s">
        <v>78</v>
      </c>
      <c r="BK917" s="214">
        <f>ROUND(I917*H917,2)</f>
        <v>0</v>
      </c>
      <c r="BL917" s="15" t="s">
        <v>228</v>
      </c>
      <c r="BM917" s="15" t="s">
        <v>2188</v>
      </c>
    </row>
    <row r="918" s="1" customFormat="1">
      <c r="B918" s="36"/>
      <c r="C918" s="37"/>
      <c r="D918" s="217" t="s">
        <v>386</v>
      </c>
      <c r="E918" s="37"/>
      <c r="F918" s="237" t="s">
        <v>2189</v>
      </c>
      <c r="G918" s="37"/>
      <c r="H918" s="37"/>
      <c r="I918" s="128"/>
      <c r="J918" s="37"/>
      <c r="K918" s="37"/>
      <c r="L918" s="41"/>
      <c r="M918" s="238"/>
      <c r="N918" s="77"/>
      <c r="O918" s="77"/>
      <c r="P918" s="77"/>
      <c r="Q918" s="77"/>
      <c r="R918" s="77"/>
      <c r="S918" s="77"/>
      <c r="T918" s="78"/>
      <c r="AT918" s="15" t="s">
        <v>386</v>
      </c>
      <c r="AU918" s="15" t="s">
        <v>80</v>
      </c>
    </row>
    <row r="919" s="11" customFormat="1">
      <c r="B919" s="215"/>
      <c r="C919" s="216"/>
      <c r="D919" s="217" t="s">
        <v>167</v>
      </c>
      <c r="E919" s="218" t="s">
        <v>19</v>
      </c>
      <c r="F919" s="219" t="s">
        <v>1423</v>
      </c>
      <c r="G919" s="216"/>
      <c r="H919" s="220">
        <v>591.70000000000005</v>
      </c>
      <c r="I919" s="221"/>
      <c r="J919" s="216"/>
      <c r="K919" s="216"/>
      <c r="L919" s="222"/>
      <c r="M919" s="223"/>
      <c r="N919" s="224"/>
      <c r="O919" s="224"/>
      <c r="P919" s="224"/>
      <c r="Q919" s="224"/>
      <c r="R919" s="224"/>
      <c r="S919" s="224"/>
      <c r="T919" s="225"/>
      <c r="AT919" s="226" t="s">
        <v>167</v>
      </c>
      <c r="AU919" s="226" t="s">
        <v>80</v>
      </c>
      <c r="AV919" s="11" t="s">
        <v>80</v>
      </c>
      <c r="AW919" s="11" t="s">
        <v>31</v>
      </c>
      <c r="AX919" s="11" t="s">
        <v>70</v>
      </c>
      <c r="AY919" s="226" t="s">
        <v>158</v>
      </c>
    </row>
    <row r="920" s="11" customFormat="1">
      <c r="B920" s="215"/>
      <c r="C920" s="216"/>
      <c r="D920" s="217" t="s">
        <v>167</v>
      </c>
      <c r="E920" s="218" t="s">
        <v>19</v>
      </c>
      <c r="F920" s="219" t="s">
        <v>2190</v>
      </c>
      <c r="G920" s="216"/>
      <c r="H920" s="220">
        <v>43.259999999999998</v>
      </c>
      <c r="I920" s="221"/>
      <c r="J920" s="216"/>
      <c r="K920" s="216"/>
      <c r="L920" s="222"/>
      <c r="M920" s="223"/>
      <c r="N920" s="224"/>
      <c r="O920" s="224"/>
      <c r="P920" s="224"/>
      <c r="Q920" s="224"/>
      <c r="R920" s="224"/>
      <c r="S920" s="224"/>
      <c r="T920" s="225"/>
      <c r="AT920" s="226" t="s">
        <v>167</v>
      </c>
      <c r="AU920" s="226" t="s">
        <v>80</v>
      </c>
      <c r="AV920" s="11" t="s">
        <v>80</v>
      </c>
      <c r="AW920" s="11" t="s">
        <v>31</v>
      </c>
      <c r="AX920" s="11" t="s">
        <v>70</v>
      </c>
      <c r="AY920" s="226" t="s">
        <v>158</v>
      </c>
    </row>
    <row r="921" s="11" customFormat="1">
      <c r="B921" s="215"/>
      <c r="C921" s="216"/>
      <c r="D921" s="217" t="s">
        <v>167</v>
      </c>
      <c r="E921" s="218" t="s">
        <v>19</v>
      </c>
      <c r="F921" s="219" t="s">
        <v>1916</v>
      </c>
      <c r="G921" s="216"/>
      <c r="H921" s="220">
        <v>-4.7290000000000001</v>
      </c>
      <c r="I921" s="221"/>
      <c r="J921" s="216"/>
      <c r="K921" s="216"/>
      <c r="L921" s="222"/>
      <c r="M921" s="223"/>
      <c r="N921" s="224"/>
      <c r="O921" s="224"/>
      <c r="P921" s="224"/>
      <c r="Q921" s="224"/>
      <c r="R921" s="224"/>
      <c r="S921" s="224"/>
      <c r="T921" s="225"/>
      <c r="AT921" s="226" t="s">
        <v>167</v>
      </c>
      <c r="AU921" s="226" t="s">
        <v>80</v>
      </c>
      <c r="AV921" s="11" t="s">
        <v>80</v>
      </c>
      <c r="AW921" s="11" t="s">
        <v>31</v>
      </c>
      <c r="AX921" s="11" t="s">
        <v>70</v>
      </c>
      <c r="AY921" s="226" t="s">
        <v>158</v>
      </c>
    </row>
    <row r="922" s="12" customFormat="1">
      <c r="B922" s="239"/>
      <c r="C922" s="240"/>
      <c r="D922" s="217" t="s">
        <v>167</v>
      </c>
      <c r="E922" s="241" t="s">
        <v>19</v>
      </c>
      <c r="F922" s="242" t="s">
        <v>426</v>
      </c>
      <c r="G922" s="240"/>
      <c r="H922" s="243">
        <v>630.23099999999999</v>
      </c>
      <c r="I922" s="244"/>
      <c r="J922" s="240"/>
      <c r="K922" s="240"/>
      <c r="L922" s="245"/>
      <c r="M922" s="246"/>
      <c r="N922" s="247"/>
      <c r="O922" s="247"/>
      <c r="P922" s="247"/>
      <c r="Q922" s="247"/>
      <c r="R922" s="247"/>
      <c r="S922" s="247"/>
      <c r="T922" s="248"/>
      <c r="AT922" s="249" t="s">
        <v>167</v>
      </c>
      <c r="AU922" s="249" t="s">
        <v>80</v>
      </c>
      <c r="AV922" s="12" t="s">
        <v>165</v>
      </c>
      <c r="AW922" s="12" t="s">
        <v>31</v>
      </c>
      <c r="AX922" s="12" t="s">
        <v>78</v>
      </c>
      <c r="AY922" s="249" t="s">
        <v>158</v>
      </c>
    </row>
    <row r="923" s="1" customFormat="1" ht="16.5" customHeight="1">
      <c r="B923" s="36"/>
      <c r="C923" s="203" t="s">
        <v>2191</v>
      </c>
      <c r="D923" s="203" t="s">
        <v>160</v>
      </c>
      <c r="E923" s="204" t="s">
        <v>2192</v>
      </c>
      <c r="F923" s="205" t="s">
        <v>2193</v>
      </c>
      <c r="G923" s="206" t="s">
        <v>171</v>
      </c>
      <c r="H923" s="207">
        <v>586.971</v>
      </c>
      <c r="I923" s="208"/>
      <c r="J923" s="209">
        <f>ROUND(I923*H923,2)</f>
        <v>0</v>
      </c>
      <c r="K923" s="205" t="s">
        <v>19</v>
      </c>
      <c r="L923" s="41"/>
      <c r="M923" s="210" t="s">
        <v>19</v>
      </c>
      <c r="N923" s="211" t="s">
        <v>41</v>
      </c>
      <c r="O923" s="77"/>
      <c r="P923" s="212">
        <f>O923*H923</f>
        <v>0</v>
      </c>
      <c r="Q923" s="212">
        <v>0</v>
      </c>
      <c r="R923" s="212">
        <f>Q923*H923</f>
        <v>0</v>
      </c>
      <c r="S923" s="212">
        <v>0</v>
      </c>
      <c r="T923" s="213">
        <f>S923*H923</f>
        <v>0</v>
      </c>
      <c r="AR923" s="15" t="s">
        <v>228</v>
      </c>
      <c r="AT923" s="15" t="s">
        <v>160</v>
      </c>
      <c r="AU923" s="15" t="s">
        <v>80</v>
      </c>
      <c r="AY923" s="15" t="s">
        <v>158</v>
      </c>
      <c r="BE923" s="214">
        <f>IF(N923="základní",J923,0)</f>
        <v>0</v>
      </c>
      <c r="BF923" s="214">
        <f>IF(N923="snížená",J923,0)</f>
        <v>0</v>
      </c>
      <c r="BG923" s="214">
        <f>IF(N923="zákl. přenesená",J923,0)</f>
        <v>0</v>
      </c>
      <c r="BH923" s="214">
        <f>IF(N923="sníž. přenesená",J923,0)</f>
        <v>0</v>
      </c>
      <c r="BI923" s="214">
        <f>IF(N923="nulová",J923,0)</f>
        <v>0</v>
      </c>
      <c r="BJ923" s="15" t="s">
        <v>78</v>
      </c>
      <c r="BK923" s="214">
        <f>ROUND(I923*H923,2)</f>
        <v>0</v>
      </c>
      <c r="BL923" s="15" t="s">
        <v>228</v>
      </c>
      <c r="BM923" s="15" t="s">
        <v>2194</v>
      </c>
    </row>
    <row r="924" s="11" customFormat="1">
      <c r="B924" s="215"/>
      <c r="C924" s="216"/>
      <c r="D924" s="217" t="s">
        <v>167</v>
      </c>
      <c r="E924" s="218" t="s">
        <v>19</v>
      </c>
      <c r="F924" s="219" t="s">
        <v>2195</v>
      </c>
      <c r="G924" s="216"/>
      <c r="H924" s="220">
        <v>586.971</v>
      </c>
      <c r="I924" s="221"/>
      <c r="J924" s="216"/>
      <c r="K924" s="216"/>
      <c r="L924" s="222"/>
      <c r="M924" s="223"/>
      <c r="N924" s="224"/>
      <c r="O924" s="224"/>
      <c r="P924" s="224"/>
      <c r="Q924" s="224"/>
      <c r="R924" s="224"/>
      <c r="S924" s="224"/>
      <c r="T924" s="225"/>
      <c r="AT924" s="226" t="s">
        <v>167</v>
      </c>
      <c r="AU924" s="226" t="s">
        <v>80</v>
      </c>
      <c r="AV924" s="11" t="s">
        <v>80</v>
      </c>
      <c r="AW924" s="11" t="s">
        <v>31</v>
      </c>
      <c r="AX924" s="11" t="s">
        <v>78</v>
      </c>
      <c r="AY924" s="226" t="s">
        <v>158</v>
      </c>
    </row>
    <row r="925" s="1" customFormat="1" ht="16.5" customHeight="1">
      <c r="B925" s="36"/>
      <c r="C925" s="203" t="s">
        <v>2196</v>
      </c>
      <c r="D925" s="203" t="s">
        <v>160</v>
      </c>
      <c r="E925" s="204" t="s">
        <v>2197</v>
      </c>
      <c r="F925" s="205" t="s">
        <v>2198</v>
      </c>
      <c r="G925" s="206" t="s">
        <v>302</v>
      </c>
      <c r="H925" s="207">
        <v>882.32299999999998</v>
      </c>
      <c r="I925" s="208"/>
      <c r="J925" s="209">
        <f>ROUND(I925*H925,2)</f>
        <v>0</v>
      </c>
      <c r="K925" s="205" t="s">
        <v>19</v>
      </c>
      <c r="L925" s="41"/>
      <c r="M925" s="210" t="s">
        <v>19</v>
      </c>
      <c r="N925" s="211" t="s">
        <v>41</v>
      </c>
      <c r="O925" s="77"/>
      <c r="P925" s="212">
        <f>O925*H925</f>
        <v>0</v>
      </c>
      <c r="Q925" s="212">
        <v>0</v>
      </c>
      <c r="R925" s="212">
        <f>Q925*H925</f>
        <v>0</v>
      </c>
      <c r="S925" s="212">
        <v>0</v>
      </c>
      <c r="T925" s="213">
        <f>S925*H925</f>
        <v>0</v>
      </c>
      <c r="AR925" s="15" t="s">
        <v>228</v>
      </c>
      <c r="AT925" s="15" t="s">
        <v>160</v>
      </c>
      <c r="AU925" s="15" t="s">
        <v>80</v>
      </c>
      <c r="AY925" s="15" t="s">
        <v>158</v>
      </c>
      <c r="BE925" s="214">
        <f>IF(N925="základní",J925,0)</f>
        <v>0</v>
      </c>
      <c r="BF925" s="214">
        <f>IF(N925="snížená",J925,0)</f>
        <v>0</v>
      </c>
      <c r="BG925" s="214">
        <f>IF(N925="zákl. přenesená",J925,0)</f>
        <v>0</v>
      </c>
      <c r="BH925" s="214">
        <f>IF(N925="sníž. přenesená",J925,0)</f>
        <v>0</v>
      </c>
      <c r="BI925" s="214">
        <f>IF(N925="nulová",J925,0)</f>
        <v>0</v>
      </c>
      <c r="BJ925" s="15" t="s">
        <v>78</v>
      </c>
      <c r="BK925" s="214">
        <f>ROUND(I925*H925,2)</f>
        <v>0</v>
      </c>
      <c r="BL925" s="15" t="s">
        <v>228</v>
      </c>
      <c r="BM925" s="15" t="s">
        <v>2199</v>
      </c>
    </row>
    <row r="926" s="11" customFormat="1">
      <c r="B926" s="215"/>
      <c r="C926" s="216"/>
      <c r="D926" s="217" t="s">
        <v>167</v>
      </c>
      <c r="E926" s="218" t="s">
        <v>19</v>
      </c>
      <c r="F926" s="219" t="s">
        <v>2200</v>
      </c>
      <c r="G926" s="216"/>
      <c r="H926" s="220">
        <v>828.38</v>
      </c>
      <c r="I926" s="221"/>
      <c r="J926" s="216"/>
      <c r="K926" s="216"/>
      <c r="L926" s="222"/>
      <c r="M926" s="223"/>
      <c r="N926" s="224"/>
      <c r="O926" s="224"/>
      <c r="P926" s="224"/>
      <c r="Q926" s="224"/>
      <c r="R926" s="224"/>
      <c r="S926" s="224"/>
      <c r="T926" s="225"/>
      <c r="AT926" s="226" t="s">
        <v>167</v>
      </c>
      <c r="AU926" s="226" t="s">
        <v>80</v>
      </c>
      <c r="AV926" s="11" t="s">
        <v>80</v>
      </c>
      <c r="AW926" s="11" t="s">
        <v>31</v>
      </c>
      <c r="AX926" s="11" t="s">
        <v>70</v>
      </c>
      <c r="AY926" s="226" t="s">
        <v>158</v>
      </c>
    </row>
    <row r="927" s="11" customFormat="1">
      <c r="B927" s="215"/>
      <c r="C927" s="216"/>
      <c r="D927" s="217" t="s">
        <v>167</v>
      </c>
      <c r="E927" s="218" t="s">
        <v>19</v>
      </c>
      <c r="F927" s="219" t="s">
        <v>2201</v>
      </c>
      <c r="G927" s="216"/>
      <c r="H927" s="220">
        <v>60.564</v>
      </c>
      <c r="I927" s="221"/>
      <c r="J927" s="216"/>
      <c r="K927" s="216"/>
      <c r="L927" s="222"/>
      <c r="M927" s="223"/>
      <c r="N927" s="224"/>
      <c r="O927" s="224"/>
      <c r="P927" s="224"/>
      <c r="Q927" s="224"/>
      <c r="R927" s="224"/>
      <c r="S927" s="224"/>
      <c r="T927" s="225"/>
      <c r="AT927" s="226" t="s">
        <v>167</v>
      </c>
      <c r="AU927" s="226" t="s">
        <v>80</v>
      </c>
      <c r="AV927" s="11" t="s">
        <v>80</v>
      </c>
      <c r="AW927" s="11" t="s">
        <v>31</v>
      </c>
      <c r="AX927" s="11" t="s">
        <v>70</v>
      </c>
      <c r="AY927" s="226" t="s">
        <v>158</v>
      </c>
    </row>
    <row r="928" s="11" customFormat="1">
      <c r="B928" s="215"/>
      <c r="C928" s="216"/>
      <c r="D928" s="217" t="s">
        <v>167</v>
      </c>
      <c r="E928" s="218" t="s">
        <v>19</v>
      </c>
      <c r="F928" s="219" t="s">
        <v>2202</v>
      </c>
      <c r="G928" s="216"/>
      <c r="H928" s="220">
        <v>-6.6210000000000004</v>
      </c>
      <c r="I928" s="221"/>
      <c r="J928" s="216"/>
      <c r="K928" s="216"/>
      <c r="L928" s="222"/>
      <c r="M928" s="223"/>
      <c r="N928" s="224"/>
      <c r="O928" s="224"/>
      <c r="P928" s="224"/>
      <c r="Q928" s="224"/>
      <c r="R928" s="224"/>
      <c r="S928" s="224"/>
      <c r="T928" s="225"/>
      <c r="AT928" s="226" t="s">
        <v>167</v>
      </c>
      <c r="AU928" s="226" t="s">
        <v>80</v>
      </c>
      <c r="AV928" s="11" t="s">
        <v>80</v>
      </c>
      <c r="AW928" s="11" t="s">
        <v>31</v>
      </c>
      <c r="AX928" s="11" t="s">
        <v>70</v>
      </c>
      <c r="AY928" s="226" t="s">
        <v>158</v>
      </c>
    </row>
    <row r="929" s="12" customFormat="1">
      <c r="B929" s="239"/>
      <c r="C929" s="240"/>
      <c r="D929" s="217" t="s">
        <v>167</v>
      </c>
      <c r="E929" s="241" t="s">
        <v>19</v>
      </c>
      <c r="F929" s="242" t="s">
        <v>426</v>
      </c>
      <c r="G929" s="240"/>
      <c r="H929" s="243">
        <v>882.32299999999998</v>
      </c>
      <c r="I929" s="244"/>
      <c r="J929" s="240"/>
      <c r="K929" s="240"/>
      <c r="L929" s="245"/>
      <c r="M929" s="246"/>
      <c r="N929" s="247"/>
      <c r="O929" s="247"/>
      <c r="P929" s="247"/>
      <c r="Q929" s="247"/>
      <c r="R929" s="247"/>
      <c r="S929" s="247"/>
      <c r="T929" s="248"/>
      <c r="AT929" s="249" t="s">
        <v>167</v>
      </c>
      <c r="AU929" s="249" t="s">
        <v>80</v>
      </c>
      <c r="AV929" s="12" t="s">
        <v>165</v>
      </c>
      <c r="AW929" s="12" t="s">
        <v>31</v>
      </c>
      <c r="AX929" s="12" t="s">
        <v>78</v>
      </c>
      <c r="AY929" s="249" t="s">
        <v>158</v>
      </c>
    </row>
    <row r="930" s="1" customFormat="1" ht="16.5" customHeight="1">
      <c r="B930" s="36"/>
      <c r="C930" s="203" t="s">
        <v>2203</v>
      </c>
      <c r="D930" s="203" t="s">
        <v>160</v>
      </c>
      <c r="E930" s="204" t="s">
        <v>2204</v>
      </c>
      <c r="F930" s="205" t="s">
        <v>2205</v>
      </c>
      <c r="G930" s="206" t="s">
        <v>302</v>
      </c>
      <c r="H930" s="207">
        <v>2</v>
      </c>
      <c r="I930" s="208"/>
      <c r="J930" s="209">
        <f>ROUND(I930*H930,2)</f>
        <v>0</v>
      </c>
      <c r="K930" s="205" t="s">
        <v>19</v>
      </c>
      <c r="L930" s="41"/>
      <c r="M930" s="210" t="s">
        <v>19</v>
      </c>
      <c r="N930" s="211" t="s">
        <v>41</v>
      </c>
      <c r="O930" s="77"/>
      <c r="P930" s="212">
        <f>O930*H930</f>
        <v>0</v>
      </c>
      <c r="Q930" s="212">
        <v>0</v>
      </c>
      <c r="R930" s="212">
        <f>Q930*H930</f>
        <v>0</v>
      </c>
      <c r="S930" s="212">
        <v>0</v>
      </c>
      <c r="T930" s="213">
        <f>S930*H930</f>
        <v>0</v>
      </c>
      <c r="AR930" s="15" t="s">
        <v>228</v>
      </c>
      <c r="AT930" s="15" t="s">
        <v>160</v>
      </c>
      <c r="AU930" s="15" t="s">
        <v>80</v>
      </c>
      <c r="AY930" s="15" t="s">
        <v>158</v>
      </c>
      <c r="BE930" s="214">
        <f>IF(N930="základní",J930,0)</f>
        <v>0</v>
      </c>
      <c r="BF930" s="214">
        <f>IF(N930="snížená",J930,0)</f>
        <v>0</v>
      </c>
      <c r="BG930" s="214">
        <f>IF(N930="zákl. přenesená",J930,0)</f>
        <v>0</v>
      </c>
      <c r="BH930" s="214">
        <f>IF(N930="sníž. přenesená",J930,0)</f>
        <v>0</v>
      </c>
      <c r="BI930" s="214">
        <f>IF(N930="nulová",J930,0)</f>
        <v>0</v>
      </c>
      <c r="BJ930" s="15" t="s">
        <v>78</v>
      </c>
      <c r="BK930" s="214">
        <f>ROUND(I930*H930,2)</f>
        <v>0</v>
      </c>
      <c r="BL930" s="15" t="s">
        <v>228</v>
      </c>
      <c r="BM930" s="15" t="s">
        <v>2206</v>
      </c>
    </row>
    <row r="931" s="1" customFormat="1" ht="16.5" customHeight="1">
      <c r="B931" s="36"/>
      <c r="C931" s="203" t="s">
        <v>2207</v>
      </c>
      <c r="D931" s="203" t="s">
        <v>160</v>
      </c>
      <c r="E931" s="204" t="s">
        <v>2208</v>
      </c>
      <c r="F931" s="205" t="s">
        <v>2209</v>
      </c>
      <c r="G931" s="206" t="s">
        <v>240</v>
      </c>
      <c r="H931" s="207">
        <v>88</v>
      </c>
      <c r="I931" s="208"/>
      <c r="J931" s="209">
        <f>ROUND(I931*H931,2)</f>
        <v>0</v>
      </c>
      <c r="K931" s="205" t="s">
        <v>19</v>
      </c>
      <c r="L931" s="41"/>
      <c r="M931" s="210" t="s">
        <v>19</v>
      </c>
      <c r="N931" s="211" t="s">
        <v>41</v>
      </c>
      <c r="O931" s="77"/>
      <c r="P931" s="212">
        <f>O931*H931</f>
        <v>0</v>
      </c>
      <c r="Q931" s="212">
        <v>0</v>
      </c>
      <c r="R931" s="212">
        <f>Q931*H931</f>
        <v>0</v>
      </c>
      <c r="S931" s="212">
        <v>0</v>
      </c>
      <c r="T931" s="213">
        <f>S931*H931</f>
        <v>0</v>
      </c>
      <c r="AR931" s="15" t="s">
        <v>228</v>
      </c>
      <c r="AT931" s="15" t="s">
        <v>160</v>
      </c>
      <c r="AU931" s="15" t="s">
        <v>80</v>
      </c>
      <c r="AY931" s="15" t="s">
        <v>158</v>
      </c>
      <c r="BE931" s="214">
        <f>IF(N931="základní",J931,0)</f>
        <v>0</v>
      </c>
      <c r="BF931" s="214">
        <f>IF(N931="snížená",J931,0)</f>
        <v>0</v>
      </c>
      <c r="BG931" s="214">
        <f>IF(N931="zákl. přenesená",J931,0)</f>
        <v>0</v>
      </c>
      <c r="BH931" s="214">
        <f>IF(N931="sníž. přenesená",J931,0)</f>
        <v>0</v>
      </c>
      <c r="BI931" s="214">
        <f>IF(N931="nulová",J931,0)</f>
        <v>0</v>
      </c>
      <c r="BJ931" s="15" t="s">
        <v>78</v>
      </c>
      <c r="BK931" s="214">
        <f>ROUND(I931*H931,2)</f>
        <v>0</v>
      </c>
      <c r="BL931" s="15" t="s">
        <v>228</v>
      </c>
      <c r="BM931" s="15" t="s">
        <v>2210</v>
      </c>
    </row>
    <row r="932" s="11" customFormat="1">
      <c r="B932" s="215"/>
      <c r="C932" s="216"/>
      <c r="D932" s="217" t="s">
        <v>167</v>
      </c>
      <c r="E932" s="218" t="s">
        <v>19</v>
      </c>
      <c r="F932" s="219" t="s">
        <v>2211</v>
      </c>
      <c r="G932" s="216"/>
      <c r="H932" s="220">
        <v>88</v>
      </c>
      <c r="I932" s="221"/>
      <c r="J932" s="216"/>
      <c r="K932" s="216"/>
      <c r="L932" s="222"/>
      <c r="M932" s="223"/>
      <c r="N932" s="224"/>
      <c r="O932" s="224"/>
      <c r="P932" s="224"/>
      <c r="Q932" s="224"/>
      <c r="R932" s="224"/>
      <c r="S932" s="224"/>
      <c r="T932" s="225"/>
      <c r="AT932" s="226" t="s">
        <v>167</v>
      </c>
      <c r="AU932" s="226" t="s">
        <v>80</v>
      </c>
      <c r="AV932" s="11" t="s">
        <v>80</v>
      </c>
      <c r="AW932" s="11" t="s">
        <v>31</v>
      </c>
      <c r="AX932" s="11" t="s">
        <v>78</v>
      </c>
      <c r="AY932" s="226" t="s">
        <v>158</v>
      </c>
    </row>
    <row r="933" s="1" customFormat="1" ht="16.5" customHeight="1">
      <c r="B933" s="36"/>
      <c r="C933" s="203" t="s">
        <v>2212</v>
      </c>
      <c r="D933" s="203" t="s">
        <v>160</v>
      </c>
      <c r="E933" s="204" t="s">
        <v>2213</v>
      </c>
      <c r="F933" s="205" t="s">
        <v>2214</v>
      </c>
      <c r="G933" s="206" t="s">
        <v>240</v>
      </c>
      <c r="H933" s="207">
        <v>62.950000000000003</v>
      </c>
      <c r="I933" s="208"/>
      <c r="J933" s="209">
        <f>ROUND(I933*H933,2)</f>
        <v>0</v>
      </c>
      <c r="K933" s="205" t="s">
        <v>19</v>
      </c>
      <c r="L933" s="41"/>
      <c r="M933" s="210" t="s">
        <v>19</v>
      </c>
      <c r="N933" s="211" t="s">
        <v>41</v>
      </c>
      <c r="O933" s="77"/>
      <c r="P933" s="212">
        <f>O933*H933</f>
        <v>0</v>
      </c>
      <c r="Q933" s="212">
        <v>0</v>
      </c>
      <c r="R933" s="212">
        <f>Q933*H933</f>
        <v>0</v>
      </c>
      <c r="S933" s="212">
        <v>0</v>
      </c>
      <c r="T933" s="213">
        <f>S933*H933</f>
        <v>0</v>
      </c>
      <c r="AR933" s="15" t="s">
        <v>228</v>
      </c>
      <c r="AT933" s="15" t="s">
        <v>160</v>
      </c>
      <c r="AU933" s="15" t="s">
        <v>80</v>
      </c>
      <c r="AY933" s="15" t="s">
        <v>158</v>
      </c>
      <c r="BE933" s="214">
        <f>IF(N933="základní",J933,0)</f>
        <v>0</v>
      </c>
      <c r="BF933" s="214">
        <f>IF(N933="snížená",J933,0)</f>
        <v>0</v>
      </c>
      <c r="BG933" s="214">
        <f>IF(N933="zákl. přenesená",J933,0)</f>
        <v>0</v>
      </c>
      <c r="BH933" s="214">
        <f>IF(N933="sníž. přenesená",J933,0)</f>
        <v>0</v>
      </c>
      <c r="BI933" s="214">
        <f>IF(N933="nulová",J933,0)</f>
        <v>0</v>
      </c>
      <c r="BJ933" s="15" t="s">
        <v>78</v>
      </c>
      <c r="BK933" s="214">
        <f>ROUND(I933*H933,2)</f>
        <v>0</v>
      </c>
      <c r="BL933" s="15" t="s">
        <v>228</v>
      </c>
      <c r="BM933" s="15" t="s">
        <v>2215</v>
      </c>
    </row>
    <row r="934" s="11" customFormat="1">
      <c r="B934" s="215"/>
      <c r="C934" s="216"/>
      <c r="D934" s="217" t="s">
        <v>167</v>
      </c>
      <c r="E934" s="218" t="s">
        <v>19</v>
      </c>
      <c r="F934" s="219" t="s">
        <v>2216</v>
      </c>
      <c r="G934" s="216"/>
      <c r="H934" s="220">
        <v>62.950000000000003</v>
      </c>
      <c r="I934" s="221"/>
      <c r="J934" s="216"/>
      <c r="K934" s="216"/>
      <c r="L934" s="222"/>
      <c r="M934" s="223"/>
      <c r="N934" s="224"/>
      <c r="O934" s="224"/>
      <c r="P934" s="224"/>
      <c r="Q934" s="224"/>
      <c r="R934" s="224"/>
      <c r="S934" s="224"/>
      <c r="T934" s="225"/>
      <c r="AT934" s="226" t="s">
        <v>167</v>
      </c>
      <c r="AU934" s="226" t="s">
        <v>80</v>
      </c>
      <c r="AV934" s="11" t="s">
        <v>80</v>
      </c>
      <c r="AW934" s="11" t="s">
        <v>31</v>
      </c>
      <c r="AX934" s="11" t="s">
        <v>78</v>
      </c>
      <c r="AY934" s="226" t="s">
        <v>158</v>
      </c>
    </row>
    <row r="935" s="1" customFormat="1" ht="16.5" customHeight="1">
      <c r="B935" s="36"/>
      <c r="C935" s="203" t="s">
        <v>2217</v>
      </c>
      <c r="D935" s="203" t="s">
        <v>160</v>
      </c>
      <c r="E935" s="204" t="s">
        <v>2218</v>
      </c>
      <c r="F935" s="205" t="s">
        <v>2219</v>
      </c>
      <c r="G935" s="206" t="s">
        <v>240</v>
      </c>
      <c r="H935" s="207">
        <v>62.950000000000003</v>
      </c>
      <c r="I935" s="208"/>
      <c r="J935" s="209">
        <f>ROUND(I935*H935,2)</f>
        <v>0</v>
      </c>
      <c r="K935" s="205" t="s">
        <v>19</v>
      </c>
      <c r="L935" s="41"/>
      <c r="M935" s="210" t="s">
        <v>19</v>
      </c>
      <c r="N935" s="211" t="s">
        <v>41</v>
      </c>
      <c r="O935" s="77"/>
      <c r="P935" s="212">
        <f>O935*H935</f>
        <v>0</v>
      </c>
      <c r="Q935" s="212">
        <v>0</v>
      </c>
      <c r="R935" s="212">
        <f>Q935*H935</f>
        <v>0</v>
      </c>
      <c r="S935" s="212">
        <v>0</v>
      </c>
      <c r="T935" s="213">
        <f>S935*H935</f>
        <v>0</v>
      </c>
      <c r="AR935" s="15" t="s">
        <v>228</v>
      </c>
      <c r="AT935" s="15" t="s">
        <v>160</v>
      </c>
      <c r="AU935" s="15" t="s">
        <v>80</v>
      </c>
      <c r="AY935" s="15" t="s">
        <v>158</v>
      </c>
      <c r="BE935" s="214">
        <f>IF(N935="základní",J935,0)</f>
        <v>0</v>
      </c>
      <c r="BF935" s="214">
        <f>IF(N935="snížená",J935,0)</f>
        <v>0</v>
      </c>
      <c r="BG935" s="214">
        <f>IF(N935="zákl. přenesená",J935,0)</f>
        <v>0</v>
      </c>
      <c r="BH935" s="214">
        <f>IF(N935="sníž. přenesená",J935,0)</f>
        <v>0</v>
      </c>
      <c r="BI935" s="214">
        <f>IF(N935="nulová",J935,0)</f>
        <v>0</v>
      </c>
      <c r="BJ935" s="15" t="s">
        <v>78</v>
      </c>
      <c r="BK935" s="214">
        <f>ROUND(I935*H935,2)</f>
        <v>0</v>
      </c>
      <c r="BL935" s="15" t="s">
        <v>228</v>
      </c>
      <c r="BM935" s="15" t="s">
        <v>2220</v>
      </c>
    </row>
    <row r="936" s="1" customFormat="1" ht="16.5" customHeight="1">
      <c r="B936" s="36"/>
      <c r="C936" s="203" t="s">
        <v>2221</v>
      </c>
      <c r="D936" s="203" t="s">
        <v>160</v>
      </c>
      <c r="E936" s="204" t="s">
        <v>2222</v>
      </c>
      <c r="F936" s="205" t="s">
        <v>2223</v>
      </c>
      <c r="G936" s="206" t="s">
        <v>240</v>
      </c>
      <c r="H936" s="207">
        <v>62.950000000000003</v>
      </c>
      <c r="I936" s="208"/>
      <c r="J936" s="209">
        <f>ROUND(I936*H936,2)</f>
        <v>0</v>
      </c>
      <c r="K936" s="205" t="s">
        <v>19</v>
      </c>
      <c r="L936" s="41"/>
      <c r="M936" s="210" t="s">
        <v>19</v>
      </c>
      <c r="N936" s="211" t="s">
        <v>41</v>
      </c>
      <c r="O936" s="77"/>
      <c r="P936" s="212">
        <f>O936*H936</f>
        <v>0</v>
      </c>
      <c r="Q936" s="212">
        <v>0</v>
      </c>
      <c r="R936" s="212">
        <f>Q936*H936</f>
        <v>0</v>
      </c>
      <c r="S936" s="212">
        <v>0</v>
      </c>
      <c r="T936" s="213">
        <f>S936*H936</f>
        <v>0</v>
      </c>
      <c r="AR936" s="15" t="s">
        <v>228</v>
      </c>
      <c r="AT936" s="15" t="s">
        <v>160</v>
      </c>
      <c r="AU936" s="15" t="s">
        <v>80</v>
      </c>
      <c r="AY936" s="15" t="s">
        <v>158</v>
      </c>
      <c r="BE936" s="214">
        <f>IF(N936="základní",J936,0)</f>
        <v>0</v>
      </c>
      <c r="BF936" s="214">
        <f>IF(N936="snížená",J936,0)</f>
        <v>0</v>
      </c>
      <c r="BG936" s="214">
        <f>IF(N936="zákl. přenesená",J936,0)</f>
        <v>0</v>
      </c>
      <c r="BH936" s="214">
        <f>IF(N936="sníž. přenesená",J936,0)</f>
        <v>0</v>
      </c>
      <c r="BI936" s="214">
        <f>IF(N936="nulová",J936,0)</f>
        <v>0</v>
      </c>
      <c r="BJ936" s="15" t="s">
        <v>78</v>
      </c>
      <c r="BK936" s="214">
        <f>ROUND(I936*H936,2)</f>
        <v>0</v>
      </c>
      <c r="BL936" s="15" t="s">
        <v>228</v>
      </c>
      <c r="BM936" s="15" t="s">
        <v>2224</v>
      </c>
    </row>
    <row r="937" s="1" customFormat="1" ht="16.5" customHeight="1">
      <c r="B937" s="36"/>
      <c r="C937" s="203" t="s">
        <v>2225</v>
      </c>
      <c r="D937" s="203" t="s">
        <v>160</v>
      </c>
      <c r="E937" s="204" t="s">
        <v>2226</v>
      </c>
      <c r="F937" s="205" t="s">
        <v>2227</v>
      </c>
      <c r="G937" s="206" t="s">
        <v>240</v>
      </c>
      <c r="H937" s="207">
        <v>107</v>
      </c>
      <c r="I937" s="208"/>
      <c r="J937" s="209">
        <f>ROUND(I937*H937,2)</f>
        <v>0</v>
      </c>
      <c r="K937" s="205" t="s">
        <v>19</v>
      </c>
      <c r="L937" s="41"/>
      <c r="M937" s="210" t="s">
        <v>19</v>
      </c>
      <c r="N937" s="211" t="s">
        <v>41</v>
      </c>
      <c r="O937" s="77"/>
      <c r="P937" s="212">
        <f>O937*H937</f>
        <v>0</v>
      </c>
      <c r="Q937" s="212">
        <v>0</v>
      </c>
      <c r="R937" s="212">
        <f>Q937*H937</f>
        <v>0</v>
      </c>
      <c r="S937" s="212">
        <v>0</v>
      </c>
      <c r="T937" s="213">
        <f>S937*H937</f>
        <v>0</v>
      </c>
      <c r="AR937" s="15" t="s">
        <v>228</v>
      </c>
      <c r="AT937" s="15" t="s">
        <v>160</v>
      </c>
      <c r="AU937" s="15" t="s">
        <v>80</v>
      </c>
      <c r="AY937" s="15" t="s">
        <v>158</v>
      </c>
      <c r="BE937" s="214">
        <f>IF(N937="základní",J937,0)</f>
        <v>0</v>
      </c>
      <c r="BF937" s="214">
        <f>IF(N937="snížená",J937,0)</f>
        <v>0</v>
      </c>
      <c r="BG937" s="214">
        <f>IF(N937="zákl. přenesená",J937,0)</f>
        <v>0</v>
      </c>
      <c r="BH937" s="214">
        <f>IF(N937="sníž. přenesená",J937,0)</f>
        <v>0</v>
      </c>
      <c r="BI937" s="214">
        <f>IF(N937="nulová",J937,0)</f>
        <v>0</v>
      </c>
      <c r="BJ937" s="15" t="s">
        <v>78</v>
      </c>
      <c r="BK937" s="214">
        <f>ROUND(I937*H937,2)</f>
        <v>0</v>
      </c>
      <c r="BL937" s="15" t="s">
        <v>228</v>
      </c>
      <c r="BM937" s="15" t="s">
        <v>2228</v>
      </c>
    </row>
    <row r="938" s="11" customFormat="1">
      <c r="B938" s="215"/>
      <c r="C938" s="216"/>
      <c r="D938" s="217" t="s">
        <v>167</v>
      </c>
      <c r="E938" s="218" t="s">
        <v>19</v>
      </c>
      <c r="F938" s="219" t="s">
        <v>2229</v>
      </c>
      <c r="G938" s="216"/>
      <c r="H938" s="220">
        <v>107</v>
      </c>
      <c r="I938" s="221"/>
      <c r="J938" s="216"/>
      <c r="K938" s="216"/>
      <c r="L938" s="222"/>
      <c r="M938" s="223"/>
      <c r="N938" s="224"/>
      <c r="O938" s="224"/>
      <c r="P938" s="224"/>
      <c r="Q938" s="224"/>
      <c r="R938" s="224"/>
      <c r="S938" s="224"/>
      <c r="T938" s="225"/>
      <c r="AT938" s="226" t="s">
        <v>167</v>
      </c>
      <c r="AU938" s="226" t="s">
        <v>80</v>
      </c>
      <c r="AV938" s="11" t="s">
        <v>80</v>
      </c>
      <c r="AW938" s="11" t="s">
        <v>31</v>
      </c>
      <c r="AX938" s="11" t="s">
        <v>78</v>
      </c>
      <c r="AY938" s="226" t="s">
        <v>158</v>
      </c>
    </row>
    <row r="939" s="1" customFormat="1" ht="16.5" customHeight="1">
      <c r="B939" s="36"/>
      <c r="C939" s="203" t="s">
        <v>2230</v>
      </c>
      <c r="D939" s="203" t="s">
        <v>160</v>
      </c>
      <c r="E939" s="204" t="s">
        <v>2231</v>
      </c>
      <c r="F939" s="205" t="s">
        <v>2232</v>
      </c>
      <c r="G939" s="206" t="s">
        <v>302</v>
      </c>
      <c r="H939" s="207">
        <v>1</v>
      </c>
      <c r="I939" s="208"/>
      <c r="J939" s="209">
        <f>ROUND(I939*H939,2)</f>
        <v>0</v>
      </c>
      <c r="K939" s="205" t="s">
        <v>19</v>
      </c>
      <c r="L939" s="41"/>
      <c r="M939" s="210" t="s">
        <v>19</v>
      </c>
      <c r="N939" s="211" t="s">
        <v>41</v>
      </c>
      <c r="O939" s="77"/>
      <c r="P939" s="212">
        <f>O939*H939</f>
        <v>0</v>
      </c>
      <c r="Q939" s="212">
        <v>0</v>
      </c>
      <c r="R939" s="212">
        <f>Q939*H939</f>
        <v>0</v>
      </c>
      <c r="S939" s="212">
        <v>0</v>
      </c>
      <c r="T939" s="213">
        <f>S939*H939</f>
        <v>0</v>
      </c>
      <c r="AR939" s="15" t="s">
        <v>228</v>
      </c>
      <c r="AT939" s="15" t="s">
        <v>160</v>
      </c>
      <c r="AU939" s="15" t="s">
        <v>80</v>
      </c>
      <c r="AY939" s="15" t="s">
        <v>158</v>
      </c>
      <c r="BE939" s="214">
        <f>IF(N939="základní",J939,0)</f>
        <v>0</v>
      </c>
      <c r="BF939" s="214">
        <f>IF(N939="snížená",J939,0)</f>
        <v>0</v>
      </c>
      <c r="BG939" s="214">
        <f>IF(N939="zákl. přenesená",J939,0)</f>
        <v>0</v>
      </c>
      <c r="BH939" s="214">
        <f>IF(N939="sníž. přenesená",J939,0)</f>
        <v>0</v>
      </c>
      <c r="BI939" s="214">
        <f>IF(N939="nulová",J939,0)</f>
        <v>0</v>
      </c>
      <c r="BJ939" s="15" t="s">
        <v>78</v>
      </c>
      <c r="BK939" s="214">
        <f>ROUND(I939*H939,2)</f>
        <v>0</v>
      </c>
      <c r="BL939" s="15" t="s">
        <v>228</v>
      </c>
      <c r="BM939" s="15" t="s">
        <v>2233</v>
      </c>
    </row>
    <row r="940" s="1" customFormat="1">
      <c r="B940" s="36"/>
      <c r="C940" s="37"/>
      <c r="D940" s="217" t="s">
        <v>386</v>
      </c>
      <c r="E940" s="37"/>
      <c r="F940" s="237" t="s">
        <v>2234</v>
      </c>
      <c r="G940" s="37"/>
      <c r="H940" s="37"/>
      <c r="I940" s="128"/>
      <c r="J940" s="37"/>
      <c r="K940" s="37"/>
      <c r="L940" s="41"/>
      <c r="M940" s="238"/>
      <c r="N940" s="77"/>
      <c r="O940" s="77"/>
      <c r="P940" s="77"/>
      <c r="Q940" s="77"/>
      <c r="R940" s="77"/>
      <c r="S940" s="77"/>
      <c r="T940" s="78"/>
      <c r="AT940" s="15" t="s">
        <v>386</v>
      </c>
      <c r="AU940" s="15" t="s">
        <v>80</v>
      </c>
    </row>
    <row r="941" s="1" customFormat="1" ht="16.5" customHeight="1">
      <c r="B941" s="36"/>
      <c r="C941" s="203" t="s">
        <v>2235</v>
      </c>
      <c r="D941" s="203" t="s">
        <v>160</v>
      </c>
      <c r="E941" s="204" t="s">
        <v>2236</v>
      </c>
      <c r="F941" s="205" t="s">
        <v>2237</v>
      </c>
      <c r="G941" s="206" t="s">
        <v>302</v>
      </c>
      <c r="H941" s="207">
        <v>94.424999999999997</v>
      </c>
      <c r="I941" s="208"/>
      <c r="J941" s="209">
        <f>ROUND(I941*H941,2)</f>
        <v>0</v>
      </c>
      <c r="K941" s="205" t="s">
        <v>19</v>
      </c>
      <c r="L941" s="41"/>
      <c r="M941" s="210" t="s">
        <v>19</v>
      </c>
      <c r="N941" s="211" t="s">
        <v>41</v>
      </c>
      <c r="O941" s="77"/>
      <c r="P941" s="212">
        <f>O941*H941</f>
        <v>0</v>
      </c>
      <c r="Q941" s="212">
        <v>0</v>
      </c>
      <c r="R941" s="212">
        <f>Q941*H941</f>
        <v>0</v>
      </c>
      <c r="S941" s="212">
        <v>0</v>
      </c>
      <c r="T941" s="213">
        <f>S941*H941</f>
        <v>0</v>
      </c>
      <c r="AR941" s="15" t="s">
        <v>228</v>
      </c>
      <c r="AT941" s="15" t="s">
        <v>160</v>
      </c>
      <c r="AU941" s="15" t="s">
        <v>80</v>
      </c>
      <c r="AY941" s="15" t="s">
        <v>158</v>
      </c>
      <c r="BE941" s="214">
        <f>IF(N941="základní",J941,0)</f>
        <v>0</v>
      </c>
      <c r="BF941" s="214">
        <f>IF(N941="snížená",J941,0)</f>
        <v>0</v>
      </c>
      <c r="BG941" s="214">
        <f>IF(N941="zákl. přenesená",J941,0)</f>
        <v>0</v>
      </c>
      <c r="BH941" s="214">
        <f>IF(N941="sníž. přenesená",J941,0)</f>
        <v>0</v>
      </c>
      <c r="BI941" s="214">
        <f>IF(N941="nulová",J941,0)</f>
        <v>0</v>
      </c>
      <c r="BJ941" s="15" t="s">
        <v>78</v>
      </c>
      <c r="BK941" s="214">
        <f>ROUND(I941*H941,2)</f>
        <v>0</v>
      </c>
      <c r="BL941" s="15" t="s">
        <v>228</v>
      </c>
      <c r="BM941" s="15" t="s">
        <v>2238</v>
      </c>
    </row>
    <row r="942" s="11" customFormat="1">
      <c r="B942" s="215"/>
      <c r="C942" s="216"/>
      <c r="D942" s="217" t="s">
        <v>167</v>
      </c>
      <c r="E942" s="218" t="s">
        <v>19</v>
      </c>
      <c r="F942" s="219" t="s">
        <v>2239</v>
      </c>
      <c r="G942" s="216"/>
      <c r="H942" s="220">
        <v>94.424999999999997</v>
      </c>
      <c r="I942" s="221"/>
      <c r="J942" s="216"/>
      <c r="K942" s="216"/>
      <c r="L942" s="222"/>
      <c r="M942" s="223"/>
      <c r="N942" s="224"/>
      <c r="O942" s="224"/>
      <c r="P942" s="224"/>
      <c r="Q942" s="224"/>
      <c r="R942" s="224"/>
      <c r="S942" s="224"/>
      <c r="T942" s="225"/>
      <c r="AT942" s="226" t="s">
        <v>167</v>
      </c>
      <c r="AU942" s="226" t="s">
        <v>80</v>
      </c>
      <c r="AV942" s="11" t="s">
        <v>80</v>
      </c>
      <c r="AW942" s="11" t="s">
        <v>31</v>
      </c>
      <c r="AX942" s="11" t="s">
        <v>78</v>
      </c>
      <c r="AY942" s="226" t="s">
        <v>158</v>
      </c>
    </row>
    <row r="943" s="1" customFormat="1" ht="16.5" customHeight="1">
      <c r="B943" s="36"/>
      <c r="C943" s="203" t="s">
        <v>2240</v>
      </c>
      <c r="D943" s="203" t="s">
        <v>160</v>
      </c>
      <c r="E943" s="204" t="s">
        <v>2241</v>
      </c>
      <c r="F943" s="205" t="s">
        <v>2242</v>
      </c>
      <c r="G943" s="206" t="s">
        <v>302</v>
      </c>
      <c r="H943" s="207">
        <v>1</v>
      </c>
      <c r="I943" s="208"/>
      <c r="J943" s="209">
        <f>ROUND(I943*H943,2)</f>
        <v>0</v>
      </c>
      <c r="K943" s="205" t="s">
        <v>19</v>
      </c>
      <c r="L943" s="41"/>
      <c r="M943" s="210" t="s">
        <v>19</v>
      </c>
      <c r="N943" s="211" t="s">
        <v>41</v>
      </c>
      <c r="O943" s="77"/>
      <c r="P943" s="212">
        <f>O943*H943</f>
        <v>0</v>
      </c>
      <c r="Q943" s="212">
        <v>0</v>
      </c>
      <c r="R943" s="212">
        <f>Q943*H943</f>
        <v>0</v>
      </c>
      <c r="S943" s="212">
        <v>0</v>
      </c>
      <c r="T943" s="213">
        <f>S943*H943</f>
        <v>0</v>
      </c>
      <c r="AR943" s="15" t="s">
        <v>228</v>
      </c>
      <c r="AT943" s="15" t="s">
        <v>160</v>
      </c>
      <c r="AU943" s="15" t="s">
        <v>80</v>
      </c>
      <c r="AY943" s="15" t="s">
        <v>158</v>
      </c>
      <c r="BE943" s="214">
        <f>IF(N943="základní",J943,0)</f>
        <v>0</v>
      </c>
      <c r="BF943" s="214">
        <f>IF(N943="snížená",J943,0)</f>
        <v>0</v>
      </c>
      <c r="BG943" s="214">
        <f>IF(N943="zákl. přenesená",J943,0)</f>
        <v>0</v>
      </c>
      <c r="BH943" s="214">
        <f>IF(N943="sníž. přenesená",J943,0)</f>
        <v>0</v>
      </c>
      <c r="BI943" s="214">
        <f>IF(N943="nulová",J943,0)</f>
        <v>0</v>
      </c>
      <c r="BJ943" s="15" t="s">
        <v>78</v>
      </c>
      <c r="BK943" s="214">
        <f>ROUND(I943*H943,2)</f>
        <v>0</v>
      </c>
      <c r="BL943" s="15" t="s">
        <v>228</v>
      </c>
      <c r="BM943" s="15" t="s">
        <v>2243</v>
      </c>
    </row>
    <row r="944" s="1" customFormat="1" ht="16.5" customHeight="1">
      <c r="B944" s="36"/>
      <c r="C944" s="203" t="s">
        <v>2244</v>
      </c>
      <c r="D944" s="203" t="s">
        <v>160</v>
      </c>
      <c r="E944" s="204" t="s">
        <v>2245</v>
      </c>
      <c r="F944" s="205" t="s">
        <v>2246</v>
      </c>
      <c r="G944" s="206" t="s">
        <v>302</v>
      </c>
      <c r="H944" s="207">
        <v>1</v>
      </c>
      <c r="I944" s="208"/>
      <c r="J944" s="209">
        <f>ROUND(I944*H944,2)</f>
        <v>0</v>
      </c>
      <c r="K944" s="205" t="s">
        <v>19</v>
      </c>
      <c r="L944" s="41"/>
      <c r="M944" s="210" t="s">
        <v>19</v>
      </c>
      <c r="N944" s="211" t="s">
        <v>41</v>
      </c>
      <c r="O944" s="77"/>
      <c r="P944" s="212">
        <f>O944*H944</f>
        <v>0</v>
      </c>
      <c r="Q944" s="212">
        <v>0</v>
      </c>
      <c r="R944" s="212">
        <f>Q944*H944</f>
        <v>0</v>
      </c>
      <c r="S944" s="212">
        <v>0</v>
      </c>
      <c r="T944" s="213">
        <f>S944*H944</f>
        <v>0</v>
      </c>
      <c r="AR944" s="15" t="s">
        <v>228</v>
      </c>
      <c r="AT944" s="15" t="s">
        <v>160</v>
      </c>
      <c r="AU944" s="15" t="s">
        <v>80</v>
      </c>
      <c r="AY944" s="15" t="s">
        <v>158</v>
      </c>
      <c r="BE944" s="214">
        <f>IF(N944="základní",J944,0)</f>
        <v>0</v>
      </c>
      <c r="BF944" s="214">
        <f>IF(N944="snížená",J944,0)</f>
        <v>0</v>
      </c>
      <c r="BG944" s="214">
        <f>IF(N944="zákl. přenesená",J944,0)</f>
        <v>0</v>
      </c>
      <c r="BH944" s="214">
        <f>IF(N944="sníž. přenesená",J944,0)</f>
        <v>0</v>
      </c>
      <c r="BI944" s="214">
        <f>IF(N944="nulová",J944,0)</f>
        <v>0</v>
      </c>
      <c r="BJ944" s="15" t="s">
        <v>78</v>
      </c>
      <c r="BK944" s="214">
        <f>ROUND(I944*H944,2)</f>
        <v>0</v>
      </c>
      <c r="BL944" s="15" t="s">
        <v>228</v>
      </c>
      <c r="BM944" s="15" t="s">
        <v>2247</v>
      </c>
    </row>
    <row r="945" s="1" customFormat="1">
      <c r="B945" s="36"/>
      <c r="C945" s="37"/>
      <c r="D945" s="217" t="s">
        <v>386</v>
      </c>
      <c r="E945" s="37"/>
      <c r="F945" s="237" t="s">
        <v>2248</v>
      </c>
      <c r="G945" s="37"/>
      <c r="H945" s="37"/>
      <c r="I945" s="128"/>
      <c r="J945" s="37"/>
      <c r="K945" s="37"/>
      <c r="L945" s="41"/>
      <c r="M945" s="238"/>
      <c r="N945" s="77"/>
      <c r="O945" s="77"/>
      <c r="P945" s="77"/>
      <c r="Q945" s="77"/>
      <c r="R945" s="77"/>
      <c r="S945" s="77"/>
      <c r="T945" s="78"/>
      <c r="AT945" s="15" t="s">
        <v>386</v>
      </c>
      <c r="AU945" s="15" t="s">
        <v>80</v>
      </c>
    </row>
    <row r="946" s="1" customFormat="1" ht="16.5" customHeight="1">
      <c r="B946" s="36"/>
      <c r="C946" s="203" t="s">
        <v>2249</v>
      </c>
      <c r="D946" s="203" t="s">
        <v>160</v>
      </c>
      <c r="E946" s="204" t="s">
        <v>2250</v>
      </c>
      <c r="F946" s="205" t="s">
        <v>2251</v>
      </c>
      <c r="G946" s="206" t="s">
        <v>302</v>
      </c>
      <c r="H946" s="207">
        <v>1</v>
      </c>
      <c r="I946" s="208"/>
      <c r="J946" s="209">
        <f>ROUND(I946*H946,2)</f>
        <v>0</v>
      </c>
      <c r="K946" s="205" t="s">
        <v>19</v>
      </c>
      <c r="L946" s="41"/>
      <c r="M946" s="210" t="s">
        <v>19</v>
      </c>
      <c r="N946" s="211" t="s">
        <v>41</v>
      </c>
      <c r="O946" s="77"/>
      <c r="P946" s="212">
        <f>O946*H946</f>
        <v>0</v>
      </c>
      <c r="Q946" s="212">
        <v>0</v>
      </c>
      <c r="R946" s="212">
        <f>Q946*H946</f>
        <v>0</v>
      </c>
      <c r="S946" s="212">
        <v>0</v>
      </c>
      <c r="T946" s="213">
        <f>S946*H946</f>
        <v>0</v>
      </c>
      <c r="AR946" s="15" t="s">
        <v>228</v>
      </c>
      <c r="AT946" s="15" t="s">
        <v>160</v>
      </c>
      <c r="AU946" s="15" t="s">
        <v>80</v>
      </c>
      <c r="AY946" s="15" t="s">
        <v>158</v>
      </c>
      <c r="BE946" s="214">
        <f>IF(N946="základní",J946,0)</f>
        <v>0</v>
      </c>
      <c r="BF946" s="214">
        <f>IF(N946="snížená",J946,0)</f>
        <v>0</v>
      </c>
      <c r="BG946" s="214">
        <f>IF(N946="zákl. přenesená",J946,0)</f>
        <v>0</v>
      </c>
      <c r="BH946" s="214">
        <f>IF(N946="sníž. přenesená",J946,0)</f>
        <v>0</v>
      </c>
      <c r="BI946" s="214">
        <f>IF(N946="nulová",J946,0)</f>
        <v>0</v>
      </c>
      <c r="BJ946" s="15" t="s">
        <v>78</v>
      </c>
      <c r="BK946" s="214">
        <f>ROUND(I946*H946,2)</f>
        <v>0</v>
      </c>
      <c r="BL946" s="15" t="s">
        <v>228</v>
      </c>
      <c r="BM946" s="15" t="s">
        <v>2252</v>
      </c>
    </row>
    <row r="947" s="1" customFormat="1">
      <c r="B947" s="36"/>
      <c r="C947" s="37"/>
      <c r="D947" s="217" t="s">
        <v>386</v>
      </c>
      <c r="E947" s="37"/>
      <c r="F947" s="237" t="s">
        <v>2248</v>
      </c>
      <c r="G947" s="37"/>
      <c r="H947" s="37"/>
      <c r="I947" s="128"/>
      <c r="J947" s="37"/>
      <c r="K947" s="37"/>
      <c r="L947" s="41"/>
      <c r="M947" s="238"/>
      <c r="N947" s="77"/>
      <c r="O947" s="77"/>
      <c r="P947" s="77"/>
      <c r="Q947" s="77"/>
      <c r="R947" s="77"/>
      <c r="S947" s="77"/>
      <c r="T947" s="78"/>
      <c r="AT947" s="15" t="s">
        <v>386</v>
      </c>
      <c r="AU947" s="15" t="s">
        <v>80</v>
      </c>
    </row>
    <row r="948" s="1" customFormat="1" ht="22.5" customHeight="1">
      <c r="B948" s="36"/>
      <c r="C948" s="203" t="s">
        <v>2253</v>
      </c>
      <c r="D948" s="203" t="s">
        <v>160</v>
      </c>
      <c r="E948" s="204" t="s">
        <v>2254</v>
      </c>
      <c r="F948" s="205" t="s">
        <v>2255</v>
      </c>
      <c r="G948" s="206" t="s">
        <v>1327</v>
      </c>
      <c r="H948" s="250"/>
      <c r="I948" s="208"/>
      <c r="J948" s="209">
        <f>ROUND(I948*H948,2)</f>
        <v>0</v>
      </c>
      <c r="K948" s="205" t="s">
        <v>164</v>
      </c>
      <c r="L948" s="41"/>
      <c r="M948" s="210" t="s">
        <v>19</v>
      </c>
      <c r="N948" s="211" t="s">
        <v>41</v>
      </c>
      <c r="O948" s="77"/>
      <c r="P948" s="212">
        <f>O948*H948</f>
        <v>0</v>
      </c>
      <c r="Q948" s="212">
        <v>0</v>
      </c>
      <c r="R948" s="212">
        <f>Q948*H948</f>
        <v>0</v>
      </c>
      <c r="S948" s="212">
        <v>0</v>
      </c>
      <c r="T948" s="213">
        <f>S948*H948</f>
        <v>0</v>
      </c>
      <c r="AR948" s="15" t="s">
        <v>228</v>
      </c>
      <c r="AT948" s="15" t="s">
        <v>160</v>
      </c>
      <c r="AU948" s="15" t="s">
        <v>80</v>
      </c>
      <c r="AY948" s="15" t="s">
        <v>158</v>
      </c>
      <c r="BE948" s="214">
        <f>IF(N948="základní",J948,0)</f>
        <v>0</v>
      </c>
      <c r="BF948" s="214">
        <f>IF(N948="snížená",J948,0)</f>
        <v>0</v>
      </c>
      <c r="BG948" s="214">
        <f>IF(N948="zákl. přenesená",J948,0)</f>
        <v>0</v>
      </c>
      <c r="BH948" s="214">
        <f>IF(N948="sníž. přenesená",J948,0)</f>
        <v>0</v>
      </c>
      <c r="BI948" s="214">
        <f>IF(N948="nulová",J948,0)</f>
        <v>0</v>
      </c>
      <c r="BJ948" s="15" t="s">
        <v>78</v>
      </c>
      <c r="BK948" s="214">
        <f>ROUND(I948*H948,2)</f>
        <v>0</v>
      </c>
      <c r="BL948" s="15" t="s">
        <v>228</v>
      </c>
      <c r="BM948" s="15" t="s">
        <v>2256</v>
      </c>
    </row>
    <row r="949" s="10" customFormat="1" ht="22.8" customHeight="1">
      <c r="B949" s="187"/>
      <c r="C949" s="188"/>
      <c r="D949" s="189" t="s">
        <v>69</v>
      </c>
      <c r="E949" s="201" t="s">
        <v>2257</v>
      </c>
      <c r="F949" s="201" t="s">
        <v>2258</v>
      </c>
      <c r="G949" s="188"/>
      <c r="H949" s="188"/>
      <c r="I949" s="191"/>
      <c r="J949" s="202">
        <f>BK949</f>
        <v>0</v>
      </c>
      <c r="K949" s="188"/>
      <c r="L949" s="193"/>
      <c r="M949" s="194"/>
      <c r="N949" s="195"/>
      <c r="O949" s="195"/>
      <c r="P949" s="196">
        <f>SUM(P950:P962)</f>
        <v>0</v>
      </c>
      <c r="Q949" s="195"/>
      <c r="R949" s="196">
        <f>SUM(R950:R962)</f>
        <v>0</v>
      </c>
      <c r="S949" s="195"/>
      <c r="T949" s="197">
        <f>SUM(T950:T962)</f>
        <v>0</v>
      </c>
      <c r="AR949" s="198" t="s">
        <v>80</v>
      </c>
      <c r="AT949" s="199" t="s">
        <v>69</v>
      </c>
      <c r="AU949" s="199" t="s">
        <v>78</v>
      </c>
      <c r="AY949" s="198" t="s">
        <v>158</v>
      </c>
      <c r="BK949" s="200">
        <f>SUM(BK950:BK962)</f>
        <v>0</v>
      </c>
    </row>
    <row r="950" s="1" customFormat="1" ht="16.5" customHeight="1">
      <c r="B950" s="36"/>
      <c r="C950" s="203" t="s">
        <v>2259</v>
      </c>
      <c r="D950" s="203" t="s">
        <v>160</v>
      </c>
      <c r="E950" s="204" t="s">
        <v>2260</v>
      </c>
      <c r="F950" s="205" t="s">
        <v>2261</v>
      </c>
      <c r="G950" s="206" t="s">
        <v>171</v>
      </c>
      <c r="H950" s="207">
        <v>12.324999999999999</v>
      </c>
      <c r="I950" s="208"/>
      <c r="J950" s="209">
        <f>ROUND(I950*H950,2)</f>
        <v>0</v>
      </c>
      <c r="K950" s="205" t="s">
        <v>19</v>
      </c>
      <c r="L950" s="41"/>
      <c r="M950" s="210" t="s">
        <v>19</v>
      </c>
      <c r="N950" s="211" t="s">
        <v>41</v>
      </c>
      <c r="O950" s="77"/>
      <c r="P950" s="212">
        <f>O950*H950</f>
        <v>0</v>
      </c>
      <c r="Q950" s="212">
        <v>0</v>
      </c>
      <c r="R950" s="212">
        <f>Q950*H950</f>
        <v>0</v>
      </c>
      <c r="S950" s="212">
        <v>0</v>
      </c>
      <c r="T950" s="213">
        <f>S950*H950</f>
        <v>0</v>
      </c>
      <c r="AR950" s="15" t="s">
        <v>228</v>
      </c>
      <c r="AT950" s="15" t="s">
        <v>160</v>
      </c>
      <c r="AU950" s="15" t="s">
        <v>80</v>
      </c>
      <c r="AY950" s="15" t="s">
        <v>158</v>
      </c>
      <c r="BE950" s="214">
        <f>IF(N950="základní",J950,0)</f>
        <v>0</v>
      </c>
      <c r="BF950" s="214">
        <f>IF(N950="snížená",J950,0)</f>
        <v>0</v>
      </c>
      <c r="BG950" s="214">
        <f>IF(N950="zákl. přenesená",J950,0)</f>
        <v>0</v>
      </c>
      <c r="BH950" s="214">
        <f>IF(N950="sníž. přenesená",J950,0)</f>
        <v>0</v>
      </c>
      <c r="BI950" s="214">
        <f>IF(N950="nulová",J950,0)</f>
        <v>0</v>
      </c>
      <c r="BJ950" s="15" t="s">
        <v>78</v>
      </c>
      <c r="BK950" s="214">
        <f>ROUND(I950*H950,2)</f>
        <v>0</v>
      </c>
      <c r="BL950" s="15" t="s">
        <v>228</v>
      </c>
      <c r="BM950" s="15" t="s">
        <v>2262</v>
      </c>
    </row>
    <row r="951" s="11" customFormat="1">
      <c r="B951" s="215"/>
      <c r="C951" s="216"/>
      <c r="D951" s="217" t="s">
        <v>167</v>
      </c>
      <c r="E951" s="218" t="s">
        <v>19</v>
      </c>
      <c r="F951" s="219" t="s">
        <v>2263</v>
      </c>
      <c r="G951" s="216"/>
      <c r="H951" s="220">
        <v>12.324999999999999</v>
      </c>
      <c r="I951" s="221"/>
      <c r="J951" s="216"/>
      <c r="K951" s="216"/>
      <c r="L951" s="222"/>
      <c r="M951" s="223"/>
      <c r="N951" s="224"/>
      <c r="O951" s="224"/>
      <c r="P951" s="224"/>
      <c r="Q951" s="224"/>
      <c r="R951" s="224"/>
      <c r="S951" s="224"/>
      <c r="T951" s="225"/>
      <c r="AT951" s="226" t="s">
        <v>167</v>
      </c>
      <c r="AU951" s="226" t="s">
        <v>80</v>
      </c>
      <c r="AV951" s="11" t="s">
        <v>80</v>
      </c>
      <c r="AW951" s="11" t="s">
        <v>31</v>
      </c>
      <c r="AX951" s="11" t="s">
        <v>78</v>
      </c>
      <c r="AY951" s="226" t="s">
        <v>158</v>
      </c>
    </row>
    <row r="952" s="1" customFormat="1" ht="16.5" customHeight="1">
      <c r="B952" s="36"/>
      <c r="C952" s="203" t="s">
        <v>2264</v>
      </c>
      <c r="D952" s="203" t="s">
        <v>160</v>
      </c>
      <c r="E952" s="204" t="s">
        <v>2265</v>
      </c>
      <c r="F952" s="205" t="s">
        <v>2266</v>
      </c>
      <c r="G952" s="206" t="s">
        <v>171</v>
      </c>
      <c r="H952" s="207">
        <v>949.64999999999998</v>
      </c>
      <c r="I952" s="208"/>
      <c r="J952" s="209">
        <f>ROUND(I952*H952,2)</f>
        <v>0</v>
      </c>
      <c r="K952" s="205" t="s">
        <v>19</v>
      </c>
      <c r="L952" s="41"/>
      <c r="M952" s="210" t="s">
        <v>19</v>
      </c>
      <c r="N952" s="211" t="s">
        <v>41</v>
      </c>
      <c r="O952" s="77"/>
      <c r="P952" s="212">
        <f>O952*H952</f>
        <v>0</v>
      </c>
      <c r="Q952" s="212">
        <v>0</v>
      </c>
      <c r="R952" s="212">
        <f>Q952*H952</f>
        <v>0</v>
      </c>
      <c r="S952" s="212">
        <v>0</v>
      </c>
      <c r="T952" s="213">
        <f>S952*H952</f>
        <v>0</v>
      </c>
      <c r="AR952" s="15" t="s">
        <v>228</v>
      </c>
      <c r="AT952" s="15" t="s">
        <v>160</v>
      </c>
      <c r="AU952" s="15" t="s">
        <v>80</v>
      </c>
      <c r="AY952" s="15" t="s">
        <v>158</v>
      </c>
      <c r="BE952" s="214">
        <f>IF(N952="základní",J952,0)</f>
        <v>0</v>
      </c>
      <c r="BF952" s="214">
        <f>IF(N952="snížená",J952,0)</f>
        <v>0</v>
      </c>
      <c r="BG952" s="214">
        <f>IF(N952="zákl. přenesená",J952,0)</f>
        <v>0</v>
      </c>
      <c r="BH952" s="214">
        <f>IF(N952="sníž. přenesená",J952,0)</f>
        <v>0</v>
      </c>
      <c r="BI952" s="214">
        <f>IF(N952="nulová",J952,0)</f>
        <v>0</v>
      </c>
      <c r="BJ952" s="15" t="s">
        <v>78</v>
      </c>
      <c r="BK952" s="214">
        <f>ROUND(I952*H952,2)</f>
        <v>0</v>
      </c>
      <c r="BL952" s="15" t="s">
        <v>228</v>
      </c>
      <c r="BM952" s="15" t="s">
        <v>2267</v>
      </c>
    </row>
    <row r="953" s="1" customFormat="1" ht="16.5" customHeight="1">
      <c r="B953" s="36"/>
      <c r="C953" s="203" t="s">
        <v>2268</v>
      </c>
      <c r="D953" s="203" t="s">
        <v>160</v>
      </c>
      <c r="E953" s="204" t="s">
        <v>2269</v>
      </c>
      <c r="F953" s="205" t="s">
        <v>2270</v>
      </c>
      <c r="G953" s="206" t="s">
        <v>171</v>
      </c>
      <c r="H953" s="207">
        <v>630.23099999999999</v>
      </c>
      <c r="I953" s="208"/>
      <c r="J953" s="209">
        <f>ROUND(I953*H953,2)</f>
        <v>0</v>
      </c>
      <c r="K953" s="205" t="s">
        <v>19</v>
      </c>
      <c r="L953" s="41"/>
      <c r="M953" s="210" t="s">
        <v>19</v>
      </c>
      <c r="N953" s="211" t="s">
        <v>41</v>
      </c>
      <c r="O953" s="77"/>
      <c r="P953" s="212">
        <f>O953*H953</f>
        <v>0</v>
      </c>
      <c r="Q953" s="212">
        <v>0</v>
      </c>
      <c r="R953" s="212">
        <f>Q953*H953</f>
        <v>0</v>
      </c>
      <c r="S953" s="212">
        <v>0</v>
      </c>
      <c r="T953" s="213">
        <f>S953*H953</f>
        <v>0</v>
      </c>
      <c r="AR953" s="15" t="s">
        <v>228</v>
      </c>
      <c r="AT953" s="15" t="s">
        <v>160</v>
      </c>
      <c r="AU953" s="15" t="s">
        <v>80</v>
      </c>
      <c r="AY953" s="15" t="s">
        <v>158</v>
      </c>
      <c r="BE953" s="214">
        <f>IF(N953="základní",J953,0)</f>
        <v>0</v>
      </c>
      <c r="BF953" s="214">
        <f>IF(N953="snížená",J953,0)</f>
        <v>0</v>
      </c>
      <c r="BG953" s="214">
        <f>IF(N953="zákl. přenesená",J953,0)</f>
        <v>0</v>
      </c>
      <c r="BH953" s="214">
        <f>IF(N953="sníž. přenesená",J953,0)</f>
        <v>0</v>
      </c>
      <c r="BI953" s="214">
        <f>IF(N953="nulová",J953,0)</f>
        <v>0</v>
      </c>
      <c r="BJ953" s="15" t="s">
        <v>78</v>
      </c>
      <c r="BK953" s="214">
        <f>ROUND(I953*H953,2)</f>
        <v>0</v>
      </c>
      <c r="BL953" s="15" t="s">
        <v>228</v>
      </c>
      <c r="BM953" s="15" t="s">
        <v>2271</v>
      </c>
    </row>
    <row r="954" s="11" customFormat="1">
      <c r="B954" s="215"/>
      <c r="C954" s="216"/>
      <c r="D954" s="217" t="s">
        <v>167</v>
      </c>
      <c r="E954" s="218" t="s">
        <v>19</v>
      </c>
      <c r="F954" s="219" t="s">
        <v>2272</v>
      </c>
      <c r="G954" s="216"/>
      <c r="H954" s="220">
        <v>630.23099999999999</v>
      </c>
      <c r="I954" s="221"/>
      <c r="J954" s="216"/>
      <c r="K954" s="216"/>
      <c r="L954" s="222"/>
      <c r="M954" s="223"/>
      <c r="N954" s="224"/>
      <c r="O954" s="224"/>
      <c r="P954" s="224"/>
      <c r="Q954" s="224"/>
      <c r="R954" s="224"/>
      <c r="S954" s="224"/>
      <c r="T954" s="225"/>
      <c r="AT954" s="226" t="s">
        <v>167</v>
      </c>
      <c r="AU954" s="226" t="s">
        <v>80</v>
      </c>
      <c r="AV954" s="11" t="s">
        <v>80</v>
      </c>
      <c r="AW954" s="11" t="s">
        <v>31</v>
      </c>
      <c r="AX954" s="11" t="s">
        <v>78</v>
      </c>
      <c r="AY954" s="226" t="s">
        <v>158</v>
      </c>
    </row>
    <row r="955" s="1" customFormat="1" ht="16.5" customHeight="1">
      <c r="B955" s="36"/>
      <c r="C955" s="203" t="s">
        <v>2273</v>
      </c>
      <c r="D955" s="203" t="s">
        <v>160</v>
      </c>
      <c r="E955" s="204" t="s">
        <v>2274</v>
      </c>
      <c r="F955" s="205" t="s">
        <v>2275</v>
      </c>
      <c r="G955" s="206" t="s">
        <v>171</v>
      </c>
      <c r="H955" s="207">
        <v>586.971</v>
      </c>
      <c r="I955" s="208"/>
      <c r="J955" s="209">
        <f>ROUND(I955*H955,2)</f>
        <v>0</v>
      </c>
      <c r="K955" s="205" t="s">
        <v>19</v>
      </c>
      <c r="L955" s="41"/>
      <c r="M955" s="210" t="s">
        <v>19</v>
      </c>
      <c r="N955" s="211" t="s">
        <v>41</v>
      </c>
      <c r="O955" s="77"/>
      <c r="P955" s="212">
        <f>O955*H955</f>
        <v>0</v>
      </c>
      <c r="Q955" s="212">
        <v>0</v>
      </c>
      <c r="R955" s="212">
        <f>Q955*H955</f>
        <v>0</v>
      </c>
      <c r="S955" s="212">
        <v>0</v>
      </c>
      <c r="T955" s="213">
        <f>S955*H955</f>
        <v>0</v>
      </c>
      <c r="AR955" s="15" t="s">
        <v>228</v>
      </c>
      <c r="AT955" s="15" t="s">
        <v>160</v>
      </c>
      <c r="AU955" s="15" t="s">
        <v>80</v>
      </c>
      <c r="AY955" s="15" t="s">
        <v>158</v>
      </c>
      <c r="BE955" s="214">
        <f>IF(N955="základní",J955,0)</f>
        <v>0</v>
      </c>
      <c r="BF955" s="214">
        <f>IF(N955="snížená",J955,0)</f>
        <v>0</v>
      </c>
      <c r="BG955" s="214">
        <f>IF(N955="zákl. přenesená",J955,0)</f>
        <v>0</v>
      </c>
      <c r="BH955" s="214">
        <f>IF(N955="sníž. přenesená",J955,0)</f>
        <v>0</v>
      </c>
      <c r="BI955" s="214">
        <f>IF(N955="nulová",J955,0)</f>
        <v>0</v>
      </c>
      <c r="BJ955" s="15" t="s">
        <v>78</v>
      </c>
      <c r="BK955" s="214">
        <f>ROUND(I955*H955,2)</f>
        <v>0</v>
      </c>
      <c r="BL955" s="15" t="s">
        <v>228</v>
      </c>
      <c r="BM955" s="15" t="s">
        <v>2276</v>
      </c>
    </row>
    <row r="956" s="11" customFormat="1">
      <c r="B956" s="215"/>
      <c r="C956" s="216"/>
      <c r="D956" s="217" t="s">
        <v>167</v>
      </c>
      <c r="E956" s="218" t="s">
        <v>19</v>
      </c>
      <c r="F956" s="219" t="s">
        <v>1423</v>
      </c>
      <c r="G956" s="216"/>
      <c r="H956" s="220">
        <v>591.70000000000005</v>
      </c>
      <c r="I956" s="221"/>
      <c r="J956" s="216"/>
      <c r="K956" s="216"/>
      <c r="L956" s="222"/>
      <c r="M956" s="223"/>
      <c r="N956" s="224"/>
      <c r="O956" s="224"/>
      <c r="P956" s="224"/>
      <c r="Q956" s="224"/>
      <c r="R956" s="224"/>
      <c r="S956" s="224"/>
      <c r="T956" s="225"/>
      <c r="AT956" s="226" t="s">
        <v>167</v>
      </c>
      <c r="AU956" s="226" t="s">
        <v>80</v>
      </c>
      <c r="AV956" s="11" t="s">
        <v>80</v>
      </c>
      <c r="AW956" s="11" t="s">
        <v>31</v>
      </c>
      <c r="AX956" s="11" t="s">
        <v>70</v>
      </c>
      <c r="AY956" s="226" t="s">
        <v>158</v>
      </c>
    </row>
    <row r="957" s="11" customFormat="1">
      <c r="B957" s="215"/>
      <c r="C957" s="216"/>
      <c r="D957" s="217" t="s">
        <v>167</v>
      </c>
      <c r="E957" s="218" t="s">
        <v>19</v>
      </c>
      <c r="F957" s="219" t="s">
        <v>1916</v>
      </c>
      <c r="G957" s="216"/>
      <c r="H957" s="220">
        <v>-4.7290000000000001</v>
      </c>
      <c r="I957" s="221"/>
      <c r="J957" s="216"/>
      <c r="K957" s="216"/>
      <c r="L957" s="222"/>
      <c r="M957" s="223"/>
      <c r="N957" s="224"/>
      <c r="O957" s="224"/>
      <c r="P957" s="224"/>
      <c r="Q957" s="224"/>
      <c r="R957" s="224"/>
      <c r="S957" s="224"/>
      <c r="T957" s="225"/>
      <c r="AT957" s="226" t="s">
        <v>167</v>
      </c>
      <c r="AU957" s="226" t="s">
        <v>80</v>
      </c>
      <c r="AV957" s="11" t="s">
        <v>80</v>
      </c>
      <c r="AW957" s="11" t="s">
        <v>31</v>
      </c>
      <c r="AX957" s="11" t="s">
        <v>70</v>
      </c>
      <c r="AY957" s="226" t="s">
        <v>158</v>
      </c>
    </row>
    <row r="958" s="12" customFormat="1">
      <c r="B958" s="239"/>
      <c r="C958" s="240"/>
      <c r="D958" s="217" t="s">
        <v>167</v>
      </c>
      <c r="E958" s="241" t="s">
        <v>19</v>
      </c>
      <c r="F958" s="242" t="s">
        <v>426</v>
      </c>
      <c r="G958" s="240"/>
      <c r="H958" s="243">
        <v>586.971</v>
      </c>
      <c r="I958" s="244"/>
      <c r="J958" s="240"/>
      <c r="K958" s="240"/>
      <c r="L958" s="245"/>
      <c r="M958" s="246"/>
      <c r="N958" s="247"/>
      <c r="O958" s="247"/>
      <c r="P958" s="247"/>
      <c r="Q958" s="247"/>
      <c r="R958" s="247"/>
      <c r="S958" s="247"/>
      <c r="T958" s="248"/>
      <c r="AT958" s="249" t="s">
        <v>167</v>
      </c>
      <c r="AU958" s="249" t="s">
        <v>80</v>
      </c>
      <c r="AV958" s="12" t="s">
        <v>165</v>
      </c>
      <c r="AW958" s="12" t="s">
        <v>31</v>
      </c>
      <c r="AX958" s="12" t="s">
        <v>78</v>
      </c>
      <c r="AY958" s="249" t="s">
        <v>158</v>
      </c>
    </row>
    <row r="959" s="1" customFormat="1" ht="16.5" customHeight="1">
      <c r="B959" s="36"/>
      <c r="C959" s="227" t="s">
        <v>2277</v>
      </c>
      <c r="D959" s="227" t="s">
        <v>261</v>
      </c>
      <c r="E959" s="228" t="s">
        <v>2278</v>
      </c>
      <c r="F959" s="229" t="s">
        <v>2279</v>
      </c>
      <c r="G959" s="230" t="s">
        <v>171</v>
      </c>
      <c r="H959" s="231">
        <v>630.23099999999999</v>
      </c>
      <c r="I959" s="232"/>
      <c r="J959" s="233">
        <f>ROUND(I959*H959,2)</f>
        <v>0</v>
      </c>
      <c r="K959" s="229" t="s">
        <v>19</v>
      </c>
      <c r="L959" s="234"/>
      <c r="M959" s="235" t="s">
        <v>19</v>
      </c>
      <c r="N959" s="236" t="s">
        <v>41</v>
      </c>
      <c r="O959" s="77"/>
      <c r="P959" s="212">
        <f>O959*H959</f>
        <v>0</v>
      </c>
      <c r="Q959" s="212">
        <v>0</v>
      </c>
      <c r="R959" s="212">
        <f>Q959*H959</f>
        <v>0</v>
      </c>
      <c r="S959" s="212">
        <v>0</v>
      </c>
      <c r="T959" s="213">
        <f>S959*H959</f>
        <v>0</v>
      </c>
      <c r="AR959" s="15" t="s">
        <v>276</v>
      </c>
      <c r="AT959" s="15" t="s">
        <v>261</v>
      </c>
      <c r="AU959" s="15" t="s">
        <v>80</v>
      </c>
      <c r="AY959" s="15" t="s">
        <v>158</v>
      </c>
      <c r="BE959" s="214">
        <f>IF(N959="základní",J959,0)</f>
        <v>0</v>
      </c>
      <c r="BF959" s="214">
        <f>IF(N959="snížená",J959,0)</f>
        <v>0</v>
      </c>
      <c r="BG959" s="214">
        <f>IF(N959="zákl. přenesená",J959,0)</f>
        <v>0</v>
      </c>
      <c r="BH959" s="214">
        <f>IF(N959="sníž. přenesená",J959,0)</f>
        <v>0</v>
      </c>
      <c r="BI959" s="214">
        <f>IF(N959="nulová",J959,0)</f>
        <v>0</v>
      </c>
      <c r="BJ959" s="15" t="s">
        <v>78</v>
      </c>
      <c r="BK959" s="214">
        <f>ROUND(I959*H959,2)</f>
        <v>0</v>
      </c>
      <c r="BL959" s="15" t="s">
        <v>228</v>
      </c>
      <c r="BM959" s="15" t="s">
        <v>2280</v>
      </c>
    </row>
    <row r="960" s="1" customFormat="1">
      <c r="B960" s="36"/>
      <c r="C960" s="37"/>
      <c r="D960" s="217" t="s">
        <v>386</v>
      </c>
      <c r="E960" s="37"/>
      <c r="F960" s="237" t="s">
        <v>2281</v>
      </c>
      <c r="G960" s="37"/>
      <c r="H960" s="37"/>
      <c r="I960" s="128"/>
      <c r="J960" s="37"/>
      <c r="K960" s="37"/>
      <c r="L960" s="41"/>
      <c r="M960" s="238"/>
      <c r="N960" s="77"/>
      <c r="O960" s="77"/>
      <c r="P960" s="77"/>
      <c r="Q960" s="77"/>
      <c r="R960" s="77"/>
      <c r="S960" s="77"/>
      <c r="T960" s="78"/>
      <c r="AT960" s="15" t="s">
        <v>386</v>
      </c>
      <c r="AU960" s="15" t="s">
        <v>80</v>
      </c>
    </row>
    <row r="961" s="11" customFormat="1">
      <c r="B961" s="215"/>
      <c r="C961" s="216"/>
      <c r="D961" s="217" t="s">
        <v>167</v>
      </c>
      <c r="E961" s="218" t="s">
        <v>19</v>
      </c>
      <c r="F961" s="219" t="s">
        <v>2272</v>
      </c>
      <c r="G961" s="216"/>
      <c r="H961" s="220">
        <v>630.23099999999999</v>
      </c>
      <c r="I961" s="221"/>
      <c r="J961" s="216"/>
      <c r="K961" s="216"/>
      <c r="L961" s="222"/>
      <c r="M961" s="223"/>
      <c r="N961" s="224"/>
      <c r="O961" s="224"/>
      <c r="P961" s="224"/>
      <c r="Q961" s="224"/>
      <c r="R961" s="224"/>
      <c r="S961" s="224"/>
      <c r="T961" s="225"/>
      <c r="AT961" s="226" t="s">
        <v>167</v>
      </c>
      <c r="AU961" s="226" t="s">
        <v>80</v>
      </c>
      <c r="AV961" s="11" t="s">
        <v>80</v>
      </c>
      <c r="AW961" s="11" t="s">
        <v>31</v>
      </c>
      <c r="AX961" s="11" t="s">
        <v>78</v>
      </c>
      <c r="AY961" s="226" t="s">
        <v>158</v>
      </c>
    </row>
    <row r="962" s="1" customFormat="1" ht="22.5" customHeight="1">
      <c r="B962" s="36"/>
      <c r="C962" s="203" t="s">
        <v>2282</v>
      </c>
      <c r="D962" s="203" t="s">
        <v>160</v>
      </c>
      <c r="E962" s="204" t="s">
        <v>2283</v>
      </c>
      <c r="F962" s="205" t="s">
        <v>2284</v>
      </c>
      <c r="G962" s="206" t="s">
        <v>1327</v>
      </c>
      <c r="H962" s="250"/>
      <c r="I962" s="208"/>
      <c r="J962" s="209">
        <f>ROUND(I962*H962,2)</f>
        <v>0</v>
      </c>
      <c r="K962" s="205" t="s">
        <v>164</v>
      </c>
      <c r="L962" s="41"/>
      <c r="M962" s="210" t="s">
        <v>19</v>
      </c>
      <c r="N962" s="211" t="s">
        <v>41</v>
      </c>
      <c r="O962" s="77"/>
      <c r="P962" s="212">
        <f>O962*H962</f>
        <v>0</v>
      </c>
      <c r="Q962" s="212">
        <v>0</v>
      </c>
      <c r="R962" s="212">
        <f>Q962*H962</f>
        <v>0</v>
      </c>
      <c r="S962" s="212">
        <v>0</v>
      </c>
      <c r="T962" s="213">
        <f>S962*H962</f>
        <v>0</v>
      </c>
      <c r="AR962" s="15" t="s">
        <v>228</v>
      </c>
      <c r="AT962" s="15" t="s">
        <v>160</v>
      </c>
      <c r="AU962" s="15" t="s">
        <v>80</v>
      </c>
      <c r="AY962" s="15" t="s">
        <v>158</v>
      </c>
      <c r="BE962" s="214">
        <f>IF(N962="základní",J962,0)</f>
        <v>0</v>
      </c>
      <c r="BF962" s="214">
        <f>IF(N962="snížená",J962,0)</f>
        <v>0</v>
      </c>
      <c r="BG962" s="214">
        <f>IF(N962="zákl. přenesená",J962,0)</f>
        <v>0</v>
      </c>
      <c r="BH962" s="214">
        <f>IF(N962="sníž. přenesená",J962,0)</f>
        <v>0</v>
      </c>
      <c r="BI962" s="214">
        <f>IF(N962="nulová",J962,0)</f>
        <v>0</v>
      </c>
      <c r="BJ962" s="15" t="s">
        <v>78</v>
      </c>
      <c r="BK962" s="214">
        <f>ROUND(I962*H962,2)</f>
        <v>0</v>
      </c>
      <c r="BL962" s="15" t="s">
        <v>228</v>
      </c>
      <c r="BM962" s="15" t="s">
        <v>2285</v>
      </c>
    </row>
    <row r="963" s="10" customFormat="1" ht="22.8" customHeight="1">
      <c r="B963" s="187"/>
      <c r="C963" s="188"/>
      <c r="D963" s="189" t="s">
        <v>69</v>
      </c>
      <c r="E963" s="201" t="s">
        <v>2286</v>
      </c>
      <c r="F963" s="201" t="s">
        <v>2287</v>
      </c>
      <c r="G963" s="188"/>
      <c r="H963" s="188"/>
      <c r="I963" s="191"/>
      <c r="J963" s="202">
        <f>BK963</f>
        <v>0</v>
      </c>
      <c r="K963" s="188"/>
      <c r="L963" s="193"/>
      <c r="M963" s="194"/>
      <c r="N963" s="195"/>
      <c r="O963" s="195"/>
      <c r="P963" s="196">
        <f>SUM(P964:P996)</f>
        <v>0</v>
      </c>
      <c r="Q963" s="195"/>
      <c r="R963" s="196">
        <f>SUM(R964:R996)</f>
        <v>0</v>
      </c>
      <c r="S963" s="195"/>
      <c r="T963" s="197">
        <f>SUM(T964:T996)</f>
        <v>0</v>
      </c>
      <c r="AR963" s="198" t="s">
        <v>80</v>
      </c>
      <c r="AT963" s="199" t="s">
        <v>69</v>
      </c>
      <c r="AU963" s="199" t="s">
        <v>78</v>
      </c>
      <c r="AY963" s="198" t="s">
        <v>158</v>
      </c>
      <c r="BK963" s="200">
        <f>SUM(BK964:BK996)</f>
        <v>0</v>
      </c>
    </row>
    <row r="964" s="1" customFormat="1" ht="16.5" customHeight="1">
      <c r="B964" s="36"/>
      <c r="C964" s="203" t="s">
        <v>2288</v>
      </c>
      <c r="D964" s="203" t="s">
        <v>160</v>
      </c>
      <c r="E964" s="204" t="s">
        <v>2289</v>
      </c>
      <c r="F964" s="205" t="s">
        <v>2290</v>
      </c>
      <c r="G964" s="206" t="s">
        <v>530</v>
      </c>
      <c r="H964" s="207">
        <v>5</v>
      </c>
      <c r="I964" s="208"/>
      <c r="J964" s="209">
        <f>ROUND(I964*H964,2)</f>
        <v>0</v>
      </c>
      <c r="K964" s="205" t="s">
        <v>19</v>
      </c>
      <c r="L964" s="41"/>
      <c r="M964" s="210" t="s">
        <v>19</v>
      </c>
      <c r="N964" s="211" t="s">
        <v>41</v>
      </c>
      <c r="O964" s="77"/>
      <c r="P964" s="212">
        <f>O964*H964</f>
        <v>0</v>
      </c>
      <c r="Q964" s="212">
        <v>0</v>
      </c>
      <c r="R964" s="212">
        <f>Q964*H964</f>
        <v>0</v>
      </c>
      <c r="S964" s="212">
        <v>0</v>
      </c>
      <c r="T964" s="213">
        <f>S964*H964</f>
        <v>0</v>
      </c>
      <c r="AR964" s="15" t="s">
        <v>228</v>
      </c>
      <c r="AT964" s="15" t="s">
        <v>160</v>
      </c>
      <c r="AU964" s="15" t="s">
        <v>80</v>
      </c>
      <c r="AY964" s="15" t="s">
        <v>158</v>
      </c>
      <c r="BE964" s="214">
        <f>IF(N964="základní",J964,0)</f>
        <v>0</v>
      </c>
      <c r="BF964" s="214">
        <f>IF(N964="snížená",J964,0)</f>
        <v>0</v>
      </c>
      <c r="BG964" s="214">
        <f>IF(N964="zákl. přenesená",J964,0)</f>
        <v>0</v>
      </c>
      <c r="BH964" s="214">
        <f>IF(N964="sníž. přenesená",J964,0)</f>
        <v>0</v>
      </c>
      <c r="BI964" s="214">
        <f>IF(N964="nulová",J964,0)</f>
        <v>0</v>
      </c>
      <c r="BJ964" s="15" t="s">
        <v>78</v>
      </c>
      <c r="BK964" s="214">
        <f>ROUND(I964*H964,2)</f>
        <v>0</v>
      </c>
      <c r="BL964" s="15" t="s">
        <v>228</v>
      </c>
      <c r="BM964" s="15" t="s">
        <v>2291</v>
      </c>
    </row>
    <row r="965" s="1" customFormat="1" ht="16.5" customHeight="1">
      <c r="B965" s="36"/>
      <c r="C965" s="203" t="s">
        <v>2292</v>
      </c>
      <c r="D965" s="203" t="s">
        <v>160</v>
      </c>
      <c r="E965" s="204" t="s">
        <v>2293</v>
      </c>
      <c r="F965" s="205" t="s">
        <v>2294</v>
      </c>
      <c r="G965" s="206" t="s">
        <v>302</v>
      </c>
      <c r="H965" s="207">
        <v>3</v>
      </c>
      <c r="I965" s="208"/>
      <c r="J965" s="209">
        <f>ROUND(I965*H965,2)</f>
        <v>0</v>
      </c>
      <c r="K965" s="205" t="s">
        <v>19</v>
      </c>
      <c r="L965" s="41"/>
      <c r="M965" s="210" t="s">
        <v>19</v>
      </c>
      <c r="N965" s="211" t="s">
        <v>41</v>
      </c>
      <c r="O965" s="77"/>
      <c r="P965" s="212">
        <f>O965*H965</f>
        <v>0</v>
      </c>
      <c r="Q965" s="212">
        <v>0</v>
      </c>
      <c r="R965" s="212">
        <f>Q965*H965</f>
        <v>0</v>
      </c>
      <c r="S965" s="212">
        <v>0</v>
      </c>
      <c r="T965" s="213">
        <f>S965*H965</f>
        <v>0</v>
      </c>
      <c r="AR965" s="15" t="s">
        <v>228</v>
      </c>
      <c r="AT965" s="15" t="s">
        <v>160</v>
      </c>
      <c r="AU965" s="15" t="s">
        <v>80</v>
      </c>
      <c r="AY965" s="15" t="s">
        <v>158</v>
      </c>
      <c r="BE965" s="214">
        <f>IF(N965="základní",J965,0)</f>
        <v>0</v>
      </c>
      <c r="BF965" s="214">
        <f>IF(N965="snížená",J965,0)</f>
        <v>0</v>
      </c>
      <c r="BG965" s="214">
        <f>IF(N965="zákl. přenesená",J965,0)</f>
        <v>0</v>
      </c>
      <c r="BH965" s="214">
        <f>IF(N965="sníž. přenesená",J965,0)</f>
        <v>0</v>
      </c>
      <c r="BI965" s="214">
        <f>IF(N965="nulová",J965,0)</f>
        <v>0</v>
      </c>
      <c r="BJ965" s="15" t="s">
        <v>78</v>
      </c>
      <c r="BK965" s="214">
        <f>ROUND(I965*H965,2)</f>
        <v>0</v>
      </c>
      <c r="BL965" s="15" t="s">
        <v>228</v>
      </c>
      <c r="BM965" s="15" t="s">
        <v>2295</v>
      </c>
    </row>
    <row r="966" s="1" customFormat="1">
      <c r="B966" s="36"/>
      <c r="C966" s="37"/>
      <c r="D966" s="217" t="s">
        <v>386</v>
      </c>
      <c r="E966" s="37"/>
      <c r="F966" s="237" t="s">
        <v>2296</v>
      </c>
      <c r="G966" s="37"/>
      <c r="H966" s="37"/>
      <c r="I966" s="128"/>
      <c r="J966" s="37"/>
      <c r="K966" s="37"/>
      <c r="L966" s="41"/>
      <c r="M966" s="238"/>
      <c r="N966" s="77"/>
      <c r="O966" s="77"/>
      <c r="P966" s="77"/>
      <c r="Q966" s="77"/>
      <c r="R966" s="77"/>
      <c r="S966" s="77"/>
      <c r="T966" s="78"/>
      <c r="AT966" s="15" t="s">
        <v>386</v>
      </c>
      <c r="AU966" s="15" t="s">
        <v>80</v>
      </c>
    </row>
    <row r="967" s="1" customFormat="1" ht="16.5" customHeight="1">
      <c r="B967" s="36"/>
      <c r="C967" s="203" t="s">
        <v>2297</v>
      </c>
      <c r="D967" s="203" t="s">
        <v>160</v>
      </c>
      <c r="E967" s="204" t="s">
        <v>2298</v>
      </c>
      <c r="F967" s="205" t="s">
        <v>2294</v>
      </c>
      <c r="G967" s="206" t="s">
        <v>302</v>
      </c>
      <c r="H967" s="207">
        <v>1</v>
      </c>
      <c r="I967" s="208"/>
      <c r="J967" s="209">
        <f>ROUND(I967*H967,2)</f>
        <v>0</v>
      </c>
      <c r="K967" s="205" t="s">
        <v>19</v>
      </c>
      <c r="L967" s="41"/>
      <c r="M967" s="210" t="s">
        <v>19</v>
      </c>
      <c r="N967" s="211" t="s">
        <v>41</v>
      </c>
      <c r="O967" s="77"/>
      <c r="P967" s="212">
        <f>O967*H967</f>
        <v>0</v>
      </c>
      <c r="Q967" s="212">
        <v>0</v>
      </c>
      <c r="R967" s="212">
        <f>Q967*H967</f>
        <v>0</v>
      </c>
      <c r="S967" s="212">
        <v>0</v>
      </c>
      <c r="T967" s="213">
        <f>S967*H967</f>
        <v>0</v>
      </c>
      <c r="AR967" s="15" t="s">
        <v>228</v>
      </c>
      <c r="AT967" s="15" t="s">
        <v>160</v>
      </c>
      <c r="AU967" s="15" t="s">
        <v>80</v>
      </c>
      <c r="AY967" s="15" t="s">
        <v>158</v>
      </c>
      <c r="BE967" s="214">
        <f>IF(N967="základní",J967,0)</f>
        <v>0</v>
      </c>
      <c r="BF967" s="214">
        <f>IF(N967="snížená",J967,0)</f>
        <v>0</v>
      </c>
      <c r="BG967" s="214">
        <f>IF(N967="zákl. přenesená",J967,0)</f>
        <v>0</v>
      </c>
      <c r="BH967" s="214">
        <f>IF(N967="sníž. přenesená",J967,0)</f>
        <v>0</v>
      </c>
      <c r="BI967" s="214">
        <f>IF(N967="nulová",J967,0)</f>
        <v>0</v>
      </c>
      <c r="BJ967" s="15" t="s">
        <v>78</v>
      </c>
      <c r="BK967" s="214">
        <f>ROUND(I967*H967,2)</f>
        <v>0</v>
      </c>
      <c r="BL967" s="15" t="s">
        <v>228</v>
      </c>
      <c r="BM967" s="15" t="s">
        <v>2299</v>
      </c>
    </row>
    <row r="968" s="1" customFormat="1">
      <c r="B968" s="36"/>
      <c r="C968" s="37"/>
      <c r="D968" s="217" t="s">
        <v>386</v>
      </c>
      <c r="E968" s="37"/>
      <c r="F968" s="237" t="s">
        <v>2300</v>
      </c>
      <c r="G968" s="37"/>
      <c r="H968" s="37"/>
      <c r="I968" s="128"/>
      <c r="J968" s="37"/>
      <c r="K968" s="37"/>
      <c r="L968" s="41"/>
      <c r="M968" s="238"/>
      <c r="N968" s="77"/>
      <c r="O968" s="77"/>
      <c r="P968" s="77"/>
      <c r="Q968" s="77"/>
      <c r="R968" s="77"/>
      <c r="S968" s="77"/>
      <c r="T968" s="78"/>
      <c r="AT968" s="15" t="s">
        <v>386</v>
      </c>
      <c r="AU968" s="15" t="s">
        <v>80</v>
      </c>
    </row>
    <row r="969" s="1" customFormat="1" ht="16.5" customHeight="1">
      <c r="B969" s="36"/>
      <c r="C969" s="203" t="s">
        <v>2301</v>
      </c>
      <c r="D969" s="203" t="s">
        <v>160</v>
      </c>
      <c r="E969" s="204" t="s">
        <v>2302</v>
      </c>
      <c r="F969" s="205" t="s">
        <v>2303</v>
      </c>
      <c r="G969" s="206" t="s">
        <v>302</v>
      </c>
      <c r="H969" s="207">
        <v>1</v>
      </c>
      <c r="I969" s="208"/>
      <c r="J969" s="209">
        <f>ROUND(I969*H969,2)</f>
        <v>0</v>
      </c>
      <c r="K969" s="205" t="s">
        <v>19</v>
      </c>
      <c r="L969" s="41"/>
      <c r="M969" s="210" t="s">
        <v>19</v>
      </c>
      <c r="N969" s="211" t="s">
        <v>41</v>
      </c>
      <c r="O969" s="77"/>
      <c r="P969" s="212">
        <f>O969*H969</f>
        <v>0</v>
      </c>
      <c r="Q969" s="212">
        <v>0</v>
      </c>
      <c r="R969" s="212">
        <f>Q969*H969</f>
        <v>0</v>
      </c>
      <c r="S969" s="212">
        <v>0</v>
      </c>
      <c r="T969" s="213">
        <f>S969*H969</f>
        <v>0</v>
      </c>
      <c r="AR969" s="15" t="s">
        <v>228</v>
      </c>
      <c r="AT969" s="15" t="s">
        <v>160</v>
      </c>
      <c r="AU969" s="15" t="s">
        <v>80</v>
      </c>
      <c r="AY969" s="15" t="s">
        <v>158</v>
      </c>
      <c r="BE969" s="214">
        <f>IF(N969="základní",J969,0)</f>
        <v>0</v>
      </c>
      <c r="BF969" s="214">
        <f>IF(N969="snížená",J969,0)</f>
        <v>0</v>
      </c>
      <c r="BG969" s="214">
        <f>IF(N969="zákl. přenesená",J969,0)</f>
        <v>0</v>
      </c>
      <c r="BH969" s="214">
        <f>IF(N969="sníž. přenesená",J969,0)</f>
        <v>0</v>
      </c>
      <c r="BI969" s="214">
        <f>IF(N969="nulová",J969,0)</f>
        <v>0</v>
      </c>
      <c r="BJ969" s="15" t="s">
        <v>78</v>
      </c>
      <c r="BK969" s="214">
        <f>ROUND(I969*H969,2)</f>
        <v>0</v>
      </c>
      <c r="BL969" s="15" t="s">
        <v>228</v>
      </c>
      <c r="BM969" s="15" t="s">
        <v>2304</v>
      </c>
    </row>
    <row r="970" s="1" customFormat="1">
      <c r="B970" s="36"/>
      <c r="C970" s="37"/>
      <c r="D970" s="217" t="s">
        <v>386</v>
      </c>
      <c r="E970" s="37"/>
      <c r="F970" s="237" t="s">
        <v>2305</v>
      </c>
      <c r="G970" s="37"/>
      <c r="H970" s="37"/>
      <c r="I970" s="128"/>
      <c r="J970" s="37"/>
      <c r="K970" s="37"/>
      <c r="L970" s="41"/>
      <c r="M970" s="238"/>
      <c r="N970" s="77"/>
      <c r="O970" s="77"/>
      <c r="P970" s="77"/>
      <c r="Q970" s="77"/>
      <c r="R970" s="77"/>
      <c r="S970" s="77"/>
      <c r="T970" s="78"/>
      <c r="AT970" s="15" t="s">
        <v>386</v>
      </c>
      <c r="AU970" s="15" t="s">
        <v>80</v>
      </c>
    </row>
    <row r="971" s="1" customFormat="1" ht="16.5" customHeight="1">
      <c r="B971" s="36"/>
      <c r="C971" s="203" t="s">
        <v>2306</v>
      </c>
      <c r="D971" s="203" t="s">
        <v>160</v>
      </c>
      <c r="E971" s="204" t="s">
        <v>2307</v>
      </c>
      <c r="F971" s="205" t="s">
        <v>2308</v>
      </c>
      <c r="G971" s="206" t="s">
        <v>171</v>
      </c>
      <c r="H971" s="207">
        <v>15</v>
      </c>
      <c r="I971" s="208"/>
      <c r="J971" s="209">
        <f>ROUND(I971*H971,2)</f>
        <v>0</v>
      </c>
      <c r="K971" s="205" t="s">
        <v>19</v>
      </c>
      <c r="L971" s="41"/>
      <c r="M971" s="210" t="s">
        <v>19</v>
      </c>
      <c r="N971" s="211" t="s">
        <v>41</v>
      </c>
      <c r="O971" s="77"/>
      <c r="P971" s="212">
        <f>O971*H971</f>
        <v>0</v>
      </c>
      <c r="Q971" s="212">
        <v>0</v>
      </c>
      <c r="R971" s="212">
        <f>Q971*H971</f>
        <v>0</v>
      </c>
      <c r="S971" s="212">
        <v>0</v>
      </c>
      <c r="T971" s="213">
        <f>S971*H971</f>
        <v>0</v>
      </c>
      <c r="AR971" s="15" t="s">
        <v>228</v>
      </c>
      <c r="AT971" s="15" t="s">
        <v>160</v>
      </c>
      <c r="AU971" s="15" t="s">
        <v>80</v>
      </c>
      <c r="AY971" s="15" t="s">
        <v>158</v>
      </c>
      <c r="BE971" s="214">
        <f>IF(N971="základní",J971,0)</f>
        <v>0</v>
      </c>
      <c r="BF971" s="214">
        <f>IF(N971="snížená",J971,0)</f>
        <v>0</v>
      </c>
      <c r="BG971" s="214">
        <f>IF(N971="zákl. přenesená",J971,0)</f>
        <v>0</v>
      </c>
      <c r="BH971" s="214">
        <f>IF(N971="sníž. přenesená",J971,0)</f>
        <v>0</v>
      </c>
      <c r="BI971" s="214">
        <f>IF(N971="nulová",J971,0)</f>
        <v>0</v>
      </c>
      <c r="BJ971" s="15" t="s">
        <v>78</v>
      </c>
      <c r="BK971" s="214">
        <f>ROUND(I971*H971,2)</f>
        <v>0</v>
      </c>
      <c r="BL971" s="15" t="s">
        <v>228</v>
      </c>
      <c r="BM971" s="15" t="s">
        <v>2309</v>
      </c>
    </row>
    <row r="972" s="11" customFormat="1">
      <c r="B972" s="215"/>
      <c r="C972" s="216"/>
      <c r="D972" s="217" t="s">
        <v>167</v>
      </c>
      <c r="E972" s="218" t="s">
        <v>19</v>
      </c>
      <c r="F972" s="219" t="s">
        <v>2310</v>
      </c>
      <c r="G972" s="216"/>
      <c r="H972" s="220">
        <v>15</v>
      </c>
      <c r="I972" s="221"/>
      <c r="J972" s="216"/>
      <c r="K972" s="216"/>
      <c r="L972" s="222"/>
      <c r="M972" s="223"/>
      <c r="N972" s="224"/>
      <c r="O972" s="224"/>
      <c r="P972" s="224"/>
      <c r="Q972" s="224"/>
      <c r="R972" s="224"/>
      <c r="S972" s="224"/>
      <c r="T972" s="225"/>
      <c r="AT972" s="226" t="s">
        <v>167</v>
      </c>
      <c r="AU972" s="226" t="s">
        <v>80</v>
      </c>
      <c r="AV972" s="11" t="s">
        <v>80</v>
      </c>
      <c r="AW972" s="11" t="s">
        <v>31</v>
      </c>
      <c r="AX972" s="11" t="s">
        <v>78</v>
      </c>
      <c r="AY972" s="226" t="s">
        <v>158</v>
      </c>
    </row>
    <row r="973" s="1" customFormat="1" ht="16.5" customHeight="1">
      <c r="B973" s="36"/>
      <c r="C973" s="203" t="s">
        <v>2311</v>
      </c>
      <c r="D973" s="203" t="s">
        <v>160</v>
      </c>
      <c r="E973" s="204" t="s">
        <v>2312</v>
      </c>
      <c r="F973" s="205" t="s">
        <v>2313</v>
      </c>
      <c r="G973" s="206" t="s">
        <v>171</v>
      </c>
      <c r="H973" s="207">
        <v>15</v>
      </c>
      <c r="I973" s="208"/>
      <c r="J973" s="209">
        <f>ROUND(I973*H973,2)</f>
        <v>0</v>
      </c>
      <c r="K973" s="205" t="s">
        <v>19</v>
      </c>
      <c r="L973" s="41"/>
      <c r="M973" s="210" t="s">
        <v>19</v>
      </c>
      <c r="N973" s="211" t="s">
        <v>41</v>
      </c>
      <c r="O973" s="77"/>
      <c r="P973" s="212">
        <f>O973*H973</f>
        <v>0</v>
      </c>
      <c r="Q973" s="212">
        <v>0</v>
      </c>
      <c r="R973" s="212">
        <f>Q973*H973</f>
        <v>0</v>
      </c>
      <c r="S973" s="212">
        <v>0</v>
      </c>
      <c r="T973" s="213">
        <f>S973*H973</f>
        <v>0</v>
      </c>
      <c r="AR973" s="15" t="s">
        <v>228</v>
      </c>
      <c r="AT973" s="15" t="s">
        <v>160</v>
      </c>
      <c r="AU973" s="15" t="s">
        <v>80</v>
      </c>
      <c r="AY973" s="15" t="s">
        <v>158</v>
      </c>
      <c r="BE973" s="214">
        <f>IF(N973="základní",J973,0)</f>
        <v>0</v>
      </c>
      <c r="BF973" s="214">
        <f>IF(N973="snížená",J973,0)</f>
        <v>0</v>
      </c>
      <c r="BG973" s="214">
        <f>IF(N973="zákl. přenesená",J973,0)</f>
        <v>0</v>
      </c>
      <c r="BH973" s="214">
        <f>IF(N973="sníž. přenesená",J973,0)</f>
        <v>0</v>
      </c>
      <c r="BI973" s="214">
        <f>IF(N973="nulová",J973,0)</f>
        <v>0</v>
      </c>
      <c r="BJ973" s="15" t="s">
        <v>78</v>
      </c>
      <c r="BK973" s="214">
        <f>ROUND(I973*H973,2)</f>
        <v>0</v>
      </c>
      <c r="BL973" s="15" t="s">
        <v>228</v>
      </c>
      <c r="BM973" s="15" t="s">
        <v>2314</v>
      </c>
    </row>
    <row r="974" s="1" customFormat="1" ht="16.5" customHeight="1">
      <c r="B974" s="36"/>
      <c r="C974" s="203" t="s">
        <v>2315</v>
      </c>
      <c r="D974" s="203" t="s">
        <v>160</v>
      </c>
      <c r="E974" s="204" t="s">
        <v>2316</v>
      </c>
      <c r="F974" s="205" t="s">
        <v>2317</v>
      </c>
      <c r="G974" s="206" t="s">
        <v>171</v>
      </c>
      <c r="H974" s="207">
        <v>58</v>
      </c>
      <c r="I974" s="208"/>
      <c r="J974" s="209">
        <f>ROUND(I974*H974,2)</f>
        <v>0</v>
      </c>
      <c r="K974" s="205" t="s">
        <v>19</v>
      </c>
      <c r="L974" s="41"/>
      <c r="M974" s="210" t="s">
        <v>19</v>
      </c>
      <c r="N974" s="211" t="s">
        <v>41</v>
      </c>
      <c r="O974" s="77"/>
      <c r="P974" s="212">
        <f>O974*H974</f>
        <v>0</v>
      </c>
      <c r="Q974" s="212">
        <v>0</v>
      </c>
      <c r="R974" s="212">
        <f>Q974*H974</f>
        <v>0</v>
      </c>
      <c r="S974" s="212">
        <v>0</v>
      </c>
      <c r="T974" s="213">
        <f>S974*H974</f>
        <v>0</v>
      </c>
      <c r="AR974" s="15" t="s">
        <v>228</v>
      </c>
      <c r="AT974" s="15" t="s">
        <v>160</v>
      </c>
      <c r="AU974" s="15" t="s">
        <v>80</v>
      </c>
      <c r="AY974" s="15" t="s">
        <v>158</v>
      </c>
      <c r="BE974" s="214">
        <f>IF(N974="základní",J974,0)</f>
        <v>0</v>
      </c>
      <c r="BF974" s="214">
        <f>IF(N974="snížená",J974,0)</f>
        <v>0</v>
      </c>
      <c r="BG974" s="214">
        <f>IF(N974="zákl. přenesená",J974,0)</f>
        <v>0</v>
      </c>
      <c r="BH974" s="214">
        <f>IF(N974="sníž. přenesená",J974,0)</f>
        <v>0</v>
      </c>
      <c r="BI974" s="214">
        <f>IF(N974="nulová",J974,0)</f>
        <v>0</v>
      </c>
      <c r="BJ974" s="15" t="s">
        <v>78</v>
      </c>
      <c r="BK974" s="214">
        <f>ROUND(I974*H974,2)</f>
        <v>0</v>
      </c>
      <c r="BL974" s="15" t="s">
        <v>228</v>
      </c>
      <c r="BM974" s="15" t="s">
        <v>2318</v>
      </c>
    </row>
    <row r="975" s="11" customFormat="1">
      <c r="B975" s="215"/>
      <c r="C975" s="216"/>
      <c r="D975" s="217" t="s">
        <v>167</v>
      </c>
      <c r="E975" s="218" t="s">
        <v>19</v>
      </c>
      <c r="F975" s="219" t="s">
        <v>2319</v>
      </c>
      <c r="G975" s="216"/>
      <c r="H975" s="220">
        <v>58</v>
      </c>
      <c r="I975" s="221"/>
      <c r="J975" s="216"/>
      <c r="K975" s="216"/>
      <c r="L975" s="222"/>
      <c r="M975" s="223"/>
      <c r="N975" s="224"/>
      <c r="O975" s="224"/>
      <c r="P975" s="224"/>
      <c r="Q975" s="224"/>
      <c r="R975" s="224"/>
      <c r="S975" s="224"/>
      <c r="T975" s="225"/>
      <c r="AT975" s="226" t="s">
        <v>167</v>
      </c>
      <c r="AU975" s="226" t="s">
        <v>80</v>
      </c>
      <c r="AV975" s="11" t="s">
        <v>80</v>
      </c>
      <c r="AW975" s="11" t="s">
        <v>31</v>
      </c>
      <c r="AX975" s="11" t="s">
        <v>78</v>
      </c>
      <c r="AY975" s="226" t="s">
        <v>158</v>
      </c>
    </row>
    <row r="976" s="1" customFormat="1" ht="16.5" customHeight="1">
      <c r="B976" s="36"/>
      <c r="C976" s="203" t="s">
        <v>2320</v>
      </c>
      <c r="D976" s="203" t="s">
        <v>160</v>
      </c>
      <c r="E976" s="204" t="s">
        <v>2321</v>
      </c>
      <c r="F976" s="205" t="s">
        <v>2322</v>
      </c>
      <c r="G976" s="206" t="s">
        <v>171</v>
      </c>
      <c r="H976" s="207">
        <v>15</v>
      </c>
      <c r="I976" s="208"/>
      <c r="J976" s="209">
        <f>ROUND(I976*H976,2)</f>
        <v>0</v>
      </c>
      <c r="K976" s="205" t="s">
        <v>19</v>
      </c>
      <c r="L976" s="41"/>
      <c r="M976" s="210" t="s">
        <v>19</v>
      </c>
      <c r="N976" s="211" t="s">
        <v>41</v>
      </c>
      <c r="O976" s="77"/>
      <c r="P976" s="212">
        <f>O976*H976</f>
        <v>0</v>
      </c>
      <c r="Q976" s="212">
        <v>0</v>
      </c>
      <c r="R976" s="212">
        <f>Q976*H976</f>
        <v>0</v>
      </c>
      <c r="S976" s="212">
        <v>0</v>
      </c>
      <c r="T976" s="213">
        <f>S976*H976</f>
        <v>0</v>
      </c>
      <c r="AR976" s="15" t="s">
        <v>228</v>
      </c>
      <c r="AT976" s="15" t="s">
        <v>160</v>
      </c>
      <c r="AU976" s="15" t="s">
        <v>80</v>
      </c>
      <c r="AY976" s="15" t="s">
        <v>158</v>
      </c>
      <c r="BE976" s="214">
        <f>IF(N976="základní",J976,0)</f>
        <v>0</v>
      </c>
      <c r="BF976" s="214">
        <f>IF(N976="snížená",J976,0)</f>
        <v>0</v>
      </c>
      <c r="BG976" s="214">
        <f>IF(N976="zákl. přenesená",J976,0)</f>
        <v>0</v>
      </c>
      <c r="BH976" s="214">
        <f>IF(N976="sníž. přenesená",J976,0)</f>
        <v>0</v>
      </c>
      <c r="BI976" s="214">
        <f>IF(N976="nulová",J976,0)</f>
        <v>0</v>
      </c>
      <c r="BJ976" s="15" t="s">
        <v>78</v>
      </c>
      <c r="BK976" s="214">
        <f>ROUND(I976*H976,2)</f>
        <v>0</v>
      </c>
      <c r="BL976" s="15" t="s">
        <v>228</v>
      </c>
      <c r="BM976" s="15" t="s">
        <v>2323</v>
      </c>
    </row>
    <row r="977" s="1" customFormat="1" ht="16.5" customHeight="1">
      <c r="B977" s="36"/>
      <c r="C977" s="203" t="s">
        <v>2324</v>
      </c>
      <c r="D977" s="203" t="s">
        <v>160</v>
      </c>
      <c r="E977" s="204" t="s">
        <v>2325</v>
      </c>
      <c r="F977" s="205" t="s">
        <v>2326</v>
      </c>
      <c r="G977" s="206" t="s">
        <v>171</v>
      </c>
      <c r="H977" s="207">
        <v>42</v>
      </c>
      <c r="I977" s="208"/>
      <c r="J977" s="209">
        <f>ROUND(I977*H977,2)</f>
        <v>0</v>
      </c>
      <c r="K977" s="205" t="s">
        <v>19</v>
      </c>
      <c r="L977" s="41"/>
      <c r="M977" s="210" t="s">
        <v>19</v>
      </c>
      <c r="N977" s="211" t="s">
        <v>41</v>
      </c>
      <c r="O977" s="77"/>
      <c r="P977" s="212">
        <f>O977*H977</f>
        <v>0</v>
      </c>
      <c r="Q977" s="212">
        <v>0</v>
      </c>
      <c r="R977" s="212">
        <f>Q977*H977</f>
        <v>0</v>
      </c>
      <c r="S977" s="212">
        <v>0</v>
      </c>
      <c r="T977" s="213">
        <f>S977*H977</f>
        <v>0</v>
      </c>
      <c r="AR977" s="15" t="s">
        <v>228</v>
      </c>
      <c r="AT977" s="15" t="s">
        <v>160</v>
      </c>
      <c r="AU977" s="15" t="s">
        <v>80</v>
      </c>
      <c r="AY977" s="15" t="s">
        <v>158</v>
      </c>
      <c r="BE977" s="214">
        <f>IF(N977="základní",J977,0)</f>
        <v>0</v>
      </c>
      <c r="BF977" s="214">
        <f>IF(N977="snížená",J977,0)</f>
        <v>0</v>
      </c>
      <c r="BG977" s="214">
        <f>IF(N977="zákl. přenesená",J977,0)</f>
        <v>0</v>
      </c>
      <c r="BH977" s="214">
        <f>IF(N977="sníž. přenesená",J977,0)</f>
        <v>0</v>
      </c>
      <c r="BI977" s="214">
        <f>IF(N977="nulová",J977,0)</f>
        <v>0</v>
      </c>
      <c r="BJ977" s="15" t="s">
        <v>78</v>
      </c>
      <c r="BK977" s="214">
        <f>ROUND(I977*H977,2)</f>
        <v>0</v>
      </c>
      <c r="BL977" s="15" t="s">
        <v>228</v>
      </c>
      <c r="BM977" s="15" t="s">
        <v>2327</v>
      </c>
    </row>
    <row r="978" s="11" customFormat="1">
      <c r="B978" s="215"/>
      <c r="C978" s="216"/>
      <c r="D978" s="217" t="s">
        <v>167</v>
      </c>
      <c r="E978" s="218" t="s">
        <v>19</v>
      </c>
      <c r="F978" s="219" t="s">
        <v>2328</v>
      </c>
      <c r="G978" s="216"/>
      <c r="H978" s="220">
        <v>42</v>
      </c>
      <c r="I978" s="221"/>
      <c r="J978" s="216"/>
      <c r="K978" s="216"/>
      <c r="L978" s="222"/>
      <c r="M978" s="223"/>
      <c r="N978" s="224"/>
      <c r="O978" s="224"/>
      <c r="P978" s="224"/>
      <c r="Q978" s="224"/>
      <c r="R978" s="224"/>
      <c r="S978" s="224"/>
      <c r="T978" s="225"/>
      <c r="AT978" s="226" t="s">
        <v>167</v>
      </c>
      <c r="AU978" s="226" t="s">
        <v>80</v>
      </c>
      <c r="AV978" s="11" t="s">
        <v>80</v>
      </c>
      <c r="AW978" s="11" t="s">
        <v>31</v>
      </c>
      <c r="AX978" s="11" t="s">
        <v>78</v>
      </c>
      <c r="AY978" s="226" t="s">
        <v>158</v>
      </c>
    </row>
    <row r="979" s="1" customFormat="1" ht="16.5" customHeight="1">
      <c r="B979" s="36"/>
      <c r="C979" s="203" t="s">
        <v>2329</v>
      </c>
      <c r="D979" s="203" t="s">
        <v>160</v>
      </c>
      <c r="E979" s="204" t="s">
        <v>2330</v>
      </c>
      <c r="F979" s="205" t="s">
        <v>2331</v>
      </c>
      <c r="G979" s="206" t="s">
        <v>171</v>
      </c>
      <c r="H979" s="207">
        <v>42</v>
      </c>
      <c r="I979" s="208"/>
      <c r="J979" s="209">
        <f>ROUND(I979*H979,2)</f>
        <v>0</v>
      </c>
      <c r="K979" s="205" t="s">
        <v>19</v>
      </c>
      <c r="L979" s="41"/>
      <c r="M979" s="210" t="s">
        <v>19</v>
      </c>
      <c r="N979" s="211" t="s">
        <v>41</v>
      </c>
      <c r="O979" s="77"/>
      <c r="P979" s="212">
        <f>O979*H979</f>
        <v>0</v>
      </c>
      <c r="Q979" s="212">
        <v>0</v>
      </c>
      <c r="R979" s="212">
        <f>Q979*H979</f>
        <v>0</v>
      </c>
      <c r="S979" s="212">
        <v>0</v>
      </c>
      <c r="T979" s="213">
        <f>S979*H979</f>
        <v>0</v>
      </c>
      <c r="AR979" s="15" t="s">
        <v>228</v>
      </c>
      <c r="AT979" s="15" t="s">
        <v>160</v>
      </c>
      <c r="AU979" s="15" t="s">
        <v>80</v>
      </c>
      <c r="AY979" s="15" t="s">
        <v>158</v>
      </c>
      <c r="BE979" s="214">
        <f>IF(N979="základní",J979,0)</f>
        <v>0</v>
      </c>
      <c r="BF979" s="214">
        <f>IF(N979="snížená",J979,0)</f>
        <v>0</v>
      </c>
      <c r="BG979" s="214">
        <f>IF(N979="zákl. přenesená",J979,0)</f>
        <v>0</v>
      </c>
      <c r="BH979" s="214">
        <f>IF(N979="sníž. přenesená",J979,0)</f>
        <v>0</v>
      </c>
      <c r="BI979" s="214">
        <f>IF(N979="nulová",J979,0)</f>
        <v>0</v>
      </c>
      <c r="BJ979" s="15" t="s">
        <v>78</v>
      </c>
      <c r="BK979" s="214">
        <f>ROUND(I979*H979,2)</f>
        <v>0</v>
      </c>
      <c r="BL979" s="15" t="s">
        <v>228</v>
      </c>
      <c r="BM979" s="15" t="s">
        <v>2332</v>
      </c>
    </row>
    <row r="980" s="1" customFormat="1" ht="16.5" customHeight="1">
      <c r="B980" s="36"/>
      <c r="C980" s="203" t="s">
        <v>2333</v>
      </c>
      <c r="D980" s="203" t="s">
        <v>160</v>
      </c>
      <c r="E980" s="204" t="s">
        <v>2334</v>
      </c>
      <c r="F980" s="205" t="s">
        <v>2335</v>
      </c>
      <c r="G980" s="206" t="s">
        <v>171</v>
      </c>
      <c r="H980" s="207">
        <v>280</v>
      </c>
      <c r="I980" s="208"/>
      <c r="J980" s="209">
        <f>ROUND(I980*H980,2)</f>
        <v>0</v>
      </c>
      <c r="K980" s="205" t="s">
        <v>19</v>
      </c>
      <c r="L980" s="41"/>
      <c r="M980" s="210" t="s">
        <v>19</v>
      </c>
      <c r="N980" s="211" t="s">
        <v>41</v>
      </c>
      <c r="O980" s="77"/>
      <c r="P980" s="212">
        <f>O980*H980</f>
        <v>0</v>
      </c>
      <c r="Q980" s="212">
        <v>0</v>
      </c>
      <c r="R980" s="212">
        <f>Q980*H980</f>
        <v>0</v>
      </c>
      <c r="S980" s="212">
        <v>0</v>
      </c>
      <c r="T980" s="213">
        <f>S980*H980</f>
        <v>0</v>
      </c>
      <c r="AR980" s="15" t="s">
        <v>228</v>
      </c>
      <c r="AT980" s="15" t="s">
        <v>160</v>
      </c>
      <c r="AU980" s="15" t="s">
        <v>80</v>
      </c>
      <c r="AY980" s="15" t="s">
        <v>158</v>
      </c>
      <c r="BE980" s="214">
        <f>IF(N980="základní",J980,0)</f>
        <v>0</v>
      </c>
      <c r="BF980" s="214">
        <f>IF(N980="snížená",J980,0)</f>
        <v>0</v>
      </c>
      <c r="BG980" s="214">
        <f>IF(N980="zákl. přenesená",J980,0)</f>
        <v>0</v>
      </c>
      <c r="BH980" s="214">
        <f>IF(N980="sníž. přenesená",J980,0)</f>
        <v>0</v>
      </c>
      <c r="BI980" s="214">
        <f>IF(N980="nulová",J980,0)</f>
        <v>0</v>
      </c>
      <c r="BJ980" s="15" t="s">
        <v>78</v>
      </c>
      <c r="BK980" s="214">
        <f>ROUND(I980*H980,2)</f>
        <v>0</v>
      </c>
      <c r="BL980" s="15" t="s">
        <v>228</v>
      </c>
      <c r="BM980" s="15" t="s">
        <v>2336</v>
      </c>
    </row>
    <row r="981" s="11" customFormat="1">
      <c r="B981" s="215"/>
      <c r="C981" s="216"/>
      <c r="D981" s="217" t="s">
        <v>167</v>
      </c>
      <c r="E981" s="218" t="s">
        <v>19</v>
      </c>
      <c r="F981" s="219" t="s">
        <v>2337</v>
      </c>
      <c r="G981" s="216"/>
      <c r="H981" s="220">
        <v>280</v>
      </c>
      <c r="I981" s="221"/>
      <c r="J981" s="216"/>
      <c r="K981" s="216"/>
      <c r="L981" s="222"/>
      <c r="M981" s="223"/>
      <c r="N981" s="224"/>
      <c r="O981" s="224"/>
      <c r="P981" s="224"/>
      <c r="Q981" s="224"/>
      <c r="R981" s="224"/>
      <c r="S981" s="224"/>
      <c r="T981" s="225"/>
      <c r="AT981" s="226" t="s">
        <v>167</v>
      </c>
      <c r="AU981" s="226" t="s">
        <v>80</v>
      </c>
      <c r="AV981" s="11" t="s">
        <v>80</v>
      </c>
      <c r="AW981" s="11" t="s">
        <v>31</v>
      </c>
      <c r="AX981" s="11" t="s">
        <v>78</v>
      </c>
      <c r="AY981" s="226" t="s">
        <v>158</v>
      </c>
    </row>
    <row r="982" s="1" customFormat="1" ht="16.5" customHeight="1">
      <c r="B982" s="36"/>
      <c r="C982" s="203" t="s">
        <v>2338</v>
      </c>
      <c r="D982" s="203" t="s">
        <v>160</v>
      </c>
      <c r="E982" s="204" t="s">
        <v>2339</v>
      </c>
      <c r="F982" s="205" t="s">
        <v>2340</v>
      </c>
      <c r="G982" s="206" t="s">
        <v>171</v>
      </c>
      <c r="H982" s="207">
        <v>42</v>
      </c>
      <c r="I982" s="208"/>
      <c r="J982" s="209">
        <f>ROUND(I982*H982,2)</f>
        <v>0</v>
      </c>
      <c r="K982" s="205" t="s">
        <v>19</v>
      </c>
      <c r="L982" s="41"/>
      <c r="M982" s="210" t="s">
        <v>19</v>
      </c>
      <c r="N982" s="211" t="s">
        <v>41</v>
      </c>
      <c r="O982" s="77"/>
      <c r="P982" s="212">
        <f>O982*H982</f>
        <v>0</v>
      </c>
      <c r="Q982" s="212">
        <v>0</v>
      </c>
      <c r="R982" s="212">
        <f>Q982*H982</f>
        <v>0</v>
      </c>
      <c r="S982" s="212">
        <v>0</v>
      </c>
      <c r="T982" s="213">
        <f>S982*H982</f>
        <v>0</v>
      </c>
      <c r="AR982" s="15" t="s">
        <v>228</v>
      </c>
      <c r="AT982" s="15" t="s">
        <v>160</v>
      </c>
      <c r="AU982" s="15" t="s">
        <v>80</v>
      </c>
      <c r="AY982" s="15" t="s">
        <v>158</v>
      </c>
      <c r="BE982" s="214">
        <f>IF(N982="základní",J982,0)</f>
        <v>0</v>
      </c>
      <c r="BF982" s="214">
        <f>IF(N982="snížená",J982,0)</f>
        <v>0</v>
      </c>
      <c r="BG982" s="214">
        <f>IF(N982="zákl. přenesená",J982,0)</f>
        <v>0</v>
      </c>
      <c r="BH982" s="214">
        <f>IF(N982="sníž. přenesená",J982,0)</f>
        <v>0</v>
      </c>
      <c r="BI982" s="214">
        <f>IF(N982="nulová",J982,0)</f>
        <v>0</v>
      </c>
      <c r="BJ982" s="15" t="s">
        <v>78</v>
      </c>
      <c r="BK982" s="214">
        <f>ROUND(I982*H982,2)</f>
        <v>0</v>
      </c>
      <c r="BL982" s="15" t="s">
        <v>228</v>
      </c>
      <c r="BM982" s="15" t="s">
        <v>2341</v>
      </c>
    </row>
    <row r="983" s="1" customFormat="1" ht="16.5" customHeight="1">
      <c r="B983" s="36"/>
      <c r="C983" s="203" t="s">
        <v>2342</v>
      </c>
      <c r="D983" s="203" t="s">
        <v>160</v>
      </c>
      <c r="E983" s="204" t="s">
        <v>2343</v>
      </c>
      <c r="F983" s="205" t="s">
        <v>2344</v>
      </c>
      <c r="G983" s="206" t="s">
        <v>171</v>
      </c>
      <c r="H983" s="207">
        <v>37</v>
      </c>
      <c r="I983" s="208"/>
      <c r="J983" s="209">
        <f>ROUND(I983*H983,2)</f>
        <v>0</v>
      </c>
      <c r="K983" s="205" t="s">
        <v>19</v>
      </c>
      <c r="L983" s="41"/>
      <c r="M983" s="210" t="s">
        <v>19</v>
      </c>
      <c r="N983" s="211" t="s">
        <v>41</v>
      </c>
      <c r="O983" s="77"/>
      <c r="P983" s="212">
        <f>O983*H983</f>
        <v>0</v>
      </c>
      <c r="Q983" s="212">
        <v>0</v>
      </c>
      <c r="R983" s="212">
        <f>Q983*H983</f>
        <v>0</v>
      </c>
      <c r="S983" s="212">
        <v>0</v>
      </c>
      <c r="T983" s="213">
        <f>S983*H983</f>
        <v>0</v>
      </c>
      <c r="AR983" s="15" t="s">
        <v>228</v>
      </c>
      <c r="AT983" s="15" t="s">
        <v>160</v>
      </c>
      <c r="AU983" s="15" t="s">
        <v>80</v>
      </c>
      <c r="AY983" s="15" t="s">
        <v>158</v>
      </c>
      <c r="BE983" s="214">
        <f>IF(N983="základní",J983,0)</f>
        <v>0</v>
      </c>
      <c r="BF983" s="214">
        <f>IF(N983="snížená",J983,0)</f>
        <v>0</v>
      </c>
      <c r="BG983" s="214">
        <f>IF(N983="zákl. přenesená",J983,0)</f>
        <v>0</v>
      </c>
      <c r="BH983" s="214">
        <f>IF(N983="sníž. přenesená",J983,0)</f>
        <v>0</v>
      </c>
      <c r="BI983" s="214">
        <f>IF(N983="nulová",J983,0)</f>
        <v>0</v>
      </c>
      <c r="BJ983" s="15" t="s">
        <v>78</v>
      </c>
      <c r="BK983" s="214">
        <f>ROUND(I983*H983,2)</f>
        <v>0</v>
      </c>
      <c r="BL983" s="15" t="s">
        <v>228</v>
      </c>
      <c r="BM983" s="15" t="s">
        <v>2345</v>
      </c>
    </row>
    <row r="984" s="1" customFormat="1" ht="16.5" customHeight="1">
      <c r="B984" s="36"/>
      <c r="C984" s="203" t="s">
        <v>2346</v>
      </c>
      <c r="D984" s="203" t="s">
        <v>160</v>
      </c>
      <c r="E984" s="204" t="s">
        <v>2347</v>
      </c>
      <c r="F984" s="205" t="s">
        <v>2348</v>
      </c>
      <c r="G984" s="206" t="s">
        <v>171</v>
      </c>
      <c r="H984" s="207">
        <v>37</v>
      </c>
      <c r="I984" s="208"/>
      <c r="J984" s="209">
        <f>ROUND(I984*H984,2)</f>
        <v>0</v>
      </c>
      <c r="K984" s="205" t="s">
        <v>19</v>
      </c>
      <c r="L984" s="41"/>
      <c r="M984" s="210" t="s">
        <v>19</v>
      </c>
      <c r="N984" s="211" t="s">
        <v>41</v>
      </c>
      <c r="O984" s="77"/>
      <c r="P984" s="212">
        <f>O984*H984</f>
        <v>0</v>
      </c>
      <c r="Q984" s="212">
        <v>0</v>
      </c>
      <c r="R984" s="212">
        <f>Q984*H984</f>
        <v>0</v>
      </c>
      <c r="S984" s="212">
        <v>0</v>
      </c>
      <c r="T984" s="213">
        <f>S984*H984</f>
        <v>0</v>
      </c>
      <c r="AR984" s="15" t="s">
        <v>228</v>
      </c>
      <c r="AT984" s="15" t="s">
        <v>160</v>
      </c>
      <c r="AU984" s="15" t="s">
        <v>80</v>
      </c>
      <c r="AY984" s="15" t="s">
        <v>158</v>
      </c>
      <c r="BE984" s="214">
        <f>IF(N984="základní",J984,0)</f>
        <v>0</v>
      </c>
      <c r="BF984" s="214">
        <f>IF(N984="snížená",J984,0)</f>
        <v>0</v>
      </c>
      <c r="BG984" s="214">
        <f>IF(N984="zákl. přenesená",J984,0)</f>
        <v>0</v>
      </c>
      <c r="BH984" s="214">
        <f>IF(N984="sníž. přenesená",J984,0)</f>
        <v>0</v>
      </c>
      <c r="BI984" s="214">
        <f>IF(N984="nulová",J984,0)</f>
        <v>0</v>
      </c>
      <c r="BJ984" s="15" t="s">
        <v>78</v>
      </c>
      <c r="BK984" s="214">
        <f>ROUND(I984*H984,2)</f>
        <v>0</v>
      </c>
      <c r="BL984" s="15" t="s">
        <v>228</v>
      </c>
      <c r="BM984" s="15" t="s">
        <v>2349</v>
      </c>
    </row>
    <row r="985" s="1" customFormat="1" ht="16.5" customHeight="1">
      <c r="B985" s="36"/>
      <c r="C985" s="203" t="s">
        <v>2350</v>
      </c>
      <c r="D985" s="203" t="s">
        <v>160</v>
      </c>
      <c r="E985" s="204" t="s">
        <v>2351</v>
      </c>
      <c r="F985" s="205" t="s">
        <v>2352</v>
      </c>
      <c r="G985" s="206" t="s">
        <v>171</v>
      </c>
      <c r="H985" s="207">
        <v>14.5</v>
      </c>
      <c r="I985" s="208"/>
      <c r="J985" s="209">
        <f>ROUND(I985*H985,2)</f>
        <v>0</v>
      </c>
      <c r="K985" s="205" t="s">
        <v>19</v>
      </c>
      <c r="L985" s="41"/>
      <c r="M985" s="210" t="s">
        <v>19</v>
      </c>
      <c r="N985" s="211" t="s">
        <v>41</v>
      </c>
      <c r="O985" s="77"/>
      <c r="P985" s="212">
        <f>O985*H985</f>
        <v>0</v>
      </c>
      <c r="Q985" s="212">
        <v>0</v>
      </c>
      <c r="R985" s="212">
        <f>Q985*H985</f>
        <v>0</v>
      </c>
      <c r="S985" s="212">
        <v>0</v>
      </c>
      <c r="T985" s="213">
        <f>S985*H985</f>
        <v>0</v>
      </c>
      <c r="AR985" s="15" t="s">
        <v>228</v>
      </c>
      <c r="AT985" s="15" t="s">
        <v>160</v>
      </c>
      <c r="AU985" s="15" t="s">
        <v>80</v>
      </c>
      <c r="AY985" s="15" t="s">
        <v>158</v>
      </c>
      <c r="BE985" s="214">
        <f>IF(N985="základní",J985,0)</f>
        <v>0</v>
      </c>
      <c r="BF985" s="214">
        <f>IF(N985="snížená",J985,0)</f>
        <v>0</v>
      </c>
      <c r="BG985" s="214">
        <f>IF(N985="zákl. přenesená",J985,0)</f>
        <v>0</v>
      </c>
      <c r="BH985" s="214">
        <f>IF(N985="sníž. přenesená",J985,0)</f>
        <v>0</v>
      </c>
      <c r="BI985" s="214">
        <f>IF(N985="nulová",J985,0)</f>
        <v>0</v>
      </c>
      <c r="BJ985" s="15" t="s">
        <v>78</v>
      </c>
      <c r="BK985" s="214">
        <f>ROUND(I985*H985,2)</f>
        <v>0</v>
      </c>
      <c r="BL985" s="15" t="s">
        <v>228</v>
      </c>
      <c r="BM985" s="15" t="s">
        <v>2353</v>
      </c>
    </row>
    <row r="986" s="1" customFormat="1" ht="16.5" customHeight="1">
      <c r="B986" s="36"/>
      <c r="C986" s="203" t="s">
        <v>2354</v>
      </c>
      <c r="D986" s="203" t="s">
        <v>160</v>
      </c>
      <c r="E986" s="204" t="s">
        <v>2355</v>
      </c>
      <c r="F986" s="205" t="s">
        <v>2356</v>
      </c>
      <c r="G986" s="206" t="s">
        <v>171</v>
      </c>
      <c r="H986" s="207">
        <v>37</v>
      </c>
      <c r="I986" s="208"/>
      <c r="J986" s="209">
        <f>ROUND(I986*H986,2)</f>
        <v>0</v>
      </c>
      <c r="K986" s="205" t="s">
        <v>19</v>
      </c>
      <c r="L986" s="41"/>
      <c r="M986" s="210" t="s">
        <v>19</v>
      </c>
      <c r="N986" s="211" t="s">
        <v>41</v>
      </c>
      <c r="O986" s="77"/>
      <c r="P986" s="212">
        <f>O986*H986</f>
        <v>0</v>
      </c>
      <c r="Q986" s="212">
        <v>0</v>
      </c>
      <c r="R986" s="212">
        <f>Q986*H986</f>
        <v>0</v>
      </c>
      <c r="S986" s="212">
        <v>0</v>
      </c>
      <c r="T986" s="213">
        <f>S986*H986</f>
        <v>0</v>
      </c>
      <c r="AR986" s="15" t="s">
        <v>228</v>
      </c>
      <c r="AT986" s="15" t="s">
        <v>160</v>
      </c>
      <c r="AU986" s="15" t="s">
        <v>80</v>
      </c>
      <c r="AY986" s="15" t="s">
        <v>158</v>
      </c>
      <c r="BE986" s="214">
        <f>IF(N986="základní",J986,0)</f>
        <v>0</v>
      </c>
      <c r="BF986" s="214">
        <f>IF(N986="snížená",J986,0)</f>
        <v>0</v>
      </c>
      <c r="BG986" s="214">
        <f>IF(N986="zákl. přenesená",J986,0)</f>
        <v>0</v>
      </c>
      <c r="BH986" s="214">
        <f>IF(N986="sníž. přenesená",J986,0)</f>
        <v>0</v>
      </c>
      <c r="BI986" s="214">
        <f>IF(N986="nulová",J986,0)</f>
        <v>0</v>
      </c>
      <c r="BJ986" s="15" t="s">
        <v>78</v>
      </c>
      <c r="BK986" s="214">
        <f>ROUND(I986*H986,2)</f>
        <v>0</v>
      </c>
      <c r="BL986" s="15" t="s">
        <v>228</v>
      </c>
      <c r="BM986" s="15" t="s">
        <v>2357</v>
      </c>
    </row>
    <row r="987" s="1" customFormat="1" ht="16.5" customHeight="1">
      <c r="B987" s="36"/>
      <c r="C987" s="203" t="s">
        <v>2358</v>
      </c>
      <c r="D987" s="203" t="s">
        <v>160</v>
      </c>
      <c r="E987" s="204" t="s">
        <v>2359</v>
      </c>
      <c r="F987" s="205" t="s">
        <v>2360</v>
      </c>
      <c r="G987" s="206" t="s">
        <v>171</v>
      </c>
      <c r="H987" s="207">
        <v>37</v>
      </c>
      <c r="I987" s="208"/>
      <c r="J987" s="209">
        <f>ROUND(I987*H987,2)</f>
        <v>0</v>
      </c>
      <c r="K987" s="205" t="s">
        <v>19</v>
      </c>
      <c r="L987" s="41"/>
      <c r="M987" s="210" t="s">
        <v>19</v>
      </c>
      <c r="N987" s="211" t="s">
        <v>41</v>
      </c>
      <c r="O987" s="77"/>
      <c r="P987" s="212">
        <f>O987*H987</f>
        <v>0</v>
      </c>
      <c r="Q987" s="212">
        <v>0</v>
      </c>
      <c r="R987" s="212">
        <f>Q987*H987</f>
        <v>0</v>
      </c>
      <c r="S987" s="212">
        <v>0</v>
      </c>
      <c r="T987" s="213">
        <f>S987*H987</f>
        <v>0</v>
      </c>
      <c r="AR987" s="15" t="s">
        <v>228</v>
      </c>
      <c r="AT987" s="15" t="s">
        <v>160</v>
      </c>
      <c r="AU987" s="15" t="s">
        <v>80</v>
      </c>
      <c r="AY987" s="15" t="s">
        <v>158</v>
      </c>
      <c r="BE987" s="214">
        <f>IF(N987="základní",J987,0)</f>
        <v>0</v>
      </c>
      <c r="BF987" s="214">
        <f>IF(N987="snížená",J987,0)</f>
        <v>0</v>
      </c>
      <c r="BG987" s="214">
        <f>IF(N987="zákl. přenesená",J987,0)</f>
        <v>0</v>
      </c>
      <c r="BH987" s="214">
        <f>IF(N987="sníž. přenesená",J987,0)</f>
        <v>0</v>
      </c>
      <c r="BI987" s="214">
        <f>IF(N987="nulová",J987,0)</f>
        <v>0</v>
      </c>
      <c r="BJ987" s="15" t="s">
        <v>78</v>
      </c>
      <c r="BK987" s="214">
        <f>ROUND(I987*H987,2)</f>
        <v>0</v>
      </c>
      <c r="BL987" s="15" t="s">
        <v>228</v>
      </c>
      <c r="BM987" s="15" t="s">
        <v>2361</v>
      </c>
    </row>
    <row r="988" s="1" customFormat="1" ht="16.5" customHeight="1">
      <c r="B988" s="36"/>
      <c r="C988" s="203" t="s">
        <v>2362</v>
      </c>
      <c r="D988" s="203" t="s">
        <v>160</v>
      </c>
      <c r="E988" s="204" t="s">
        <v>2363</v>
      </c>
      <c r="F988" s="205" t="s">
        <v>2364</v>
      </c>
      <c r="G988" s="206" t="s">
        <v>171</v>
      </c>
      <c r="H988" s="207">
        <v>14.5</v>
      </c>
      <c r="I988" s="208"/>
      <c r="J988" s="209">
        <f>ROUND(I988*H988,2)</f>
        <v>0</v>
      </c>
      <c r="K988" s="205" t="s">
        <v>19</v>
      </c>
      <c r="L988" s="41"/>
      <c r="M988" s="210" t="s">
        <v>19</v>
      </c>
      <c r="N988" s="211" t="s">
        <v>41</v>
      </c>
      <c r="O988" s="77"/>
      <c r="P988" s="212">
        <f>O988*H988</f>
        <v>0</v>
      </c>
      <c r="Q988" s="212">
        <v>0</v>
      </c>
      <c r="R988" s="212">
        <f>Q988*H988</f>
        <v>0</v>
      </c>
      <c r="S988" s="212">
        <v>0</v>
      </c>
      <c r="T988" s="213">
        <f>S988*H988</f>
        <v>0</v>
      </c>
      <c r="AR988" s="15" t="s">
        <v>228</v>
      </c>
      <c r="AT988" s="15" t="s">
        <v>160</v>
      </c>
      <c r="AU988" s="15" t="s">
        <v>80</v>
      </c>
      <c r="AY988" s="15" t="s">
        <v>158</v>
      </c>
      <c r="BE988" s="214">
        <f>IF(N988="základní",J988,0)</f>
        <v>0</v>
      </c>
      <c r="BF988" s="214">
        <f>IF(N988="snížená",J988,0)</f>
        <v>0</v>
      </c>
      <c r="BG988" s="214">
        <f>IF(N988="zákl. přenesená",J988,0)</f>
        <v>0</v>
      </c>
      <c r="BH988" s="214">
        <f>IF(N988="sníž. přenesená",J988,0)</f>
        <v>0</v>
      </c>
      <c r="BI988" s="214">
        <f>IF(N988="nulová",J988,0)</f>
        <v>0</v>
      </c>
      <c r="BJ988" s="15" t="s">
        <v>78</v>
      </c>
      <c r="BK988" s="214">
        <f>ROUND(I988*H988,2)</f>
        <v>0</v>
      </c>
      <c r="BL988" s="15" t="s">
        <v>228</v>
      </c>
      <c r="BM988" s="15" t="s">
        <v>2365</v>
      </c>
    </row>
    <row r="989" s="1" customFormat="1" ht="16.5" customHeight="1">
      <c r="B989" s="36"/>
      <c r="C989" s="203" t="s">
        <v>2366</v>
      </c>
      <c r="D989" s="203" t="s">
        <v>160</v>
      </c>
      <c r="E989" s="204" t="s">
        <v>2367</v>
      </c>
      <c r="F989" s="205" t="s">
        <v>2368</v>
      </c>
      <c r="G989" s="206" t="s">
        <v>302</v>
      </c>
      <c r="H989" s="207">
        <v>4</v>
      </c>
      <c r="I989" s="208"/>
      <c r="J989" s="209">
        <f>ROUND(I989*H989,2)</f>
        <v>0</v>
      </c>
      <c r="K989" s="205" t="s">
        <v>19</v>
      </c>
      <c r="L989" s="41"/>
      <c r="M989" s="210" t="s">
        <v>19</v>
      </c>
      <c r="N989" s="211" t="s">
        <v>41</v>
      </c>
      <c r="O989" s="77"/>
      <c r="P989" s="212">
        <f>O989*H989</f>
        <v>0</v>
      </c>
      <c r="Q989" s="212">
        <v>0</v>
      </c>
      <c r="R989" s="212">
        <f>Q989*H989</f>
        <v>0</v>
      </c>
      <c r="S989" s="212">
        <v>0</v>
      </c>
      <c r="T989" s="213">
        <f>S989*H989</f>
        <v>0</v>
      </c>
      <c r="AR989" s="15" t="s">
        <v>228</v>
      </c>
      <c r="AT989" s="15" t="s">
        <v>160</v>
      </c>
      <c r="AU989" s="15" t="s">
        <v>80</v>
      </c>
      <c r="AY989" s="15" t="s">
        <v>158</v>
      </c>
      <c r="BE989" s="214">
        <f>IF(N989="základní",J989,0)</f>
        <v>0</v>
      </c>
      <c r="BF989" s="214">
        <f>IF(N989="snížená",J989,0)</f>
        <v>0</v>
      </c>
      <c r="BG989" s="214">
        <f>IF(N989="zákl. přenesená",J989,0)</f>
        <v>0</v>
      </c>
      <c r="BH989" s="214">
        <f>IF(N989="sníž. přenesená",J989,0)</f>
        <v>0</v>
      </c>
      <c r="BI989" s="214">
        <f>IF(N989="nulová",J989,0)</f>
        <v>0</v>
      </c>
      <c r="BJ989" s="15" t="s">
        <v>78</v>
      </c>
      <c r="BK989" s="214">
        <f>ROUND(I989*H989,2)</f>
        <v>0</v>
      </c>
      <c r="BL989" s="15" t="s">
        <v>228</v>
      </c>
      <c r="BM989" s="15" t="s">
        <v>2369</v>
      </c>
    </row>
    <row r="990" s="1" customFormat="1">
      <c r="B990" s="36"/>
      <c r="C990" s="37"/>
      <c r="D990" s="217" t="s">
        <v>386</v>
      </c>
      <c r="E990" s="37"/>
      <c r="F990" s="237" t="s">
        <v>2370</v>
      </c>
      <c r="G990" s="37"/>
      <c r="H990" s="37"/>
      <c r="I990" s="128"/>
      <c r="J990" s="37"/>
      <c r="K990" s="37"/>
      <c r="L990" s="41"/>
      <c r="M990" s="238"/>
      <c r="N990" s="77"/>
      <c r="O990" s="77"/>
      <c r="P990" s="77"/>
      <c r="Q990" s="77"/>
      <c r="R990" s="77"/>
      <c r="S990" s="77"/>
      <c r="T990" s="78"/>
      <c r="AT990" s="15" t="s">
        <v>386</v>
      </c>
      <c r="AU990" s="15" t="s">
        <v>80</v>
      </c>
    </row>
    <row r="991" s="1" customFormat="1" ht="16.5" customHeight="1">
      <c r="B991" s="36"/>
      <c r="C991" s="203" t="s">
        <v>2371</v>
      </c>
      <c r="D991" s="203" t="s">
        <v>160</v>
      </c>
      <c r="E991" s="204" t="s">
        <v>2372</v>
      </c>
      <c r="F991" s="205" t="s">
        <v>2368</v>
      </c>
      <c r="G991" s="206" t="s">
        <v>302</v>
      </c>
      <c r="H991" s="207">
        <v>2</v>
      </c>
      <c r="I991" s="208"/>
      <c r="J991" s="209">
        <f>ROUND(I991*H991,2)</f>
        <v>0</v>
      </c>
      <c r="K991" s="205" t="s">
        <v>19</v>
      </c>
      <c r="L991" s="41"/>
      <c r="M991" s="210" t="s">
        <v>19</v>
      </c>
      <c r="N991" s="211" t="s">
        <v>41</v>
      </c>
      <c r="O991" s="77"/>
      <c r="P991" s="212">
        <f>O991*H991</f>
        <v>0</v>
      </c>
      <c r="Q991" s="212">
        <v>0</v>
      </c>
      <c r="R991" s="212">
        <f>Q991*H991</f>
        <v>0</v>
      </c>
      <c r="S991" s="212">
        <v>0</v>
      </c>
      <c r="T991" s="213">
        <f>S991*H991</f>
        <v>0</v>
      </c>
      <c r="AR991" s="15" t="s">
        <v>228</v>
      </c>
      <c r="AT991" s="15" t="s">
        <v>160</v>
      </c>
      <c r="AU991" s="15" t="s">
        <v>80</v>
      </c>
      <c r="AY991" s="15" t="s">
        <v>158</v>
      </c>
      <c r="BE991" s="214">
        <f>IF(N991="základní",J991,0)</f>
        <v>0</v>
      </c>
      <c r="BF991" s="214">
        <f>IF(N991="snížená",J991,0)</f>
        <v>0</v>
      </c>
      <c r="BG991" s="214">
        <f>IF(N991="zákl. přenesená",J991,0)</f>
        <v>0</v>
      </c>
      <c r="BH991" s="214">
        <f>IF(N991="sníž. přenesená",J991,0)</f>
        <v>0</v>
      </c>
      <c r="BI991" s="214">
        <f>IF(N991="nulová",J991,0)</f>
        <v>0</v>
      </c>
      <c r="BJ991" s="15" t="s">
        <v>78</v>
      </c>
      <c r="BK991" s="214">
        <f>ROUND(I991*H991,2)</f>
        <v>0</v>
      </c>
      <c r="BL991" s="15" t="s">
        <v>228</v>
      </c>
      <c r="BM991" s="15" t="s">
        <v>2373</v>
      </c>
    </row>
    <row r="992" s="1" customFormat="1">
      <c r="B992" s="36"/>
      <c r="C992" s="37"/>
      <c r="D992" s="217" t="s">
        <v>386</v>
      </c>
      <c r="E992" s="37"/>
      <c r="F992" s="237" t="s">
        <v>2374</v>
      </c>
      <c r="G992" s="37"/>
      <c r="H992" s="37"/>
      <c r="I992" s="128"/>
      <c r="J992" s="37"/>
      <c r="K992" s="37"/>
      <c r="L992" s="41"/>
      <c r="M992" s="238"/>
      <c r="N992" s="77"/>
      <c r="O992" s="77"/>
      <c r="P992" s="77"/>
      <c r="Q992" s="77"/>
      <c r="R992" s="77"/>
      <c r="S992" s="77"/>
      <c r="T992" s="78"/>
      <c r="AT992" s="15" t="s">
        <v>386</v>
      </c>
      <c r="AU992" s="15" t="s">
        <v>80</v>
      </c>
    </row>
    <row r="993" s="1" customFormat="1" ht="16.5" customHeight="1">
      <c r="B993" s="36"/>
      <c r="C993" s="203" t="s">
        <v>2375</v>
      </c>
      <c r="D993" s="203" t="s">
        <v>160</v>
      </c>
      <c r="E993" s="204" t="s">
        <v>2376</v>
      </c>
      <c r="F993" s="205" t="s">
        <v>2368</v>
      </c>
      <c r="G993" s="206" t="s">
        <v>302</v>
      </c>
      <c r="H993" s="207">
        <v>4</v>
      </c>
      <c r="I993" s="208"/>
      <c r="J993" s="209">
        <f>ROUND(I993*H993,2)</f>
        <v>0</v>
      </c>
      <c r="K993" s="205" t="s">
        <v>19</v>
      </c>
      <c r="L993" s="41"/>
      <c r="M993" s="210" t="s">
        <v>19</v>
      </c>
      <c r="N993" s="211" t="s">
        <v>41</v>
      </c>
      <c r="O993" s="77"/>
      <c r="P993" s="212">
        <f>O993*H993</f>
        <v>0</v>
      </c>
      <c r="Q993" s="212">
        <v>0</v>
      </c>
      <c r="R993" s="212">
        <f>Q993*H993</f>
        <v>0</v>
      </c>
      <c r="S993" s="212">
        <v>0</v>
      </c>
      <c r="T993" s="213">
        <f>S993*H993</f>
        <v>0</v>
      </c>
      <c r="AR993" s="15" t="s">
        <v>228</v>
      </c>
      <c r="AT993" s="15" t="s">
        <v>160</v>
      </c>
      <c r="AU993" s="15" t="s">
        <v>80</v>
      </c>
      <c r="AY993" s="15" t="s">
        <v>158</v>
      </c>
      <c r="BE993" s="214">
        <f>IF(N993="základní",J993,0)</f>
        <v>0</v>
      </c>
      <c r="BF993" s="214">
        <f>IF(N993="snížená",J993,0)</f>
        <v>0</v>
      </c>
      <c r="BG993" s="214">
        <f>IF(N993="zákl. přenesená",J993,0)</f>
        <v>0</v>
      </c>
      <c r="BH993" s="214">
        <f>IF(N993="sníž. přenesená",J993,0)</f>
        <v>0</v>
      </c>
      <c r="BI993" s="214">
        <f>IF(N993="nulová",J993,0)</f>
        <v>0</v>
      </c>
      <c r="BJ993" s="15" t="s">
        <v>78</v>
      </c>
      <c r="BK993" s="214">
        <f>ROUND(I993*H993,2)</f>
        <v>0</v>
      </c>
      <c r="BL993" s="15" t="s">
        <v>228</v>
      </c>
      <c r="BM993" s="15" t="s">
        <v>2377</v>
      </c>
    </row>
    <row r="994" s="1" customFormat="1">
      <c r="B994" s="36"/>
      <c r="C994" s="37"/>
      <c r="D994" s="217" t="s">
        <v>386</v>
      </c>
      <c r="E994" s="37"/>
      <c r="F994" s="237" t="s">
        <v>2378</v>
      </c>
      <c r="G994" s="37"/>
      <c r="H994" s="37"/>
      <c r="I994" s="128"/>
      <c r="J994" s="37"/>
      <c r="K994" s="37"/>
      <c r="L994" s="41"/>
      <c r="M994" s="238"/>
      <c r="N994" s="77"/>
      <c r="O994" s="77"/>
      <c r="P994" s="77"/>
      <c r="Q994" s="77"/>
      <c r="R994" s="77"/>
      <c r="S994" s="77"/>
      <c r="T994" s="78"/>
      <c r="AT994" s="15" t="s">
        <v>386</v>
      </c>
      <c r="AU994" s="15" t="s">
        <v>80</v>
      </c>
    </row>
    <row r="995" s="1" customFormat="1" ht="16.5" customHeight="1">
      <c r="B995" s="36"/>
      <c r="C995" s="203" t="s">
        <v>2379</v>
      </c>
      <c r="D995" s="203" t="s">
        <v>160</v>
      </c>
      <c r="E995" s="204" t="s">
        <v>2380</v>
      </c>
      <c r="F995" s="205" t="s">
        <v>2381</v>
      </c>
      <c r="G995" s="206" t="s">
        <v>530</v>
      </c>
      <c r="H995" s="207">
        <v>1</v>
      </c>
      <c r="I995" s="208"/>
      <c r="J995" s="209">
        <f>ROUND(I995*H995,2)</f>
        <v>0</v>
      </c>
      <c r="K995" s="205" t="s">
        <v>19</v>
      </c>
      <c r="L995" s="41"/>
      <c r="M995" s="210" t="s">
        <v>19</v>
      </c>
      <c r="N995" s="211" t="s">
        <v>41</v>
      </c>
      <c r="O995" s="77"/>
      <c r="P995" s="212">
        <f>O995*H995</f>
        <v>0</v>
      </c>
      <c r="Q995" s="212">
        <v>0</v>
      </c>
      <c r="R995" s="212">
        <f>Q995*H995</f>
        <v>0</v>
      </c>
      <c r="S995" s="212">
        <v>0</v>
      </c>
      <c r="T995" s="213">
        <f>S995*H995</f>
        <v>0</v>
      </c>
      <c r="AR995" s="15" t="s">
        <v>228</v>
      </c>
      <c r="AT995" s="15" t="s">
        <v>160</v>
      </c>
      <c r="AU995" s="15" t="s">
        <v>80</v>
      </c>
      <c r="AY995" s="15" t="s">
        <v>158</v>
      </c>
      <c r="BE995" s="214">
        <f>IF(N995="základní",J995,0)</f>
        <v>0</v>
      </c>
      <c r="BF995" s="214">
        <f>IF(N995="snížená",J995,0)</f>
        <v>0</v>
      </c>
      <c r="BG995" s="214">
        <f>IF(N995="zákl. přenesená",J995,0)</f>
        <v>0</v>
      </c>
      <c r="BH995" s="214">
        <f>IF(N995="sníž. přenesená",J995,0)</f>
        <v>0</v>
      </c>
      <c r="BI995" s="214">
        <f>IF(N995="nulová",J995,0)</f>
        <v>0</v>
      </c>
      <c r="BJ995" s="15" t="s">
        <v>78</v>
      </c>
      <c r="BK995" s="214">
        <f>ROUND(I995*H995,2)</f>
        <v>0</v>
      </c>
      <c r="BL995" s="15" t="s">
        <v>228</v>
      </c>
      <c r="BM995" s="15" t="s">
        <v>2382</v>
      </c>
    </row>
    <row r="996" s="1" customFormat="1" ht="22.5" customHeight="1">
      <c r="B996" s="36"/>
      <c r="C996" s="203" t="s">
        <v>2383</v>
      </c>
      <c r="D996" s="203" t="s">
        <v>160</v>
      </c>
      <c r="E996" s="204" t="s">
        <v>2384</v>
      </c>
      <c r="F996" s="205" t="s">
        <v>2385</v>
      </c>
      <c r="G996" s="206" t="s">
        <v>1327</v>
      </c>
      <c r="H996" s="250"/>
      <c r="I996" s="208"/>
      <c r="J996" s="209">
        <f>ROUND(I996*H996,2)</f>
        <v>0</v>
      </c>
      <c r="K996" s="205" t="s">
        <v>164</v>
      </c>
      <c r="L996" s="41"/>
      <c r="M996" s="210" t="s">
        <v>19</v>
      </c>
      <c r="N996" s="211" t="s">
        <v>41</v>
      </c>
      <c r="O996" s="77"/>
      <c r="P996" s="212">
        <f>O996*H996</f>
        <v>0</v>
      </c>
      <c r="Q996" s="212">
        <v>0</v>
      </c>
      <c r="R996" s="212">
        <f>Q996*H996</f>
        <v>0</v>
      </c>
      <c r="S996" s="212">
        <v>0</v>
      </c>
      <c r="T996" s="213">
        <f>S996*H996</f>
        <v>0</v>
      </c>
      <c r="AR996" s="15" t="s">
        <v>228</v>
      </c>
      <c r="AT996" s="15" t="s">
        <v>160</v>
      </c>
      <c r="AU996" s="15" t="s">
        <v>80</v>
      </c>
      <c r="AY996" s="15" t="s">
        <v>158</v>
      </c>
      <c r="BE996" s="214">
        <f>IF(N996="základní",J996,0)</f>
        <v>0</v>
      </c>
      <c r="BF996" s="214">
        <f>IF(N996="snížená",J996,0)</f>
        <v>0</v>
      </c>
      <c r="BG996" s="214">
        <f>IF(N996="zákl. přenesená",J996,0)</f>
        <v>0</v>
      </c>
      <c r="BH996" s="214">
        <f>IF(N996="sníž. přenesená",J996,0)</f>
        <v>0</v>
      </c>
      <c r="BI996" s="214">
        <f>IF(N996="nulová",J996,0)</f>
        <v>0</v>
      </c>
      <c r="BJ996" s="15" t="s">
        <v>78</v>
      </c>
      <c r="BK996" s="214">
        <f>ROUND(I996*H996,2)</f>
        <v>0</v>
      </c>
      <c r="BL996" s="15" t="s">
        <v>228</v>
      </c>
      <c r="BM996" s="15" t="s">
        <v>2386</v>
      </c>
    </row>
    <row r="997" s="10" customFormat="1" ht="22.8" customHeight="1">
      <c r="B997" s="187"/>
      <c r="C997" s="188"/>
      <c r="D997" s="189" t="s">
        <v>69</v>
      </c>
      <c r="E997" s="201" t="s">
        <v>2387</v>
      </c>
      <c r="F997" s="201" t="s">
        <v>2388</v>
      </c>
      <c r="G997" s="188"/>
      <c r="H997" s="188"/>
      <c r="I997" s="191"/>
      <c r="J997" s="202">
        <f>BK997</f>
        <v>0</v>
      </c>
      <c r="K997" s="188"/>
      <c r="L997" s="193"/>
      <c r="M997" s="194"/>
      <c r="N997" s="195"/>
      <c r="O997" s="195"/>
      <c r="P997" s="196">
        <f>SUM(P998:P1084)</f>
        <v>0</v>
      </c>
      <c r="Q997" s="195"/>
      <c r="R997" s="196">
        <f>SUM(R998:R1084)</f>
        <v>0</v>
      </c>
      <c r="S997" s="195"/>
      <c r="T997" s="197">
        <f>SUM(T998:T1084)</f>
        <v>0</v>
      </c>
      <c r="AR997" s="198" t="s">
        <v>80</v>
      </c>
      <c r="AT997" s="199" t="s">
        <v>69</v>
      </c>
      <c r="AU997" s="199" t="s">
        <v>78</v>
      </c>
      <c r="AY997" s="198" t="s">
        <v>158</v>
      </c>
      <c r="BK997" s="200">
        <f>SUM(BK998:BK1084)</f>
        <v>0</v>
      </c>
    </row>
    <row r="998" s="1" customFormat="1" ht="16.5" customHeight="1">
      <c r="B998" s="36"/>
      <c r="C998" s="203" t="s">
        <v>2389</v>
      </c>
      <c r="D998" s="203" t="s">
        <v>160</v>
      </c>
      <c r="E998" s="204" t="s">
        <v>2390</v>
      </c>
      <c r="F998" s="205" t="s">
        <v>2391</v>
      </c>
      <c r="G998" s="206" t="s">
        <v>264</v>
      </c>
      <c r="H998" s="207">
        <v>602</v>
      </c>
      <c r="I998" s="208"/>
      <c r="J998" s="209">
        <f>ROUND(I998*H998,2)</f>
        <v>0</v>
      </c>
      <c r="K998" s="205" t="s">
        <v>19</v>
      </c>
      <c r="L998" s="41"/>
      <c r="M998" s="210" t="s">
        <v>19</v>
      </c>
      <c r="N998" s="211" t="s">
        <v>41</v>
      </c>
      <c r="O998" s="77"/>
      <c r="P998" s="212">
        <f>O998*H998</f>
        <v>0</v>
      </c>
      <c r="Q998" s="212">
        <v>0</v>
      </c>
      <c r="R998" s="212">
        <f>Q998*H998</f>
        <v>0</v>
      </c>
      <c r="S998" s="212">
        <v>0</v>
      </c>
      <c r="T998" s="213">
        <f>S998*H998</f>
        <v>0</v>
      </c>
      <c r="AR998" s="15" t="s">
        <v>228</v>
      </c>
      <c r="AT998" s="15" t="s">
        <v>160</v>
      </c>
      <c r="AU998" s="15" t="s">
        <v>80</v>
      </c>
      <c r="AY998" s="15" t="s">
        <v>158</v>
      </c>
      <c r="BE998" s="214">
        <f>IF(N998="základní",J998,0)</f>
        <v>0</v>
      </c>
      <c r="BF998" s="214">
        <f>IF(N998="snížená",J998,0)</f>
        <v>0</v>
      </c>
      <c r="BG998" s="214">
        <f>IF(N998="zákl. přenesená",J998,0)</f>
        <v>0</v>
      </c>
      <c r="BH998" s="214">
        <f>IF(N998="sníž. přenesená",J998,0)</f>
        <v>0</v>
      </c>
      <c r="BI998" s="214">
        <f>IF(N998="nulová",J998,0)</f>
        <v>0</v>
      </c>
      <c r="BJ998" s="15" t="s">
        <v>78</v>
      </c>
      <c r="BK998" s="214">
        <f>ROUND(I998*H998,2)</f>
        <v>0</v>
      </c>
      <c r="BL998" s="15" t="s">
        <v>228</v>
      </c>
      <c r="BM998" s="15" t="s">
        <v>2392</v>
      </c>
    </row>
    <row r="999" s="11" customFormat="1">
      <c r="B999" s="215"/>
      <c r="C999" s="216"/>
      <c r="D999" s="217" t="s">
        <v>167</v>
      </c>
      <c r="E999" s="218" t="s">
        <v>19</v>
      </c>
      <c r="F999" s="219" t="s">
        <v>2393</v>
      </c>
      <c r="G999" s="216"/>
      <c r="H999" s="220">
        <v>602</v>
      </c>
      <c r="I999" s="221"/>
      <c r="J999" s="216"/>
      <c r="K999" s="216"/>
      <c r="L999" s="222"/>
      <c r="M999" s="223"/>
      <c r="N999" s="224"/>
      <c r="O999" s="224"/>
      <c r="P999" s="224"/>
      <c r="Q999" s="224"/>
      <c r="R999" s="224"/>
      <c r="S999" s="224"/>
      <c r="T999" s="225"/>
      <c r="AT999" s="226" t="s">
        <v>167</v>
      </c>
      <c r="AU999" s="226" t="s">
        <v>80</v>
      </c>
      <c r="AV999" s="11" t="s">
        <v>80</v>
      </c>
      <c r="AW999" s="11" t="s">
        <v>31</v>
      </c>
      <c r="AX999" s="11" t="s">
        <v>78</v>
      </c>
      <c r="AY999" s="226" t="s">
        <v>158</v>
      </c>
    </row>
    <row r="1000" s="1" customFormat="1" ht="16.5" customHeight="1">
      <c r="B1000" s="36"/>
      <c r="C1000" s="203" t="s">
        <v>2394</v>
      </c>
      <c r="D1000" s="203" t="s">
        <v>160</v>
      </c>
      <c r="E1000" s="204" t="s">
        <v>2395</v>
      </c>
      <c r="F1000" s="205" t="s">
        <v>2396</v>
      </c>
      <c r="G1000" s="206" t="s">
        <v>530</v>
      </c>
      <c r="H1000" s="207">
        <v>1</v>
      </c>
      <c r="I1000" s="208"/>
      <c r="J1000" s="209">
        <f>ROUND(I1000*H1000,2)</f>
        <v>0</v>
      </c>
      <c r="K1000" s="205" t="s">
        <v>19</v>
      </c>
      <c r="L1000" s="41"/>
      <c r="M1000" s="210" t="s">
        <v>19</v>
      </c>
      <c r="N1000" s="211" t="s">
        <v>41</v>
      </c>
      <c r="O1000" s="77"/>
      <c r="P1000" s="212">
        <f>O1000*H1000</f>
        <v>0</v>
      </c>
      <c r="Q1000" s="212">
        <v>0</v>
      </c>
      <c r="R1000" s="212">
        <f>Q1000*H1000</f>
        <v>0</v>
      </c>
      <c r="S1000" s="212">
        <v>0</v>
      </c>
      <c r="T1000" s="213">
        <f>S1000*H1000</f>
        <v>0</v>
      </c>
      <c r="AR1000" s="15" t="s">
        <v>228</v>
      </c>
      <c r="AT1000" s="15" t="s">
        <v>160</v>
      </c>
      <c r="AU1000" s="15" t="s">
        <v>80</v>
      </c>
      <c r="AY1000" s="15" t="s">
        <v>158</v>
      </c>
      <c r="BE1000" s="214">
        <f>IF(N1000="základní",J1000,0)</f>
        <v>0</v>
      </c>
      <c r="BF1000" s="214">
        <f>IF(N1000="snížená",J1000,0)</f>
        <v>0</v>
      </c>
      <c r="BG1000" s="214">
        <f>IF(N1000="zákl. přenesená",J1000,0)</f>
        <v>0</v>
      </c>
      <c r="BH1000" s="214">
        <f>IF(N1000="sníž. přenesená",J1000,0)</f>
        <v>0</v>
      </c>
      <c r="BI1000" s="214">
        <f>IF(N1000="nulová",J1000,0)</f>
        <v>0</v>
      </c>
      <c r="BJ1000" s="15" t="s">
        <v>78</v>
      </c>
      <c r="BK1000" s="214">
        <f>ROUND(I1000*H1000,2)</f>
        <v>0</v>
      </c>
      <c r="BL1000" s="15" t="s">
        <v>228</v>
      </c>
      <c r="BM1000" s="15" t="s">
        <v>2397</v>
      </c>
    </row>
    <row r="1001" s="1" customFormat="1" ht="16.5" customHeight="1">
      <c r="B1001" s="36"/>
      <c r="C1001" s="203" t="s">
        <v>2398</v>
      </c>
      <c r="D1001" s="203" t="s">
        <v>160</v>
      </c>
      <c r="E1001" s="204" t="s">
        <v>2399</v>
      </c>
      <c r="F1001" s="205" t="s">
        <v>2400</v>
      </c>
      <c r="G1001" s="206" t="s">
        <v>288</v>
      </c>
      <c r="H1001" s="207">
        <v>0.30099999999999999</v>
      </c>
      <c r="I1001" s="208"/>
      <c r="J1001" s="209">
        <f>ROUND(I1001*H1001,2)</f>
        <v>0</v>
      </c>
      <c r="K1001" s="205" t="s">
        <v>19</v>
      </c>
      <c r="L1001" s="41"/>
      <c r="M1001" s="210" t="s">
        <v>19</v>
      </c>
      <c r="N1001" s="211" t="s">
        <v>41</v>
      </c>
      <c r="O1001" s="77"/>
      <c r="P1001" s="212">
        <f>O1001*H1001</f>
        <v>0</v>
      </c>
      <c r="Q1001" s="212">
        <v>0</v>
      </c>
      <c r="R1001" s="212">
        <f>Q1001*H1001</f>
        <v>0</v>
      </c>
      <c r="S1001" s="212">
        <v>0</v>
      </c>
      <c r="T1001" s="213">
        <f>S1001*H1001</f>
        <v>0</v>
      </c>
      <c r="AR1001" s="15" t="s">
        <v>228</v>
      </c>
      <c r="AT1001" s="15" t="s">
        <v>160</v>
      </c>
      <c r="AU1001" s="15" t="s">
        <v>80</v>
      </c>
      <c r="AY1001" s="15" t="s">
        <v>158</v>
      </c>
      <c r="BE1001" s="214">
        <f>IF(N1001="základní",J1001,0)</f>
        <v>0</v>
      </c>
      <c r="BF1001" s="214">
        <f>IF(N1001="snížená",J1001,0)</f>
        <v>0</v>
      </c>
      <c r="BG1001" s="214">
        <f>IF(N1001="zákl. přenesená",J1001,0)</f>
        <v>0</v>
      </c>
      <c r="BH1001" s="214">
        <f>IF(N1001="sníž. přenesená",J1001,0)</f>
        <v>0</v>
      </c>
      <c r="BI1001" s="214">
        <f>IF(N1001="nulová",J1001,0)</f>
        <v>0</v>
      </c>
      <c r="BJ1001" s="15" t="s">
        <v>78</v>
      </c>
      <c r="BK1001" s="214">
        <f>ROUND(I1001*H1001,2)</f>
        <v>0</v>
      </c>
      <c r="BL1001" s="15" t="s">
        <v>228</v>
      </c>
      <c r="BM1001" s="15" t="s">
        <v>2401</v>
      </c>
    </row>
    <row r="1002" s="11" customFormat="1">
      <c r="B1002" s="215"/>
      <c r="C1002" s="216"/>
      <c r="D1002" s="217" t="s">
        <v>167</v>
      </c>
      <c r="E1002" s="218" t="s">
        <v>19</v>
      </c>
      <c r="F1002" s="219" t="s">
        <v>2402</v>
      </c>
      <c r="G1002" s="216"/>
      <c r="H1002" s="220">
        <v>0.099000000000000005</v>
      </c>
      <c r="I1002" s="221"/>
      <c r="J1002" s="216"/>
      <c r="K1002" s="216"/>
      <c r="L1002" s="222"/>
      <c r="M1002" s="223"/>
      <c r="N1002" s="224"/>
      <c r="O1002" s="224"/>
      <c r="P1002" s="224"/>
      <c r="Q1002" s="224"/>
      <c r="R1002" s="224"/>
      <c r="S1002" s="224"/>
      <c r="T1002" s="225"/>
      <c r="AT1002" s="226" t="s">
        <v>167</v>
      </c>
      <c r="AU1002" s="226" t="s">
        <v>80</v>
      </c>
      <c r="AV1002" s="11" t="s">
        <v>80</v>
      </c>
      <c r="AW1002" s="11" t="s">
        <v>31</v>
      </c>
      <c r="AX1002" s="11" t="s">
        <v>70</v>
      </c>
      <c r="AY1002" s="226" t="s">
        <v>158</v>
      </c>
    </row>
    <row r="1003" s="11" customFormat="1">
      <c r="B1003" s="215"/>
      <c r="C1003" s="216"/>
      <c r="D1003" s="217" t="s">
        <v>167</v>
      </c>
      <c r="E1003" s="218" t="s">
        <v>19</v>
      </c>
      <c r="F1003" s="219" t="s">
        <v>2403</v>
      </c>
      <c r="G1003" s="216"/>
      <c r="H1003" s="220">
        <v>0.023</v>
      </c>
      <c r="I1003" s="221"/>
      <c r="J1003" s="216"/>
      <c r="K1003" s="216"/>
      <c r="L1003" s="222"/>
      <c r="M1003" s="223"/>
      <c r="N1003" s="224"/>
      <c r="O1003" s="224"/>
      <c r="P1003" s="224"/>
      <c r="Q1003" s="224"/>
      <c r="R1003" s="224"/>
      <c r="S1003" s="224"/>
      <c r="T1003" s="225"/>
      <c r="AT1003" s="226" t="s">
        <v>167</v>
      </c>
      <c r="AU1003" s="226" t="s">
        <v>80</v>
      </c>
      <c r="AV1003" s="11" t="s">
        <v>80</v>
      </c>
      <c r="AW1003" s="11" t="s">
        <v>31</v>
      </c>
      <c r="AX1003" s="11" t="s">
        <v>70</v>
      </c>
      <c r="AY1003" s="226" t="s">
        <v>158</v>
      </c>
    </row>
    <row r="1004" s="11" customFormat="1">
      <c r="B1004" s="215"/>
      <c r="C1004" s="216"/>
      <c r="D1004" s="217" t="s">
        <v>167</v>
      </c>
      <c r="E1004" s="218" t="s">
        <v>19</v>
      </c>
      <c r="F1004" s="219" t="s">
        <v>2404</v>
      </c>
      <c r="G1004" s="216"/>
      <c r="H1004" s="220">
        <v>0.041000000000000002</v>
      </c>
      <c r="I1004" s="221"/>
      <c r="J1004" s="216"/>
      <c r="K1004" s="216"/>
      <c r="L1004" s="222"/>
      <c r="M1004" s="223"/>
      <c r="N1004" s="224"/>
      <c r="O1004" s="224"/>
      <c r="P1004" s="224"/>
      <c r="Q1004" s="224"/>
      <c r="R1004" s="224"/>
      <c r="S1004" s="224"/>
      <c r="T1004" s="225"/>
      <c r="AT1004" s="226" t="s">
        <v>167</v>
      </c>
      <c r="AU1004" s="226" t="s">
        <v>80</v>
      </c>
      <c r="AV1004" s="11" t="s">
        <v>80</v>
      </c>
      <c r="AW1004" s="11" t="s">
        <v>31</v>
      </c>
      <c r="AX1004" s="11" t="s">
        <v>70</v>
      </c>
      <c r="AY1004" s="226" t="s">
        <v>158</v>
      </c>
    </row>
    <row r="1005" s="11" customFormat="1">
      <c r="B1005" s="215"/>
      <c r="C1005" s="216"/>
      <c r="D1005" s="217" t="s">
        <v>167</v>
      </c>
      <c r="E1005" s="218" t="s">
        <v>19</v>
      </c>
      <c r="F1005" s="219" t="s">
        <v>2405</v>
      </c>
      <c r="G1005" s="216"/>
      <c r="H1005" s="220">
        <v>0.029999999999999999</v>
      </c>
      <c r="I1005" s="221"/>
      <c r="J1005" s="216"/>
      <c r="K1005" s="216"/>
      <c r="L1005" s="222"/>
      <c r="M1005" s="223"/>
      <c r="N1005" s="224"/>
      <c r="O1005" s="224"/>
      <c r="P1005" s="224"/>
      <c r="Q1005" s="224"/>
      <c r="R1005" s="224"/>
      <c r="S1005" s="224"/>
      <c r="T1005" s="225"/>
      <c r="AT1005" s="226" t="s">
        <v>167</v>
      </c>
      <c r="AU1005" s="226" t="s">
        <v>80</v>
      </c>
      <c r="AV1005" s="11" t="s">
        <v>80</v>
      </c>
      <c r="AW1005" s="11" t="s">
        <v>31</v>
      </c>
      <c r="AX1005" s="11" t="s">
        <v>70</v>
      </c>
      <c r="AY1005" s="226" t="s">
        <v>158</v>
      </c>
    </row>
    <row r="1006" s="11" customFormat="1">
      <c r="B1006" s="215"/>
      <c r="C1006" s="216"/>
      <c r="D1006" s="217" t="s">
        <v>167</v>
      </c>
      <c r="E1006" s="218" t="s">
        <v>19</v>
      </c>
      <c r="F1006" s="219" t="s">
        <v>2406</v>
      </c>
      <c r="G1006" s="216"/>
      <c r="H1006" s="220">
        <v>0.029999999999999999</v>
      </c>
      <c r="I1006" s="221"/>
      <c r="J1006" s="216"/>
      <c r="K1006" s="216"/>
      <c r="L1006" s="222"/>
      <c r="M1006" s="223"/>
      <c r="N1006" s="224"/>
      <c r="O1006" s="224"/>
      <c r="P1006" s="224"/>
      <c r="Q1006" s="224"/>
      <c r="R1006" s="224"/>
      <c r="S1006" s="224"/>
      <c r="T1006" s="225"/>
      <c r="AT1006" s="226" t="s">
        <v>167</v>
      </c>
      <c r="AU1006" s="226" t="s">
        <v>80</v>
      </c>
      <c r="AV1006" s="11" t="s">
        <v>80</v>
      </c>
      <c r="AW1006" s="11" t="s">
        <v>31</v>
      </c>
      <c r="AX1006" s="11" t="s">
        <v>70</v>
      </c>
      <c r="AY1006" s="226" t="s">
        <v>158</v>
      </c>
    </row>
    <row r="1007" s="11" customFormat="1">
      <c r="B1007" s="215"/>
      <c r="C1007" s="216"/>
      <c r="D1007" s="217" t="s">
        <v>167</v>
      </c>
      <c r="E1007" s="218" t="s">
        <v>19</v>
      </c>
      <c r="F1007" s="219" t="s">
        <v>2407</v>
      </c>
      <c r="G1007" s="216"/>
      <c r="H1007" s="220">
        <v>0.052999999999999998</v>
      </c>
      <c r="I1007" s="221"/>
      <c r="J1007" s="216"/>
      <c r="K1007" s="216"/>
      <c r="L1007" s="222"/>
      <c r="M1007" s="223"/>
      <c r="N1007" s="224"/>
      <c r="O1007" s="224"/>
      <c r="P1007" s="224"/>
      <c r="Q1007" s="224"/>
      <c r="R1007" s="224"/>
      <c r="S1007" s="224"/>
      <c r="T1007" s="225"/>
      <c r="AT1007" s="226" t="s">
        <v>167</v>
      </c>
      <c r="AU1007" s="226" t="s">
        <v>80</v>
      </c>
      <c r="AV1007" s="11" t="s">
        <v>80</v>
      </c>
      <c r="AW1007" s="11" t="s">
        <v>31</v>
      </c>
      <c r="AX1007" s="11" t="s">
        <v>70</v>
      </c>
      <c r="AY1007" s="226" t="s">
        <v>158</v>
      </c>
    </row>
    <row r="1008" s="11" customFormat="1">
      <c r="B1008" s="215"/>
      <c r="C1008" s="216"/>
      <c r="D1008" s="217" t="s">
        <v>167</v>
      </c>
      <c r="E1008" s="218" t="s">
        <v>19</v>
      </c>
      <c r="F1008" s="219" t="s">
        <v>2408</v>
      </c>
      <c r="G1008" s="216"/>
      <c r="H1008" s="220">
        <v>0.025000000000000001</v>
      </c>
      <c r="I1008" s="221"/>
      <c r="J1008" s="216"/>
      <c r="K1008" s="216"/>
      <c r="L1008" s="222"/>
      <c r="M1008" s="223"/>
      <c r="N1008" s="224"/>
      <c r="O1008" s="224"/>
      <c r="P1008" s="224"/>
      <c r="Q1008" s="224"/>
      <c r="R1008" s="224"/>
      <c r="S1008" s="224"/>
      <c r="T1008" s="225"/>
      <c r="AT1008" s="226" t="s">
        <v>167</v>
      </c>
      <c r="AU1008" s="226" t="s">
        <v>80</v>
      </c>
      <c r="AV1008" s="11" t="s">
        <v>80</v>
      </c>
      <c r="AW1008" s="11" t="s">
        <v>31</v>
      </c>
      <c r="AX1008" s="11" t="s">
        <v>70</v>
      </c>
      <c r="AY1008" s="226" t="s">
        <v>158</v>
      </c>
    </row>
    <row r="1009" s="12" customFormat="1">
      <c r="B1009" s="239"/>
      <c r="C1009" s="240"/>
      <c r="D1009" s="217" t="s">
        <v>167</v>
      </c>
      <c r="E1009" s="241" t="s">
        <v>19</v>
      </c>
      <c r="F1009" s="242" t="s">
        <v>426</v>
      </c>
      <c r="G1009" s="240"/>
      <c r="H1009" s="243">
        <v>0.30099999999999999</v>
      </c>
      <c r="I1009" s="244"/>
      <c r="J1009" s="240"/>
      <c r="K1009" s="240"/>
      <c r="L1009" s="245"/>
      <c r="M1009" s="246"/>
      <c r="N1009" s="247"/>
      <c r="O1009" s="247"/>
      <c r="P1009" s="247"/>
      <c r="Q1009" s="247"/>
      <c r="R1009" s="247"/>
      <c r="S1009" s="247"/>
      <c r="T1009" s="248"/>
      <c r="AT1009" s="249" t="s">
        <v>167</v>
      </c>
      <c r="AU1009" s="249" t="s">
        <v>80</v>
      </c>
      <c r="AV1009" s="12" t="s">
        <v>165</v>
      </c>
      <c r="AW1009" s="12" t="s">
        <v>31</v>
      </c>
      <c r="AX1009" s="12" t="s">
        <v>78</v>
      </c>
      <c r="AY1009" s="249" t="s">
        <v>158</v>
      </c>
    </row>
    <row r="1010" s="1" customFormat="1" ht="16.5" customHeight="1">
      <c r="B1010" s="36"/>
      <c r="C1010" s="203" t="s">
        <v>2409</v>
      </c>
      <c r="D1010" s="203" t="s">
        <v>160</v>
      </c>
      <c r="E1010" s="204" t="s">
        <v>2410</v>
      </c>
      <c r="F1010" s="205" t="s">
        <v>2411</v>
      </c>
      <c r="G1010" s="206" t="s">
        <v>288</v>
      </c>
      <c r="H1010" s="207">
        <v>0.20999999999999999</v>
      </c>
      <c r="I1010" s="208"/>
      <c r="J1010" s="209">
        <f>ROUND(I1010*H1010,2)</f>
        <v>0</v>
      </c>
      <c r="K1010" s="205" t="s">
        <v>19</v>
      </c>
      <c r="L1010" s="41"/>
      <c r="M1010" s="210" t="s">
        <v>19</v>
      </c>
      <c r="N1010" s="211" t="s">
        <v>41</v>
      </c>
      <c r="O1010" s="77"/>
      <c r="P1010" s="212">
        <f>O1010*H1010</f>
        <v>0</v>
      </c>
      <c r="Q1010" s="212">
        <v>0</v>
      </c>
      <c r="R1010" s="212">
        <f>Q1010*H1010</f>
        <v>0</v>
      </c>
      <c r="S1010" s="212">
        <v>0</v>
      </c>
      <c r="T1010" s="213">
        <f>S1010*H1010</f>
        <v>0</v>
      </c>
      <c r="AR1010" s="15" t="s">
        <v>228</v>
      </c>
      <c r="AT1010" s="15" t="s">
        <v>160</v>
      </c>
      <c r="AU1010" s="15" t="s">
        <v>80</v>
      </c>
      <c r="AY1010" s="15" t="s">
        <v>158</v>
      </c>
      <c r="BE1010" s="214">
        <f>IF(N1010="základní",J1010,0)</f>
        <v>0</v>
      </c>
      <c r="BF1010" s="214">
        <f>IF(N1010="snížená",J1010,0)</f>
        <v>0</v>
      </c>
      <c r="BG1010" s="214">
        <f>IF(N1010="zákl. přenesená",J1010,0)</f>
        <v>0</v>
      </c>
      <c r="BH1010" s="214">
        <f>IF(N1010="sníž. přenesená",J1010,0)</f>
        <v>0</v>
      </c>
      <c r="BI1010" s="214">
        <f>IF(N1010="nulová",J1010,0)</f>
        <v>0</v>
      </c>
      <c r="BJ1010" s="15" t="s">
        <v>78</v>
      </c>
      <c r="BK1010" s="214">
        <f>ROUND(I1010*H1010,2)</f>
        <v>0</v>
      </c>
      <c r="BL1010" s="15" t="s">
        <v>228</v>
      </c>
      <c r="BM1010" s="15" t="s">
        <v>2412</v>
      </c>
    </row>
    <row r="1011" s="11" customFormat="1">
      <c r="B1011" s="215"/>
      <c r="C1011" s="216"/>
      <c r="D1011" s="217" t="s">
        <v>167</v>
      </c>
      <c r="E1011" s="218" t="s">
        <v>19</v>
      </c>
      <c r="F1011" s="219" t="s">
        <v>2413</v>
      </c>
      <c r="G1011" s="216"/>
      <c r="H1011" s="220">
        <v>0.075999999999999998</v>
      </c>
      <c r="I1011" s="221"/>
      <c r="J1011" s="216"/>
      <c r="K1011" s="216"/>
      <c r="L1011" s="222"/>
      <c r="M1011" s="223"/>
      <c r="N1011" s="224"/>
      <c r="O1011" s="224"/>
      <c r="P1011" s="224"/>
      <c r="Q1011" s="224"/>
      <c r="R1011" s="224"/>
      <c r="S1011" s="224"/>
      <c r="T1011" s="225"/>
      <c r="AT1011" s="226" t="s">
        <v>167</v>
      </c>
      <c r="AU1011" s="226" t="s">
        <v>80</v>
      </c>
      <c r="AV1011" s="11" t="s">
        <v>80</v>
      </c>
      <c r="AW1011" s="11" t="s">
        <v>31</v>
      </c>
      <c r="AX1011" s="11" t="s">
        <v>70</v>
      </c>
      <c r="AY1011" s="226" t="s">
        <v>158</v>
      </c>
    </row>
    <row r="1012" s="11" customFormat="1">
      <c r="B1012" s="215"/>
      <c r="C1012" s="216"/>
      <c r="D1012" s="217" t="s">
        <v>167</v>
      </c>
      <c r="E1012" s="218" t="s">
        <v>19</v>
      </c>
      <c r="F1012" s="219" t="s">
        <v>2414</v>
      </c>
      <c r="G1012" s="216"/>
      <c r="H1012" s="220">
        <v>0.017999999999999999</v>
      </c>
      <c r="I1012" s="221"/>
      <c r="J1012" s="216"/>
      <c r="K1012" s="216"/>
      <c r="L1012" s="222"/>
      <c r="M1012" s="223"/>
      <c r="N1012" s="224"/>
      <c r="O1012" s="224"/>
      <c r="P1012" s="224"/>
      <c r="Q1012" s="224"/>
      <c r="R1012" s="224"/>
      <c r="S1012" s="224"/>
      <c r="T1012" s="225"/>
      <c r="AT1012" s="226" t="s">
        <v>167</v>
      </c>
      <c r="AU1012" s="226" t="s">
        <v>80</v>
      </c>
      <c r="AV1012" s="11" t="s">
        <v>80</v>
      </c>
      <c r="AW1012" s="11" t="s">
        <v>31</v>
      </c>
      <c r="AX1012" s="11" t="s">
        <v>70</v>
      </c>
      <c r="AY1012" s="226" t="s">
        <v>158</v>
      </c>
    </row>
    <row r="1013" s="11" customFormat="1">
      <c r="B1013" s="215"/>
      <c r="C1013" s="216"/>
      <c r="D1013" s="217" t="s">
        <v>167</v>
      </c>
      <c r="E1013" s="218" t="s">
        <v>19</v>
      </c>
      <c r="F1013" s="219" t="s">
        <v>2415</v>
      </c>
      <c r="G1013" s="216"/>
      <c r="H1013" s="220">
        <v>0.01</v>
      </c>
      <c r="I1013" s="221"/>
      <c r="J1013" s="216"/>
      <c r="K1013" s="216"/>
      <c r="L1013" s="222"/>
      <c r="M1013" s="223"/>
      <c r="N1013" s="224"/>
      <c r="O1013" s="224"/>
      <c r="P1013" s="224"/>
      <c r="Q1013" s="224"/>
      <c r="R1013" s="224"/>
      <c r="S1013" s="224"/>
      <c r="T1013" s="225"/>
      <c r="AT1013" s="226" t="s">
        <v>167</v>
      </c>
      <c r="AU1013" s="226" t="s">
        <v>80</v>
      </c>
      <c r="AV1013" s="11" t="s">
        <v>80</v>
      </c>
      <c r="AW1013" s="11" t="s">
        <v>31</v>
      </c>
      <c r="AX1013" s="11" t="s">
        <v>70</v>
      </c>
      <c r="AY1013" s="226" t="s">
        <v>158</v>
      </c>
    </row>
    <row r="1014" s="11" customFormat="1">
      <c r="B1014" s="215"/>
      <c r="C1014" s="216"/>
      <c r="D1014" s="217" t="s">
        <v>167</v>
      </c>
      <c r="E1014" s="218" t="s">
        <v>19</v>
      </c>
      <c r="F1014" s="219" t="s">
        <v>2416</v>
      </c>
      <c r="G1014" s="216"/>
      <c r="H1014" s="220">
        <v>0.042000000000000003</v>
      </c>
      <c r="I1014" s="221"/>
      <c r="J1014" s="216"/>
      <c r="K1014" s="216"/>
      <c r="L1014" s="222"/>
      <c r="M1014" s="223"/>
      <c r="N1014" s="224"/>
      <c r="O1014" s="224"/>
      <c r="P1014" s="224"/>
      <c r="Q1014" s="224"/>
      <c r="R1014" s="224"/>
      <c r="S1014" s="224"/>
      <c r="T1014" s="225"/>
      <c r="AT1014" s="226" t="s">
        <v>167</v>
      </c>
      <c r="AU1014" s="226" t="s">
        <v>80</v>
      </c>
      <c r="AV1014" s="11" t="s">
        <v>80</v>
      </c>
      <c r="AW1014" s="11" t="s">
        <v>31</v>
      </c>
      <c r="AX1014" s="11" t="s">
        <v>70</v>
      </c>
      <c r="AY1014" s="226" t="s">
        <v>158</v>
      </c>
    </row>
    <row r="1015" s="11" customFormat="1">
      <c r="B1015" s="215"/>
      <c r="C1015" s="216"/>
      <c r="D1015" s="217" t="s">
        <v>167</v>
      </c>
      <c r="E1015" s="218" t="s">
        <v>19</v>
      </c>
      <c r="F1015" s="219" t="s">
        <v>2417</v>
      </c>
      <c r="G1015" s="216"/>
      <c r="H1015" s="220">
        <v>0.02</v>
      </c>
      <c r="I1015" s="221"/>
      <c r="J1015" s="216"/>
      <c r="K1015" s="216"/>
      <c r="L1015" s="222"/>
      <c r="M1015" s="223"/>
      <c r="N1015" s="224"/>
      <c r="O1015" s="224"/>
      <c r="P1015" s="224"/>
      <c r="Q1015" s="224"/>
      <c r="R1015" s="224"/>
      <c r="S1015" s="224"/>
      <c r="T1015" s="225"/>
      <c r="AT1015" s="226" t="s">
        <v>167</v>
      </c>
      <c r="AU1015" s="226" t="s">
        <v>80</v>
      </c>
      <c r="AV1015" s="11" t="s">
        <v>80</v>
      </c>
      <c r="AW1015" s="11" t="s">
        <v>31</v>
      </c>
      <c r="AX1015" s="11" t="s">
        <v>70</v>
      </c>
      <c r="AY1015" s="226" t="s">
        <v>158</v>
      </c>
    </row>
    <row r="1016" s="11" customFormat="1">
      <c r="B1016" s="215"/>
      <c r="C1016" s="216"/>
      <c r="D1016" s="217" t="s">
        <v>167</v>
      </c>
      <c r="E1016" s="218" t="s">
        <v>19</v>
      </c>
      <c r="F1016" s="219" t="s">
        <v>2418</v>
      </c>
      <c r="G1016" s="216"/>
      <c r="H1016" s="220">
        <v>0.029999999999999999</v>
      </c>
      <c r="I1016" s="221"/>
      <c r="J1016" s="216"/>
      <c r="K1016" s="216"/>
      <c r="L1016" s="222"/>
      <c r="M1016" s="223"/>
      <c r="N1016" s="224"/>
      <c r="O1016" s="224"/>
      <c r="P1016" s="224"/>
      <c r="Q1016" s="224"/>
      <c r="R1016" s="224"/>
      <c r="S1016" s="224"/>
      <c r="T1016" s="225"/>
      <c r="AT1016" s="226" t="s">
        <v>167</v>
      </c>
      <c r="AU1016" s="226" t="s">
        <v>80</v>
      </c>
      <c r="AV1016" s="11" t="s">
        <v>80</v>
      </c>
      <c r="AW1016" s="11" t="s">
        <v>31</v>
      </c>
      <c r="AX1016" s="11" t="s">
        <v>70</v>
      </c>
      <c r="AY1016" s="226" t="s">
        <v>158</v>
      </c>
    </row>
    <row r="1017" s="11" customFormat="1">
      <c r="B1017" s="215"/>
      <c r="C1017" s="216"/>
      <c r="D1017" s="217" t="s">
        <v>167</v>
      </c>
      <c r="E1017" s="218" t="s">
        <v>19</v>
      </c>
      <c r="F1017" s="219" t="s">
        <v>2419</v>
      </c>
      <c r="G1017" s="216"/>
      <c r="H1017" s="220">
        <v>0.014</v>
      </c>
      <c r="I1017" s="221"/>
      <c r="J1017" s="216"/>
      <c r="K1017" s="216"/>
      <c r="L1017" s="222"/>
      <c r="M1017" s="223"/>
      <c r="N1017" s="224"/>
      <c r="O1017" s="224"/>
      <c r="P1017" s="224"/>
      <c r="Q1017" s="224"/>
      <c r="R1017" s="224"/>
      <c r="S1017" s="224"/>
      <c r="T1017" s="225"/>
      <c r="AT1017" s="226" t="s">
        <v>167</v>
      </c>
      <c r="AU1017" s="226" t="s">
        <v>80</v>
      </c>
      <c r="AV1017" s="11" t="s">
        <v>80</v>
      </c>
      <c r="AW1017" s="11" t="s">
        <v>31</v>
      </c>
      <c r="AX1017" s="11" t="s">
        <v>70</v>
      </c>
      <c r="AY1017" s="226" t="s">
        <v>158</v>
      </c>
    </row>
    <row r="1018" s="12" customFormat="1">
      <c r="B1018" s="239"/>
      <c r="C1018" s="240"/>
      <c r="D1018" s="217" t="s">
        <v>167</v>
      </c>
      <c r="E1018" s="241" t="s">
        <v>19</v>
      </c>
      <c r="F1018" s="242" t="s">
        <v>426</v>
      </c>
      <c r="G1018" s="240"/>
      <c r="H1018" s="243">
        <v>0.20999999999999999</v>
      </c>
      <c r="I1018" s="244"/>
      <c r="J1018" s="240"/>
      <c r="K1018" s="240"/>
      <c r="L1018" s="245"/>
      <c r="M1018" s="246"/>
      <c r="N1018" s="247"/>
      <c r="O1018" s="247"/>
      <c r="P1018" s="247"/>
      <c r="Q1018" s="247"/>
      <c r="R1018" s="247"/>
      <c r="S1018" s="247"/>
      <c r="T1018" s="248"/>
      <c r="AT1018" s="249" t="s">
        <v>167</v>
      </c>
      <c r="AU1018" s="249" t="s">
        <v>80</v>
      </c>
      <c r="AV1018" s="12" t="s">
        <v>165</v>
      </c>
      <c r="AW1018" s="12" t="s">
        <v>31</v>
      </c>
      <c r="AX1018" s="12" t="s">
        <v>78</v>
      </c>
      <c r="AY1018" s="249" t="s">
        <v>158</v>
      </c>
    </row>
    <row r="1019" s="1" customFormat="1" ht="16.5" customHeight="1">
      <c r="B1019" s="36"/>
      <c r="C1019" s="203" t="s">
        <v>2420</v>
      </c>
      <c r="D1019" s="203" t="s">
        <v>160</v>
      </c>
      <c r="E1019" s="204" t="s">
        <v>2421</v>
      </c>
      <c r="F1019" s="205" t="s">
        <v>2422</v>
      </c>
      <c r="G1019" s="206" t="s">
        <v>240</v>
      </c>
      <c r="H1019" s="207">
        <v>30</v>
      </c>
      <c r="I1019" s="208"/>
      <c r="J1019" s="209">
        <f>ROUND(I1019*H1019,2)</f>
        <v>0</v>
      </c>
      <c r="K1019" s="205" t="s">
        <v>19</v>
      </c>
      <c r="L1019" s="41"/>
      <c r="M1019" s="210" t="s">
        <v>19</v>
      </c>
      <c r="N1019" s="211" t="s">
        <v>41</v>
      </c>
      <c r="O1019" s="77"/>
      <c r="P1019" s="212">
        <f>O1019*H1019</f>
        <v>0</v>
      </c>
      <c r="Q1019" s="212">
        <v>0</v>
      </c>
      <c r="R1019" s="212">
        <f>Q1019*H1019</f>
        <v>0</v>
      </c>
      <c r="S1019" s="212">
        <v>0</v>
      </c>
      <c r="T1019" s="213">
        <f>S1019*H1019</f>
        <v>0</v>
      </c>
      <c r="AR1019" s="15" t="s">
        <v>228</v>
      </c>
      <c r="AT1019" s="15" t="s">
        <v>160</v>
      </c>
      <c r="AU1019" s="15" t="s">
        <v>80</v>
      </c>
      <c r="AY1019" s="15" t="s">
        <v>158</v>
      </c>
      <c r="BE1019" s="214">
        <f>IF(N1019="základní",J1019,0)</f>
        <v>0</v>
      </c>
      <c r="BF1019" s="214">
        <f>IF(N1019="snížená",J1019,0)</f>
        <v>0</v>
      </c>
      <c r="BG1019" s="214">
        <f>IF(N1019="zákl. přenesená",J1019,0)</f>
        <v>0</v>
      </c>
      <c r="BH1019" s="214">
        <f>IF(N1019="sníž. přenesená",J1019,0)</f>
        <v>0</v>
      </c>
      <c r="BI1019" s="214">
        <f>IF(N1019="nulová",J1019,0)</f>
        <v>0</v>
      </c>
      <c r="BJ1019" s="15" t="s">
        <v>78</v>
      </c>
      <c r="BK1019" s="214">
        <f>ROUND(I1019*H1019,2)</f>
        <v>0</v>
      </c>
      <c r="BL1019" s="15" t="s">
        <v>228</v>
      </c>
      <c r="BM1019" s="15" t="s">
        <v>2423</v>
      </c>
    </row>
    <row r="1020" s="11" customFormat="1">
      <c r="B1020" s="215"/>
      <c r="C1020" s="216"/>
      <c r="D1020" s="217" t="s">
        <v>167</v>
      </c>
      <c r="E1020" s="218" t="s">
        <v>19</v>
      </c>
      <c r="F1020" s="219" t="s">
        <v>2424</v>
      </c>
      <c r="G1020" s="216"/>
      <c r="H1020" s="220">
        <v>9</v>
      </c>
      <c r="I1020" s="221"/>
      <c r="J1020" s="216"/>
      <c r="K1020" s="216"/>
      <c r="L1020" s="222"/>
      <c r="M1020" s="223"/>
      <c r="N1020" s="224"/>
      <c r="O1020" s="224"/>
      <c r="P1020" s="224"/>
      <c r="Q1020" s="224"/>
      <c r="R1020" s="224"/>
      <c r="S1020" s="224"/>
      <c r="T1020" s="225"/>
      <c r="AT1020" s="226" t="s">
        <v>167</v>
      </c>
      <c r="AU1020" s="226" t="s">
        <v>80</v>
      </c>
      <c r="AV1020" s="11" t="s">
        <v>80</v>
      </c>
      <c r="AW1020" s="11" t="s">
        <v>31</v>
      </c>
      <c r="AX1020" s="11" t="s">
        <v>70</v>
      </c>
      <c r="AY1020" s="226" t="s">
        <v>158</v>
      </c>
    </row>
    <row r="1021" s="11" customFormat="1">
      <c r="B1021" s="215"/>
      <c r="C1021" s="216"/>
      <c r="D1021" s="217" t="s">
        <v>167</v>
      </c>
      <c r="E1021" s="218" t="s">
        <v>19</v>
      </c>
      <c r="F1021" s="219" t="s">
        <v>2425</v>
      </c>
      <c r="G1021" s="216"/>
      <c r="H1021" s="220">
        <v>3</v>
      </c>
      <c r="I1021" s="221"/>
      <c r="J1021" s="216"/>
      <c r="K1021" s="216"/>
      <c r="L1021" s="222"/>
      <c r="M1021" s="223"/>
      <c r="N1021" s="224"/>
      <c r="O1021" s="224"/>
      <c r="P1021" s="224"/>
      <c r="Q1021" s="224"/>
      <c r="R1021" s="224"/>
      <c r="S1021" s="224"/>
      <c r="T1021" s="225"/>
      <c r="AT1021" s="226" t="s">
        <v>167</v>
      </c>
      <c r="AU1021" s="226" t="s">
        <v>80</v>
      </c>
      <c r="AV1021" s="11" t="s">
        <v>80</v>
      </c>
      <c r="AW1021" s="11" t="s">
        <v>31</v>
      </c>
      <c r="AX1021" s="11" t="s">
        <v>70</v>
      </c>
      <c r="AY1021" s="226" t="s">
        <v>158</v>
      </c>
    </row>
    <row r="1022" s="11" customFormat="1">
      <c r="B1022" s="215"/>
      <c r="C1022" s="216"/>
      <c r="D1022" s="217" t="s">
        <v>167</v>
      </c>
      <c r="E1022" s="218" t="s">
        <v>19</v>
      </c>
      <c r="F1022" s="219" t="s">
        <v>2426</v>
      </c>
      <c r="G1022" s="216"/>
      <c r="H1022" s="220">
        <v>2</v>
      </c>
      <c r="I1022" s="221"/>
      <c r="J1022" s="216"/>
      <c r="K1022" s="216"/>
      <c r="L1022" s="222"/>
      <c r="M1022" s="223"/>
      <c r="N1022" s="224"/>
      <c r="O1022" s="224"/>
      <c r="P1022" s="224"/>
      <c r="Q1022" s="224"/>
      <c r="R1022" s="224"/>
      <c r="S1022" s="224"/>
      <c r="T1022" s="225"/>
      <c r="AT1022" s="226" t="s">
        <v>167</v>
      </c>
      <c r="AU1022" s="226" t="s">
        <v>80</v>
      </c>
      <c r="AV1022" s="11" t="s">
        <v>80</v>
      </c>
      <c r="AW1022" s="11" t="s">
        <v>31</v>
      </c>
      <c r="AX1022" s="11" t="s">
        <v>70</v>
      </c>
      <c r="AY1022" s="226" t="s">
        <v>158</v>
      </c>
    </row>
    <row r="1023" s="11" customFormat="1">
      <c r="B1023" s="215"/>
      <c r="C1023" s="216"/>
      <c r="D1023" s="217" t="s">
        <v>167</v>
      </c>
      <c r="E1023" s="218" t="s">
        <v>19</v>
      </c>
      <c r="F1023" s="219" t="s">
        <v>2427</v>
      </c>
      <c r="G1023" s="216"/>
      <c r="H1023" s="220">
        <v>4</v>
      </c>
      <c r="I1023" s="221"/>
      <c r="J1023" s="216"/>
      <c r="K1023" s="216"/>
      <c r="L1023" s="222"/>
      <c r="M1023" s="223"/>
      <c r="N1023" s="224"/>
      <c r="O1023" s="224"/>
      <c r="P1023" s="224"/>
      <c r="Q1023" s="224"/>
      <c r="R1023" s="224"/>
      <c r="S1023" s="224"/>
      <c r="T1023" s="225"/>
      <c r="AT1023" s="226" t="s">
        <v>167</v>
      </c>
      <c r="AU1023" s="226" t="s">
        <v>80</v>
      </c>
      <c r="AV1023" s="11" t="s">
        <v>80</v>
      </c>
      <c r="AW1023" s="11" t="s">
        <v>31</v>
      </c>
      <c r="AX1023" s="11" t="s">
        <v>70</v>
      </c>
      <c r="AY1023" s="226" t="s">
        <v>158</v>
      </c>
    </row>
    <row r="1024" s="11" customFormat="1">
      <c r="B1024" s="215"/>
      <c r="C1024" s="216"/>
      <c r="D1024" s="217" t="s">
        <v>167</v>
      </c>
      <c r="E1024" s="218" t="s">
        <v>19</v>
      </c>
      <c r="F1024" s="219" t="s">
        <v>2428</v>
      </c>
      <c r="G1024" s="216"/>
      <c r="H1024" s="220">
        <v>3</v>
      </c>
      <c r="I1024" s="221"/>
      <c r="J1024" s="216"/>
      <c r="K1024" s="216"/>
      <c r="L1024" s="222"/>
      <c r="M1024" s="223"/>
      <c r="N1024" s="224"/>
      <c r="O1024" s="224"/>
      <c r="P1024" s="224"/>
      <c r="Q1024" s="224"/>
      <c r="R1024" s="224"/>
      <c r="S1024" s="224"/>
      <c r="T1024" s="225"/>
      <c r="AT1024" s="226" t="s">
        <v>167</v>
      </c>
      <c r="AU1024" s="226" t="s">
        <v>80</v>
      </c>
      <c r="AV1024" s="11" t="s">
        <v>80</v>
      </c>
      <c r="AW1024" s="11" t="s">
        <v>31</v>
      </c>
      <c r="AX1024" s="11" t="s">
        <v>70</v>
      </c>
      <c r="AY1024" s="226" t="s">
        <v>158</v>
      </c>
    </row>
    <row r="1025" s="11" customFormat="1">
      <c r="B1025" s="215"/>
      <c r="C1025" s="216"/>
      <c r="D1025" s="217" t="s">
        <v>167</v>
      </c>
      <c r="E1025" s="218" t="s">
        <v>19</v>
      </c>
      <c r="F1025" s="219" t="s">
        <v>2429</v>
      </c>
      <c r="G1025" s="216"/>
      <c r="H1025" s="220">
        <v>6</v>
      </c>
      <c r="I1025" s="221"/>
      <c r="J1025" s="216"/>
      <c r="K1025" s="216"/>
      <c r="L1025" s="222"/>
      <c r="M1025" s="223"/>
      <c r="N1025" s="224"/>
      <c r="O1025" s="224"/>
      <c r="P1025" s="224"/>
      <c r="Q1025" s="224"/>
      <c r="R1025" s="224"/>
      <c r="S1025" s="224"/>
      <c r="T1025" s="225"/>
      <c r="AT1025" s="226" t="s">
        <v>167</v>
      </c>
      <c r="AU1025" s="226" t="s">
        <v>80</v>
      </c>
      <c r="AV1025" s="11" t="s">
        <v>80</v>
      </c>
      <c r="AW1025" s="11" t="s">
        <v>31</v>
      </c>
      <c r="AX1025" s="11" t="s">
        <v>70</v>
      </c>
      <c r="AY1025" s="226" t="s">
        <v>158</v>
      </c>
    </row>
    <row r="1026" s="11" customFormat="1">
      <c r="B1026" s="215"/>
      <c r="C1026" s="216"/>
      <c r="D1026" s="217" t="s">
        <v>167</v>
      </c>
      <c r="E1026" s="218" t="s">
        <v>19</v>
      </c>
      <c r="F1026" s="219" t="s">
        <v>2428</v>
      </c>
      <c r="G1026" s="216"/>
      <c r="H1026" s="220">
        <v>3</v>
      </c>
      <c r="I1026" s="221"/>
      <c r="J1026" s="216"/>
      <c r="K1026" s="216"/>
      <c r="L1026" s="222"/>
      <c r="M1026" s="223"/>
      <c r="N1026" s="224"/>
      <c r="O1026" s="224"/>
      <c r="P1026" s="224"/>
      <c r="Q1026" s="224"/>
      <c r="R1026" s="224"/>
      <c r="S1026" s="224"/>
      <c r="T1026" s="225"/>
      <c r="AT1026" s="226" t="s">
        <v>167</v>
      </c>
      <c r="AU1026" s="226" t="s">
        <v>80</v>
      </c>
      <c r="AV1026" s="11" t="s">
        <v>80</v>
      </c>
      <c r="AW1026" s="11" t="s">
        <v>31</v>
      </c>
      <c r="AX1026" s="11" t="s">
        <v>70</v>
      </c>
      <c r="AY1026" s="226" t="s">
        <v>158</v>
      </c>
    </row>
    <row r="1027" s="12" customFormat="1">
      <c r="B1027" s="239"/>
      <c r="C1027" s="240"/>
      <c r="D1027" s="217" t="s">
        <v>167</v>
      </c>
      <c r="E1027" s="241" t="s">
        <v>19</v>
      </c>
      <c r="F1027" s="242" t="s">
        <v>426</v>
      </c>
      <c r="G1027" s="240"/>
      <c r="H1027" s="243">
        <v>30</v>
      </c>
      <c r="I1027" s="244"/>
      <c r="J1027" s="240"/>
      <c r="K1027" s="240"/>
      <c r="L1027" s="245"/>
      <c r="M1027" s="246"/>
      <c r="N1027" s="247"/>
      <c r="O1027" s="247"/>
      <c r="P1027" s="247"/>
      <c r="Q1027" s="247"/>
      <c r="R1027" s="247"/>
      <c r="S1027" s="247"/>
      <c r="T1027" s="248"/>
      <c r="AT1027" s="249" t="s">
        <v>167</v>
      </c>
      <c r="AU1027" s="249" t="s">
        <v>80</v>
      </c>
      <c r="AV1027" s="12" t="s">
        <v>165</v>
      </c>
      <c r="AW1027" s="12" t="s">
        <v>31</v>
      </c>
      <c r="AX1027" s="12" t="s">
        <v>78</v>
      </c>
      <c r="AY1027" s="249" t="s">
        <v>158</v>
      </c>
    </row>
    <row r="1028" s="1" customFormat="1" ht="16.5" customHeight="1">
      <c r="B1028" s="36"/>
      <c r="C1028" s="203" t="s">
        <v>2430</v>
      </c>
      <c r="D1028" s="203" t="s">
        <v>160</v>
      </c>
      <c r="E1028" s="204" t="s">
        <v>2431</v>
      </c>
      <c r="F1028" s="205" t="s">
        <v>2432</v>
      </c>
      <c r="G1028" s="206" t="s">
        <v>264</v>
      </c>
      <c r="H1028" s="207">
        <v>54.700000000000003</v>
      </c>
      <c r="I1028" s="208"/>
      <c r="J1028" s="209">
        <f>ROUND(I1028*H1028,2)</f>
        <v>0</v>
      </c>
      <c r="K1028" s="205" t="s">
        <v>19</v>
      </c>
      <c r="L1028" s="41"/>
      <c r="M1028" s="210" t="s">
        <v>19</v>
      </c>
      <c r="N1028" s="211" t="s">
        <v>41</v>
      </c>
      <c r="O1028" s="77"/>
      <c r="P1028" s="212">
        <f>O1028*H1028</f>
        <v>0</v>
      </c>
      <c r="Q1028" s="212">
        <v>0</v>
      </c>
      <c r="R1028" s="212">
        <f>Q1028*H1028</f>
        <v>0</v>
      </c>
      <c r="S1028" s="212">
        <v>0</v>
      </c>
      <c r="T1028" s="213">
        <f>S1028*H1028</f>
        <v>0</v>
      </c>
      <c r="AR1028" s="15" t="s">
        <v>228</v>
      </c>
      <c r="AT1028" s="15" t="s">
        <v>160</v>
      </c>
      <c r="AU1028" s="15" t="s">
        <v>80</v>
      </c>
      <c r="AY1028" s="15" t="s">
        <v>158</v>
      </c>
      <c r="BE1028" s="214">
        <f>IF(N1028="základní",J1028,0)</f>
        <v>0</v>
      </c>
      <c r="BF1028" s="214">
        <f>IF(N1028="snížená",J1028,0)</f>
        <v>0</v>
      </c>
      <c r="BG1028" s="214">
        <f>IF(N1028="zákl. přenesená",J1028,0)</f>
        <v>0</v>
      </c>
      <c r="BH1028" s="214">
        <f>IF(N1028="sníž. přenesená",J1028,0)</f>
        <v>0</v>
      </c>
      <c r="BI1028" s="214">
        <f>IF(N1028="nulová",J1028,0)</f>
        <v>0</v>
      </c>
      <c r="BJ1028" s="15" t="s">
        <v>78</v>
      </c>
      <c r="BK1028" s="214">
        <f>ROUND(I1028*H1028,2)</f>
        <v>0</v>
      </c>
      <c r="BL1028" s="15" t="s">
        <v>228</v>
      </c>
      <c r="BM1028" s="15" t="s">
        <v>2433</v>
      </c>
    </row>
    <row r="1029" s="11" customFormat="1">
      <c r="B1029" s="215"/>
      <c r="C1029" s="216"/>
      <c r="D1029" s="217" t="s">
        <v>167</v>
      </c>
      <c r="E1029" s="218" t="s">
        <v>19</v>
      </c>
      <c r="F1029" s="219" t="s">
        <v>2434</v>
      </c>
      <c r="G1029" s="216"/>
      <c r="H1029" s="220">
        <v>54.700000000000003</v>
      </c>
      <c r="I1029" s="221"/>
      <c r="J1029" s="216"/>
      <c r="K1029" s="216"/>
      <c r="L1029" s="222"/>
      <c r="M1029" s="223"/>
      <c r="N1029" s="224"/>
      <c r="O1029" s="224"/>
      <c r="P1029" s="224"/>
      <c r="Q1029" s="224"/>
      <c r="R1029" s="224"/>
      <c r="S1029" s="224"/>
      <c r="T1029" s="225"/>
      <c r="AT1029" s="226" t="s">
        <v>167</v>
      </c>
      <c r="AU1029" s="226" t="s">
        <v>80</v>
      </c>
      <c r="AV1029" s="11" t="s">
        <v>80</v>
      </c>
      <c r="AW1029" s="11" t="s">
        <v>31</v>
      </c>
      <c r="AX1029" s="11" t="s">
        <v>78</v>
      </c>
      <c r="AY1029" s="226" t="s">
        <v>158</v>
      </c>
    </row>
    <row r="1030" s="1" customFormat="1" ht="16.5" customHeight="1">
      <c r="B1030" s="36"/>
      <c r="C1030" s="203" t="s">
        <v>2435</v>
      </c>
      <c r="D1030" s="203" t="s">
        <v>160</v>
      </c>
      <c r="E1030" s="204" t="s">
        <v>2436</v>
      </c>
      <c r="F1030" s="205" t="s">
        <v>2437</v>
      </c>
      <c r="G1030" s="206" t="s">
        <v>264</v>
      </c>
      <c r="H1030" s="207">
        <v>508</v>
      </c>
      <c r="I1030" s="208"/>
      <c r="J1030" s="209">
        <f>ROUND(I1030*H1030,2)</f>
        <v>0</v>
      </c>
      <c r="K1030" s="205" t="s">
        <v>19</v>
      </c>
      <c r="L1030" s="41"/>
      <c r="M1030" s="210" t="s">
        <v>19</v>
      </c>
      <c r="N1030" s="211" t="s">
        <v>41</v>
      </c>
      <c r="O1030" s="77"/>
      <c r="P1030" s="212">
        <f>O1030*H1030</f>
        <v>0</v>
      </c>
      <c r="Q1030" s="212">
        <v>0</v>
      </c>
      <c r="R1030" s="212">
        <f>Q1030*H1030</f>
        <v>0</v>
      </c>
      <c r="S1030" s="212">
        <v>0</v>
      </c>
      <c r="T1030" s="213">
        <f>S1030*H1030</f>
        <v>0</v>
      </c>
      <c r="AR1030" s="15" t="s">
        <v>228</v>
      </c>
      <c r="AT1030" s="15" t="s">
        <v>160</v>
      </c>
      <c r="AU1030" s="15" t="s">
        <v>80</v>
      </c>
      <c r="AY1030" s="15" t="s">
        <v>158</v>
      </c>
      <c r="BE1030" s="214">
        <f>IF(N1030="základní",J1030,0)</f>
        <v>0</v>
      </c>
      <c r="BF1030" s="214">
        <f>IF(N1030="snížená",J1030,0)</f>
        <v>0</v>
      </c>
      <c r="BG1030" s="214">
        <f>IF(N1030="zákl. přenesená",J1030,0)</f>
        <v>0</v>
      </c>
      <c r="BH1030" s="214">
        <f>IF(N1030="sníž. přenesená",J1030,0)</f>
        <v>0</v>
      </c>
      <c r="BI1030" s="214">
        <f>IF(N1030="nulová",J1030,0)</f>
        <v>0</v>
      </c>
      <c r="BJ1030" s="15" t="s">
        <v>78</v>
      </c>
      <c r="BK1030" s="214">
        <f>ROUND(I1030*H1030,2)</f>
        <v>0</v>
      </c>
      <c r="BL1030" s="15" t="s">
        <v>228</v>
      </c>
      <c r="BM1030" s="15" t="s">
        <v>2438</v>
      </c>
    </row>
    <row r="1031" s="11" customFormat="1">
      <c r="B1031" s="215"/>
      <c r="C1031" s="216"/>
      <c r="D1031" s="217" t="s">
        <v>167</v>
      </c>
      <c r="E1031" s="218" t="s">
        <v>19</v>
      </c>
      <c r="F1031" s="219" t="s">
        <v>2439</v>
      </c>
      <c r="G1031" s="216"/>
      <c r="H1031" s="220">
        <v>508</v>
      </c>
      <c r="I1031" s="221"/>
      <c r="J1031" s="216"/>
      <c r="K1031" s="216"/>
      <c r="L1031" s="222"/>
      <c r="M1031" s="223"/>
      <c r="N1031" s="224"/>
      <c r="O1031" s="224"/>
      <c r="P1031" s="224"/>
      <c r="Q1031" s="224"/>
      <c r="R1031" s="224"/>
      <c r="S1031" s="224"/>
      <c r="T1031" s="225"/>
      <c r="AT1031" s="226" t="s">
        <v>167</v>
      </c>
      <c r="AU1031" s="226" t="s">
        <v>80</v>
      </c>
      <c r="AV1031" s="11" t="s">
        <v>80</v>
      </c>
      <c r="AW1031" s="11" t="s">
        <v>31</v>
      </c>
      <c r="AX1031" s="11" t="s">
        <v>78</v>
      </c>
      <c r="AY1031" s="226" t="s">
        <v>158</v>
      </c>
    </row>
    <row r="1032" s="1" customFormat="1" ht="16.5" customHeight="1">
      <c r="B1032" s="36"/>
      <c r="C1032" s="203" t="s">
        <v>2440</v>
      </c>
      <c r="D1032" s="203" t="s">
        <v>160</v>
      </c>
      <c r="E1032" s="204" t="s">
        <v>2441</v>
      </c>
      <c r="F1032" s="205" t="s">
        <v>2442</v>
      </c>
      <c r="G1032" s="206" t="s">
        <v>530</v>
      </c>
      <c r="H1032" s="207">
        <v>1</v>
      </c>
      <c r="I1032" s="208"/>
      <c r="J1032" s="209">
        <f>ROUND(I1032*H1032,2)</f>
        <v>0</v>
      </c>
      <c r="K1032" s="205" t="s">
        <v>19</v>
      </c>
      <c r="L1032" s="41"/>
      <c r="M1032" s="210" t="s">
        <v>19</v>
      </c>
      <c r="N1032" s="211" t="s">
        <v>41</v>
      </c>
      <c r="O1032" s="77"/>
      <c r="P1032" s="212">
        <f>O1032*H1032</f>
        <v>0</v>
      </c>
      <c r="Q1032" s="212">
        <v>0</v>
      </c>
      <c r="R1032" s="212">
        <f>Q1032*H1032</f>
        <v>0</v>
      </c>
      <c r="S1032" s="212">
        <v>0</v>
      </c>
      <c r="T1032" s="213">
        <f>S1032*H1032</f>
        <v>0</v>
      </c>
      <c r="AR1032" s="15" t="s">
        <v>228</v>
      </c>
      <c r="AT1032" s="15" t="s">
        <v>160</v>
      </c>
      <c r="AU1032" s="15" t="s">
        <v>80</v>
      </c>
      <c r="AY1032" s="15" t="s">
        <v>158</v>
      </c>
      <c r="BE1032" s="214">
        <f>IF(N1032="základní",J1032,0)</f>
        <v>0</v>
      </c>
      <c r="BF1032" s="214">
        <f>IF(N1032="snížená",J1032,0)</f>
        <v>0</v>
      </c>
      <c r="BG1032" s="214">
        <f>IF(N1032="zákl. přenesená",J1032,0)</f>
        <v>0</v>
      </c>
      <c r="BH1032" s="214">
        <f>IF(N1032="sníž. přenesená",J1032,0)</f>
        <v>0</v>
      </c>
      <c r="BI1032" s="214">
        <f>IF(N1032="nulová",J1032,0)</f>
        <v>0</v>
      </c>
      <c r="BJ1032" s="15" t="s">
        <v>78</v>
      </c>
      <c r="BK1032" s="214">
        <f>ROUND(I1032*H1032,2)</f>
        <v>0</v>
      </c>
      <c r="BL1032" s="15" t="s">
        <v>228</v>
      </c>
      <c r="BM1032" s="15" t="s">
        <v>2443</v>
      </c>
    </row>
    <row r="1033" s="1" customFormat="1" ht="16.5" customHeight="1">
      <c r="B1033" s="36"/>
      <c r="C1033" s="203" t="s">
        <v>2444</v>
      </c>
      <c r="D1033" s="203" t="s">
        <v>160</v>
      </c>
      <c r="E1033" s="204" t="s">
        <v>2445</v>
      </c>
      <c r="F1033" s="205" t="s">
        <v>2400</v>
      </c>
      <c r="G1033" s="206" t="s">
        <v>288</v>
      </c>
      <c r="H1033" s="207">
        <v>0.26200000000000001</v>
      </c>
      <c r="I1033" s="208"/>
      <c r="J1033" s="209">
        <f>ROUND(I1033*H1033,2)</f>
        <v>0</v>
      </c>
      <c r="K1033" s="205" t="s">
        <v>19</v>
      </c>
      <c r="L1033" s="41"/>
      <c r="M1033" s="210" t="s">
        <v>19</v>
      </c>
      <c r="N1033" s="211" t="s">
        <v>41</v>
      </c>
      <c r="O1033" s="77"/>
      <c r="P1033" s="212">
        <f>O1033*H1033</f>
        <v>0</v>
      </c>
      <c r="Q1033" s="212">
        <v>0</v>
      </c>
      <c r="R1033" s="212">
        <f>Q1033*H1033</f>
        <v>0</v>
      </c>
      <c r="S1033" s="212">
        <v>0</v>
      </c>
      <c r="T1033" s="213">
        <f>S1033*H1033</f>
        <v>0</v>
      </c>
      <c r="AR1033" s="15" t="s">
        <v>228</v>
      </c>
      <c r="AT1033" s="15" t="s">
        <v>160</v>
      </c>
      <c r="AU1033" s="15" t="s">
        <v>80</v>
      </c>
      <c r="AY1033" s="15" t="s">
        <v>158</v>
      </c>
      <c r="BE1033" s="214">
        <f>IF(N1033="základní",J1033,0)</f>
        <v>0</v>
      </c>
      <c r="BF1033" s="214">
        <f>IF(N1033="snížená",J1033,0)</f>
        <v>0</v>
      </c>
      <c r="BG1033" s="214">
        <f>IF(N1033="zákl. přenesená",J1033,0)</f>
        <v>0</v>
      </c>
      <c r="BH1033" s="214">
        <f>IF(N1033="sníž. přenesená",J1033,0)</f>
        <v>0</v>
      </c>
      <c r="BI1033" s="214">
        <f>IF(N1033="nulová",J1033,0)</f>
        <v>0</v>
      </c>
      <c r="BJ1033" s="15" t="s">
        <v>78</v>
      </c>
      <c r="BK1033" s="214">
        <f>ROUND(I1033*H1033,2)</f>
        <v>0</v>
      </c>
      <c r="BL1033" s="15" t="s">
        <v>228</v>
      </c>
      <c r="BM1033" s="15" t="s">
        <v>2446</v>
      </c>
    </row>
    <row r="1034" s="11" customFormat="1">
      <c r="B1034" s="215"/>
      <c r="C1034" s="216"/>
      <c r="D1034" s="217" t="s">
        <v>167</v>
      </c>
      <c r="E1034" s="218" t="s">
        <v>19</v>
      </c>
      <c r="F1034" s="219" t="s">
        <v>2447</v>
      </c>
      <c r="G1034" s="216"/>
      <c r="H1034" s="220">
        <v>0.085999999999999993</v>
      </c>
      <c r="I1034" s="221"/>
      <c r="J1034" s="216"/>
      <c r="K1034" s="216"/>
      <c r="L1034" s="222"/>
      <c r="M1034" s="223"/>
      <c r="N1034" s="224"/>
      <c r="O1034" s="224"/>
      <c r="P1034" s="224"/>
      <c r="Q1034" s="224"/>
      <c r="R1034" s="224"/>
      <c r="S1034" s="224"/>
      <c r="T1034" s="225"/>
      <c r="AT1034" s="226" t="s">
        <v>167</v>
      </c>
      <c r="AU1034" s="226" t="s">
        <v>80</v>
      </c>
      <c r="AV1034" s="11" t="s">
        <v>80</v>
      </c>
      <c r="AW1034" s="11" t="s">
        <v>31</v>
      </c>
      <c r="AX1034" s="11" t="s">
        <v>70</v>
      </c>
      <c r="AY1034" s="226" t="s">
        <v>158</v>
      </c>
    </row>
    <row r="1035" s="11" customFormat="1">
      <c r="B1035" s="215"/>
      <c r="C1035" s="216"/>
      <c r="D1035" s="217" t="s">
        <v>167</v>
      </c>
      <c r="E1035" s="218" t="s">
        <v>19</v>
      </c>
      <c r="F1035" s="219" t="s">
        <v>2448</v>
      </c>
      <c r="G1035" s="216"/>
      <c r="H1035" s="220">
        <v>0.050999999999999997</v>
      </c>
      <c r="I1035" s="221"/>
      <c r="J1035" s="216"/>
      <c r="K1035" s="216"/>
      <c r="L1035" s="222"/>
      <c r="M1035" s="223"/>
      <c r="N1035" s="224"/>
      <c r="O1035" s="224"/>
      <c r="P1035" s="224"/>
      <c r="Q1035" s="224"/>
      <c r="R1035" s="224"/>
      <c r="S1035" s="224"/>
      <c r="T1035" s="225"/>
      <c r="AT1035" s="226" t="s">
        <v>167</v>
      </c>
      <c r="AU1035" s="226" t="s">
        <v>80</v>
      </c>
      <c r="AV1035" s="11" t="s">
        <v>80</v>
      </c>
      <c r="AW1035" s="11" t="s">
        <v>31</v>
      </c>
      <c r="AX1035" s="11" t="s">
        <v>70</v>
      </c>
      <c r="AY1035" s="226" t="s">
        <v>158</v>
      </c>
    </row>
    <row r="1036" s="11" customFormat="1">
      <c r="B1036" s="215"/>
      <c r="C1036" s="216"/>
      <c r="D1036" s="217" t="s">
        <v>167</v>
      </c>
      <c r="E1036" s="218" t="s">
        <v>19</v>
      </c>
      <c r="F1036" s="219" t="s">
        <v>2449</v>
      </c>
      <c r="G1036" s="216"/>
      <c r="H1036" s="220">
        <v>0.075999999999999998</v>
      </c>
      <c r="I1036" s="221"/>
      <c r="J1036" s="216"/>
      <c r="K1036" s="216"/>
      <c r="L1036" s="222"/>
      <c r="M1036" s="223"/>
      <c r="N1036" s="224"/>
      <c r="O1036" s="224"/>
      <c r="P1036" s="224"/>
      <c r="Q1036" s="224"/>
      <c r="R1036" s="224"/>
      <c r="S1036" s="224"/>
      <c r="T1036" s="225"/>
      <c r="AT1036" s="226" t="s">
        <v>167</v>
      </c>
      <c r="AU1036" s="226" t="s">
        <v>80</v>
      </c>
      <c r="AV1036" s="11" t="s">
        <v>80</v>
      </c>
      <c r="AW1036" s="11" t="s">
        <v>31</v>
      </c>
      <c r="AX1036" s="11" t="s">
        <v>70</v>
      </c>
      <c r="AY1036" s="226" t="s">
        <v>158</v>
      </c>
    </row>
    <row r="1037" s="11" customFormat="1">
      <c r="B1037" s="215"/>
      <c r="C1037" s="216"/>
      <c r="D1037" s="217" t="s">
        <v>167</v>
      </c>
      <c r="E1037" s="218" t="s">
        <v>19</v>
      </c>
      <c r="F1037" s="219" t="s">
        <v>2450</v>
      </c>
      <c r="G1037" s="216"/>
      <c r="H1037" s="220">
        <v>0.049000000000000002</v>
      </c>
      <c r="I1037" s="221"/>
      <c r="J1037" s="216"/>
      <c r="K1037" s="216"/>
      <c r="L1037" s="222"/>
      <c r="M1037" s="223"/>
      <c r="N1037" s="224"/>
      <c r="O1037" s="224"/>
      <c r="P1037" s="224"/>
      <c r="Q1037" s="224"/>
      <c r="R1037" s="224"/>
      <c r="S1037" s="224"/>
      <c r="T1037" s="225"/>
      <c r="AT1037" s="226" t="s">
        <v>167</v>
      </c>
      <c r="AU1037" s="226" t="s">
        <v>80</v>
      </c>
      <c r="AV1037" s="11" t="s">
        <v>80</v>
      </c>
      <c r="AW1037" s="11" t="s">
        <v>31</v>
      </c>
      <c r="AX1037" s="11" t="s">
        <v>70</v>
      </c>
      <c r="AY1037" s="226" t="s">
        <v>158</v>
      </c>
    </row>
    <row r="1038" s="12" customFormat="1">
      <c r="B1038" s="239"/>
      <c r="C1038" s="240"/>
      <c r="D1038" s="217" t="s">
        <v>167</v>
      </c>
      <c r="E1038" s="241" t="s">
        <v>19</v>
      </c>
      <c r="F1038" s="242" t="s">
        <v>426</v>
      </c>
      <c r="G1038" s="240"/>
      <c r="H1038" s="243">
        <v>0.26200000000000001</v>
      </c>
      <c r="I1038" s="244"/>
      <c r="J1038" s="240"/>
      <c r="K1038" s="240"/>
      <c r="L1038" s="245"/>
      <c r="M1038" s="246"/>
      <c r="N1038" s="247"/>
      <c r="O1038" s="247"/>
      <c r="P1038" s="247"/>
      <c r="Q1038" s="247"/>
      <c r="R1038" s="247"/>
      <c r="S1038" s="247"/>
      <c r="T1038" s="248"/>
      <c r="AT1038" s="249" t="s">
        <v>167</v>
      </c>
      <c r="AU1038" s="249" t="s">
        <v>80</v>
      </c>
      <c r="AV1038" s="12" t="s">
        <v>165</v>
      </c>
      <c r="AW1038" s="12" t="s">
        <v>31</v>
      </c>
      <c r="AX1038" s="12" t="s">
        <v>78</v>
      </c>
      <c r="AY1038" s="249" t="s">
        <v>158</v>
      </c>
    </row>
    <row r="1039" s="1" customFormat="1" ht="16.5" customHeight="1">
      <c r="B1039" s="36"/>
      <c r="C1039" s="203" t="s">
        <v>2451</v>
      </c>
      <c r="D1039" s="203" t="s">
        <v>160</v>
      </c>
      <c r="E1039" s="204" t="s">
        <v>2452</v>
      </c>
      <c r="F1039" s="205" t="s">
        <v>2411</v>
      </c>
      <c r="G1039" s="206" t="s">
        <v>288</v>
      </c>
      <c r="H1039" s="207">
        <v>0.20000000000000001</v>
      </c>
      <c r="I1039" s="208"/>
      <c r="J1039" s="209">
        <f>ROUND(I1039*H1039,2)</f>
        <v>0</v>
      </c>
      <c r="K1039" s="205" t="s">
        <v>19</v>
      </c>
      <c r="L1039" s="41"/>
      <c r="M1039" s="210" t="s">
        <v>19</v>
      </c>
      <c r="N1039" s="211" t="s">
        <v>41</v>
      </c>
      <c r="O1039" s="77"/>
      <c r="P1039" s="212">
        <f>O1039*H1039</f>
        <v>0</v>
      </c>
      <c r="Q1039" s="212">
        <v>0</v>
      </c>
      <c r="R1039" s="212">
        <f>Q1039*H1039</f>
        <v>0</v>
      </c>
      <c r="S1039" s="212">
        <v>0</v>
      </c>
      <c r="T1039" s="213">
        <f>S1039*H1039</f>
        <v>0</v>
      </c>
      <c r="AR1039" s="15" t="s">
        <v>228</v>
      </c>
      <c r="AT1039" s="15" t="s">
        <v>160</v>
      </c>
      <c r="AU1039" s="15" t="s">
        <v>80</v>
      </c>
      <c r="AY1039" s="15" t="s">
        <v>158</v>
      </c>
      <c r="BE1039" s="214">
        <f>IF(N1039="základní",J1039,0)</f>
        <v>0</v>
      </c>
      <c r="BF1039" s="214">
        <f>IF(N1039="snížená",J1039,0)</f>
        <v>0</v>
      </c>
      <c r="BG1039" s="214">
        <f>IF(N1039="zákl. přenesená",J1039,0)</f>
        <v>0</v>
      </c>
      <c r="BH1039" s="214">
        <f>IF(N1039="sníž. přenesená",J1039,0)</f>
        <v>0</v>
      </c>
      <c r="BI1039" s="214">
        <f>IF(N1039="nulová",J1039,0)</f>
        <v>0</v>
      </c>
      <c r="BJ1039" s="15" t="s">
        <v>78</v>
      </c>
      <c r="BK1039" s="214">
        <f>ROUND(I1039*H1039,2)</f>
        <v>0</v>
      </c>
      <c r="BL1039" s="15" t="s">
        <v>228</v>
      </c>
      <c r="BM1039" s="15" t="s">
        <v>2453</v>
      </c>
    </row>
    <row r="1040" s="11" customFormat="1">
      <c r="B1040" s="215"/>
      <c r="C1040" s="216"/>
      <c r="D1040" s="217" t="s">
        <v>167</v>
      </c>
      <c r="E1040" s="218" t="s">
        <v>19</v>
      </c>
      <c r="F1040" s="219" t="s">
        <v>2454</v>
      </c>
      <c r="G1040" s="216"/>
      <c r="H1040" s="220">
        <v>0.111</v>
      </c>
      <c r="I1040" s="221"/>
      <c r="J1040" s="216"/>
      <c r="K1040" s="216"/>
      <c r="L1040" s="222"/>
      <c r="M1040" s="223"/>
      <c r="N1040" s="224"/>
      <c r="O1040" s="224"/>
      <c r="P1040" s="224"/>
      <c r="Q1040" s="224"/>
      <c r="R1040" s="224"/>
      <c r="S1040" s="224"/>
      <c r="T1040" s="225"/>
      <c r="AT1040" s="226" t="s">
        <v>167</v>
      </c>
      <c r="AU1040" s="226" t="s">
        <v>80</v>
      </c>
      <c r="AV1040" s="11" t="s">
        <v>80</v>
      </c>
      <c r="AW1040" s="11" t="s">
        <v>31</v>
      </c>
      <c r="AX1040" s="11" t="s">
        <v>70</v>
      </c>
      <c r="AY1040" s="226" t="s">
        <v>158</v>
      </c>
    </row>
    <row r="1041" s="11" customFormat="1">
      <c r="B1041" s="215"/>
      <c r="C1041" s="216"/>
      <c r="D1041" s="217" t="s">
        <v>167</v>
      </c>
      <c r="E1041" s="218" t="s">
        <v>19</v>
      </c>
      <c r="F1041" s="219" t="s">
        <v>2455</v>
      </c>
      <c r="G1041" s="216"/>
      <c r="H1041" s="220">
        <v>0.088999999999999996</v>
      </c>
      <c r="I1041" s="221"/>
      <c r="J1041" s="216"/>
      <c r="K1041" s="216"/>
      <c r="L1041" s="222"/>
      <c r="M1041" s="223"/>
      <c r="N1041" s="224"/>
      <c r="O1041" s="224"/>
      <c r="P1041" s="224"/>
      <c r="Q1041" s="224"/>
      <c r="R1041" s="224"/>
      <c r="S1041" s="224"/>
      <c r="T1041" s="225"/>
      <c r="AT1041" s="226" t="s">
        <v>167</v>
      </c>
      <c r="AU1041" s="226" t="s">
        <v>80</v>
      </c>
      <c r="AV1041" s="11" t="s">
        <v>80</v>
      </c>
      <c r="AW1041" s="11" t="s">
        <v>31</v>
      </c>
      <c r="AX1041" s="11" t="s">
        <v>70</v>
      </c>
      <c r="AY1041" s="226" t="s">
        <v>158</v>
      </c>
    </row>
    <row r="1042" s="12" customFormat="1">
      <c r="B1042" s="239"/>
      <c r="C1042" s="240"/>
      <c r="D1042" s="217" t="s">
        <v>167</v>
      </c>
      <c r="E1042" s="241" t="s">
        <v>19</v>
      </c>
      <c r="F1042" s="242" t="s">
        <v>426</v>
      </c>
      <c r="G1042" s="240"/>
      <c r="H1042" s="243">
        <v>0.20000000000000001</v>
      </c>
      <c r="I1042" s="244"/>
      <c r="J1042" s="240"/>
      <c r="K1042" s="240"/>
      <c r="L1042" s="245"/>
      <c r="M1042" s="246"/>
      <c r="N1042" s="247"/>
      <c r="O1042" s="247"/>
      <c r="P1042" s="247"/>
      <c r="Q1042" s="247"/>
      <c r="R1042" s="247"/>
      <c r="S1042" s="247"/>
      <c r="T1042" s="248"/>
      <c r="AT1042" s="249" t="s">
        <v>167</v>
      </c>
      <c r="AU1042" s="249" t="s">
        <v>80</v>
      </c>
      <c r="AV1042" s="12" t="s">
        <v>165</v>
      </c>
      <c r="AW1042" s="12" t="s">
        <v>31</v>
      </c>
      <c r="AX1042" s="12" t="s">
        <v>78</v>
      </c>
      <c r="AY1042" s="249" t="s">
        <v>158</v>
      </c>
    </row>
    <row r="1043" s="1" customFormat="1" ht="16.5" customHeight="1">
      <c r="B1043" s="36"/>
      <c r="C1043" s="203" t="s">
        <v>2456</v>
      </c>
      <c r="D1043" s="203" t="s">
        <v>160</v>
      </c>
      <c r="E1043" s="204" t="s">
        <v>2457</v>
      </c>
      <c r="F1043" s="205" t="s">
        <v>2458</v>
      </c>
      <c r="G1043" s="206" t="s">
        <v>264</v>
      </c>
      <c r="H1043" s="207">
        <v>46.200000000000003</v>
      </c>
      <c r="I1043" s="208"/>
      <c r="J1043" s="209">
        <f>ROUND(I1043*H1043,2)</f>
        <v>0</v>
      </c>
      <c r="K1043" s="205" t="s">
        <v>19</v>
      </c>
      <c r="L1043" s="41"/>
      <c r="M1043" s="210" t="s">
        <v>19</v>
      </c>
      <c r="N1043" s="211" t="s">
        <v>41</v>
      </c>
      <c r="O1043" s="77"/>
      <c r="P1043" s="212">
        <f>O1043*H1043</f>
        <v>0</v>
      </c>
      <c r="Q1043" s="212">
        <v>0</v>
      </c>
      <c r="R1043" s="212">
        <f>Q1043*H1043</f>
        <v>0</v>
      </c>
      <c r="S1043" s="212">
        <v>0</v>
      </c>
      <c r="T1043" s="213">
        <f>S1043*H1043</f>
        <v>0</v>
      </c>
      <c r="AR1043" s="15" t="s">
        <v>228</v>
      </c>
      <c r="AT1043" s="15" t="s">
        <v>160</v>
      </c>
      <c r="AU1043" s="15" t="s">
        <v>80</v>
      </c>
      <c r="AY1043" s="15" t="s">
        <v>158</v>
      </c>
      <c r="BE1043" s="214">
        <f>IF(N1043="základní",J1043,0)</f>
        <v>0</v>
      </c>
      <c r="BF1043" s="214">
        <f>IF(N1043="snížená",J1043,0)</f>
        <v>0</v>
      </c>
      <c r="BG1043" s="214">
        <f>IF(N1043="zákl. přenesená",J1043,0)</f>
        <v>0</v>
      </c>
      <c r="BH1043" s="214">
        <f>IF(N1043="sníž. přenesená",J1043,0)</f>
        <v>0</v>
      </c>
      <c r="BI1043" s="214">
        <f>IF(N1043="nulová",J1043,0)</f>
        <v>0</v>
      </c>
      <c r="BJ1043" s="15" t="s">
        <v>78</v>
      </c>
      <c r="BK1043" s="214">
        <f>ROUND(I1043*H1043,2)</f>
        <v>0</v>
      </c>
      <c r="BL1043" s="15" t="s">
        <v>228</v>
      </c>
      <c r="BM1043" s="15" t="s">
        <v>2459</v>
      </c>
    </row>
    <row r="1044" s="11" customFormat="1">
      <c r="B1044" s="215"/>
      <c r="C1044" s="216"/>
      <c r="D1044" s="217" t="s">
        <v>167</v>
      </c>
      <c r="E1044" s="218" t="s">
        <v>19</v>
      </c>
      <c r="F1044" s="219" t="s">
        <v>2460</v>
      </c>
      <c r="G1044" s="216"/>
      <c r="H1044" s="220">
        <v>46.200000000000003</v>
      </c>
      <c r="I1044" s="221"/>
      <c r="J1044" s="216"/>
      <c r="K1044" s="216"/>
      <c r="L1044" s="222"/>
      <c r="M1044" s="223"/>
      <c r="N1044" s="224"/>
      <c r="O1044" s="224"/>
      <c r="P1044" s="224"/>
      <c r="Q1044" s="224"/>
      <c r="R1044" s="224"/>
      <c r="S1044" s="224"/>
      <c r="T1044" s="225"/>
      <c r="AT1044" s="226" t="s">
        <v>167</v>
      </c>
      <c r="AU1044" s="226" t="s">
        <v>80</v>
      </c>
      <c r="AV1044" s="11" t="s">
        <v>80</v>
      </c>
      <c r="AW1044" s="11" t="s">
        <v>31</v>
      </c>
      <c r="AX1044" s="11" t="s">
        <v>78</v>
      </c>
      <c r="AY1044" s="226" t="s">
        <v>158</v>
      </c>
    </row>
    <row r="1045" s="1" customFormat="1" ht="16.5" customHeight="1">
      <c r="B1045" s="36"/>
      <c r="C1045" s="203" t="s">
        <v>2461</v>
      </c>
      <c r="D1045" s="203" t="s">
        <v>160</v>
      </c>
      <c r="E1045" s="204" t="s">
        <v>2462</v>
      </c>
      <c r="F1045" s="205" t="s">
        <v>2463</v>
      </c>
      <c r="G1045" s="206" t="s">
        <v>264</v>
      </c>
      <c r="H1045" s="207">
        <v>459</v>
      </c>
      <c r="I1045" s="208"/>
      <c r="J1045" s="209">
        <f>ROUND(I1045*H1045,2)</f>
        <v>0</v>
      </c>
      <c r="K1045" s="205" t="s">
        <v>19</v>
      </c>
      <c r="L1045" s="41"/>
      <c r="M1045" s="210" t="s">
        <v>19</v>
      </c>
      <c r="N1045" s="211" t="s">
        <v>41</v>
      </c>
      <c r="O1045" s="77"/>
      <c r="P1045" s="212">
        <f>O1045*H1045</f>
        <v>0</v>
      </c>
      <c r="Q1045" s="212">
        <v>0</v>
      </c>
      <c r="R1045" s="212">
        <f>Q1045*H1045</f>
        <v>0</v>
      </c>
      <c r="S1045" s="212">
        <v>0</v>
      </c>
      <c r="T1045" s="213">
        <f>S1045*H1045</f>
        <v>0</v>
      </c>
      <c r="AR1045" s="15" t="s">
        <v>228</v>
      </c>
      <c r="AT1045" s="15" t="s">
        <v>160</v>
      </c>
      <c r="AU1045" s="15" t="s">
        <v>80</v>
      </c>
      <c r="AY1045" s="15" t="s">
        <v>158</v>
      </c>
      <c r="BE1045" s="214">
        <f>IF(N1045="základní",J1045,0)</f>
        <v>0</v>
      </c>
      <c r="BF1045" s="214">
        <f>IF(N1045="snížená",J1045,0)</f>
        <v>0</v>
      </c>
      <c r="BG1045" s="214">
        <f>IF(N1045="zákl. přenesená",J1045,0)</f>
        <v>0</v>
      </c>
      <c r="BH1045" s="214">
        <f>IF(N1045="sníž. přenesená",J1045,0)</f>
        <v>0</v>
      </c>
      <c r="BI1045" s="214">
        <f>IF(N1045="nulová",J1045,0)</f>
        <v>0</v>
      </c>
      <c r="BJ1045" s="15" t="s">
        <v>78</v>
      </c>
      <c r="BK1045" s="214">
        <f>ROUND(I1045*H1045,2)</f>
        <v>0</v>
      </c>
      <c r="BL1045" s="15" t="s">
        <v>228</v>
      </c>
      <c r="BM1045" s="15" t="s">
        <v>2464</v>
      </c>
    </row>
    <row r="1046" s="1" customFormat="1" ht="16.5" customHeight="1">
      <c r="B1046" s="36"/>
      <c r="C1046" s="203" t="s">
        <v>2465</v>
      </c>
      <c r="D1046" s="203" t="s">
        <v>160</v>
      </c>
      <c r="E1046" s="204" t="s">
        <v>2466</v>
      </c>
      <c r="F1046" s="205" t="s">
        <v>2467</v>
      </c>
      <c r="G1046" s="206" t="s">
        <v>288</v>
      </c>
      <c r="H1046" s="207">
        <v>0.45900000000000002</v>
      </c>
      <c r="I1046" s="208"/>
      <c r="J1046" s="209">
        <f>ROUND(I1046*H1046,2)</f>
        <v>0</v>
      </c>
      <c r="K1046" s="205" t="s">
        <v>19</v>
      </c>
      <c r="L1046" s="41"/>
      <c r="M1046" s="210" t="s">
        <v>19</v>
      </c>
      <c r="N1046" s="211" t="s">
        <v>41</v>
      </c>
      <c r="O1046" s="77"/>
      <c r="P1046" s="212">
        <f>O1046*H1046</f>
        <v>0</v>
      </c>
      <c r="Q1046" s="212">
        <v>0</v>
      </c>
      <c r="R1046" s="212">
        <f>Q1046*H1046</f>
        <v>0</v>
      </c>
      <c r="S1046" s="212">
        <v>0</v>
      </c>
      <c r="T1046" s="213">
        <f>S1046*H1046</f>
        <v>0</v>
      </c>
      <c r="AR1046" s="15" t="s">
        <v>228</v>
      </c>
      <c r="AT1046" s="15" t="s">
        <v>160</v>
      </c>
      <c r="AU1046" s="15" t="s">
        <v>80</v>
      </c>
      <c r="AY1046" s="15" t="s">
        <v>158</v>
      </c>
      <c r="BE1046" s="214">
        <f>IF(N1046="základní",J1046,0)</f>
        <v>0</v>
      </c>
      <c r="BF1046" s="214">
        <f>IF(N1046="snížená",J1046,0)</f>
        <v>0</v>
      </c>
      <c r="BG1046" s="214">
        <f>IF(N1046="zákl. přenesená",J1046,0)</f>
        <v>0</v>
      </c>
      <c r="BH1046" s="214">
        <f>IF(N1046="sníž. přenesená",J1046,0)</f>
        <v>0</v>
      </c>
      <c r="BI1046" s="214">
        <f>IF(N1046="nulová",J1046,0)</f>
        <v>0</v>
      </c>
      <c r="BJ1046" s="15" t="s">
        <v>78</v>
      </c>
      <c r="BK1046" s="214">
        <f>ROUND(I1046*H1046,2)</f>
        <v>0</v>
      </c>
      <c r="BL1046" s="15" t="s">
        <v>228</v>
      </c>
      <c r="BM1046" s="15" t="s">
        <v>2468</v>
      </c>
    </row>
    <row r="1047" s="11" customFormat="1">
      <c r="B1047" s="215"/>
      <c r="C1047" s="216"/>
      <c r="D1047" s="217" t="s">
        <v>167</v>
      </c>
      <c r="E1047" s="218" t="s">
        <v>19</v>
      </c>
      <c r="F1047" s="219" t="s">
        <v>2469</v>
      </c>
      <c r="G1047" s="216"/>
      <c r="H1047" s="220">
        <v>0.063</v>
      </c>
      <c r="I1047" s="221"/>
      <c r="J1047" s="216"/>
      <c r="K1047" s="216"/>
      <c r="L1047" s="222"/>
      <c r="M1047" s="223"/>
      <c r="N1047" s="224"/>
      <c r="O1047" s="224"/>
      <c r="P1047" s="224"/>
      <c r="Q1047" s="224"/>
      <c r="R1047" s="224"/>
      <c r="S1047" s="224"/>
      <c r="T1047" s="225"/>
      <c r="AT1047" s="226" t="s">
        <v>167</v>
      </c>
      <c r="AU1047" s="226" t="s">
        <v>80</v>
      </c>
      <c r="AV1047" s="11" t="s">
        <v>80</v>
      </c>
      <c r="AW1047" s="11" t="s">
        <v>31</v>
      </c>
      <c r="AX1047" s="11" t="s">
        <v>70</v>
      </c>
      <c r="AY1047" s="226" t="s">
        <v>158</v>
      </c>
    </row>
    <row r="1048" s="11" customFormat="1">
      <c r="B1048" s="215"/>
      <c r="C1048" s="216"/>
      <c r="D1048" s="217" t="s">
        <v>167</v>
      </c>
      <c r="E1048" s="218" t="s">
        <v>19</v>
      </c>
      <c r="F1048" s="219" t="s">
        <v>2470</v>
      </c>
      <c r="G1048" s="216"/>
      <c r="H1048" s="220">
        <v>0.11700000000000001</v>
      </c>
      <c r="I1048" s="221"/>
      <c r="J1048" s="216"/>
      <c r="K1048" s="216"/>
      <c r="L1048" s="222"/>
      <c r="M1048" s="223"/>
      <c r="N1048" s="224"/>
      <c r="O1048" s="224"/>
      <c r="P1048" s="224"/>
      <c r="Q1048" s="224"/>
      <c r="R1048" s="224"/>
      <c r="S1048" s="224"/>
      <c r="T1048" s="225"/>
      <c r="AT1048" s="226" t="s">
        <v>167</v>
      </c>
      <c r="AU1048" s="226" t="s">
        <v>80</v>
      </c>
      <c r="AV1048" s="11" t="s">
        <v>80</v>
      </c>
      <c r="AW1048" s="11" t="s">
        <v>31</v>
      </c>
      <c r="AX1048" s="11" t="s">
        <v>70</v>
      </c>
      <c r="AY1048" s="226" t="s">
        <v>158</v>
      </c>
    </row>
    <row r="1049" s="11" customFormat="1">
      <c r="B1049" s="215"/>
      <c r="C1049" s="216"/>
      <c r="D1049" s="217" t="s">
        <v>167</v>
      </c>
      <c r="E1049" s="218" t="s">
        <v>19</v>
      </c>
      <c r="F1049" s="219" t="s">
        <v>2471</v>
      </c>
      <c r="G1049" s="216"/>
      <c r="H1049" s="220">
        <v>0.182</v>
      </c>
      <c r="I1049" s="221"/>
      <c r="J1049" s="216"/>
      <c r="K1049" s="216"/>
      <c r="L1049" s="222"/>
      <c r="M1049" s="223"/>
      <c r="N1049" s="224"/>
      <c r="O1049" s="224"/>
      <c r="P1049" s="224"/>
      <c r="Q1049" s="224"/>
      <c r="R1049" s="224"/>
      <c r="S1049" s="224"/>
      <c r="T1049" s="225"/>
      <c r="AT1049" s="226" t="s">
        <v>167</v>
      </c>
      <c r="AU1049" s="226" t="s">
        <v>80</v>
      </c>
      <c r="AV1049" s="11" t="s">
        <v>80</v>
      </c>
      <c r="AW1049" s="11" t="s">
        <v>31</v>
      </c>
      <c r="AX1049" s="11" t="s">
        <v>70</v>
      </c>
      <c r="AY1049" s="226" t="s">
        <v>158</v>
      </c>
    </row>
    <row r="1050" s="11" customFormat="1">
      <c r="B1050" s="215"/>
      <c r="C1050" s="216"/>
      <c r="D1050" s="217" t="s">
        <v>167</v>
      </c>
      <c r="E1050" s="218" t="s">
        <v>19</v>
      </c>
      <c r="F1050" s="219" t="s">
        <v>2472</v>
      </c>
      <c r="G1050" s="216"/>
      <c r="H1050" s="220">
        <v>0.043999999999999997</v>
      </c>
      <c r="I1050" s="221"/>
      <c r="J1050" s="216"/>
      <c r="K1050" s="216"/>
      <c r="L1050" s="222"/>
      <c r="M1050" s="223"/>
      <c r="N1050" s="224"/>
      <c r="O1050" s="224"/>
      <c r="P1050" s="224"/>
      <c r="Q1050" s="224"/>
      <c r="R1050" s="224"/>
      <c r="S1050" s="224"/>
      <c r="T1050" s="225"/>
      <c r="AT1050" s="226" t="s">
        <v>167</v>
      </c>
      <c r="AU1050" s="226" t="s">
        <v>80</v>
      </c>
      <c r="AV1050" s="11" t="s">
        <v>80</v>
      </c>
      <c r="AW1050" s="11" t="s">
        <v>31</v>
      </c>
      <c r="AX1050" s="11" t="s">
        <v>70</v>
      </c>
      <c r="AY1050" s="226" t="s">
        <v>158</v>
      </c>
    </row>
    <row r="1051" s="11" customFormat="1">
      <c r="B1051" s="215"/>
      <c r="C1051" s="216"/>
      <c r="D1051" s="217" t="s">
        <v>167</v>
      </c>
      <c r="E1051" s="218" t="s">
        <v>19</v>
      </c>
      <c r="F1051" s="219" t="s">
        <v>2473</v>
      </c>
      <c r="G1051" s="216"/>
      <c r="H1051" s="220">
        <v>0.052999999999999998</v>
      </c>
      <c r="I1051" s="221"/>
      <c r="J1051" s="216"/>
      <c r="K1051" s="216"/>
      <c r="L1051" s="222"/>
      <c r="M1051" s="223"/>
      <c r="N1051" s="224"/>
      <c r="O1051" s="224"/>
      <c r="P1051" s="224"/>
      <c r="Q1051" s="224"/>
      <c r="R1051" s="224"/>
      <c r="S1051" s="224"/>
      <c r="T1051" s="225"/>
      <c r="AT1051" s="226" t="s">
        <v>167</v>
      </c>
      <c r="AU1051" s="226" t="s">
        <v>80</v>
      </c>
      <c r="AV1051" s="11" t="s">
        <v>80</v>
      </c>
      <c r="AW1051" s="11" t="s">
        <v>31</v>
      </c>
      <c r="AX1051" s="11" t="s">
        <v>70</v>
      </c>
      <c r="AY1051" s="226" t="s">
        <v>158</v>
      </c>
    </row>
    <row r="1052" s="12" customFormat="1">
      <c r="B1052" s="239"/>
      <c r="C1052" s="240"/>
      <c r="D1052" s="217" t="s">
        <v>167</v>
      </c>
      <c r="E1052" s="241" t="s">
        <v>19</v>
      </c>
      <c r="F1052" s="242" t="s">
        <v>426</v>
      </c>
      <c r="G1052" s="240"/>
      <c r="H1052" s="243">
        <v>0.45900000000000002</v>
      </c>
      <c r="I1052" s="244"/>
      <c r="J1052" s="240"/>
      <c r="K1052" s="240"/>
      <c r="L1052" s="245"/>
      <c r="M1052" s="246"/>
      <c r="N1052" s="247"/>
      <c r="O1052" s="247"/>
      <c r="P1052" s="247"/>
      <c r="Q1052" s="247"/>
      <c r="R1052" s="247"/>
      <c r="S1052" s="247"/>
      <c r="T1052" s="248"/>
      <c r="AT1052" s="249" t="s">
        <v>167</v>
      </c>
      <c r="AU1052" s="249" t="s">
        <v>80</v>
      </c>
      <c r="AV1052" s="12" t="s">
        <v>165</v>
      </c>
      <c r="AW1052" s="12" t="s">
        <v>31</v>
      </c>
      <c r="AX1052" s="12" t="s">
        <v>78</v>
      </c>
      <c r="AY1052" s="249" t="s">
        <v>158</v>
      </c>
    </row>
    <row r="1053" s="1" customFormat="1" ht="16.5" customHeight="1">
      <c r="B1053" s="36"/>
      <c r="C1053" s="203" t="s">
        <v>2474</v>
      </c>
      <c r="D1053" s="203" t="s">
        <v>160</v>
      </c>
      <c r="E1053" s="204" t="s">
        <v>2475</v>
      </c>
      <c r="F1053" s="205" t="s">
        <v>2476</v>
      </c>
      <c r="G1053" s="206" t="s">
        <v>264</v>
      </c>
      <c r="H1053" s="207">
        <v>432</v>
      </c>
      <c r="I1053" s="208"/>
      <c r="J1053" s="209">
        <f>ROUND(I1053*H1053,2)</f>
        <v>0</v>
      </c>
      <c r="K1053" s="205" t="s">
        <v>19</v>
      </c>
      <c r="L1053" s="41"/>
      <c r="M1053" s="210" t="s">
        <v>19</v>
      </c>
      <c r="N1053" s="211" t="s">
        <v>41</v>
      </c>
      <c r="O1053" s="77"/>
      <c r="P1053" s="212">
        <f>O1053*H1053</f>
        <v>0</v>
      </c>
      <c r="Q1053" s="212">
        <v>0</v>
      </c>
      <c r="R1053" s="212">
        <f>Q1053*H1053</f>
        <v>0</v>
      </c>
      <c r="S1053" s="212">
        <v>0</v>
      </c>
      <c r="T1053" s="213">
        <f>S1053*H1053</f>
        <v>0</v>
      </c>
      <c r="AR1053" s="15" t="s">
        <v>228</v>
      </c>
      <c r="AT1053" s="15" t="s">
        <v>160</v>
      </c>
      <c r="AU1053" s="15" t="s">
        <v>80</v>
      </c>
      <c r="AY1053" s="15" t="s">
        <v>158</v>
      </c>
      <c r="BE1053" s="214">
        <f>IF(N1053="základní",J1053,0)</f>
        <v>0</v>
      </c>
      <c r="BF1053" s="214">
        <f>IF(N1053="snížená",J1053,0)</f>
        <v>0</v>
      </c>
      <c r="BG1053" s="214">
        <f>IF(N1053="zákl. přenesená",J1053,0)</f>
        <v>0</v>
      </c>
      <c r="BH1053" s="214">
        <f>IF(N1053="sníž. přenesená",J1053,0)</f>
        <v>0</v>
      </c>
      <c r="BI1053" s="214">
        <f>IF(N1053="nulová",J1053,0)</f>
        <v>0</v>
      </c>
      <c r="BJ1053" s="15" t="s">
        <v>78</v>
      </c>
      <c r="BK1053" s="214">
        <f>ROUND(I1053*H1053,2)</f>
        <v>0</v>
      </c>
      <c r="BL1053" s="15" t="s">
        <v>228</v>
      </c>
      <c r="BM1053" s="15" t="s">
        <v>2477</v>
      </c>
    </row>
    <row r="1054" s="11" customFormat="1">
      <c r="B1054" s="215"/>
      <c r="C1054" s="216"/>
      <c r="D1054" s="217" t="s">
        <v>167</v>
      </c>
      <c r="E1054" s="218" t="s">
        <v>19</v>
      </c>
      <c r="F1054" s="219" t="s">
        <v>2478</v>
      </c>
      <c r="G1054" s="216"/>
      <c r="H1054" s="220">
        <v>432</v>
      </c>
      <c r="I1054" s="221"/>
      <c r="J1054" s="216"/>
      <c r="K1054" s="216"/>
      <c r="L1054" s="222"/>
      <c r="M1054" s="223"/>
      <c r="N1054" s="224"/>
      <c r="O1054" s="224"/>
      <c r="P1054" s="224"/>
      <c r="Q1054" s="224"/>
      <c r="R1054" s="224"/>
      <c r="S1054" s="224"/>
      <c r="T1054" s="225"/>
      <c r="AT1054" s="226" t="s">
        <v>167</v>
      </c>
      <c r="AU1054" s="226" t="s">
        <v>80</v>
      </c>
      <c r="AV1054" s="11" t="s">
        <v>80</v>
      </c>
      <c r="AW1054" s="11" t="s">
        <v>31</v>
      </c>
      <c r="AX1054" s="11" t="s">
        <v>78</v>
      </c>
      <c r="AY1054" s="226" t="s">
        <v>158</v>
      </c>
    </row>
    <row r="1055" s="1" customFormat="1" ht="16.5" customHeight="1">
      <c r="B1055" s="36"/>
      <c r="C1055" s="203" t="s">
        <v>2479</v>
      </c>
      <c r="D1055" s="203" t="s">
        <v>160</v>
      </c>
      <c r="E1055" s="204" t="s">
        <v>2480</v>
      </c>
      <c r="F1055" s="205" t="s">
        <v>2481</v>
      </c>
      <c r="G1055" s="206" t="s">
        <v>288</v>
      </c>
      <c r="H1055" s="207">
        <v>0.056000000000000001</v>
      </c>
      <c r="I1055" s="208"/>
      <c r="J1055" s="209">
        <f>ROUND(I1055*H1055,2)</f>
        <v>0</v>
      </c>
      <c r="K1055" s="205" t="s">
        <v>19</v>
      </c>
      <c r="L1055" s="41"/>
      <c r="M1055" s="210" t="s">
        <v>19</v>
      </c>
      <c r="N1055" s="211" t="s">
        <v>41</v>
      </c>
      <c r="O1055" s="77"/>
      <c r="P1055" s="212">
        <f>O1055*H1055</f>
        <v>0</v>
      </c>
      <c r="Q1055" s="212">
        <v>0</v>
      </c>
      <c r="R1055" s="212">
        <f>Q1055*H1055</f>
        <v>0</v>
      </c>
      <c r="S1055" s="212">
        <v>0</v>
      </c>
      <c r="T1055" s="213">
        <f>S1055*H1055</f>
        <v>0</v>
      </c>
      <c r="AR1055" s="15" t="s">
        <v>228</v>
      </c>
      <c r="AT1055" s="15" t="s">
        <v>160</v>
      </c>
      <c r="AU1055" s="15" t="s">
        <v>80</v>
      </c>
      <c r="AY1055" s="15" t="s">
        <v>158</v>
      </c>
      <c r="BE1055" s="214">
        <f>IF(N1055="základní",J1055,0)</f>
        <v>0</v>
      </c>
      <c r="BF1055" s="214">
        <f>IF(N1055="snížená",J1055,0)</f>
        <v>0</v>
      </c>
      <c r="BG1055" s="214">
        <f>IF(N1055="zákl. přenesená",J1055,0)</f>
        <v>0</v>
      </c>
      <c r="BH1055" s="214">
        <f>IF(N1055="sníž. přenesená",J1055,0)</f>
        <v>0</v>
      </c>
      <c r="BI1055" s="214">
        <f>IF(N1055="nulová",J1055,0)</f>
        <v>0</v>
      </c>
      <c r="BJ1055" s="15" t="s">
        <v>78</v>
      </c>
      <c r="BK1055" s="214">
        <f>ROUND(I1055*H1055,2)</f>
        <v>0</v>
      </c>
      <c r="BL1055" s="15" t="s">
        <v>228</v>
      </c>
      <c r="BM1055" s="15" t="s">
        <v>2482</v>
      </c>
    </row>
    <row r="1056" s="11" customFormat="1">
      <c r="B1056" s="215"/>
      <c r="C1056" s="216"/>
      <c r="D1056" s="217" t="s">
        <v>167</v>
      </c>
      <c r="E1056" s="218" t="s">
        <v>19</v>
      </c>
      <c r="F1056" s="219" t="s">
        <v>2483</v>
      </c>
      <c r="G1056" s="216"/>
      <c r="H1056" s="220">
        <v>0.056000000000000001</v>
      </c>
      <c r="I1056" s="221"/>
      <c r="J1056" s="216"/>
      <c r="K1056" s="216"/>
      <c r="L1056" s="222"/>
      <c r="M1056" s="223"/>
      <c r="N1056" s="224"/>
      <c r="O1056" s="224"/>
      <c r="P1056" s="224"/>
      <c r="Q1056" s="224"/>
      <c r="R1056" s="224"/>
      <c r="S1056" s="224"/>
      <c r="T1056" s="225"/>
      <c r="AT1056" s="226" t="s">
        <v>167</v>
      </c>
      <c r="AU1056" s="226" t="s">
        <v>80</v>
      </c>
      <c r="AV1056" s="11" t="s">
        <v>80</v>
      </c>
      <c r="AW1056" s="11" t="s">
        <v>31</v>
      </c>
      <c r="AX1056" s="11" t="s">
        <v>78</v>
      </c>
      <c r="AY1056" s="226" t="s">
        <v>158</v>
      </c>
    </row>
    <row r="1057" s="1" customFormat="1" ht="16.5" customHeight="1">
      <c r="B1057" s="36"/>
      <c r="C1057" s="203" t="s">
        <v>2484</v>
      </c>
      <c r="D1057" s="203" t="s">
        <v>160</v>
      </c>
      <c r="E1057" s="204" t="s">
        <v>2485</v>
      </c>
      <c r="F1057" s="205" t="s">
        <v>2486</v>
      </c>
      <c r="G1057" s="206" t="s">
        <v>288</v>
      </c>
      <c r="H1057" s="207">
        <v>0.376</v>
      </c>
      <c r="I1057" s="208"/>
      <c r="J1057" s="209">
        <f>ROUND(I1057*H1057,2)</f>
        <v>0</v>
      </c>
      <c r="K1057" s="205" t="s">
        <v>19</v>
      </c>
      <c r="L1057" s="41"/>
      <c r="M1057" s="210" t="s">
        <v>19</v>
      </c>
      <c r="N1057" s="211" t="s">
        <v>41</v>
      </c>
      <c r="O1057" s="77"/>
      <c r="P1057" s="212">
        <f>O1057*H1057</f>
        <v>0</v>
      </c>
      <c r="Q1057" s="212">
        <v>0</v>
      </c>
      <c r="R1057" s="212">
        <f>Q1057*H1057</f>
        <v>0</v>
      </c>
      <c r="S1057" s="212">
        <v>0</v>
      </c>
      <c r="T1057" s="213">
        <f>S1057*H1057</f>
        <v>0</v>
      </c>
      <c r="AR1057" s="15" t="s">
        <v>228</v>
      </c>
      <c r="AT1057" s="15" t="s">
        <v>160</v>
      </c>
      <c r="AU1057" s="15" t="s">
        <v>80</v>
      </c>
      <c r="AY1057" s="15" t="s">
        <v>158</v>
      </c>
      <c r="BE1057" s="214">
        <f>IF(N1057="základní",J1057,0)</f>
        <v>0</v>
      </c>
      <c r="BF1057" s="214">
        <f>IF(N1057="snížená",J1057,0)</f>
        <v>0</v>
      </c>
      <c r="BG1057" s="214">
        <f>IF(N1057="zákl. přenesená",J1057,0)</f>
        <v>0</v>
      </c>
      <c r="BH1057" s="214">
        <f>IF(N1057="sníž. přenesená",J1057,0)</f>
        <v>0</v>
      </c>
      <c r="BI1057" s="214">
        <f>IF(N1057="nulová",J1057,0)</f>
        <v>0</v>
      </c>
      <c r="BJ1057" s="15" t="s">
        <v>78</v>
      </c>
      <c r="BK1057" s="214">
        <f>ROUND(I1057*H1057,2)</f>
        <v>0</v>
      </c>
      <c r="BL1057" s="15" t="s">
        <v>228</v>
      </c>
      <c r="BM1057" s="15" t="s">
        <v>2487</v>
      </c>
    </row>
    <row r="1058" s="11" customFormat="1">
      <c r="B1058" s="215"/>
      <c r="C1058" s="216"/>
      <c r="D1058" s="217" t="s">
        <v>167</v>
      </c>
      <c r="E1058" s="218" t="s">
        <v>19</v>
      </c>
      <c r="F1058" s="219" t="s">
        <v>2488</v>
      </c>
      <c r="G1058" s="216"/>
      <c r="H1058" s="220">
        <v>0.376</v>
      </c>
      <c r="I1058" s="221"/>
      <c r="J1058" s="216"/>
      <c r="K1058" s="216"/>
      <c r="L1058" s="222"/>
      <c r="M1058" s="223"/>
      <c r="N1058" s="224"/>
      <c r="O1058" s="224"/>
      <c r="P1058" s="224"/>
      <c r="Q1058" s="224"/>
      <c r="R1058" s="224"/>
      <c r="S1058" s="224"/>
      <c r="T1058" s="225"/>
      <c r="AT1058" s="226" t="s">
        <v>167</v>
      </c>
      <c r="AU1058" s="226" t="s">
        <v>80</v>
      </c>
      <c r="AV1058" s="11" t="s">
        <v>80</v>
      </c>
      <c r="AW1058" s="11" t="s">
        <v>31</v>
      </c>
      <c r="AX1058" s="11" t="s">
        <v>78</v>
      </c>
      <c r="AY1058" s="226" t="s">
        <v>158</v>
      </c>
    </row>
    <row r="1059" s="1" customFormat="1" ht="16.5" customHeight="1">
      <c r="B1059" s="36"/>
      <c r="C1059" s="203" t="s">
        <v>2489</v>
      </c>
      <c r="D1059" s="203" t="s">
        <v>160</v>
      </c>
      <c r="E1059" s="204" t="s">
        <v>2490</v>
      </c>
      <c r="F1059" s="205" t="s">
        <v>2491</v>
      </c>
      <c r="G1059" s="206" t="s">
        <v>530</v>
      </c>
      <c r="H1059" s="207">
        <v>1</v>
      </c>
      <c r="I1059" s="208"/>
      <c r="J1059" s="209">
        <f>ROUND(I1059*H1059,2)</f>
        <v>0</v>
      </c>
      <c r="K1059" s="205" t="s">
        <v>19</v>
      </c>
      <c r="L1059" s="41"/>
      <c r="M1059" s="210" t="s">
        <v>19</v>
      </c>
      <c r="N1059" s="211" t="s">
        <v>41</v>
      </c>
      <c r="O1059" s="77"/>
      <c r="P1059" s="212">
        <f>O1059*H1059</f>
        <v>0</v>
      </c>
      <c r="Q1059" s="212">
        <v>0</v>
      </c>
      <c r="R1059" s="212">
        <f>Q1059*H1059</f>
        <v>0</v>
      </c>
      <c r="S1059" s="212">
        <v>0</v>
      </c>
      <c r="T1059" s="213">
        <f>S1059*H1059</f>
        <v>0</v>
      </c>
      <c r="AR1059" s="15" t="s">
        <v>228</v>
      </c>
      <c r="AT1059" s="15" t="s">
        <v>160</v>
      </c>
      <c r="AU1059" s="15" t="s">
        <v>80</v>
      </c>
      <c r="AY1059" s="15" t="s">
        <v>158</v>
      </c>
      <c r="BE1059" s="214">
        <f>IF(N1059="základní",J1059,0)</f>
        <v>0</v>
      </c>
      <c r="BF1059" s="214">
        <f>IF(N1059="snížená",J1059,0)</f>
        <v>0</v>
      </c>
      <c r="BG1059" s="214">
        <f>IF(N1059="zákl. přenesená",J1059,0)</f>
        <v>0</v>
      </c>
      <c r="BH1059" s="214">
        <f>IF(N1059="sníž. přenesená",J1059,0)</f>
        <v>0</v>
      </c>
      <c r="BI1059" s="214">
        <f>IF(N1059="nulová",J1059,0)</f>
        <v>0</v>
      </c>
      <c r="BJ1059" s="15" t="s">
        <v>78</v>
      </c>
      <c r="BK1059" s="214">
        <f>ROUND(I1059*H1059,2)</f>
        <v>0</v>
      </c>
      <c r="BL1059" s="15" t="s">
        <v>228</v>
      </c>
      <c r="BM1059" s="15" t="s">
        <v>2492</v>
      </c>
    </row>
    <row r="1060" s="1" customFormat="1" ht="16.5" customHeight="1">
      <c r="B1060" s="36"/>
      <c r="C1060" s="203" t="s">
        <v>2493</v>
      </c>
      <c r="D1060" s="203" t="s">
        <v>160</v>
      </c>
      <c r="E1060" s="204" t="s">
        <v>2494</v>
      </c>
      <c r="F1060" s="205" t="s">
        <v>2495</v>
      </c>
      <c r="G1060" s="206" t="s">
        <v>240</v>
      </c>
      <c r="H1060" s="207">
        <v>2.7000000000000002</v>
      </c>
      <c r="I1060" s="208"/>
      <c r="J1060" s="209">
        <f>ROUND(I1060*H1060,2)</f>
        <v>0</v>
      </c>
      <c r="K1060" s="205" t="s">
        <v>19</v>
      </c>
      <c r="L1060" s="41"/>
      <c r="M1060" s="210" t="s">
        <v>19</v>
      </c>
      <c r="N1060" s="211" t="s">
        <v>41</v>
      </c>
      <c r="O1060" s="77"/>
      <c r="P1060" s="212">
        <f>O1060*H1060</f>
        <v>0</v>
      </c>
      <c r="Q1060" s="212">
        <v>0</v>
      </c>
      <c r="R1060" s="212">
        <f>Q1060*H1060</f>
        <v>0</v>
      </c>
      <c r="S1060" s="212">
        <v>0</v>
      </c>
      <c r="T1060" s="213">
        <f>S1060*H1060</f>
        <v>0</v>
      </c>
      <c r="AR1060" s="15" t="s">
        <v>228</v>
      </c>
      <c r="AT1060" s="15" t="s">
        <v>160</v>
      </c>
      <c r="AU1060" s="15" t="s">
        <v>80</v>
      </c>
      <c r="AY1060" s="15" t="s">
        <v>158</v>
      </c>
      <c r="BE1060" s="214">
        <f>IF(N1060="základní",J1060,0)</f>
        <v>0</v>
      </c>
      <c r="BF1060" s="214">
        <f>IF(N1060="snížená",J1060,0)</f>
        <v>0</v>
      </c>
      <c r="BG1060" s="214">
        <f>IF(N1060="zákl. přenesená",J1060,0)</f>
        <v>0</v>
      </c>
      <c r="BH1060" s="214">
        <f>IF(N1060="sníž. přenesená",J1060,0)</f>
        <v>0</v>
      </c>
      <c r="BI1060" s="214">
        <f>IF(N1060="nulová",J1060,0)</f>
        <v>0</v>
      </c>
      <c r="BJ1060" s="15" t="s">
        <v>78</v>
      </c>
      <c r="BK1060" s="214">
        <f>ROUND(I1060*H1060,2)</f>
        <v>0</v>
      </c>
      <c r="BL1060" s="15" t="s">
        <v>228</v>
      </c>
      <c r="BM1060" s="15" t="s">
        <v>2496</v>
      </c>
    </row>
    <row r="1061" s="11" customFormat="1">
      <c r="B1061" s="215"/>
      <c r="C1061" s="216"/>
      <c r="D1061" s="217" t="s">
        <v>167</v>
      </c>
      <c r="E1061" s="218" t="s">
        <v>19</v>
      </c>
      <c r="F1061" s="219" t="s">
        <v>2497</v>
      </c>
      <c r="G1061" s="216"/>
      <c r="H1061" s="220">
        <v>2.7000000000000002</v>
      </c>
      <c r="I1061" s="221"/>
      <c r="J1061" s="216"/>
      <c r="K1061" s="216"/>
      <c r="L1061" s="222"/>
      <c r="M1061" s="223"/>
      <c r="N1061" s="224"/>
      <c r="O1061" s="224"/>
      <c r="P1061" s="224"/>
      <c r="Q1061" s="224"/>
      <c r="R1061" s="224"/>
      <c r="S1061" s="224"/>
      <c r="T1061" s="225"/>
      <c r="AT1061" s="226" t="s">
        <v>167</v>
      </c>
      <c r="AU1061" s="226" t="s">
        <v>80</v>
      </c>
      <c r="AV1061" s="11" t="s">
        <v>80</v>
      </c>
      <c r="AW1061" s="11" t="s">
        <v>31</v>
      </c>
      <c r="AX1061" s="11" t="s">
        <v>78</v>
      </c>
      <c r="AY1061" s="226" t="s">
        <v>158</v>
      </c>
    </row>
    <row r="1062" s="1" customFormat="1" ht="16.5" customHeight="1">
      <c r="B1062" s="36"/>
      <c r="C1062" s="203" t="s">
        <v>2498</v>
      </c>
      <c r="D1062" s="203" t="s">
        <v>160</v>
      </c>
      <c r="E1062" s="204" t="s">
        <v>2499</v>
      </c>
      <c r="F1062" s="205" t="s">
        <v>2500</v>
      </c>
      <c r="G1062" s="206" t="s">
        <v>530</v>
      </c>
      <c r="H1062" s="207">
        <v>1</v>
      </c>
      <c r="I1062" s="208"/>
      <c r="J1062" s="209">
        <f>ROUND(I1062*H1062,2)</f>
        <v>0</v>
      </c>
      <c r="K1062" s="205" t="s">
        <v>19</v>
      </c>
      <c r="L1062" s="41"/>
      <c r="M1062" s="210" t="s">
        <v>19</v>
      </c>
      <c r="N1062" s="211" t="s">
        <v>41</v>
      </c>
      <c r="O1062" s="77"/>
      <c r="P1062" s="212">
        <f>O1062*H1062</f>
        <v>0</v>
      </c>
      <c r="Q1062" s="212">
        <v>0</v>
      </c>
      <c r="R1062" s="212">
        <f>Q1062*H1062</f>
        <v>0</v>
      </c>
      <c r="S1062" s="212">
        <v>0</v>
      </c>
      <c r="T1062" s="213">
        <f>S1062*H1062</f>
        <v>0</v>
      </c>
      <c r="AR1062" s="15" t="s">
        <v>228</v>
      </c>
      <c r="AT1062" s="15" t="s">
        <v>160</v>
      </c>
      <c r="AU1062" s="15" t="s">
        <v>80</v>
      </c>
      <c r="AY1062" s="15" t="s">
        <v>158</v>
      </c>
      <c r="BE1062" s="214">
        <f>IF(N1062="základní",J1062,0)</f>
        <v>0</v>
      </c>
      <c r="BF1062" s="214">
        <f>IF(N1062="snížená",J1062,0)</f>
        <v>0</v>
      </c>
      <c r="BG1062" s="214">
        <f>IF(N1062="zákl. přenesená",J1062,0)</f>
        <v>0</v>
      </c>
      <c r="BH1062" s="214">
        <f>IF(N1062="sníž. přenesená",J1062,0)</f>
        <v>0</v>
      </c>
      <c r="BI1062" s="214">
        <f>IF(N1062="nulová",J1062,0)</f>
        <v>0</v>
      </c>
      <c r="BJ1062" s="15" t="s">
        <v>78</v>
      </c>
      <c r="BK1062" s="214">
        <f>ROUND(I1062*H1062,2)</f>
        <v>0</v>
      </c>
      <c r="BL1062" s="15" t="s">
        <v>228</v>
      </c>
      <c r="BM1062" s="15" t="s">
        <v>2501</v>
      </c>
    </row>
    <row r="1063" s="1" customFormat="1" ht="16.5" customHeight="1">
      <c r="B1063" s="36"/>
      <c r="C1063" s="203" t="s">
        <v>2502</v>
      </c>
      <c r="D1063" s="203" t="s">
        <v>160</v>
      </c>
      <c r="E1063" s="204" t="s">
        <v>2503</v>
      </c>
      <c r="F1063" s="205" t="s">
        <v>2504</v>
      </c>
      <c r="G1063" s="206" t="s">
        <v>264</v>
      </c>
      <c r="H1063" s="207">
        <v>7.2999999999999998</v>
      </c>
      <c r="I1063" s="208"/>
      <c r="J1063" s="209">
        <f>ROUND(I1063*H1063,2)</f>
        <v>0</v>
      </c>
      <c r="K1063" s="205" t="s">
        <v>19</v>
      </c>
      <c r="L1063" s="41"/>
      <c r="M1063" s="210" t="s">
        <v>19</v>
      </c>
      <c r="N1063" s="211" t="s">
        <v>41</v>
      </c>
      <c r="O1063" s="77"/>
      <c r="P1063" s="212">
        <f>O1063*H1063</f>
        <v>0</v>
      </c>
      <c r="Q1063" s="212">
        <v>0</v>
      </c>
      <c r="R1063" s="212">
        <f>Q1063*H1063</f>
        <v>0</v>
      </c>
      <c r="S1063" s="212">
        <v>0</v>
      </c>
      <c r="T1063" s="213">
        <f>S1063*H1063</f>
        <v>0</v>
      </c>
      <c r="AR1063" s="15" t="s">
        <v>228</v>
      </c>
      <c r="AT1063" s="15" t="s">
        <v>160</v>
      </c>
      <c r="AU1063" s="15" t="s">
        <v>80</v>
      </c>
      <c r="AY1063" s="15" t="s">
        <v>158</v>
      </c>
      <c r="BE1063" s="214">
        <f>IF(N1063="základní",J1063,0)</f>
        <v>0</v>
      </c>
      <c r="BF1063" s="214">
        <f>IF(N1063="snížená",J1063,0)</f>
        <v>0</v>
      </c>
      <c r="BG1063" s="214">
        <f>IF(N1063="zákl. přenesená",J1063,0)</f>
        <v>0</v>
      </c>
      <c r="BH1063" s="214">
        <f>IF(N1063="sníž. přenesená",J1063,0)</f>
        <v>0</v>
      </c>
      <c r="BI1063" s="214">
        <f>IF(N1063="nulová",J1063,0)</f>
        <v>0</v>
      </c>
      <c r="BJ1063" s="15" t="s">
        <v>78</v>
      </c>
      <c r="BK1063" s="214">
        <f>ROUND(I1063*H1063,2)</f>
        <v>0</v>
      </c>
      <c r="BL1063" s="15" t="s">
        <v>228</v>
      </c>
      <c r="BM1063" s="15" t="s">
        <v>2505</v>
      </c>
    </row>
    <row r="1064" s="1" customFormat="1" ht="16.5" customHeight="1">
      <c r="B1064" s="36"/>
      <c r="C1064" s="203" t="s">
        <v>2506</v>
      </c>
      <c r="D1064" s="203" t="s">
        <v>160</v>
      </c>
      <c r="E1064" s="204" t="s">
        <v>2507</v>
      </c>
      <c r="F1064" s="205" t="s">
        <v>2508</v>
      </c>
      <c r="G1064" s="206" t="s">
        <v>240</v>
      </c>
      <c r="H1064" s="207">
        <v>22.75</v>
      </c>
      <c r="I1064" s="208"/>
      <c r="J1064" s="209">
        <f>ROUND(I1064*H1064,2)</f>
        <v>0</v>
      </c>
      <c r="K1064" s="205" t="s">
        <v>19</v>
      </c>
      <c r="L1064" s="41"/>
      <c r="M1064" s="210" t="s">
        <v>19</v>
      </c>
      <c r="N1064" s="211" t="s">
        <v>41</v>
      </c>
      <c r="O1064" s="77"/>
      <c r="P1064" s="212">
        <f>O1064*H1064</f>
        <v>0</v>
      </c>
      <c r="Q1064" s="212">
        <v>0</v>
      </c>
      <c r="R1064" s="212">
        <f>Q1064*H1064</f>
        <v>0</v>
      </c>
      <c r="S1064" s="212">
        <v>0</v>
      </c>
      <c r="T1064" s="213">
        <f>S1064*H1064</f>
        <v>0</v>
      </c>
      <c r="AR1064" s="15" t="s">
        <v>228</v>
      </c>
      <c r="AT1064" s="15" t="s">
        <v>160</v>
      </c>
      <c r="AU1064" s="15" t="s">
        <v>80</v>
      </c>
      <c r="AY1064" s="15" t="s">
        <v>158</v>
      </c>
      <c r="BE1064" s="214">
        <f>IF(N1064="základní",J1064,0)</f>
        <v>0</v>
      </c>
      <c r="BF1064" s="214">
        <f>IF(N1064="snížená",J1064,0)</f>
        <v>0</v>
      </c>
      <c r="BG1064" s="214">
        <f>IF(N1064="zákl. přenesená",J1064,0)</f>
        <v>0</v>
      </c>
      <c r="BH1064" s="214">
        <f>IF(N1064="sníž. přenesená",J1064,0)</f>
        <v>0</v>
      </c>
      <c r="BI1064" s="214">
        <f>IF(N1064="nulová",J1064,0)</f>
        <v>0</v>
      </c>
      <c r="BJ1064" s="15" t="s">
        <v>78</v>
      </c>
      <c r="BK1064" s="214">
        <f>ROUND(I1064*H1064,2)</f>
        <v>0</v>
      </c>
      <c r="BL1064" s="15" t="s">
        <v>228</v>
      </c>
      <c r="BM1064" s="15" t="s">
        <v>2509</v>
      </c>
    </row>
    <row r="1065" s="11" customFormat="1">
      <c r="B1065" s="215"/>
      <c r="C1065" s="216"/>
      <c r="D1065" s="217" t="s">
        <v>167</v>
      </c>
      <c r="E1065" s="218" t="s">
        <v>19</v>
      </c>
      <c r="F1065" s="219" t="s">
        <v>2510</v>
      </c>
      <c r="G1065" s="216"/>
      <c r="H1065" s="220">
        <v>22.75</v>
      </c>
      <c r="I1065" s="221"/>
      <c r="J1065" s="216"/>
      <c r="K1065" s="216"/>
      <c r="L1065" s="222"/>
      <c r="M1065" s="223"/>
      <c r="N1065" s="224"/>
      <c r="O1065" s="224"/>
      <c r="P1065" s="224"/>
      <c r="Q1065" s="224"/>
      <c r="R1065" s="224"/>
      <c r="S1065" s="224"/>
      <c r="T1065" s="225"/>
      <c r="AT1065" s="226" t="s">
        <v>167</v>
      </c>
      <c r="AU1065" s="226" t="s">
        <v>80</v>
      </c>
      <c r="AV1065" s="11" t="s">
        <v>80</v>
      </c>
      <c r="AW1065" s="11" t="s">
        <v>31</v>
      </c>
      <c r="AX1065" s="11" t="s">
        <v>78</v>
      </c>
      <c r="AY1065" s="226" t="s">
        <v>158</v>
      </c>
    </row>
    <row r="1066" s="1" customFormat="1" ht="16.5" customHeight="1">
      <c r="B1066" s="36"/>
      <c r="C1066" s="203" t="s">
        <v>2511</v>
      </c>
      <c r="D1066" s="203" t="s">
        <v>160</v>
      </c>
      <c r="E1066" s="204" t="s">
        <v>2512</v>
      </c>
      <c r="F1066" s="205" t="s">
        <v>2513</v>
      </c>
      <c r="G1066" s="206" t="s">
        <v>264</v>
      </c>
      <c r="H1066" s="207">
        <v>5</v>
      </c>
      <c r="I1066" s="208"/>
      <c r="J1066" s="209">
        <f>ROUND(I1066*H1066,2)</f>
        <v>0</v>
      </c>
      <c r="K1066" s="205" t="s">
        <v>19</v>
      </c>
      <c r="L1066" s="41"/>
      <c r="M1066" s="210" t="s">
        <v>19</v>
      </c>
      <c r="N1066" s="211" t="s">
        <v>41</v>
      </c>
      <c r="O1066" s="77"/>
      <c r="P1066" s="212">
        <f>O1066*H1066</f>
        <v>0</v>
      </c>
      <c r="Q1066" s="212">
        <v>0</v>
      </c>
      <c r="R1066" s="212">
        <f>Q1066*H1066</f>
        <v>0</v>
      </c>
      <c r="S1066" s="212">
        <v>0</v>
      </c>
      <c r="T1066" s="213">
        <f>S1066*H1066</f>
        <v>0</v>
      </c>
      <c r="AR1066" s="15" t="s">
        <v>228</v>
      </c>
      <c r="AT1066" s="15" t="s">
        <v>160</v>
      </c>
      <c r="AU1066" s="15" t="s">
        <v>80</v>
      </c>
      <c r="AY1066" s="15" t="s">
        <v>158</v>
      </c>
      <c r="BE1066" s="214">
        <f>IF(N1066="základní",J1066,0)</f>
        <v>0</v>
      </c>
      <c r="BF1066" s="214">
        <f>IF(N1066="snížená",J1066,0)</f>
        <v>0</v>
      </c>
      <c r="BG1066" s="214">
        <f>IF(N1066="zákl. přenesená",J1066,0)</f>
        <v>0</v>
      </c>
      <c r="BH1066" s="214">
        <f>IF(N1066="sníž. přenesená",J1066,0)</f>
        <v>0</v>
      </c>
      <c r="BI1066" s="214">
        <f>IF(N1066="nulová",J1066,0)</f>
        <v>0</v>
      </c>
      <c r="BJ1066" s="15" t="s">
        <v>78</v>
      </c>
      <c r="BK1066" s="214">
        <f>ROUND(I1066*H1066,2)</f>
        <v>0</v>
      </c>
      <c r="BL1066" s="15" t="s">
        <v>228</v>
      </c>
      <c r="BM1066" s="15" t="s">
        <v>2514</v>
      </c>
    </row>
    <row r="1067" s="1" customFormat="1" ht="16.5" customHeight="1">
      <c r="B1067" s="36"/>
      <c r="C1067" s="203" t="s">
        <v>2515</v>
      </c>
      <c r="D1067" s="203" t="s">
        <v>160</v>
      </c>
      <c r="E1067" s="204" t="s">
        <v>2516</v>
      </c>
      <c r="F1067" s="205" t="s">
        <v>2517</v>
      </c>
      <c r="G1067" s="206" t="s">
        <v>171</v>
      </c>
      <c r="H1067" s="207">
        <v>26.399999999999999</v>
      </c>
      <c r="I1067" s="208"/>
      <c r="J1067" s="209">
        <f>ROUND(I1067*H1067,2)</f>
        <v>0</v>
      </c>
      <c r="K1067" s="205" t="s">
        <v>19</v>
      </c>
      <c r="L1067" s="41"/>
      <c r="M1067" s="210" t="s">
        <v>19</v>
      </c>
      <c r="N1067" s="211" t="s">
        <v>41</v>
      </c>
      <c r="O1067" s="77"/>
      <c r="P1067" s="212">
        <f>O1067*H1067</f>
        <v>0</v>
      </c>
      <c r="Q1067" s="212">
        <v>0</v>
      </c>
      <c r="R1067" s="212">
        <f>Q1067*H1067</f>
        <v>0</v>
      </c>
      <c r="S1067" s="212">
        <v>0</v>
      </c>
      <c r="T1067" s="213">
        <f>S1067*H1067</f>
        <v>0</v>
      </c>
      <c r="AR1067" s="15" t="s">
        <v>228</v>
      </c>
      <c r="AT1067" s="15" t="s">
        <v>160</v>
      </c>
      <c r="AU1067" s="15" t="s">
        <v>80</v>
      </c>
      <c r="AY1067" s="15" t="s">
        <v>158</v>
      </c>
      <c r="BE1067" s="214">
        <f>IF(N1067="základní",J1067,0)</f>
        <v>0</v>
      </c>
      <c r="BF1067" s="214">
        <f>IF(N1067="snížená",J1067,0)</f>
        <v>0</v>
      </c>
      <c r="BG1067" s="214">
        <f>IF(N1067="zákl. přenesená",J1067,0)</f>
        <v>0</v>
      </c>
      <c r="BH1067" s="214">
        <f>IF(N1067="sníž. přenesená",J1067,0)</f>
        <v>0</v>
      </c>
      <c r="BI1067" s="214">
        <f>IF(N1067="nulová",J1067,0)</f>
        <v>0</v>
      </c>
      <c r="BJ1067" s="15" t="s">
        <v>78</v>
      </c>
      <c r="BK1067" s="214">
        <f>ROUND(I1067*H1067,2)</f>
        <v>0</v>
      </c>
      <c r="BL1067" s="15" t="s">
        <v>228</v>
      </c>
      <c r="BM1067" s="15" t="s">
        <v>2518</v>
      </c>
    </row>
    <row r="1068" s="11" customFormat="1">
      <c r="B1068" s="215"/>
      <c r="C1068" s="216"/>
      <c r="D1068" s="217" t="s">
        <v>167</v>
      </c>
      <c r="E1068" s="218" t="s">
        <v>19</v>
      </c>
      <c r="F1068" s="219" t="s">
        <v>2519</v>
      </c>
      <c r="G1068" s="216"/>
      <c r="H1068" s="220">
        <v>26.399999999999999</v>
      </c>
      <c r="I1068" s="221"/>
      <c r="J1068" s="216"/>
      <c r="K1068" s="216"/>
      <c r="L1068" s="222"/>
      <c r="M1068" s="223"/>
      <c r="N1068" s="224"/>
      <c r="O1068" s="224"/>
      <c r="P1068" s="224"/>
      <c r="Q1068" s="224"/>
      <c r="R1068" s="224"/>
      <c r="S1068" s="224"/>
      <c r="T1068" s="225"/>
      <c r="AT1068" s="226" t="s">
        <v>167</v>
      </c>
      <c r="AU1068" s="226" t="s">
        <v>80</v>
      </c>
      <c r="AV1068" s="11" t="s">
        <v>80</v>
      </c>
      <c r="AW1068" s="11" t="s">
        <v>31</v>
      </c>
      <c r="AX1068" s="11" t="s">
        <v>78</v>
      </c>
      <c r="AY1068" s="226" t="s">
        <v>158</v>
      </c>
    </row>
    <row r="1069" s="1" customFormat="1" ht="16.5" customHeight="1">
      <c r="B1069" s="36"/>
      <c r="C1069" s="203" t="s">
        <v>2520</v>
      </c>
      <c r="D1069" s="203" t="s">
        <v>160</v>
      </c>
      <c r="E1069" s="204" t="s">
        <v>2521</v>
      </c>
      <c r="F1069" s="205" t="s">
        <v>2522</v>
      </c>
      <c r="G1069" s="206" t="s">
        <v>240</v>
      </c>
      <c r="H1069" s="207">
        <v>79</v>
      </c>
      <c r="I1069" s="208"/>
      <c r="J1069" s="209">
        <f>ROUND(I1069*H1069,2)</f>
        <v>0</v>
      </c>
      <c r="K1069" s="205" t="s">
        <v>19</v>
      </c>
      <c r="L1069" s="41"/>
      <c r="M1069" s="210" t="s">
        <v>19</v>
      </c>
      <c r="N1069" s="211" t="s">
        <v>41</v>
      </c>
      <c r="O1069" s="77"/>
      <c r="P1069" s="212">
        <f>O1069*H1069</f>
        <v>0</v>
      </c>
      <c r="Q1069" s="212">
        <v>0</v>
      </c>
      <c r="R1069" s="212">
        <f>Q1069*H1069</f>
        <v>0</v>
      </c>
      <c r="S1069" s="212">
        <v>0</v>
      </c>
      <c r="T1069" s="213">
        <f>S1069*H1069</f>
        <v>0</v>
      </c>
      <c r="AR1069" s="15" t="s">
        <v>228</v>
      </c>
      <c r="AT1069" s="15" t="s">
        <v>160</v>
      </c>
      <c r="AU1069" s="15" t="s">
        <v>80</v>
      </c>
      <c r="AY1069" s="15" t="s">
        <v>158</v>
      </c>
      <c r="BE1069" s="214">
        <f>IF(N1069="základní",J1069,0)</f>
        <v>0</v>
      </c>
      <c r="BF1069" s="214">
        <f>IF(N1069="snížená",J1069,0)</f>
        <v>0</v>
      </c>
      <c r="BG1069" s="214">
        <f>IF(N1069="zákl. přenesená",J1069,0)</f>
        <v>0</v>
      </c>
      <c r="BH1069" s="214">
        <f>IF(N1069="sníž. přenesená",J1069,0)</f>
        <v>0</v>
      </c>
      <c r="BI1069" s="214">
        <f>IF(N1069="nulová",J1069,0)</f>
        <v>0</v>
      </c>
      <c r="BJ1069" s="15" t="s">
        <v>78</v>
      </c>
      <c r="BK1069" s="214">
        <f>ROUND(I1069*H1069,2)</f>
        <v>0</v>
      </c>
      <c r="BL1069" s="15" t="s">
        <v>228</v>
      </c>
      <c r="BM1069" s="15" t="s">
        <v>2523</v>
      </c>
    </row>
    <row r="1070" s="11" customFormat="1">
      <c r="B1070" s="215"/>
      <c r="C1070" s="216"/>
      <c r="D1070" s="217" t="s">
        <v>167</v>
      </c>
      <c r="E1070" s="218" t="s">
        <v>19</v>
      </c>
      <c r="F1070" s="219" t="s">
        <v>2524</v>
      </c>
      <c r="G1070" s="216"/>
      <c r="H1070" s="220">
        <v>79</v>
      </c>
      <c r="I1070" s="221"/>
      <c r="J1070" s="216"/>
      <c r="K1070" s="216"/>
      <c r="L1070" s="222"/>
      <c r="M1070" s="223"/>
      <c r="N1070" s="224"/>
      <c r="O1070" s="224"/>
      <c r="P1070" s="224"/>
      <c r="Q1070" s="224"/>
      <c r="R1070" s="224"/>
      <c r="S1070" s="224"/>
      <c r="T1070" s="225"/>
      <c r="AT1070" s="226" t="s">
        <v>167</v>
      </c>
      <c r="AU1070" s="226" t="s">
        <v>80</v>
      </c>
      <c r="AV1070" s="11" t="s">
        <v>80</v>
      </c>
      <c r="AW1070" s="11" t="s">
        <v>31</v>
      </c>
      <c r="AX1070" s="11" t="s">
        <v>78</v>
      </c>
      <c r="AY1070" s="226" t="s">
        <v>158</v>
      </c>
    </row>
    <row r="1071" s="1" customFormat="1" ht="16.5" customHeight="1">
      <c r="B1071" s="36"/>
      <c r="C1071" s="203" t="s">
        <v>2525</v>
      </c>
      <c r="D1071" s="203" t="s">
        <v>160</v>
      </c>
      <c r="E1071" s="204" t="s">
        <v>2526</v>
      </c>
      <c r="F1071" s="205" t="s">
        <v>2527</v>
      </c>
      <c r="G1071" s="206" t="s">
        <v>302</v>
      </c>
      <c r="H1071" s="207">
        <v>4</v>
      </c>
      <c r="I1071" s="208"/>
      <c r="J1071" s="209">
        <f>ROUND(I1071*H1071,2)</f>
        <v>0</v>
      </c>
      <c r="K1071" s="205" t="s">
        <v>19</v>
      </c>
      <c r="L1071" s="41"/>
      <c r="M1071" s="210" t="s">
        <v>19</v>
      </c>
      <c r="N1071" s="211" t="s">
        <v>41</v>
      </c>
      <c r="O1071" s="77"/>
      <c r="P1071" s="212">
        <f>O1071*H1071</f>
        <v>0</v>
      </c>
      <c r="Q1071" s="212">
        <v>0</v>
      </c>
      <c r="R1071" s="212">
        <f>Q1071*H1071</f>
        <v>0</v>
      </c>
      <c r="S1071" s="212">
        <v>0</v>
      </c>
      <c r="T1071" s="213">
        <f>S1071*H1071</f>
        <v>0</v>
      </c>
      <c r="AR1071" s="15" t="s">
        <v>228</v>
      </c>
      <c r="AT1071" s="15" t="s">
        <v>160</v>
      </c>
      <c r="AU1071" s="15" t="s">
        <v>80</v>
      </c>
      <c r="AY1071" s="15" t="s">
        <v>158</v>
      </c>
      <c r="BE1071" s="214">
        <f>IF(N1071="základní",J1071,0)</f>
        <v>0</v>
      </c>
      <c r="BF1071" s="214">
        <f>IF(N1071="snížená",J1071,0)</f>
        <v>0</v>
      </c>
      <c r="BG1071" s="214">
        <f>IF(N1071="zákl. přenesená",J1071,0)</f>
        <v>0</v>
      </c>
      <c r="BH1071" s="214">
        <f>IF(N1071="sníž. přenesená",J1071,0)</f>
        <v>0</v>
      </c>
      <c r="BI1071" s="214">
        <f>IF(N1071="nulová",J1071,0)</f>
        <v>0</v>
      </c>
      <c r="BJ1071" s="15" t="s">
        <v>78</v>
      </c>
      <c r="BK1071" s="214">
        <f>ROUND(I1071*H1071,2)</f>
        <v>0</v>
      </c>
      <c r="BL1071" s="15" t="s">
        <v>228</v>
      </c>
      <c r="BM1071" s="15" t="s">
        <v>2528</v>
      </c>
    </row>
    <row r="1072" s="1" customFormat="1" ht="16.5" customHeight="1">
      <c r="B1072" s="36"/>
      <c r="C1072" s="203" t="s">
        <v>2529</v>
      </c>
      <c r="D1072" s="203" t="s">
        <v>160</v>
      </c>
      <c r="E1072" s="204" t="s">
        <v>2530</v>
      </c>
      <c r="F1072" s="205" t="s">
        <v>2531</v>
      </c>
      <c r="G1072" s="206" t="s">
        <v>240</v>
      </c>
      <c r="H1072" s="207">
        <v>79</v>
      </c>
      <c r="I1072" s="208"/>
      <c r="J1072" s="209">
        <f>ROUND(I1072*H1072,2)</f>
        <v>0</v>
      </c>
      <c r="K1072" s="205" t="s">
        <v>19</v>
      </c>
      <c r="L1072" s="41"/>
      <c r="M1072" s="210" t="s">
        <v>19</v>
      </c>
      <c r="N1072" s="211" t="s">
        <v>41</v>
      </c>
      <c r="O1072" s="77"/>
      <c r="P1072" s="212">
        <f>O1072*H1072</f>
        <v>0</v>
      </c>
      <c r="Q1072" s="212">
        <v>0</v>
      </c>
      <c r="R1072" s="212">
        <f>Q1072*H1072</f>
        <v>0</v>
      </c>
      <c r="S1072" s="212">
        <v>0</v>
      </c>
      <c r="T1072" s="213">
        <f>S1072*H1072</f>
        <v>0</v>
      </c>
      <c r="AR1072" s="15" t="s">
        <v>228</v>
      </c>
      <c r="AT1072" s="15" t="s">
        <v>160</v>
      </c>
      <c r="AU1072" s="15" t="s">
        <v>80</v>
      </c>
      <c r="AY1072" s="15" t="s">
        <v>158</v>
      </c>
      <c r="BE1072" s="214">
        <f>IF(N1072="základní",J1072,0)</f>
        <v>0</v>
      </c>
      <c r="BF1072" s="214">
        <f>IF(N1072="snížená",J1072,0)</f>
        <v>0</v>
      </c>
      <c r="BG1072" s="214">
        <f>IF(N1072="zákl. přenesená",J1072,0)</f>
        <v>0</v>
      </c>
      <c r="BH1072" s="214">
        <f>IF(N1072="sníž. přenesená",J1072,0)</f>
        <v>0</v>
      </c>
      <c r="BI1072" s="214">
        <f>IF(N1072="nulová",J1072,0)</f>
        <v>0</v>
      </c>
      <c r="BJ1072" s="15" t="s">
        <v>78</v>
      </c>
      <c r="BK1072" s="214">
        <f>ROUND(I1072*H1072,2)</f>
        <v>0</v>
      </c>
      <c r="BL1072" s="15" t="s">
        <v>228</v>
      </c>
      <c r="BM1072" s="15" t="s">
        <v>2532</v>
      </c>
    </row>
    <row r="1073" s="1" customFormat="1" ht="16.5" customHeight="1">
      <c r="B1073" s="36"/>
      <c r="C1073" s="203" t="s">
        <v>2533</v>
      </c>
      <c r="D1073" s="203" t="s">
        <v>160</v>
      </c>
      <c r="E1073" s="204" t="s">
        <v>2534</v>
      </c>
      <c r="F1073" s="205" t="s">
        <v>2535</v>
      </c>
      <c r="G1073" s="206" t="s">
        <v>302</v>
      </c>
      <c r="H1073" s="207">
        <v>4</v>
      </c>
      <c r="I1073" s="208"/>
      <c r="J1073" s="209">
        <f>ROUND(I1073*H1073,2)</f>
        <v>0</v>
      </c>
      <c r="K1073" s="205" t="s">
        <v>19</v>
      </c>
      <c r="L1073" s="41"/>
      <c r="M1073" s="210" t="s">
        <v>19</v>
      </c>
      <c r="N1073" s="211" t="s">
        <v>41</v>
      </c>
      <c r="O1073" s="77"/>
      <c r="P1073" s="212">
        <f>O1073*H1073</f>
        <v>0</v>
      </c>
      <c r="Q1073" s="212">
        <v>0</v>
      </c>
      <c r="R1073" s="212">
        <f>Q1073*H1073</f>
        <v>0</v>
      </c>
      <c r="S1073" s="212">
        <v>0</v>
      </c>
      <c r="T1073" s="213">
        <f>S1073*H1073</f>
        <v>0</v>
      </c>
      <c r="AR1073" s="15" t="s">
        <v>228</v>
      </c>
      <c r="AT1073" s="15" t="s">
        <v>160</v>
      </c>
      <c r="AU1073" s="15" t="s">
        <v>80</v>
      </c>
      <c r="AY1073" s="15" t="s">
        <v>158</v>
      </c>
      <c r="BE1073" s="214">
        <f>IF(N1073="základní",J1073,0)</f>
        <v>0</v>
      </c>
      <c r="BF1073" s="214">
        <f>IF(N1073="snížená",J1073,0)</f>
        <v>0</v>
      </c>
      <c r="BG1073" s="214">
        <f>IF(N1073="zákl. přenesená",J1073,0)</f>
        <v>0</v>
      </c>
      <c r="BH1073" s="214">
        <f>IF(N1073="sníž. přenesená",J1073,0)</f>
        <v>0</v>
      </c>
      <c r="BI1073" s="214">
        <f>IF(N1073="nulová",J1073,0)</f>
        <v>0</v>
      </c>
      <c r="BJ1073" s="15" t="s">
        <v>78</v>
      </c>
      <c r="BK1073" s="214">
        <f>ROUND(I1073*H1073,2)</f>
        <v>0</v>
      </c>
      <c r="BL1073" s="15" t="s">
        <v>228</v>
      </c>
      <c r="BM1073" s="15" t="s">
        <v>2536</v>
      </c>
    </row>
    <row r="1074" s="1" customFormat="1" ht="16.5" customHeight="1">
      <c r="B1074" s="36"/>
      <c r="C1074" s="203" t="s">
        <v>2537</v>
      </c>
      <c r="D1074" s="203" t="s">
        <v>160</v>
      </c>
      <c r="E1074" s="204" t="s">
        <v>2538</v>
      </c>
      <c r="F1074" s="205" t="s">
        <v>2539</v>
      </c>
      <c r="G1074" s="206" t="s">
        <v>2540</v>
      </c>
      <c r="H1074" s="207">
        <v>150</v>
      </c>
      <c r="I1074" s="208"/>
      <c r="J1074" s="209">
        <f>ROUND(I1074*H1074,2)</f>
        <v>0</v>
      </c>
      <c r="K1074" s="205" t="s">
        <v>19</v>
      </c>
      <c r="L1074" s="41"/>
      <c r="M1074" s="210" t="s">
        <v>19</v>
      </c>
      <c r="N1074" s="211" t="s">
        <v>41</v>
      </c>
      <c r="O1074" s="77"/>
      <c r="P1074" s="212">
        <f>O1074*H1074</f>
        <v>0</v>
      </c>
      <c r="Q1074" s="212">
        <v>0</v>
      </c>
      <c r="R1074" s="212">
        <f>Q1074*H1074</f>
        <v>0</v>
      </c>
      <c r="S1074" s="212">
        <v>0</v>
      </c>
      <c r="T1074" s="213">
        <f>S1074*H1074</f>
        <v>0</v>
      </c>
      <c r="AR1074" s="15" t="s">
        <v>228</v>
      </c>
      <c r="AT1074" s="15" t="s">
        <v>160</v>
      </c>
      <c r="AU1074" s="15" t="s">
        <v>80</v>
      </c>
      <c r="AY1074" s="15" t="s">
        <v>158</v>
      </c>
      <c r="BE1074" s="214">
        <f>IF(N1074="základní",J1074,0)</f>
        <v>0</v>
      </c>
      <c r="BF1074" s="214">
        <f>IF(N1074="snížená",J1074,0)</f>
        <v>0</v>
      </c>
      <c r="BG1074" s="214">
        <f>IF(N1074="zákl. přenesená",J1074,0)</f>
        <v>0</v>
      </c>
      <c r="BH1074" s="214">
        <f>IF(N1074="sníž. přenesená",J1074,0)</f>
        <v>0</v>
      </c>
      <c r="BI1074" s="214">
        <f>IF(N1074="nulová",J1074,0)</f>
        <v>0</v>
      </c>
      <c r="BJ1074" s="15" t="s">
        <v>78</v>
      </c>
      <c r="BK1074" s="214">
        <f>ROUND(I1074*H1074,2)</f>
        <v>0</v>
      </c>
      <c r="BL1074" s="15" t="s">
        <v>228</v>
      </c>
      <c r="BM1074" s="15" t="s">
        <v>2541</v>
      </c>
    </row>
    <row r="1075" s="11" customFormat="1">
      <c r="B1075" s="215"/>
      <c r="C1075" s="216"/>
      <c r="D1075" s="217" t="s">
        <v>167</v>
      </c>
      <c r="E1075" s="218" t="s">
        <v>19</v>
      </c>
      <c r="F1075" s="219" t="s">
        <v>2542</v>
      </c>
      <c r="G1075" s="216"/>
      <c r="H1075" s="220">
        <v>150</v>
      </c>
      <c r="I1075" s="221"/>
      <c r="J1075" s="216"/>
      <c r="K1075" s="216"/>
      <c r="L1075" s="222"/>
      <c r="M1075" s="223"/>
      <c r="N1075" s="224"/>
      <c r="O1075" s="224"/>
      <c r="P1075" s="224"/>
      <c r="Q1075" s="224"/>
      <c r="R1075" s="224"/>
      <c r="S1075" s="224"/>
      <c r="T1075" s="225"/>
      <c r="AT1075" s="226" t="s">
        <v>167</v>
      </c>
      <c r="AU1075" s="226" t="s">
        <v>80</v>
      </c>
      <c r="AV1075" s="11" t="s">
        <v>80</v>
      </c>
      <c r="AW1075" s="11" t="s">
        <v>31</v>
      </c>
      <c r="AX1075" s="11" t="s">
        <v>78</v>
      </c>
      <c r="AY1075" s="226" t="s">
        <v>158</v>
      </c>
    </row>
    <row r="1076" s="1" customFormat="1" ht="16.5" customHeight="1">
      <c r="B1076" s="36"/>
      <c r="C1076" s="203" t="s">
        <v>2543</v>
      </c>
      <c r="D1076" s="203" t="s">
        <v>160</v>
      </c>
      <c r="E1076" s="204" t="s">
        <v>2544</v>
      </c>
      <c r="F1076" s="205" t="s">
        <v>2545</v>
      </c>
      <c r="G1076" s="206" t="s">
        <v>302</v>
      </c>
      <c r="H1076" s="207">
        <v>1</v>
      </c>
      <c r="I1076" s="208"/>
      <c r="J1076" s="209">
        <f>ROUND(I1076*H1076,2)</f>
        <v>0</v>
      </c>
      <c r="K1076" s="205" t="s">
        <v>19</v>
      </c>
      <c r="L1076" s="41"/>
      <c r="M1076" s="210" t="s">
        <v>19</v>
      </c>
      <c r="N1076" s="211" t="s">
        <v>41</v>
      </c>
      <c r="O1076" s="77"/>
      <c r="P1076" s="212">
        <f>O1076*H1076</f>
        <v>0</v>
      </c>
      <c r="Q1076" s="212">
        <v>0</v>
      </c>
      <c r="R1076" s="212">
        <f>Q1076*H1076</f>
        <v>0</v>
      </c>
      <c r="S1076" s="212">
        <v>0</v>
      </c>
      <c r="T1076" s="213">
        <f>S1076*H1076</f>
        <v>0</v>
      </c>
      <c r="AR1076" s="15" t="s">
        <v>228</v>
      </c>
      <c r="AT1076" s="15" t="s">
        <v>160</v>
      </c>
      <c r="AU1076" s="15" t="s">
        <v>80</v>
      </c>
      <c r="AY1076" s="15" t="s">
        <v>158</v>
      </c>
      <c r="BE1076" s="214">
        <f>IF(N1076="základní",J1076,0)</f>
        <v>0</v>
      </c>
      <c r="BF1076" s="214">
        <f>IF(N1076="snížená",J1076,0)</f>
        <v>0</v>
      </c>
      <c r="BG1076" s="214">
        <f>IF(N1076="zákl. přenesená",J1076,0)</f>
        <v>0</v>
      </c>
      <c r="BH1076" s="214">
        <f>IF(N1076="sníž. přenesená",J1076,0)</f>
        <v>0</v>
      </c>
      <c r="BI1076" s="214">
        <f>IF(N1076="nulová",J1076,0)</f>
        <v>0</v>
      </c>
      <c r="BJ1076" s="15" t="s">
        <v>78</v>
      </c>
      <c r="BK1076" s="214">
        <f>ROUND(I1076*H1076,2)</f>
        <v>0</v>
      </c>
      <c r="BL1076" s="15" t="s">
        <v>228</v>
      </c>
      <c r="BM1076" s="15" t="s">
        <v>2546</v>
      </c>
    </row>
    <row r="1077" s="1" customFormat="1" ht="16.5" customHeight="1">
      <c r="B1077" s="36"/>
      <c r="C1077" s="203" t="s">
        <v>2547</v>
      </c>
      <c r="D1077" s="203" t="s">
        <v>160</v>
      </c>
      <c r="E1077" s="204" t="s">
        <v>2548</v>
      </c>
      <c r="F1077" s="205" t="s">
        <v>2549</v>
      </c>
      <c r="G1077" s="206" t="s">
        <v>302</v>
      </c>
      <c r="H1077" s="207">
        <v>1</v>
      </c>
      <c r="I1077" s="208"/>
      <c r="J1077" s="209">
        <f>ROUND(I1077*H1077,2)</f>
        <v>0</v>
      </c>
      <c r="K1077" s="205" t="s">
        <v>19</v>
      </c>
      <c r="L1077" s="41"/>
      <c r="M1077" s="210" t="s">
        <v>19</v>
      </c>
      <c r="N1077" s="211" t="s">
        <v>41</v>
      </c>
      <c r="O1077" s="77"/>
      <c r="P1077" s="212">
        <f>O1077*H1077</f>
        <v>0</v>
      </c>
      <c r="Q1077" s="212">
        <v>0</v>
      </c>
      <c r="R1077" s="212">
        <f>Q1077*H1077</f>
        <v>0</v>
      </c>
      <c r="S1077" s="212">
        <v>0</v>
      </c>
      <c r="T1077" s="213">
        <f>S1077*H1077</f>
        <v>0</v>
      </c>
      <c r="AR1077" s="15" t="s">
        <v>228</v>
      </c>
      <c r="AT1077" s="15" t="s">
        <v>160</v>
      </c>
      <c r="AU1077" s="15" t="s">
        <v>80</v>
      </c>
      <c r="AY1077" s="15" t="s">
        <v>158</v>
      </c>
      <c r="BE1077" s="214">
        <f>IF(N1077="základní",J1077,0)</f>
        <v>0</v>
      </c>
      <c r="BF1077" s="214">
        <f>IF(N1077="snížená",J1077,0)</f>
        <v>0</v>
      </c>
      <c r="BG1077" s="214">
        <f>IF(N1077="zákl. přenesená",J1077,0)</f>
        <v>0</v>
      </c>
      <c r="BH1077" s="214">
        <f>IF(N1077="sníž. přenesená",J1077,0)</f>
        <v>0</v>
      </c>
      <c r="BI1077" s="214">
        <f>IF(N1077="nulová",J1077,0)</f>
        <v>0</v>
      </c>
      <c r="BJ1077" s="15" t="s">
        <v>78</v>
      </c>
      <c r="BK1077" s="214">
        <f>ROUND(I1077*H1077,2)</f>
        <v>0</v>
      </c>
      <c r="BL1077" s="15" t="s">
        <v>228</v>
      </c>
      <c r="BM1077" s="15" t="s">
        <v>2550</v>
      </c>
    </row>
    <row r="1078" s="1" customFormat="1" ht="16.5" customHeight="1">
      <c r="B1078" s="36"/>
      <c r="C1078" s="203" t="s">
        <v>2551</v>
      </c>
      <c r="D1078" s="203" t="s">
        <v>160</v>
      </c>
      <c r="E1078" s="204" t="s">
        <v>2552</v>
      </c>
      <c r="F1078" s="205" t="s">
        <v>2553</v>
      </c>
      <c r="G1078" s="206" t="s">
        <v>302</v>
      </c>
      <c r="H1078" s="207">
        <v>2</v>
      </c>
      <c r="I1078" s="208"/>
      <c r="J1078" s="209">
        <f>ROUND(I1078*H1078,2)</f>
        <v>0</v>
      </c>
      <c r="K1078" s="205" t="s">
        <v>19</v>
      </c>
      <c r="L1078" s="41"/>
      <c r="M1078" s="210" t="s">
        <v>19</v>
      </c>
      <c r="N1078" s="211" t="s">
        <v>41</v>
      </c>
      <c r="O1078" s="77"/>
      <c r="P1078" s="212">
        <f>O1078*H1078</f>
        <v>0</v>
      </c>
      <c r="Q1078" s="212">
        <v>0</v>
      </c>
      <c r="R1078" s="212">
        <f>Q1078*H1078</f>
        <v>0</v>
      </c>
      <c r="S1078" s="212">
        <v>0</v>
      </c>
      <c r="T1078" s="213">
        <f>S1078*H1078</f>
        <v>0</v>
      </c>
      <c r="AR1078" s="15" t="s">
        <v>228</v>
      </c>
      <c r="AT1078" s="15" t="s">
        <v>160</v>
      </c>
      <c r="AU1078" s="15" t="s">
        <v>80</v>
      </c>
      <c r="AY1078" s="15" t="s">
        <v>158</v>
      </c>
      <c r="BE1078" s="214">
        <f>IF(N1078="základní",J1078,0)</f>
        <v>0</v>
      </c>
      <c r="BF1078" s="214">
        <f>IF(N1078="snížená",J1078,0)</f>
        <v>0</v>
      </c>
      <c r="BG1078" s="214">
        <f>IF(N1078="zákl. přenesená",J1078,0)</f>
        <v>0</v>
      </c>
      <c r="BH1078" s="214">
        <f>IF(N1078="sníž. přenesená",J1078,0)</f>
        <v>0</v>
      </c>
      <c r="BI1078" s="214">
        <f>IF(N1078="nulová",J1078,0)</f>
        <v>0</v>
      </c>
      <c r="BJ1078" s="15" t="s">
        <v>78</v>
      </c>
      <c r="BK1078" s="214">
        <f>ROUND(I1078*H1078,2)</f>
        <v>0</v>
      </c>
      <c r="BL1078" s="15" t="s">
        <v>228</v>
      </c>
      <c r="BM1078" s="15" t="s">
        <v>2554</v>
      </c>
    </row>
    <row r="1079" s="1" customFormat="1" ht="16.5" customHeight="1">
      <c r="B1079" s="36"/>
      <c r="C1079" s="203" t="s">
        <v>2555</v>
      </c>
      <c r="D1079" s="203" t="s">
        <v>160</v>
      </c>
      <c r="E1079" s="204" t="s">
        <v>2556</v>
      </c>
      <c r="F1079" s="205" t="s">
        <v>2557</v>
      </c>
      <c r="G1079" s="206" t="s">
        <v>530</v>
      </c>
      <c r="H1079" s="207">
        <v>1</v>
      </c>
      <c r="I1079" s="208"/>
      <c r="J1079" s="209">
        <f>ROUND(I1079*H1079,2)</f>
        <v>0</v>
      </c>
      <c r="K1079" s="205" t="s">
        <v>19</v>
      </c>
      <c r="L1079" s="41"/>
      <c r="M1079" s="210" t="s">
        <v>19</v>
      </c>
      <c r="N1079" s="211" t="s">
        <v>41</v>
      </c>
      <c r="O1079" s="77"/>
      <c r="P1079" s="212">
        <f>O1079*H1079</f>
        <v>0</v>
      </c>
      <c r="Q1079" s="212">
        <v>0</v>
      </c>
      <c r="R1079" s="212">
        <f>Q1079*H1079</f>
        <v>0</v>
      </c>
      <c r="S1079" s="212">
        <v>0</v>
      </c>
      <c r="T1079" s="213">
        <f>S1079*H1079</f>
        <v>0</v>
      </c>
      <c r="AR1079" s="15" t="s">
        <v>228</v>
      </c>
      <c r="AT1079" s="15" t="s">
        <v>160</v>
      </c>
      <c r="AU1079" s="15" t="s">
        <v>80</v>
      </c>
      <c r="AY1079" s="15" t="s">
        <v>158</v>
      </c>
      <c r="BE1079" s="214">
        <f>IF(N1079="základní",J1079,0)</f>
        <v>0</v>
      </c>
      <c r="BF1079" s="214">
        <f>IF(N1079="snížená",J1079,0)</f>
        <v>0</v>
      </c>
      <c r="BG1079" s="214">
        <f>IF(N1079="zákl. přenesená",J1079,0)</f>
        <v>0</v>
      </c>
      <c r="BH1079" s="214">
        <f>IF(N1079="sníž. přenesená",J1079,0)</f>
        <v>0</v>
      </c>
      <c r="BI1079" s="214">
        <f>IF(N1079="nulová",J1079,0)</f>
        <v>0</v>
      </c>
      <c r="BJ1079" s="15" t="s">
        <v>78</v>
      </c>
      <c r="BK1079" s="214">
        <f>ROUND(I1079*H1079,2)</f>
        <v>0</v>
      </c>
      <c r="BL1079" s="15" t="s">
        <v>228</v>
      </c>
      <c r="BM1079" s="15" t="s">
        <v>2558</v>
      </c>
    </row>
    <row r="1080" s="1" customFormat="1" ht="16.5" customHeight="1">
      <c r="B1080" s="36"/>
      <c r="C1080" s="203" t="s">
        <v>2559</v>
      </c>
      <c r="D1080" s="203" t="s">
        <v>160</v>
      </c>
      <c r="E1080" s="204" t="s">
        <v>2560</v>
      </c>
      <c r="F1080" s="205" t="s">
        <v>2561</v>
      </c>
      <c r="G1080" s="206" t="s">
        <v>530</v>
      </c>
      <c r="H1080" s="207">
        <v>1</v>
      </c>
      <c r="I1080" s="208"/>
      <c r="J1080" s="209">
        <f>ROUND(I1080*H1080,2)</f>
        <v>0</v>
      </c>
      <c r="K1080" s="205" t="s">
        <v>19</v>
      </c>
      <c r="L1080" s="41"/>
      <c r="M1080" s="210" t="s">
        <v>19</v>
      </c>
      <c r="N1080" s="211" t="s">
        <v>41</v>
      </c>
      <c r="O1080" s="77"/>
      <c r="P1080" s="212">
        <f>O1080*H1080</f>
        <v>0</v>
      </c>
      <c r="Q1080" s="212">
        <v>0</v>
      </c>
      <c r="R1080" s="212">
        <f>Q1080*H1080</f>
        <v>0</v>
      </c>
      <c r="S1080" s="212">
        <v>0</v>
      </c>
      <c r="T1080" s="213">
        <f>S1080*H1080</f>
        <v>0</v>
      </c>
      <c r="AR1080" s="15" t="s">
        <v>228</v>
      </c>
      <c r="AT1080" s="15" t="s">
        <v>160</v>
      </c>
      <c r="AU1080" s="15" t="s">
        <v>80</v>
      </c>
      <c r="AY1080" s="15" t="s">
        <v>158</v>
      </c>
      <c r="BE1080" s="214">
        <f>IF(N1080="základní",J1080,0)</f>
        <v>0</v>
      </c>
      <c r="BF1080" s="214">
        <f>IF(N1080="snížená",J1080,0)</f>
        <v>0</v>
      </c>
      <c r="BG1080" s="214">
        <f>IF(N1080="zákl. přenesená",J1080,0)</f>
        <v>0</v>
      </c>
      <c r="BH1080" s="214">
        <f>IF(N1080="sníž. přenesená",J1080,0)</f>
        <v>0</v>
      </c>
      <c r="BI1080" s="214">
        <f>IF(N1080="nulová",J1080,0)</f>
        <v>0</v>
      </c>
      <c r="BJ1080" s="15" t="s">
        <v>78</v>
      </c>
      <c r="BK1080" s="214">
        <f>ROUND(I1080*H1080,2)</f>
        <v>0</v>
      </c>
      <c r="BL1080" s="15" t="s">
        <v>228</v>
      </c>
      <c r="BM1080" s="15" t="s">
        <v>2562</v>
      </c>
    </row>
    <row r="1081" s="1" customFormat="1" ht="16.5" customHeight="1">
      <c r="B1081" s="36"/>
      <c r="C1081" s="203" t="s">
        <v>2563</v>
      </c>
      <c r="D1081" s="203" t="s">
        <v>160</v>
      </c>
      <c r="E1081" s="204" t="s">
        <v>2564</v>
      </c>
      <c r="F1081" s="205" t="s">
        <v>2565</v>
      </c>
      <c r="G1081" s="206" t="s">
        <v>530</v>
      </c>
      <c r="H1081" s="207">
        <v>2</v>
      </c>
      <c r="I1081" s="208"/>
      <c r="J1081" s="209">
        <f>ROUND(I1081*H1081,2)</f>
        <v>0</v>
      </c>
      <c r="K1081" s="205" t="s">
        <v>19</v>
      </c>
      <c r="L1081" s="41"/>
      <c r="M1081" s="210" t="s">
        <v>19</v>
      </c>
      <c r="N1081" s="211" t="s">
        <v>41</v>
      </c>
      <c r="O1081" s="77"/>
      <c r="P1081" s="212">
        <f>O1081*H1081</f>
        <v>0</v>
      </c>
      <c r="Q1081" s="212">
        <v>0</v>
      </c>
      <c r="R1081" s="212">
        <f>Q1081*H1081</f>
        <v>0</v>
      </c>
      <c r="S1081" s="212">
        <v>0</v>
      </c>
      <c r="T1081" s="213">
        <f>S1081*H1081</f>
        <v>0</v>
      </c>
      <c r="AR1081" s="15" t="s">
        <v>228</v>
      </c>
      <c r="AT1081" s="15" t="s">
        <v>160</v>
      </c>
      <c r="AU1081" s="15" t="s">
        <v>80</v>
      </c>
      <c r="AY1081" s="15" t="s">
        <v>158</v>
      </c>
      <c r="BE1081" s="214">
        <f>IF(N1081="základní",J1081,0)</f>
        <v>0</v>
      </c>
      <c r="BF1081" s="214">
        <f>IF(N1081="snížená",J1081,0)</f>
        <v>0</v>
      </c>
      <c r="BG1081" s="214">
        <f>IF(N1081="zákl. přenesená",J1081,0)</f>
        <v>0</v>
      </c>
      <c r="BH1081" s="214">
        <f>IF(N1081="sníž. přenesená",J1081,0)</f>
        <v>0</v>
      </c>
      <c r="BI1081" s="214">
        <f>IF(N1081="nulová",J1081,0)</f>
        <v>0</v>
      </c>
      <c r="BJ1081" s="15" t="s">
        <v>78</v>
      </c>
      <c r="BK1081" s="214">
        <f>ROUND(I1081*H1081,2)</f>
        <v>0</v>
      </c>
      <c r="BL1081" s="15" t="s">
        <v>228</v>
      </c>
      <c r="BM1081" s="15" t="s">
        <v>2566</v>
      </c>
    </row>
    <row r="1082" s="1" customFormat="1" ht="16.5" customHeight="1">
      <c r="B1082" s="36"/>
      <c r="C1082" s="203" t="s">
        <v>2567</v>
      </c>
      <c r="D1082" s="203" t="s">
        <v>160</v>
      </c>
      <c r="E1082" s="204" t="s">
        <v>2568</v>
      </c>
      <c r="F1082" s="205" t="s">
        <v>2569</v>
      </c>
      <c r="G1082" s="206" t="s">
        <v>530</v>
      </c>
      <c r="H1082" s="207">
        <v>1</v>
      </c>
      <c r="I1082" s="208"/>
      <c r="J1082" s="209">
        <f>ROUND(I1082*H1082,2)</f>
        <v>0</v>
      </c>
      <c r="K1082" s="205" t="s">
        <v>19</v>
      </c>
      <c r="L1082" s="41"/>
      <c r="M1082" s="210" t="s">
        <v>19</v>
      </c>
      <c r="N1082" s="211" t="s">
        <v>41</v>
      </c>
      <c r="O1082" s="77"/>
      <c r="P1082" s="212">
        <f>O1082*H1082</f>
        <v>0</v>
      </c>
      <c r="Q1082" s="212">
        <v>0</v>
      </c>
      <c r="R1082" s="212">
        <f>Q1082*H1082</f>
        <v>0</v>
      </c>
      <c r="S1082" s="212">
        <v>0</v>
      </c>
      <c r="T1082" s="213">
        <f>S1082*H1082</f>
        <v>0</v>
      </c>
      <c r="AR1082" s="15" t="s">
        <v>228</v>
      </c>
      <c r="AT1082" s="15" t="s">
        <v>160</v>
      </c>
      <c r="AU1082" s="15" t="s">
        <v>80</v>
      </c>
      <c r="AY1082" s="15" t="s">
        <v>158</v>
      </c>
      <c r="BE1082" s="214">
        <f>IF(N1082="základní",J1082,0)</f>
        <v>0</v>
      </c>
      <c r="BF1082" s="214">
        <f>IF(N1082="snížená",J1082,0)</f>
        <v>0</v>
      </c>
      <c r="BG1082" s="214">
        <f>IF(N1082="zákl. přenesená",J1082,0)</f>
        <v>0</v>
      </c>
      <c r="BH1082" s="214">
        <f>IF(N1082="sníž. přenesená",J1082,0)</f>
        <v>0</v>
      </c>
      <c r="BI1082" s="214">
        <f>IF(N1082="nulová",J1082,0)</f>
        <v>0</v>
      </c>
      <c r="BJ1082" s="15" t="s">
        <v>78</v>
      </c>
      <c r="BK1082" s="214">
        <f>ROUND(I1082*H1082,2)</f>
        <v>0</v>
      </c>
      <c r="BL1082" s="15" t="s">
        <v>228</v>
      </c>
      <c r="BM1082" s="15" t="s">
        <v>2570</v>
      </c>
    </row>
    <row r="1083" s="1" customFormat="1">
      <c r="B1083" s="36"/>
      <c r="C1083" s="37"/>
      <c r="D1083" s="217" t="s">
        <v>386</v>
      </c>
      <c r="E1083" s="37"/>
      <c r="F1083" s="237" t="s">
        <v>2571</v>
      </c>
      <c r="G1083" s="37"/>
      <c r="H1083" s="37"/>
      <c r="I1083" s="128"/>
      <c r="J1083" s="37"/>
      <c r="K1083" s="37"/>
      <c r="L1083" s="41"/>
      <c r="M1083" s="238"/>
      <c r="N1083" s="77"/>
      <c r="O1083" s="77"/>
      <c r="P1083" s="77"/>
      <c r="Q1083" s="77"/>
      <c r="R1083" s="77"/>
      <c r="S1083" s="77"/>
      <c r="T1083" s="78"/>
      <c r="AT1083" s="15" t="s">
        <v>386</v>
      </c>
      <c r="AU1083" s="15" t="s">
        <v>80</v>
      </c>
    </row>
    <row r="1084" s="1" customFormat="1" ht="22.5" customHeight="1">
      <c r="B1084" s="36"/>
      <c r="C1084" s="203" t="s">
        <v>2572</v>
      </c>
      <c r="D1084" s="203" t="s">
        <v>160</v>
      </c>
      <c r="E1084" s="204" t="s">
        <v>2573</v>
      </c>
      <c r="F1084" s="205" t="s">
        <v>2574</v>
      </c>
      <c r="G1084" s="206" t="s">
        <v>1327</v>
      </c>
      <c r="H1084" s="250"/>
      <c r="I1084" s="208"/>
      <c r="J1084" s="209">
        <f>ROUND(I1084*H1084,2)</f>
        <v>0</v>
      </c>
      <c r="K1084" s="205" t="s">
        <v>164</v>
      </c>
      <c r="L1084" s="41"/>
      <c r="M1084" s="210" t="s">
        <v>19</v>
      </c>
      <c r="N1084" s="211" t="s">
        <v>41</v>
      </c>
      <c r="O1084" s="77"/>
      <c r="P1084" s="212">
        <f>O1084*H1084</f>
        <v>0</v>
      </c>
      <c r="Q1084" s="212">
        <v>0</v>
      </c>
      <c r="R1084" s="212">
        <f>Q1084*H1084</f>
        <v>0</v>
      </c>
      <c r="S1084" s="212">
        <v>0</v>
      </c>
      <c r="T1084" s="213">
        <f>S1084*H1084</f>
        <v>0</v>
      </c>
      <c r="AR1084" s="15" t="s">
        <v>228</v>
      </c>
      <c r="AT1084" s="15" t="s">
        <v>160</v>
      </c>
      <c r="AU1084" s="15" t="s">
        <v>80</v>
      </c>
      <c r="AY1084" s="15" t="s">
        <v>158</v>
      </c>
      <c r="BE1084" s="214">
        <f>IF(N1084="základní",J1084,0)</f>
        <v>0</v>
      </c>
      <c r="BF1084" s="214">
        <f>IF(N1084="snížená",J1084,0)</f>
        <v>0</v>
      </c>
      <c r="BG1084" s="214">
        <f>IF(N1084="zákl. přenesená",J1084,0)</f>
        <v>0</v>
      </c>
      <c r="BH1084" s="214">
        <f>IF(N1084="sníž. přenesená",J1084,0)</f>
        <v>0</v>
      </c>
      <c r="BI1084" s="214">
        <f>IF(N1084="nulová",J1084,0)</f>
        <v>0</v>
      </c>
      <c r="BJ1084" s="15" t="s">
        <v>78</v>
      </c>
      <c r="BK1084" s="214">
        <f>ROUND(I1084*H1084,2)</f>
        <v>0</v>
      </c>
      <c r="BL1084" s="15" t="s">
        <v>228</v>
      </c>
      <c r="BM1084" s="15" t="s">
        <v>2575</v>
      </c>
    </row>
    <row r="1085" s="10" customFormat="1" ht="22.8" customHeight="1">
      <c r="B1085" s="187"/>
      <c r="C1085" s="188"/>
      <c r="D1085" s="189" t="s">
        <v>69</v>
      </c>
      <c r="E1085" s="201" t="s">
        <v>2576</v>
      </c>
      <c r="F1085" s="201" t="s">
        <v>2577</v>
      </c>
      <c r="G1085" s="188"/>
      <c r="H1085" s="188"/>
      <c r="I1085" s="191"/>
      <c r="J1085" s="202">
        <f>BK1085</f>
        <v>0</v>
      </c>
      <c r="K1085" s="188"/>
      <c r="L1085" s="193"/>
      <c r="M1085" s="194"/>
      <c r="N1085" s="195"/>
      <c r="O1085" s="195"/>
      <c r="P1085" s="196">
        <f>SUM(P1086:P1100)</f>
        <v>0</v>
      </c>
      <c r="Q1085" s="195"/>
      <c r="R1085" s="196">
        <f>SUM(R1086:R1100)</f>
        <v>0</v>
      </c>
      <c r="S1085" s="195"/>
      <c r="T1085" s="197">
        <f>SUM(T1086:T1100)</f>
        <v>0</v>
      </c>
      <c r="AR1085" s="198" t="s">
        <v>80</v>
      </c>
      <c r="AT1085" s="199" t="s">
        <v>69</v>
      </c>
      <c r="AU1085" s="199" t="s">
        <v>78</v>
      </c>
      <c r="AY1085" s="198" t="s">
        <v>158</v>
      </c>
      <c r="BK1085" s="200">
        <f>SUM(BK1086:BK1100)</f>
        <v>0</v>
      </c>
    </row>
    <row r="1086" s="1" customFormat="1" ht="16.5" customHeight="1">
      <c r="B1086" s="36"/>
      <c r="C1086" s="203" t="s">
        <v>2578</v>
      </c>
      <c r="D1086" s="203" t="s">
        <v>160</v>
      </c>
      <c r="E1086" s="204" t="s">
        <v>2579</v>
      </c>
      <c r="F1086" s="205" t="s">
        <v>2580</v>
      </c>
      <c r="G1086" s="206" t="s">
        <v>171</v>
      </c>
      <c r="H1086" s="207">
        <v>2.927</v>
      </c>
      <c r="I1086" s="208"/>
      <c r="J1086" s="209">
        <f>ROUND(I1086*H1086,2)</f>
        <v>0</v>
      </c>
      <c r="K1086" s="205" t="s">
        <v>19</v>
      </c>
      <c r="L1086" s="41"/>
      <c r="M1086" s="210" t="s">
        <v>19</v>
      </c>
      <c r="N1086" s="211" t="s">
        <v>41</v>
      </c>
      <c r="O1086" s="77"/>
      <c r="P1086" s="212">
        <f>O1086*H1086</f>
        <v>0</v>
      </c>
      <c r="Q1086" s="212">
        <v>0</v>
      </c>
      <c r="R1086" s="212">
        <f>Q1086*H1086</f>
        <v>0</v>
      </c>
      <c r="S1086" s="212">
        <v>0</v>
      </c>
      <c r="T1086" s="213">
        <f>S1086*H1086</f>
        <v>0</v>
      </c>
      <c r="AR1086" s="15" t="s">
        <v>228</v>
      </c>
      <c r="AT1086" s="15" t="s">
        <v>160</v>
      </c>
      <c r="AU1086" s="15" t="s">
        <v>80</v>
      </c>
      <c r="AY1086" s="15" t="s">
        <v>158</v>
      </c>
      <c r="BE1086" s="214">
        <f>IF(N1086="základní",J1086,0)</f>
        <v>0</v>
      </c>
      <c r="BF1086" s="214">
        <f>IF(N1086="snížená",J1086,0)</f>
        <v>0</v>
      </c>
      <c r="BG1086" s="214">
        <f>IF(N1086="zákl. přenesená",J1086,0)</f>
        <v>0</v>
      </c>
      <c r="BH1086" s="214">
        <f>IF(N1086="sníž. přenesená",J1086,0)</f>
        <v>0</v>
      </c>
      <c r="BI1086" s="214">
        <f>IF(N1086="nulová",J1086,0)</f>
        <v>0</v>
      </c>
      <c r="BJ1086" s="15" t="s">
        <v>78</v>
      </c>
      <c r="BK1086" s="214">
        <f>ROUND(I1086*H1086,2)</f>
        <v>0</v>
      </c>
      <c r="BL1086" s="15" t="s">
        <v>228</v>
      </c>
      <c r="BM1086" s="15" t="s">
        <v>2581</v>
      </c>
    </row>
    <row r="1087" s="1" customFormat="1">
      <c r="B1087" s="36"/>
      <c r="C1087" s="37"/>
      <c r="D1087" s="217" t="s">
        <v>386</v>
      </c>
      <c r="E1087" s="37"/>
      <c r="F1087" s="237" t="s">
        <v>2582</v>
      </c>
      <c r="G1087" s="37"/>
      <c r="H1087" s="37"/>
      <c r="I1087" s="128"/>
      <c r="J1087" s="37"/>
      <c r="K1087" s="37"/>
      <c r="L1087" s="41"/>
      <c r="M1087" s="238"/>
      <c r="N1087" s="77"/>
      <c r="O1087" s="77"/>
      <c r="P1087" s="77"/>
      <c r="Q1087" s="77"/>
      <c r="R1087" s="77"/>
      <c r="S1087" s="77"/>
      <c r="T1087" s="78"/>
      <c r="AT1087" s="15" t="s">
        <v>386</v>
      </c>
      <c r="AU1087" s="15" t="s">
        <v>80</v>
      </c>
    </row>
    <row r="1088" s="11" customFormat="1">
      <c r="B1088" s="215"/>
      <c r="C1088" s="216"/>
      <c r="D1088" s="217" t="s">
        <v>167</v>
      </c>
      <c r="E1088" s="218" t="s">
        <v>19</v>
      </c>
      <c r="F1088" s="219" t="s">
        <v>2583</v>
      </c>
      <c r="G1088" s="216"/>
      <c r="H1088" s="220">
        <v>2.927</v>
      </c>
      <c r="I1088" s="221"/>
      <c r="J1088" s="216"/>
      <c r="K1088" s="216"/>
      <c r="L1088" s="222"/>
      <c r="M1088" s="223"/>
      <c r="N1088" s="224"/>
      <c r="O1088" s="224"/>
      <c r="P1088" s="224"/>
      <c r="Q1088" s="224"/>
      <c r="R1088" s="224"/>
      <c r="S1088" s="224"/>
      <c r="T1088" s="225"/>
      <c r="AT1088" s="226" t="s">
        <v>167</v>
      </c>
      <c r="AU1088" s="226" t="s">
        <v>80</v>
      </c>
      <c r="AV1088" s="11" t="s">
        <v>80</v>
      </c>
      <c r="AW1088" s="11" t="s">
        <v>31</v>
      </c>
      <c r="AX1088" s="11" t="s">
        <v>78</v>
      </c>
      <c r="AY1088" s="226" t="s">
        <v>158</v>
      </c>
    </row>
    <row r="1089" s="1" customFormat="1" ht="16.5" customHeight="1">
      <c r="B1089" s="36"/>
      <c r="C1089" s="203" t="s">
        <v>2584</v>
      </c>
      <c r="D1089" s="203" t="s">
        <v>160</v>
      </c>
      <c r="E1089" s="204" t="s">
        <v>2585</v>
      </c>
      <c r="F1089" s="205" t="s">
        <v>2586</v>
      </c>
      <c r="G1089" s="206" t="s">
        <v>171</v>
      </c>
      <c r="H1089" s="207">
        <v>2.9199999999999999</v>
      </c>
      <c r="I1089" s="208"/>
      <c r="J1089" s="209">
        <f>ROUND(I1089*H1089,2)</f>
        <v>0</v>
      </c>
      <c r="K1089" s="205" t="s">
        <v>19</v>
      </c>
      <c r="L1089" s="41"/>
      <c r="M1089" s="210" t="s">
        <v>19</v>
      </c>
      <c r="N1089" s="211" t="s">
        <v>41</v>
      </c>
      <c r="O1089" s="77"/>
      <c r="P1089" s="212">
        <f>O1089*H1089</f>
        <v>0</v>
      </c>
      <c r="Q1089" s="212">
        <v>0</v>
      </c>
      <c r="R1089" s="212">
        <f>Q1089*H1089</f>
        <v>0</v>
      </c>
      <c r="S1089" s="212">
        <v>0</v>
      </c>
      <c r="T1089" s="213">
        <f>S1089*H1089</f>
        <v>0</v>
      </c>
      <c r="AR1089" s="15" t="s">
        <v>228</v>
      </c>
      <c r="AT1089" s="15" t="s">
        <v>160</v>
      </c>
      <c r="AU1089" s="15" t="s">
        <v>80</v>
      </c>
      <c r="AY1089" s="15" t="s">
        <v>158</v>
      </c>
      <c r="BE1089" s="214">
        <f>IF(N1089="základní",J1089,0)</f>
        <v>0</v>
      </c>
      <c r="BF1089" s="214">
        <f>IF(N1089="snížená",J1089,0)</f>
        <v>0</v>
      </c>
      <c r="BG1089" s="214">
        <f>IF(N1089="zákl. přenesená",J1089,0)</f>
        <v>0</v>
      </c>
      <c r="BH1089" s="214">
        <f>IF(N1089="sníž. přenesená",J1089,0)</f>
        <v>0</v>
      </c>
      <c r="BI1089" s="214">
        <f>IF(N1089="nulová",J1089,0)</f>
        <v>0</v>
      </c>
      <c r="BJ1089" s="15" t="s">
        <v>78</v>
      </c>
      <c r="BK1089" s="214">
        <f>ROUND(I1089*H1089,2)</f>
        <v>0</v>
      </c>
      <c r="BL1089" s="15" t="s">
        <v>228</v>
      </c>
      <c r="BM1089" s="15" t="s">
        <v>2587</v>
      </c>
    </row>
    <row r="1090" s="1" customFormat="1">
      <c r="B1090" s="36"/>
      <c r="C1090" s="37"/>
      <c r="D1090" s="217" t="s">
        <v>386</v>
      </c>
      <c r="E1090" s="37"/>
      <c r="F1090" s="237" t="s">
        <v>2588</v>
      </c>
      <c r="G1090" s="37"/>
      <c r="H1090" s="37"/>
      <c r="I1090" s="128"/>
      <c r="J1090" s="37"/>
      <c r="K1090" s="37"/>
      <c r="L1090" s="41"/>
      <c r="M1090" s="238"/>
      <c r="N1090" s="77"/>
      <c r="O1090" s="77"/>
      <c r="P1090" s="77"/>
      <c r="Q1090" s="77"/>
      <c r="R1090" s="77"/>
      <c r="S1090" s="77"/>
      <c r="T1090" s="78"/>
      <c r="AT1090" s="15" t="s">
        <v>386</v>
      </c>
      <c r="AU1090" s="15" t="s">
        <v>80</v>
      </c>
    </row>
    <row r="1091" s="1" customFormat="1" ht="16.5" customHeight="1">
      <c r="B1091" s="36"/>
      <c r="C1091" s="203" t="s">
        <v>2589</v>
      </c>
      <c r="D1091" s="203" t="s">
        <v>160</v>
      </c>
      <c r="E1091" s="204" t="s">
        <v>2590</v>
      </c>
      <c r="F1091" s="205" t="s">
        <v>2591</v>
      </c>
      <c r="G1091" s="206" t="s">
        <v>171</v>
      </c>
      <c r="H1091" s="207">
        <v>2.9199999999999999</v>
      </c>
      <c r="I1091" s="208"/>
      <c r="J1091" s="209">
        <f>ROUND(I1091*H1091,2)</f>
        <v>0</v>
      </c>
      <c r="K1091" s="205" t="s">
        <v>19</v>
      </c>
      <c r="L1091" s="41"/>
      <c r="M1091" s="210" t="s">
        <v>19</v>
      </c>
      <c r="N1091" s="211" t="s">
        <v>41</v>
      </c>
      <c r="O1091" s="77"/>
      <c r="P1091" s="212">
        <f>O1091*H1091</f>
        <v>0</v>
      </c>
      <c r="Q1091" s="212">
        <v>0</v>
      </c>
      <c r="R1091" s="212">
        <f>Q1091*H1091</f>
        <v>0</v>
      </c>
      <c r="S1091" s="212">
        <v>0</v>
      </c>
      <c r="T1091" s="213">
        <f>S1091*H1091</f>
        <v>0</v>
      </c>
      <c r="AR1091" s="15" t="s">
        <v>228</v>
      </c>
      <c r="AT1091" s="15" t="s">
        <v>160</v>
      </c>
      <c r="AU1091" s="15" t="s">
        <v>80</v>
      </c>
      <c r="AY1091" s="15" t="s">
        <v>158</v>
      </c>
      <c r="BE1091" s="214">
        <f>IF(N1091="základní",J1091,0)</f>
        <v>0</v>
      </c>
      <c r="BF1091" s="214">
        <f>IF(N1091="snížená",J1091,0)</f>
        <v>0</v>
      </c>
      <c r="BG1091" s="214">
        <f>IF(N1091="zákl. přenesená",J1091,0)</f>
        <v>0</v>
      </c>
      <c r="BH1091" s="214">
        <f>IF(N1091="sníž. přenesená",J1091,0)</f>
        <v>0</v>
      </c>
      <c r="BI1091" s="214">
        <f>IF(N1091="nulová",J1091,0)</f>
        <v>0</v>
      </c>
      <c r="BJ1091" s="15" t="s">
        <v>78</v>
      </c>
      <c r="BK1091" s="214">
        <f>ROUND(I1091*H1091,2)</f>
        <v>0</v>
      </c>
      <c r="BL1091" s="15" t="s">
        <v>228</v>
      </c>
      <c r="BM1091" s="15" t="s">
        <v>2592</v>
      </c>
    </row>
    <row r="1092" s="1" customFormat="1">
      <c r="B1092" s="36"/>
      <c r="C1092" s="37"/>
      <c r="D1092" s="217" t="s">
        <v>386</v>
      </c>
      <c r="E1092" s="37"/>
      <c r="F1092" s="237" t="s">
        <v>2593</v>
      </c>
      <c r="G1092" s="37"/>
      <c r="H1092" s="37"/>
      <c r="I1092" s="128"/>
      <c r="J1092" s="37"/>
      <c r="K1092" s="37"/>
      <c r="L1092" s="41"/>
      <c r="M1092" s="238"/>
      <c r="N1092" s="77"/>
      <c r="O1092" s="77"/>
      <c r="P1092" s="77"/>
      <c r="Q1092" s="77"/>
      <c r="R1092" s="77"/>
      <c r="S1092" s="77"/>
      <c r="T1092" s="78"/>
      <c r="AT1092" s="15" t="s">
        <v>386</v>
      </c>
      <c r="AU1092" s="15" t="s">
        <v>80</v>
      </c>
    </row>
    <row r="1093" s="1" customFormat="1" ht="16.5" customHeight="1">
      <c r="B1093" s="36"/>
      <c r="C1093" s="203" t="s">
        <v>2594</v>
      </c>
      <c r="D1093" s="203" t="s">
        <v>160</v>
      </c>
      <c r="E1093" s="204" t="s">
        <v>2595</v>
      </c>
      <c r="F1093" s="205" t="s">
        <v>2596</v>
      </c>
      <c r="G1093" s="206" t="s">
        <v>240</v>
      </c>
      <c r="H1093" s="207">
        <v>3.6200000000000001</v>
      </c>
      <c r="I1093" s="208"/>
      <c r="J1093" s="209">
        <f>ROUND(I1093*H1093,2)</f>
        <v>0</v>
      </c>
      <c r="K1093" s="205" t="s">
        <v>19</v>
      </c>
      <c r="L1093" s="41"/>
      <c r="M1093" s="210" t="s">
        <v>19</v>
      </c>
      <c r="N1093" s="211" t="s">
        <v>41</v>
      </c>
      <c r="O1093" s="77"/>
      <c r="P1093" s="212">
        <f>O1093*H1093</f>
        <v>0</v>
      </c>
      <c r="Q1093" s="212">
        <v>0</v>
      </c>
      <c r="R1093" s="212">
        <f>Q1093*H1093</f>
        <v>0</v>
      </c>
      <c r="S1093" s="212">
        <v>0</v>
      </c>
      <c r="T1093" s="213">
        <f>S1093*H1093</f>
        <v>0</v>
      </c>
      <c r="AR1093" s="15" t="s">
        <v>228</v>
      </c>
      <c r="AT1093" s="15" t="s">
        <v>160</v>
      </c>
      <c r="AU1093" s="15" t="s">
        <v>80</v>
      </c>
      <c r="AY1093" s="15" t="s">
        <v>158</v>
      </c>
      <c r="BE1093" s="214">
        <f>IF(N1093="základní",J1093,0)</f>
        <v>0</v>
      </c>
      <c r="BF1093" s="214">
        <f>IF(N1093="snížená",J1093,0)</f>
        <v>0</v>
      </c>
      <c r="BG1093" s="214">
        <f>IF(N1093="zákl. přenesená",J1093,0)</f>
        <v>0</v>
      </c>
      <c r="BH1093" s="214">
        <f>IF(N1093="sníž. přenesená",J1093,0)</f>
        <v>0</v>
      </c>
      <c r="BI1093" s="214">
        <f>IF(N1093="nulová",J1093,0)</f>
        <v>0</v>
      </c>
      <c r="BJ1093" s="15" t="s">
        <v>78</v>
      </c>
      <c r="BK1093" s="214">
        <f>ROUND(I1093*H1093,2)</f>
        <v>0</v>
      </c>
      <c r="BL1093" s="15" t="s">
        <v>228</v>
      </c>
      <c r="BM1093" s="15" t="s">
        <v>2597</v>
      </c>
    </row>
    <row r="1094" s="11" customFormat="1">
      <c r="B1094" s="215"/>
      <c r="C1094" s="216"/>
      <c r="D1094" s="217" t="s">
        <v>167</v>
      </c>
      <c r="E1094" s="218" t="s">
        <v>19</v>
      </c>
      <c r="F1094" s="219" t="s">
        <v>2598</v>
      </c>
      <c r="G1094" s="216"/>
      <c r="H1094" s="220">
        <v>3.6200000000000001</v>
      </c>
      <c r="I1094" s="221"/>
      <c r="J1094" s="216"/>
      <c r="K1094" s="216"/>
      <c r="L1094" s="222"/>
      <c r="M1094" s="223"/>
      <c r="N1094" s="224"/>
      <c r="O1094" s="224"/>
      <c r="P1094" s="224"/>
      <c r="Q1094" s="224"/>
      <c r="R1094" s="224"/>
      <c r="S1094" s="224"/>
      <c r="T1094" s="225"/>
      <c r="AT1094" s="226" t="s">
        <v>167</v>
      </c>
      <c r="AU1094" s="226" t="s">
        <v>80</v>
      </c>
      <c r="AV1094" s="11" t="s">
        <v>80</v>
      </c>
      <c r="AW1094" s="11" t="s">
        <v>31</v>
      </c>
      <c r="AX1094" s="11" t="s">
        <v>78</v>
      </c>
      <c r="AY1094" s="226" t="s">
        <v>158</v>
      </c>
    </row>
    <row r="1095" s="1" customFormat="1" ht="16.5" customHeight="1">
      <c r="B1095" s="36"/>
      <c r="C1095" s="203" t="s">
        <v>2599</v>
      </c>
      <c r="D1095" s="203" t="s">
        <v>160</v>
      </c>
      <c r="E1095" s="204" t="s">
        <v>2600</v>
      </c>
      <c r="F1095" s="205" t="s">
        <v>2601</v>
      </c>
      <c r="G1095" s="206" t="s">
        <v>240</v>
      </c>
      <c r="H1095" s="207">
        <v>3.4500000000000002</v>
      </c>
      <c r="I1095" s="208"/>
      <c r="J1095" s="209">
        <f>ROUND(I1095*H1095,2)</f>
        <v>0</v>
      </c>
      <c r="K1095" s="205" t="s">
        <v>19</v>
      </c>
      <c r="L1095" s="41"/>
      <c r="M1095" s="210" t="s">
        <v>19</v>
      </c>
      <c r="N1095" s="211" t="s">
        <v>41</v>
      </c>
      <c r="O1095" s="77"/>
      <c r="P1095" s="212">
        <f>O1095*H1095</f>
        <v>0</v>
      </c>
      <c r="Q1095" s="212">
        <v>0</v>
      </c>
      <c r="R1095" s="212">
        <f>Q1095*H1095</f>
        <v>0</v>
      </c>
      <c r="S1095" s="212">
        <v>0</v>
      </c>
      <c r="T1095" s="213">
        <f>S1095*H1095</f>
        <v>0</v>
      </c>
      <c r="AR1095" s="15" t="s">
        <v>228</v>
      </c>
      <c r="AT1095" s="15" t="s">
        <v>160</v>
      </c>
      <c r="AU1095" s="15" t="s">
        <v>80</v>
      </c>
      <c r="AY1095" s="15" t="s">
        <v>158</v>
      </c>
      <c r="BE1095" s="214">
        <f>IF(N1095="základní",J1095,0)</f>
        <v>0</v>
      </c>
      <c r="BF1095" s="214">
        <f>IF(N1095="snížená",J1095,0)</f>
        <v>0</v>
      </c>
      <c r="BG1095" s="214">
        <f>IF(N1095="zákl. přenesená",J1095,0)</f>
        <v>0</v>
      </c>
      <c r="BH1095" s="214">
        <f>IF(N1095="sníž. přenesená",J1095,0)</f>
        <v>0</v>
      </c>
      <c r="BI1095" s="214">
        <f>IF(N1095="nulová",J1095,0)</f>
        <v>0</v>
      </c>
      <c r="BJ1095" s="15" t="s">
        <v>78</v>
      </c>
      <c r="BK1095" s="214">
        <f>ROUND(I1095*H1095,2)</f>
        <v>0</v>
      </c>
      <c r="BL1095" s="15" t="s">
        <v>228</v>
      </c>
      <c r="BM1095" s="15" t="s">
        <v>2602</v>
      </c>
    </row>
    <row r="1096" s="11" customFormat="1">
      <c r="B1096" s="215"/>
      <c r="C1096" s="216"/>
      <c r="D1096" s="217" t="s">
        <v>167</v>
      </c>
      <c r="E1096" s="218" t="s">
        <v>19</v>
      </c>
      <c r="F1096" s="219" t="s">
        <v>2603</v>
      </c>
      <c r="G1096" s="216"/>
      <c r="H1096" s="220">
        <v>3.4500000000000002</v>
      </c>
      <c r="I1096" s="221"/>
      <c r="J1096" s="216"/>
      <c r="K1096" s="216"/>
      <c r="L1096" s="222"/>
      <c r="M1096" s="223"/>
      <c r="N1096" s="224"/>
      <c r="O1096" s="224"/>
      <c r="P1096" s="224"/>
      <c r="Q1096" s="224"/>
      <c r="R1096" s="224"/>
      <c r="S1096" s="224"/>
      <c r="T1096" s="225"/>
      <c r="AT1096" s="226" t="s">
        <v>167</v>
      </c>
      <c r="AU1096" s="226" t="s">
        <v>80</v>
      </c>
      <c r="AV1096" s="11" t="s">
        <v>80</v>
      </c>
      <c r="AW1096" s="11" t="s">
        <v>31</v>
      </c>
      <c r="AX1096" s="11" t="s">
        <v>78</v>
      </c>
      <c r="AY1096" s="226" t="s">
        <v>158</v>
      </c>
    </row>
    <row r="1097" s="1" customFormat="1" ht="16.5" customHeight="1">
      <c r="B1097" s="36"/>
      <c r="C1097" s="203" t="s">
        <v>2604</v>
      </c>
      <c r="D1097" s="203" t="s">
        <v>160</v>
      </c>
      <c r="E1097" s="204" t="s">
        <v>2605</v>
      </c>
      <c r="F1097" s="205" t="s">
        <v>2606</v>
      </c>
      <c r="G1097" s="206" t="s">
        <v>240</v>
      </c>
      <c r="H1097" s="207">
        <v>3.4500000000000002</v>
      </c>
      <c r="I1097" s="208"/>
      <c r="J1097" s="209">
        <f>ROUND(I1097*H1097,2)</f>
        <v>0</v>
      </c>
      <c r="K1097" s="205" t="s">
        <v>19</v>
      </c>
      <c r="L1097" s="41"/>
      <c r="M1097" s="210" t="s">
        <v>19</v>
      </c>
      <c r="N1097" s="211" t="s">
        <v>41</v>
      </c>
      <c r="O1097" s="77"/>
      <c r="P1097" s="212">
        <f>O1097*H1097</f>
        <v>0</v>
      </c>
      <c r="Q1097" s="212">
        <v>0</v>
      </c>
      <c r="R1097" s="212">
        <f>Q1097*H1097</f>
        <v>0</v>
      </c>
      <c r="S1097" s="212">
        <v>0</v>
      </c>
      <c r="T1097" s="213">
        <f>S1097*H1097</f>
        <v>0</v>
      </c>
      <c r="AR1097" s="15" t="s">
        <v>228</v>
      </c>
      <c r="AT1097" s="15" t="s">
        <v>160</v>
      </c>
      <c r="AU1097" s="15" t="s">
        <v>80</v>
      </c>
      <c r="AY1097" s="15" t="s">
        <v>158</v>
      </c>
      <c r="BE1097" s="214">
        <f>IF(N1097="základní",J1097,0)</f>
        <v>0</v>
      </c>
      <c r="BF1097" s="214">
        <f>IF(N1097="snížená",J1097,0)</f>
        <v>0</v>
      </c>
      <c r="BG1097" s="214">
        <f>IF(N1097="zákl. přenesená",J1097,0)</f>
        <v>0</v>
      </c>
      <c r="BH1097" s="214">
        <f>IF(N1097="sníž. přenesená",J1097,0)</f>
        <v>0</v>
      </c>
      <c r="BI1097" s="214">
        <f>IF(N1097="nulová",J1097,0)</f>
        <v>0</v>
      </c>
      <c r="BJ1097" s="15" t="s">
        <v>78</v>
      </c>
      <c r="BK1097" s="214">
        <f>ROUND(I1097*H1097,2)</f>
        <v>0</v>
      </c>
      <c r="BL1097" s="15" t="s">
        <v>228</v>
      </c>
      <c r="BM1097" s="15" t="s">
        <v>2607</v>
      </c>
    </row>
    <row r="1098" s="1" customFormat="1" ht="16.5" customHeight="1">
      <c r="B1098" s="36"/>
      <c r="C1098" s="203" t="s">
        <v>2608</v>
      </c>
      <c r="D1098" s="203" t="s">
        <v>160</v>
      </c>
      <c r="E1098" s="204" t="s">
        <v>2609</v>
      </c>
      <c r="F1098" s="205" t="s">
        <v>2610</v>
      </c>
      <c r="G1098" s="206" t="s">
        <v>240</v>
      </c>
      <c r="H1098" s="207">
        <v>2.4199999999999999</v>
      </c>
      <c r="I1098" s="208"/>
      <c r="J1098" s="209">
        <f>ROUND(I1098*H1098,2)</f>
        <v>0</v>
      </c>
      <c r="K1098" s="205" t="s">
        <v>19</v>
      </c>
      <c r="L1098" s="41"/>
      <c r="M1098" s="210" t="s">
        <v>19</v>
      </c>
      <c r="N1098" s="211" t="s">
        <v>41</v>
      </c>
      <c r="O1098" s="77"/>
      <c r="P1098" s="212">
        <f>O1098*H1098</f>
        <v>0</v>
      </c>
      <c r="Q1098" s="212">
        <v>0</v>
      </c>
      <c r="R1098" s="212">
        <f>Q1098*H1098</f>
        <v>0</v>
      </c>
      <c r="S1098" s="212">
        <v>0</v>
      </c>
      <c r="T1098" s="213">
        <f>S1098*H1098</f>
        <v>0</v>
      </c>
      <c r="AR1098" s="15" t="s">
        <v>228</v>
      </c>
      <c r="AT1098" s="15" t="s">
        <v>160</v>
      </c>
      <c r="AU1098" s="15" t="s">
        <v>80</v>
      </c>
      <c r="AY1098" s="15" t="s">
        <v>158</v>
      </c>
      <c r="BE1098" s="214">
        <f>IF(N1098="základní",J1098,0)</f>
        <v>0</v>
      </c>
      <c r="BF1098" s="214">
        <f>IF(N1098="snížená",J1098,0)</f>
        <v>0</v>
      </c>
      <c r="BG1098" s="214">
        <f>IF(N1098="zákl. přenesená",J1098,0)</f>
        <v>0</v>
      </c>
      <c r="BH1098" s="214">
        <f>IF(N1098="sníž. přenesená",J1098,0)</f>
        <v>0</v>
      </c>
      <c r="BI1098" s="214">
        <f>IF(N1098="nulová",J1098,0)</f>
        <v>0</v>
      </c>
      <c r="BJ1098" s="15" t="s">
        <v>78</v>
      </c>
      <c r="BK1098" s="214">
        <f>ROUND(I1098*H1098,2)</f>
        <v>0</v>
      </c>
      <c r="BL1098" s="15" t="s">
        <v>228</v>
      </c>
      <c r="BM1098" s="15" t="s">
        <v>2611</v>
      </c>
    </row>
    <row r="1099" s="11" customFormat="1">
      <c r="B1099" s="215"/>
      <c r="C1099" s="216"/>
      <c r="D1099" s="217" t="s">
        <v>167</v>
      </c>
      <c r="E1099" s="218" t="s">
        <v>19</v>
      </c>
      <c r="F1099" s="219" t="s">
        <v>2612</v>
      </c>
      <c r="G1099" s="216"/>
      <c r="H1099" s="220">
        <v>2.4199999999999999</v>
      </c>
      <c r="I1099" s="221"/>
      <c r="J1099" s="216"/>
      <c r="K1099" s="216"/>
      <c r="L1099" s="222"/>
      <c r="M1099" s="223"/>
      <c r="N1099" s="224"/>
      <c r="O1099" s="224"/>
      <c r="P1099" s="224"/>
      <c r="Q1099" s="224"/>
      <c r="R1099" s="224"/>
      <c r="S1099" s="224"/>
      <c r="T1099" s="225"/>
      <c r="AT1099" s="226" t="s">
        <v>167</v>
      </c>
      <c r="AU1099" s="226" t="s">
        <v>80</v>
      </c>
      <c r="AV1099" s="11" t="s">
        <v>80</v>
      </c>
      <c r="AW1099" s="11" t="s">
        <v>31</v>
      </c>
      <c r="AX1099" s="11" t="s">
        <v>78</v>
      </c>
      <c r="AY1099" s="226" t="s">
        <v>158</v>
      </c>
    </row>
    <row r="1100" s="1" customFormat="1" ht="22.5" customHeight="1">
      <c r="B1100" s="36"/>
      <c r="C1100" s="203" t="s">
        <v>2613</v>
      </c>
      <c r="D1100" s="203" t="s">
        <v>160</v>
      </c>
      <c r="E1100" s="204" t="s">
        <v>2614</v>
      </c>
      <c r="F1100" s="205" t="s">
        <v>2615</v>
      </c>
      <c r="G1100" s="206" t="s">
        <v>1327</v>
      </c>
      <c r="H1100" s="250"/>
      <c r="I1100" s="208"/>
      <c r="J1100" s="209">
        <f>ROUND(I1100*H1100,2)</f>
        <v>0</v>
      </c>
      <c r="K1100" s="205" t="s">
        <v>164</v>
      </c>
      <c r="L1100" s="41"/>
      <c r="M1100" s="210" t="s">
        <v>19</v>
      </c>
      <c r="N1100" s="211" t="s">
        <v>41</v>
      </c>
      <c r="O1100" s="77"/>
      <c r="P1100" s="212">
        <f>O1100*H1100</f>
        <v>0</v>
      </c>
      <c r="Q1100" s="212">
        <v>0</v>
      </c>
      <c r="R1100" s="212">
        <f>Q1100*H1100</f>
        <v>0</v>
      </c>
      <c r="S1100" s="212">
        <v>0</v>
      </c>
      <c r="T1100" s="213">
        <f>S1100*H1100</f>
        <v>0</v>
      </c>
      <c r="AR1100" s="15" t="s">
        <v>228</v>
      </c>
      <c r="AT1100" s="15" t="s">
        <v>160</v>
      </c>
      <c r="AU1100" s="15" t="s">
        <v>80</v>
      </c>
      <c r="AY1100" s="15" t="s">
        <v>158</v>
      </c>
      <c r="BE1100" s="214">
        <f>IF(N1100="základní",J1100,0)</f>
        <v>0</v>
      </c>
      <c r="BF1100" s="214">
        <f>IF(N1100="snížená",J1100,0)</f>
        <v>0</v>
      </c>
      <c r="BG1100" s="214">
        <f>IF(N1100="zákl. přenesená",J1100,0)</f>
        <v>0</v>
      </c>
      <c r="BH1100" s="214">
        <f>IF(N1100="sníž. přenesená",J1100,0)</f>
        <v>0</v>
      </c>
      <c r="BI1100" s="214">
        <f>IF(N1100="nulová",J1100,0)</f>
        <v>0</v>
      </c>
      <c r="BJ1100" s="15" t="s">
        <v>78</v>
      </c>
      <c r="BK1100" s="214">
        <f>ROUND(I1100*H1100,2)</f>
        <v>0</v>
      </c>
      <c r="BL1100" s="15" t="s">
        <v>228</v>
      </c>
      <c r="BM1100" s="15" t="s">
        <v>2616</v>
      </c>
    </row>
    <row r="1101" s="10" customFormat="1" ht="22.8" customHeight="1">
      <c r="B1101" s="187"/>
      <c r="C1101" s="188"/>
      <c r="D1101" s="189" t="s">
        <v>69</v>
      </c>
      <c r="E1101" s="201" t="s">
        <v>2617</v>
      </c>
      <c r="F1101" s="201" t="s">
        <v>2618</v>
      </c>
      <c r="G1101" s="188"/>
      <c r="H1101" s="188"/>
      <c r="I1101" s="191"/>
      <c r="J1101" s="202">
        <f>BK1101</f>
        <v>0</v>
      </c>
      <c r="K1101" s="188"/>
      <c r="L1101" s="193"/>
      <c r="M1101" s="194"/>
      <c r="N1101" s="195"/>
      <c r="O1101" s="195"/>
      <c r="P1101" s="196">
        <f>SUM(P1102:P1114)</f>
        <v>0</v>
      </c>
      <c r="Q1101" s="195"/>
      <c r="R1101" s="196">
        <f>SUM(R1102:R1114)</f>
        <v>0.29336489999999998</v>
      </c>
      <c r="S1101" s="195"/>
      <c r="T1101" s="197">
        <f>SUM(T1102:T1114)</f>
        <v>0.25409999999999999</v>
      </c>
      <c r="AR1101" s="198" t="s">
        <v>80</v>
      </c>
      <c r="AT1101" s="199" t="s">
        <v>69</v>
      </c>
      <c r="AU1101" s="199" t="s">
        <v>78</v>
      </c>
      <c r="AY1101" s="198" t="s">
        <v>158</v>
      </c>
      <c r="BK1101" s="200">
        <f>SUM(BK1102:BK1114)</f>
        <v>0</v>
      </c>
    </row>
    <row r="1102" s="1" customFormat="1" ht="16.5" customHeight="1">
      <c r="B1102" s="36"/>
      <c r="C1102" s="203" t="s">
        <v>2619</v>
      </c>
      <c r="D1102" s="203" t="s">
        <v>160</v>
      </c>
      <c r="E1102" s="204" t="s">
        <v>2620</v>
      </c>
      <c r="F1102" s="205" t="s">
        <v>2621</v>
      </c>
      <c r="G1102" s="206" t="s">
        <v>171</v>
      </c>
      <c r="H1102" s="207">
        <v>84.700000000000003</v>
      </c>
      <c r="I1102" s="208"/>
      <c r="J1102" s="209">
        <f>ROUND(I1102*H1102,2)</f>
        <v>0</v>
      </c>
      <c r="K1102" s="205" t="s">
        <v>164</v>
      </c>
      <c r="L1102" s="41"/>
      <c r="M1102" s="210" t="s">
        <v>19</v>
      </c>
      <c r="N1102" s="211" t="s">
        <v>41</v>
      </c>
      <c r="O1102" s="77"/>
      <c r="P1102" s="212">
        <f>O1102*H1102</f>
        <v>0</v>
      </c>
      <c r="Q1102" s="212">
        <v>0</v>
      </c>
      <c r="R1102" s="212">
        <f>Q1102*H1102</f>
        <v>0</v>
      </c>
      <c r="S1102" s="212">
        <v>0.0030000000000000001</v>
      </c>
      <c r="T1102" s="213">
        <f>S1102*H1102</f>
        <v>0.25409999999999999</v>
      </c>
      <c r="AR1102" s="15" t="s">
        <v>228</v>
      </c>
      <c r="AT1102" s="15" t="s">
        <v>160</v>
      </c>
      <c r="AU1102" s="15" t="s">
        <v>80</v>
      </c>
      <c r="AY1102" s="15" t="s">
        <v>158</v>
      </c>
      <c r="BE1102" s="214">
        <f>IF(N1102="základní",J1102,0)</f>
        <v>0</v>
      </c>
      <c r="BF1102" s="214">
        <f>IF(N1102="snížená",J1102,0)</f>
        <v>0</v>
      </c>
      <c r="BG1102" s="214">
        <f>IF(N1102="zákl. přenesená",J1102,0)</f>
        <v>0</v>
      </c>
      <c r="BH1102" s="214">
        <f>IF(N1102="sníž. přenesená",J1102,0)</f>
        <v>0</v>
      </c>
      <c r="BI1102" s="214">
        <f>IF(N1102="nulová",J1102,0)</f>
        <v>0</v>
      </c>
      <c r="BJ1102" s="15" t="s">
        <v>78</v>
      </c>
      <c r="BK1102" s="214">
        <f>ROUND(I1102*H1102,2)</f>
        <v>0</v>
      </c>
      <c r="BL1102" s="15" t="s">
        <v>228</v>
      </c>
      <c r="BM1102" s="15" t="s">
        <v>2622</v>
      </c>
    </row>
    <row r="1103" s="1" customFormat="1" ht="16.5" customHeight="1">
      <c r="B1103" s="36"/>
      <c r="C1103" s="203" t="s">
        <v>2623</v>
      </c>
      <c r="D1103" s="203" t="s">
        <v>160</v>
      </c>
      <c r="E1103" s="204" t="s">
        <v>2624</v>
      </c>
      <c r="F1103" s="205" t="s">
        <v>2625</v>
      </c>
      <c r="G1103" s="206" t="s">
        <v>171</v>
      </c>
      <c r="H1103" s="207">
        <v>84.700000000000003</v>
      </c>
      <c r="I1103" s="208"/>
      <c r="J1103" s="209">
        <f>ROUND(I1103*H1103,2)</f>
        <v>0</v>
      </c>
      <c r="K1103" s="205" t="s">
        <v>164</v>
      </c>
      <c r="L1103" s="41"/>
      <c r="M1103" s="210" t="s">
        <v>19</v>
      </c>
      <c r="N1103" s="211" t="s">
        <v>41</v>
      </c>
      <c r="O1103" s="77"/>
      <c r="P1103" s="212">
        <f>O1103*H1103</f>
        <v>0</v>
      </c>
      <c r="Q1103" s="212">
        <v>0</v>
      </c>
      <c r="R1103" s="212">
        <f>Q1103*H1103</f>
        <v>0</v>
      </c>
      <c r="S1103" s="212">
        <v>0</v>
      </c>
      <c r="T1103" s="213">
        <f>S1103*H1103</f>
        <v>0</v>
      </c>
      <c r="AR1103" s="15" t="s">
        <v>228</v>
      </c>
      <c r="AT1103" s="15" t="s">
        <v>160</v>
      </c>
      <c r="AU1103" s="15" t="s">
        <v>80</v>
      </c>
      <c r="AY1103" s="15" t="s">
        <v>158</v>
      </c>
      <c r="BE1103" s="214">
        <f>IF(N1103="základní",J1103,0)</f>
        <v>0</v>
      </c>
      <c r="BF1103" s="214">
        <f>IF(N1103="snížená",J1103,0)</f>
        <v>0</v>
      </c>
      <c r="BG1103" s="214">
        <f>IF(N1103="zákl. přenesená",J1103,0)</f>
        <v>0</v>
      </c>
      <c r="BH1103" s="214">
        <f>IF(N1103="sníž. přenesená",J1103,0)</f>
        <v>0</v>
      </c>
      <c r="BI1103" s="214">
        <f>IF(N1103="nulová",J1103,0)</f>
        <v>0</v>
      </c>
      <c r="BJ1103" s="15" t="s">
        <v>78</v>
      </c>
      <c r="BK1103" s="214">
        <f>ROUND(I1103*H1103,2)</f>
        <v>0</v>
      </c>
      <c r="BL1103" s="15" t="s">
        <v>228</v>
      </c>
      <c r="BM1103" s="15" t="s">
        <v>2626</v>
      </c>
    </row>
    <row r="1104" s="1" customFormat="1" ht="16.5" customHeight="1">
      <c r="B1104" s="36"/>
      <c r="C1104" s="203" t="s">
        <v>2627</v>
      </c>
      <c r="D1104" s="203" t="s">
        <v>160</v>
      </c>
      <c r="E1104" s="204" t="s">
        <v>2628</v>
      </c>
      <c r="F1104" s="205" t="s">
        <v>2629</v>
      </c>
      <c r="G1104" s="206" t="s">
        <v>171</v>
      </c>
      <c r="H1104" s="207">
        <v>84.700000000000003</v>
      </c>
      <c r="I1104" s="208"/>
      <c r="J1104" s="209">
        <f>ROUND(I1104*H1104,2)</f>
        <v>0</v>
      </c>
      <c r="K1104" s="205" t="s">
        <v>164</v>
      </c>
      <c r="L1104" s="41"/>
      <c r="M1104" s="210" t="s">
        <v>19</v>
      </c>
      <c r="N1104" s="211" t="s">
        <v>41</v>
      </c>
      <c r="O1104" s="77"/>
      <c r="P1104" s="212">
        <f>O1104*H1104</f>
        <v>0</v>
      </c>
      <c r="Q1104" s="212">
        <v>0.00029999999999999997</v>
      </c>
      <c r="R1104" s="212">
        <f>Q1104*H1104</f>
        <v>0.025409999999999999</v>
      </c>
      <c r="S1104" s="212">
        <v>0</v>
      </c>
      <c r="T1104" s="213">
        <f>S1104*H1104</f>
        <v>0</v>
      </c>
      <c r="AR1104" s="15" t="s">
        <v>228</v>
      </c>
      <c r="AT1104" s="15" t="s">
        <v>160</v>
      </c>
      <c r="AU1104" s="15" t="s">
        <v>80</v>
      </c>
      <c r="AY1104" s="15" t="s">
        <v>158</v>
      </c>
      <c r="BE1104" s="214">
        <f>IF(N1104="základní",J1104,0)</f>
        <v>0</v>
      </c>
      <c r="BF1104" s="214">
        <f>IF(N1104="snížená",J1104,0)</f>
        <v>0</v>
      </c>
      <c r="BG1104" s="214">
        <f>IF(N1104="zákl. přenesená",J1104,0)</f>
        <v>0</v>
      </c>
      <c r="BH1104" s="214">
        <f>IF(N1104="sníž. přenesená",J1104,0)</f>
        <v>0</v>
      </c>
      <c r="BI1104" s="214">
        <f>IF(N1104="nulová",J1104,0)</f>
        <v>0</v>
      </c>
      <c r="BJ1104" s="15" t="s">
        <v>78</v>
      </c>
      <c r="BK1104" s="214">
        <f>ROUND(I1104*H1104,2)</f>
        <v>0</v>
      </c>
      <c r="BL1104" s="15" t="s">
        <v>228</v>
      </c>
      <c r="BM1104" s="15" t="s">
        <v>2630</v>
      </c>
    </row>
    <row r="1105" s="1" customFormat="1" ht="16.5" customHeight="1">
      <c r="B1105" s="36"/>
      <c r="C1105" s="227" t="s">
        <v>2631</v>
      </c>
      <c r="D1105" s="227" t="s">
        <v>261</v>
      </c>
      <c r="E1105" s="228" t="s">
        <v>2632</v>
      </c>
      <c r="F1105" s="229" t="s">
        <v>2633</v>
      </c>
      <c r="G1105" s="230" t="s">
        <v>171</v>
      </c>
      <c r="H1105" s="231">
        <v>93.170000000000002</v>
      </c>
      <c r="I1105" s="232"/>
      <c r="J1105" s="233">
        <f>ROUND(I1105*H1105,2)</f>
        <v>0</v>
      </c>
      <c r="K1105" s="229" t="s">
        <v>164</v>
      </c>
      <c r="L1105" s="234"/>
      <c r="M1105" s="235" t="s">
        <v>19</v>
      </c>
      <c r="N1105" s="236" t="s">
        <v>41</v>
      </c>
      <c r="O1105" s="77"/>
      <c r="P1105" s="212">
        <f>O1105*H1105</f>
        <v>0</v>
      </c>
      <c r="Q1105" s="212">
        <v>0.0028700000000000002</v>
      </c>
      <c r="R1105" s="212">
        <f>Q1105*H1105</f>
        <v>0.26739790000000002</v>
      </c>
      <c r="S1105" s="212">
        <v>0</v>
      </c>
      <c r="T1105" s="213">
        <f>S1105*H1105</f>
        <v>0</v>
      </c>
      <c r="AR1105" s="15" t="s">
        <v>276</v>
      </c>
      <c r="AT1105" s="15" t="s">
        <v>261</v>
      </c>
      <c r="AU1105" s="15" t="s">
        <v>80</v>
      </c>
      <c r="AY1105" s="15" t="s">
        <v>158</v>
      </c>
      <c r="BE1105" s="214">
        <f>IF(N1105="základní",J1105,0)</f>
        <v>0</v>
      </c>
      <c r="BF1105" s="214">
        <f>IF(N1105="snížená",J1105,0)</f>
        <v>0</v>
      </c>
      <c r="BG1105" s="214">
        <f>IF(N1105="zákl. přenesená",J1105,0)</f>
        <v>0</v>
      </c>
      <c r="BH1105" s="214">
        <f>IF(N1105="sníž. přenesená",J1105,0)</f>
        <v>0</v>
      </c>
      <c r="BI1105" s="214">
        <f>IF(N1105="nulová",J1105,0)</f>
        <v>0</v>
      </c>
      <c r="BJ1105" s="15" t="s">
        <v>78</v>
      </c>
      <c r="BK1105" s="214">
        <f>ROUND(I1105*H1105,2)</f>
        <v>0</v>
      </c>
      <c r="BL1105" s="15" t="s">
        <v>228</v>
      </c>
      <c r="BM1105" s="15" t="s">
        <v>2634</v>
      </c>
    </row>
    <row r="1106" s="11" customFormat="1">
      <c r="B1106" s="215"/>
      <c r="C1106" s="216"/>
      <c r="D1106" s="217" t="s">
        <v>167</v>
      </c>
      <c r="E1106" s="216"/>
      <c r="F1106" s="219" t="s">
        <v>2635</v>
      </c>
      <c r="G1106" s="216"/>
      <c r="H1106" s="220">
        <v>93.170000000000002</v>
      </c>
      <c r="I1106" s="221"/>
      <c r="J1106" s="216"/>
      <c r="K1106" s="216"/>
      <c r="L1106" s="222"/>
      <c r="M1106" s="223"/>
      <c r="N1106" s="224"/>
      <c r="O1106" s="224"/>
      <c r="P1106" s="224"/>
      <c r="Q1106" s="224"/>
      <c r="R1106" s="224"/>
      <c r="S1106" s="224"/>
      <c r="T1106" s="225"/>
      <c r="AT1106" s="226" t="s">
        <v>167</v>
      </c>
      <c r="AU1106" s="226" t="s">
        <v>80</v>
      </c>
      <c r="AV1106" s="11" t="s">
        <v>80</v>
      </c>
      <c r="AW1106" s="11" t="s">
        <v>4</v>
      </c>
      <c r="AX1106" s="11" t="s">
        <v>78</v>
      </c>
      <c r="AY1106" s="226" t="s">
        <v>158</v>
      </c>
    </row>
    <row r="1107" s="1" customFormat="1" ht="16.5" customHeight="1">
      <c r="B1107" s="36"/>
      <c r="C1107" s="203" t="s">
        <v>2636</v>
      </c>
      <c r="D1107" s="203" t="s">
        <v>160</v>
      </c>
      <c r="E1107" s="204" t="s">
        <v>2637</v>
      </c>
      <c r="F1107" s="205" t="s">
        <v>2638</v>
      </c>
      <c r="G1107" s="206" t="s">
        <v>240</v>
      </c>
      <c r="H1107" s="207">
        <v>55.700000000000003</v>
      </c>
      <c r="I1107" s="208"/>
      <c r="J1107" s="209">
        <f>ROUND(I1107*H1107,2)</f>
        <v>0</v>
      </c>
      <c r="K1107" s="205" t="s">
        <v>164</v>
      </c>
      <c r="L1107" s="41"/>
      <c r="M1107" s="210" t="s">
        <v>19</v>
      </c>
      <c r="N1107" s="211" t="s">
        <v>41</v>
      </c>
      <c r="O1107" s="77"/>
      <c r="P1107" s="212">
        <f>O1107*H1107</f>
        <v>0</v>
      </c>
      <c r="Q1107" s="212">
        <v>1.0000000000000001E-05</v>
      </c>
      <c r="R1107" s="212">
        <f>Q1107*H1107</f>
        <v>0.00055700000000000009</v>
      </c>
      <c r="S1107" s="212">
        <v>0</v>
      </c>
      <c r="T1107" s="213">
        <f>S1107*H1107</f>
        <v>0</v>
      </c>
      <c r="AR1107" s="15" t="s">
        <v>228</v>
      </c>
      <c r="AT1107" s="15" t="s">
        <v>160</v>
      </c>
      <c r="AU1107" s="15" t="s">
        <v>80</v>
      </c>
      <c r="AY1107" s="15" t="s">
        <v>158</v>
      </c>
      <c r="BE1107" s="214">
        <f>IF(N1107="základní",J1107,0)</f>
        <v>0</v>
      </c>
      <c r="BF1107" s="214">
        <f>IF(N1107="snížená",J1107,0)</f>
        <v>0</v>
      </c>
      <c r="BG1107" s="214">
        <f>IF(N1107="zákl. přenesená",J1107,0)</f>
        <v>0</v>
      </c>
      <c r="BH1107" s="214">
        <f>IF(N1107="sníž. přenesená",J1107,0)</f>
        <v>0</v>
      </c>
      <c r="BI1107" s="214">
        <f>IF(N1107="nulová",J1107,0)</f>
        <v>0</v>
      </c>
      <c r="BJ1107" s="15" t="s">
        <v>78</v>
      </c>
      <c r="BK1107" s="214">
        <f>ROUND(I1107*H1107,2)</f>
        <v>0</v>
      </c>
      <c r="BL1107" s="15" t="s">
        <v>228</v>
      </c>
      <c r="BM1107" s="15" t="s">
        <v>2639</v>
      </c>
    </row>
    <row r="1108" s="1" customFormat="1" ht="16.5" customHeight="1">
      <c r="B1108" s="36"/>
      <c r="C1108" s="227" t="s">
        <v>2640</v>
      </c>
      <c r="D1108" s="227" t="s">
        <v>261</v>
      </c>
      <c r="E1108" s="228" t="s">
        <v>2641</v>
      </c>
      <c r="F1108" s="229" t="s">
        <v>2642</v>
      </c>
      <c r="G1108" s="230" t="s">
        <v>19</v>
      </c>
      <c r="H1108" s="231">
        <v>58.484999999999999</v>
      </c>
      <c r="I1108" s="232"/>
      <c r="J1108" s="233">
        <f>ROUND(I1108*H1108,2)</f>
        <v>0</v>
      </c>
      <c r="K1108" s="229" t="s">
        <v>19</v>
      </c>
      <c r="L1108" s="234"/>
      <c r="M1108" s="235" t="s">
        <v>19</v>
      </c>
      <c r="N1108" s="236" t="s">
        <v>41</v>
      </c>
      <c r="O1108" s="77"/>
      <c r="P1108" s="212">
        <f>O1108*H1108</f>
        <v>0</v>
      </c>
      <c r="Q1108" s="212">
        <v>0</v>
      </c>
      <c r="R1108" s="212">
        <f>Q1108*H1108</f>
        <v>0</v>
      </c>
      <c r="S1108" s="212">
        <v>0</v>
      </c>
      <c r="T1108" s="213">
        <f>S1108*H1108</f>
        <v>0</v>
      </c>
      <c r="AR1108" s="15" t="s">
        <v>276</v>
      </c>
      <c r="AT1108" s="15" t="s">
        <v>261</v>
      </c>
      <c r="AU1108" s="15" t="s">
        <v>80</v>
      </c>
      <c r="AY1108" s="15" t="s">
        <v>158</v>
      </c>
      <c r="BE1108" s="214">
        <f>IF(N1108="základní",J1108,0)</f>
        <v>0</v>
      </c>
      <c r="BF1108" s="214">
        <f>IF(N1108="snížená",J1108,0)</f>
        <v>0</v>
      </c>
      <c r="BG1108" s="214">
        <f>IF(N1108="zákl. přenesená",J1108,0)</f>
        <v>0</v>
      </c>
      <c r="BH1108" s="214">
        <f>IF(N1108="sníž. přenesená",J1108,0)</f>
        <v>0</v>
      </c>
      <c r="BI1108" s="214">
        <f>IF(N1108="nulová",J1108,0)</f>
        <v>0</v>
      </c>
      <c r="BJ1108" s="15" t="s">
        <v>78</v>
      </c>
      <c r="BK1108" s="214">
        <f>ROUND(I1108*H1108,2)</f>
        <v>0</v>
      </c>
      <c r="BL1108" s="15" t="s">
        <v>228</v>
      </c>
      <c r="BM1108" s="15" t="s">
        <v>2643</v>
      </c>
    </row>
    <row r="1109" s="11" customFormat="1">
      <c r="B1109" s="215"/>
      <c r="C1109" s="216"/>
      <c r="D1109" s="217" t="s">
        <v>167</v>
      </c>
      <c r="E1109" s="218" t="s">
        <v>19</v>
      </c>
      <c r="F1109" s="219" t="s">
        <v>2644</v>
      </c>
      <c r="G1109" s="216"/>
      <c r="H1109" s="220">
        <v>55.700000000000003</v>
      </c>
      <c r="I1109" s="221"/>
      <c r="J1109" s="216"/>
      <c r="K1109" s="216"/>
      <c r="L1109" s="222"/>
      <c r="M1109" s="223"/>
      <c r="N1109" s="224"/>
      <c r="O1109" s="224"/>
      <c r="P1109" s="224"/>
      <c r="Q1109" s="224"/>
      <c r="R1109" s="224"/>
      <c r="S1109" s="224"/>
      <c r="T1109" s="225"/>
      <c r="AT1109" s="226" t="s">
        <v>167</v>
      </c>
      <c r="AU1109" s="226" t="s">
        <v>80</v>
      </c>
      <c r="AV1109" s="11" t="s">
        <v>80</v>
      </c>
      <c r="AW1109" s="11" t="s">
        <v>31</v>
      </c>
      <c r="AX1109" s="11" t="s">
        <v>78</v>
      </c>
      <c r="AY1109" s="226" t="s">
        <v>158</v>
      </c>
    </row>
    <row r="1110" s="11" customFormat="1">
      <c r="B1110" s="215"/>
      <c r="C1110" s="216"/>
      <c r="D1110" s="217" t="s">
        <v>167</v>
      </c>
      <c r="E1110" s="216"/>
      <c r="F1110" s="219" t="s">
        <v>2645</v>
      </c>
      <c r="G1110" s="216"/>
      <c r="H1110" s="220">
        <v>58.484999999999999</v>
      </c>
      <c r="I1110" s="221"/>
      <c r="J1110" s="216"/>
      <c r="K1110" s="216"/>
      <c r="L1110" s="222"/>
      <c r="M1110" s="223"/>
      <c r="N1110" s="224"/>
      <c r="O1110" s="224"/>
      <c r="P1110" s="224"/>
      <c r="Q1110" s="224"/>
      <c r="R1110" s="224"/>
      <c r="S1110" s="224"/>
      <c r="T1110" s="225"/>
      <c r="AT1110" s="226" t="s">
        <v>167</v>
      </c>
      <c r="AU1110" s="226" t="s">
        <v>80</v>
      </c>
      <c r="AV1110" s="11" t="s">
        <v>80</v>
      </c>
      <c r="AW1110" s="11" t="s">
        <v>4</v>
      </c>
      <c r="AX1110" s="11" t="s">
        <v>78</v>
      </c>
      <c r="AY1110" s="226" t="s">
        <v>158</v>
      </c>
    </row>
    <row r="1111" s="1" customFormat="1" ht="16.5" customHeight="1">
      <c r="B1111" s="36"/>
      <c r="C1111" s="203" t="s">
        <v>2646</v>
      </c>
      <c r="D1111" s="203" t="s">
        <v>160</v>
      </c>
      <c r="E1111" s="204" t="s">
        <v>2647</v>
      </c>
      <c r="F1111" s="205" t="s">
        <v>2648</v>
      </c>
      <c r="G1111" s="206" t="s">
        <v>171</v>
      </c>
      <c r="H1111" s="207">
        <v>46</v>
      </c>
      <c r="I1111" s="208"/>
      <c r="J1111" s="209">
        <f>ROUND(I1111*H1111,2)</f>
        <v>0</v>
      </c>
      <c r="K1111" s="205" t="s">
        <v>19</v>
      </c>
      <c r="L1111" s="41"/>
      <c r="M1111" s="210" t="s">
        <v>19</v>
      </c>
      <c r="N1111" s="211" t="s">
        <v>41</v>
      </c>
      <c r="O1111" s="77"/>
      <c r="P1111" s="212">
        <f>O1111*H1111</f>
        <v>0</v>
      </c>
      <c r="Q1111" s="212">
        <v>0</v>
      </c>
      <c r="R1111" s="212">
        <f>Q1111*H1111</f>
        <v>0</v>
      </c>
      <c r="S1111" s="212">
        <v>0</v>
      </c>
      <c r="T1111" s="213">
        <f>S1111*H1111</f>
        <v>0</v>
      </c>
      <c r="AR1111" s="15" t="s">
        <v>228</v>
      </c>
      <c r="AT1111" s="15" t="s">
        <v>160</v>
      </c>
      <c r="AU1111" s="15" t="s">
        <v>80</v>
      </c>
      <c r="AY1111" s="15" t="s">
        <v>158</v>
      </c>
      <c r="BE1111" s="214">
        <f>IF(N1111="základní",J1111,0)</f>
        <v>0</v>
      </c>
      <c r="BF1111" s="214">
        <f>IF(N1111="snížená",J1111,0)</f>
        <v>0</v>
      </c>
      <c r="BG1111" s="214">
        <f>IF(N1111="zákl. přenesená",J1111,0)</f>
        <v>0</v>
      </c>
      <c r="BH1111" s="214">
        <f>IF(N1111="sníž. přenesená",J1111,0)</f>
        <v>0</v>
      </c>
      <c r="BI1111" s="214">
        <f>IF(N1111="nulová",J1111,0)</f>
        <v>0</v>
      </c>
      <c r="BJ1111" s="15" t="s">
        <v>78</v>
      </c>
      <c r="BK1111" s="214">
        <f>ROUND(I1111*H1111,2)</f>
        <v>0</v>
      </c>
      <c r="BL1111" s="15" t="s">
        <v>228</v>
      </c>
      <c r="BM1111" s="15" t="s">
        <v>2649</v>
      </c>
    </row>
    <row r="1112" s="11" customFormat="1">
      <c r="B1112" s="215"/>
      <c r="C1112" s="216"/>
      <c r="D1112" s="217" t="s">
        <v>167</v>
      </c>
      <c r="E1112" s="218" t="s">
        <v>19</v>
      </c>
      <c r="F1112" s="219" t="s">
        <v>2650</v>
      </c>
      <c r="G1112" s="216"/>
      <c r="H1112" s="220">
        <v>46</v>
      </c>
      <c r="I1112" s="221"/>
      <c r="J1112" s="216"/>
      <c r="K1112" s="216"/>
      <c r="L1112" s="222"/>
      <c r="M1112" s="223"/>
      <c r="N1112" s="224"/>
      <c r="O1112" s="224"/>
      <c r="P1112" s="224"/>
      <c r="Q1112" s="224"/>
      <c r="R1112" s="224"/>
      <c r="S1112" s="224"/>
      <c r="T1112" s="225"/>
      <c r="AT1112" s="226" t="s">
        <v>167</v>
      </c>
      <c r="AU1112" s="226" t="s">
        <v>80</v>
      </c>
      <c r="AV1112" s="11" t="s">
        <v>80</v>
      </c>
      <c r="AW1112" s="11" t="s">
        <v>31</v>
      </c>
      <c r="AX1112" s="11" t="s">
        <v>78</v>
      </c>
      <c r="AY1112" s="226" t="s">
        <v>158</v>
      </c>
    </row>
    <row r="1113" s="1" customFormat="1" ht="16.5" customHeight="1">
      <c r="B1113" s="36"/>
      <c r="C1113" s="203" t="s">
        <v>2651</v>
      </c>
      <c r="D1113" s="203" t="s">
        <v>160</v>
      </c>
      <c r="E1113" s="204" t="s">
        <v>2652</v>
      </c>
      <c r="F1113" s="205" t="s">
        <v>2653</v>
      </c>
      <c r="G1113" s="206" t="s">
        <v>171</v>
      </c>
      <c r="H1113" s="207">
        <v>46</v>
      </c>
      <c r="I1113" s="208"/>
      <c r="J1113" s="209">
        <f>ROUND(I1113*H1113,2)</f>
        <v>0</v>
      </c>
      <c r="K1113" s="205" t="s">
        <v>19</v>
      </c>
      <c r="L1113" s="41"/>
      <c r="M1113" s="210" t="s">
        <v>19</v>
      </c>
      <c r="N1113" s="211" t="s">
        <v>41</v>
      </c>
      <c r="O1113" s="77"/>
      <c r="P1113" s="212">
        <f>O1113*H1113</f>
        <v>0</v>
      </c>
      <c r="Q1113" s="212">
        <v>0</v>
      </c>
      <c r="R1113" s="212">
        <f>Q1113*H1113</f>
        <v>0</v>
      </c>
      <c r="S1113" s="212">
        <v>0</v>
      </c>
      <c r="T1113" s="213">
        <f>S1113*H1113</f>
        <v>0</v>
      </c>
      <c r="AR1113" s="15" t="s">
        <v>228</v>
      </c>
      <c r="AT1113" s="15" t="s">
        <v>160</v>
      </c>
      <c r="AU1113" s="15" t="s">
        <v>80</v>
      </c>
      <c r="AY1113" s="15" t="s">
        <v>158</v>
      </c>
      <c r="BE1113" s="214">
        <f>IF(N1113="základní",J1113,0)</f>
        <v>0</v>
      </c>
      <c r="BF1113" s="214">
        <f>IF(N1113="snížená",J1113,0)</f>
        <v>0</v>
      </c>
      <c r="BG1113" s="214">
        <f>IF(N1113="zákl. přenesená",J1113,0)</f>
        <v>0</v>
      </c>
      <c r="BH1113" s="214">
        <f>IF(N1113="sníž. přenesená",J1113,0)</f>
        <v>0</v>
      </c>
      <c r="BI1113" s="214">
        <f>IF(N1113="nulová",J1113,0)</f>
        <v>0</v>
      </c>
      <c r="BJ1113" s="15" t="s">
        <v>78</v>
      </c>
      <c r="BK1113" s="214">
        <f>ROUND(I1113*H1113,2)</f>
        <v>0</v>
      </c>
      <c r="BL1113" s="15" t="s">
        <v>228</v>
      </c>
      <c r="BM1113" s="15" t="s">
        <v>2654</v>
      </c>
    </row>
    <row r="1114" s="1" customFormat="1" ht="22.5" customHeight="1">
      <c r="B1114" s="36"/>
      <c r="C1114" s="203" t="s">
        <v>2655</v>
      </c>
      <c r="D1114" s="203" t="s">
        <v>160</v>
      </c>
      <c r="E1114" s="204" t="s">
        <v>2656</v>
      </c>
      <c r="F1114" s="205" t="s">
        <v>2657</v>
      </c>
      <c r="G1114" s="206" t="s">
        <v>1327</v>
      </c>
      <c r="H1114" s="250"/>
      <c r="I1114" s="208"/>
      <c r="J1114" s="209">
        <f>ROUND(I1114*H1114,2)</f>
        <v>0</v>
      </c>
      <c r="K1114" s="205" t="s">
        <v>164</v>
      </c>
      <c r="L1114" s="41"/>
      <c r="M1114" s="210" t="s">
        <v>19</v>
      </c>
      <c r="N1114" s="211" t="s">
        <v>41</v>
      </c>
      <c r="O1114" s="77"/>
      <c r="P1114" s="212">
        <f>O1114*H1114</f>
        <v>0</v>
      </c>
      <c r="Q1114" s="212">
        <v>0</v>
      </c>
      <c r="R1114" s="212">
        <f>Q1114*H1114</f>
        <v>0</v>
      </c>
      <c r="S1114" s="212">
        <v>0</v>
      </c>
      <c r="T1114" s="213">
        <f>S1114*H1114</f>
        <v>0</v>
      </c>
      <c r="AR1114" s="15" t="s">
        <v>228</v>
      </c>
      <c r="AT1114" s="15" t="s">
        <v>160</v>
      </c>
      <c r="AU1114" s="15" t="s">
        <v>80</v>
      </c>
      <c r="AY1114" s="15" t="s">
        <v>158</v>
      </c>
      <c r="BE1114" s="214">
        <f>IF(N1114="základní",J1114,0)</f>
        <v>0</v>
      </c>
      <c r="BF1114" s="214">
        <f>IF(N1114="snížená",J1114,0)</f>
        <v>0</v>
      </c>
      <c r="BG1114" s="214">
        <f>IF(N1114="zákl. přenesená",J1114,0)</f>
        <v>0</v>
      </c>
      <c r="BH1114" s="214">
        <f>IF(N1114="sníž. přenesená",J1114,0)</f>
        <v>0</v>
      </c>
      <c r="BI1114" s="214">
        <f>IF(N1114="nulová",J1114,0)</f>
        <v>0</v>
      </c>
      <c r="BJ1114" s="15" t="s">
        <v>78</v>
      </c>
      <c r="BK1114" s="214">
        <f>ROUND(I1114*H1114,2)</f>
        <v>0</v>
      </c>
      <c r="BL1114" s="15" t="s">
        <v>228</v>
      </c>
      <c r="BM1114" s="15" t="s">
        <v>2658</v>
      </c>
    </row>
    <row r="1115" s="10" customFormat="1" ht="22.8" customHeight="1">
      <c r="B1115" s="187"/>
      <c r="C1115" s="188"/>
      <c r="D1115" s="189" t="s">
        <v>69</v>
      </c>
      <c r="E1115" s="201" t="s">
        <v>2659</v>
      </c>
      <c r="F1115" s="201" t="s">
        <v>2660</v>
      </c>
      <c r="G1115" s="188"/>
      <c r="H1115" s="188"/>
      <c r="I1115" s="191"/>
      <c r="J1115" s="202">
        <f>BK1115</f>
        <v>0</v>
      </c>
      <c r="K1115" s="188"/>
      <c r="L1115" s="193"/>
      <c r="M1115" s="194"/>
      <c r="N1115" s="195"/>
      <c r="O1115" s="195"/>
      <c r="P1115" s="196">
        <f>SUM(P1116:P1127)</f>
        <v>0</v>
      </c>
      <c r="Q1115" s="195"/>
      <c r="R1115" s="196">
        <f>SUM(R1116:R1127)</f>
        <v>0</v>
      </c>
      <c r="S1115" s="195"/>
      <c r="T1115" s="197">
        <f>SUM(T1116:T1127)</f>
        <v>0</v>
      </c>
      <c r="AR1115" s="198" t="s">
        <v>80</v>
      </c>
      <c r="AT1115" s="199" t="s">
        <v>69</v>
      </c>
      <c r="AU1115" s="199" t="s">
        <v>78</v>
      </c>
      <c r="AY1115" s="198" t="s">
        <v>158</v>
      </c>
      <c r="BK1115" s="200">
        <f>SUM(BK1116:BK1127)</f>
        <v>0</v>
      </c>
    </row>
    <row r="1116" s="1" customFormat="1" ht="16.5" customHeight="1">
      <c r="B1116" s="36"/>
      <c r="C1116" s="203" t="s">
        <v>2661</v>
      </c>
      <c r="D1116" s="203" t="s">
        <v>160</v>
      </c>
      <c r="E1116" s="204" t="s">
        <v>2662</v>
      </c>
      <c r="F1116" s="205" t="s">
        <v>2663</v>
      </c>
      <c r="G1116" s="206" t="s">
        <v>171</v>
      </c>
      <c r="H1116" s="207">
        <v>4.4000000000000004</v>
      </c>
      <c r="I1116" s="208"/>
      <c r="J1116" s="209">
        <f>ROUND(I1116*H1116,2)</f>
        <v>0</v>
      </c>
      <c r="K1116" s="205" t="s">
        <v>19</v>
      </c>
      <c r="L1116" s="41"/>
      <c r="M1116" s="210" t="s">
        <v>19</v>
      </c>
      <c r="N1116" s="211" t="s">
        <v>41</v>
      </c>
      <c r="O1116" s="77"/>
      <c r="P1116" s="212">
        <f>O1116*H1116</f>
        <v>0</v>
      </c>
      <c r="Q1116" s="212">
        <v>0</v>
      </c>
      <c r="R1116" s="212">
        <f>Q1116*H1116</f>
        <v>0</v>
      </c>
      <c r="S1116" s="212">
        <v>0</v>
      </c>
      <c r="T1116" s="213">
        <f>S1116*H1116</f>
        <v>0</v>
      </c>
      <c r="AR1116" s="15" t="s">
        <v>228</v>
      </c>
      <c r="AT1116" s="15" t="s">
        <v>160</v>
      </c>
      <c r="AU1116" s="15" t="s">
        <v>80</v>
      </c>
      <c r="AY1116" s="15" t="s">
        <v>158</v>
      </c>
      <c r="BE1116" s="214">
        <f>IF(N1116="základní",J1116,0)</f>
        <v>0</v>
      </c>
      <c r="BF1116" s="214">
        <f>IF(N1116="snížená",J1116,0)</f>
        <v>0</v>
      </c>
      <c r="BG1116" s="214">
        <f>IF(N1116="zákl. přenesená",J1116,0)</f>
        <v>0</v>
      </c>
      <c r="BH1116" s="214">
        <f>IF(N1116="sníž. přenesená",J1116,0)</f>
        <v>0</v>
      </c>
      <c r="BI1116" s="214">
        <f>IF(N1116="nulová",J1116,0)</f>
        <v>0</v>
      </c>
      <c r="BJ1116" s="15" t="s">
        <v>78</v>
      </c>
      <c r="BK1116" s="214">
        <f>ROUND(I1116*H1116,2)</f>
        <v>0</v>
      </c>
      <c r="BL1116" s="15" t="s">
        <v>228</v>
      </c>
      <c r="BM1116" s="15" t="s">
        <v>2664</v>
      </c>
    </row>
    <row r="1117" s="11" customFormat="1">
      <c r="B1117" s="215"/>
      <c r="C1117" s="216"/>
      <c r="D1117" s="217" t="s">
        <v>167</v>
      </c>
      <c r="E1117" s="218" t="s">
        <v>19</v>
      </c>
      <c r="F1117" s="219" t="s">
        <v>2665</v>
      </c>
      <c r="G1117" s="216"/>
      <c r="H1117" s="220">
        <v>4.4000000000000004</v>
      </c>
      <c r="I1117" s="221"/>
      <c r="J1117" s="216"/>
      <c r="K1117" s="216"/>
      <c r="L1117" s="222"/>
      <c r="M1117" s="223"/>
      <c r="N1117" s="224"/>
      <c r="O1117" s="224"/>
      <c r="P1117" s="224"/>
      <c r="Q1117" s="224"/>
      <c r="R1117" s="224"/>
      <c r="S1117" s="224"/>
      <c r="T1117" s="225"/>
      <c r="AT1117" s="226" t="s">
        <v>167</v>
      </c>
      <c r="AU1117" s="226" t="s">
        <v>80</v>
      </c>
      <c r="AV1117" s="11" t="s">
        <v>80</v>
      </c>
      <c r="AW1117" s="11" t="s">
        <v>31</v>
      </c>
      <c r="AX1117" s="11" t="s">
        <v>78</v>
      </c>
      <c r="AY1117" s="226" t="s">
        <v>158</v>
      </c>
    </row>
    <row r="1118" s="1" customFormat="1" ht="16.5" customHeight="1">
      <c r="B1118" s="36"/>
      <c r="C1118" s="203" t="s">
        <v>2666</v>
      </c>
      <c r="D1118" s="203" t="s">
        <v>160</v>
      </c>
      <c r="E1118" s="204" t="s">
        <v>2667</v>
      </c>
      <c r="F1118" s="205" t="s">
        <v>2668</v>
      </c>
      <c r="G1118" s="206" t="s">
        <v>171</v>
      </c>
      <c r="H1118" s="207">
        <v>4.4000000000000004</v>
      </c>
      <c r="I1118" s="208"/>
      <c r="J1118" s="209">
        <f>ROUND(I1118*H1118,2)</f>
        <v>0</v>
      </c>
      <c r="K1118" s="205" t="s">
        <v>19</v>
      </c>
      <c r="L1118" s="41"/>
      <c r="M1118" s="210" t="s">
        <v>19</v>
      </c>
      <c r="N1118" s="211" t="s">
        <v>41</v>
      </c>
      <c r="O1118" s="77"/>
      <c r="P1118" s="212">
        <f>O1118*H1118</f>
        <v>0</v>
      </c>
      <c r="Q1118" s="212">
        <v>0</v>
      </c>
      <c r="R1118" s="212">
        <f>Q1118*H1118</f>
        <v>0</v>
      </c>
      <c r="S1118" s="212">
        <v>0</v>
      </c>
      <c r="T1118" s="213">
        <f>S1118*H1118</f>
        <v>0</v>
      </c>
      <c r="AR1118" s="15" t="s">
        <v>228</v>
      </c>
      <c r="AT1118" s="15" t="s">
        <v>160</v>
      </c>
      <c r="AU1118" s="15" t="s">
        <v>80</v>
      </c>
      <c r="AY1118" s="15" t="s">
        <v>158</v>
      </c>
      <c r="BE1118" s="214">
        <f>IF(N1118="základní",J1118,0)</f>
        <v>0</v>
      </c>
      <c r="BF1118" s="214">
        <f>IF(N1118="snížená",J1118,0)</f>
        <v>0</v>
      </c>
      <c r="BG1118" s="214">
        <f>IF(N1118="zákl. přenesená",J1118,0)</f>
        <v>0</v>
      </c>
      <c r="BH1118" s="214">
        <f>IF(N1118="sníž. přenesená",J1118,0)</f>
        <v>0</v>
      </c>
      <c r="BI1118" s="214">
        <f>IF(N1118="nulová",J1118,0)</f>
        <v>0</v>
      </c>
      <c r="BJ1118" s="15" t="s">
        <v>78</v>
      </c>
      <c r="BK1118" s="214">
        <f>ROUND(I1118*H1118,2)</f>
        <v>0</v>
      </c>
      <c r="BL1118" s="15" t="s">
        <v>228</v>
      </c>
      <c r="BM1118" s="15" t="s">
        <v>2669</v>
      </c>
    </row>
    <row r="1119" s="1" customFormat="1" ht="16.5" customHeight="1">
      <c r="B1119" s="36"/>
      <c r="C1119" s="203" t="s">
        <v>2670</v>
      </c>
      <c r="D1119" s="203" t="s">
        <v>160</v>
      </c>
      <c r="E1119" s="204" t="s">
        <v>2671</v>
      </c>
      <c r="F1119" s="205" t="s">
        <v>2672</v>
      </c>
      <c r="G1119" s="206" t="s">
        <v>171</v>
      </c>
      <c r="H1119" s="207">
        <v>4.4000000000000004</v>
      </c>
      <c r="I1119" s="208"/>
      <c r="J1119" s="209">
        <f>ROUND(I1119*H1119,2)</f>
        <v>0</v>
      </c>
      <c r="K1119" s="205" t="s">
        <v>19</v>
      </c>
      <c r="L1119" s="41"/>
      <c r="M1119" s="210" t="s">
        <v>19</v>
      </c>
      <c r="N1119" s="211" t="s">
        <v>41</v>
      </c>
      <c r="O1119" s="77"/>
      <c r="P1119" s="212">
        <f>O1119*H1119</f>
        <v>0</v>
      </c>
      <c r="Q1119" s="212">
        <v>0</v>
      </c>
      <c r="R1119" s="212">
        <f>Q1119*H1119</f>
        <v>0</v>
      </c>
      <c r="S1119" s="212">
        <v>0</v>
      </c>
      <c r="T1119" s="213">
        <f>S1119*H1119</f>
        <v>0</v>
      </c>
      <c r="AR1119" s="15" t="s">
        <v>228</v>
      </c>
      <c r="AT1119" s="15" t="s">
        <v>160</v>
      </c>
      <c r="AU1119" s="15" t="s">
        <v>80</v>
      </c>
      <c r="AY1119" s="15" t="s">
        <v>158</v>
      </c>
      <c r="BE1119" s="214">
        <f>IF(N1119="základní",J1119,0)</f>
        <v>0</v>
      </c>
      <c r="BF1119" s="214">
        <f>IF(N1119="snížená",J1119,0)</f>
        <v>0</v>
      </c>
      <c r="BG1119" s="214">
        <f>IF(N1119="zákl. přenesená",J1119,0)</f>
        <v>0</v>
      </c>
      <c r="BH1119" s="214">
        <f>IF(N1119="sníž. přenesená",J1119,0)</f>
        <v>0</v>
      </c>
      <c r="BI1119" s="214">
        <f>IF(N1119="nulová",J1119,0)</f>
        <v>0</v>
      </c>
      <c r="BJ1119" s="15" t="s">
        <v>78</v>
      </c>
      <c r="BK1119" s="214">
        <f>ROUND(I1119*H1119,2)</f>
        <v>0</v>
      </c>
      <c r="BL1119" s="15" t="s">
        <v>228</v>
      </c>
      <c r="BM1119" s="15" t="s">
        <v>2673</v>
      </c>
    </row>
    <row r="1120" s="1" customFormat="1" ht="16.5" customHeight="1">
      <c r="B1120" s="36"/>
      <c r="C1120" s="203" t="s">
        <v>2674</v>
      </c>
      <c r="D1120" s="203" t="s">
        <v>160</v>
      </c>
      <c r="E1120" s="204" t="s">
        <v>2675</v>
      </c>
      <c r="F1120" s="205" t="s">
        <v>2676</v>
      </c>
      <c r="G1120" s="206" t="s">
        <v>240</v>
      </c>
      <c r="H1120" s="207">
        <v>6.8200000000000003</v>
      </c>
      <c r="I1120" s="208"/>
      <c r="J1120" s="209">
        <f>ROUND(I1120*H1120,2)</f>
        <v>0</v>
      </c>
      <c r="K1120" s="205" t="s">
        <v>19</v>
      </c>
      <c r="L1120" s="41"/>
      <c r="M1120" s="210" t="s">
        <v>19</v>
      </c>
      <c r="N1120" s="211" t="s">
        <v>41</v>
      </c>
      <c r="O1120" s="77"/>
      <c r="P1120" s="212">
        <f>O1120*H1120</f>
        <v>0</v>
      </c>
      <c r="Q1120" s="212">
        <v>0</v>
      </c>
      <c r="R1120" s="212">
        <f>Q1120*H1120</f>
        <v>0</v>
      </c>
      <c r="S1120" s="212">
        <v>0</v>
      </c>
      <c r="T1120" s="213">
        <f>S1120*H1120</f>
        <v>0</v>
      </c>
      <c r="AR1120" s="15" t="s">
        <v>228</v>
      </c>
      <c r="AT1120" s="15" t="s">
        <v>160</v>
      </c>
      <c r="AU1120" s="15" t="s">
        <v>80</v>
      </c>
      <c r="AY1120" s="15" t="s">
        <v>158</v>
      </c>
      <c r="BE1120" s="214">
        <f>IF(N1120="základní",J1120,0)</f>
        <v>0</v>
      </c>
      <c r="BF1120" s="214">
        <f>IF(N1120="snížená",J1120,0)</f>
        <v>0</v>
      </c>
      <c r="BG1120" s="214">
        <f>IF(N1120="zákl. přenesená",J1120,0)</f>
        <v>0</v>
      </c>
      <c r="BH1120" s="214">
        <f>IF(N1120="sníž. přenesená",J1120,0)</f>
        <v>0</v>
      </c>
      <c r="BI1120" s="214">
        <f>IF(N1120="nulová",J1120,0)</f>
        <v>0</v>
      </c>
      <c r="BJ1120" s="15" t="s">
        <v>78</v>
      </c>
      <c r="BK1120" s="214">
        <f>ROUND(I1120*H1120,2)</f>
        <v>0</v>
      </c>
      <c r="BL1120" s="15" t="s">
        <v>228</v>
      </c>
      <c r="BM1120" s="15" t="s">
        <v>2677</v>
      </c>
    </row>
    <row r="1121" s="11" customFormat="1">
      <c r="B1121" s="215"/>
      <c r="C1121" s="216"/>
      <c r="D1121" s="217" t="s">
        <v>167</v>
      </c>
      <c r="E1121" s="218" t="s">
        <v>19</v>
      </c>
      <c r="F1121" s="219" t="s">
        <v>2678</v>
      </c>
      <c r="G1121" s="216"/>
      <c r="H1121" s="220">
        <v>6.8200000000000003</v>
      </c>
      <c r="I1121" s="221"/>
      <c r="J1121" s="216"/>
      <c r="K1121" s="216"/>
      <c r="L1121" s="222"/>
      <c r="M1121" s="223"/>
      <c r="N1121" s="224"/>
      <c r="O1121" s="224"/>
      <c r="P1121" s="224"/>
      <c r="Q1121" s="224"/>
      <c r="R1121" s="224"/>
      <c r="S1121" s="224"/>
      <c r="T1121" s="225"/>
      <c r="AT1121" s="226" t="s">
        <v>167</v>
      </c>
      <c r="AU1121" s="226" t="s">
        <v>80</v>
      </c>
      <c r="AV1121" s="11" t="s">
        <v>80</v>
      </c>
      <c r="AW1121" s="11" t="s">
        <v>31</v>
      </c>
      <c r="AX1121" s="11" t="s">
        <v>78</v>
      </c>
      <c r="AY1121" s="226" t="s">
        <v>158</v>
      </c>
    </row>
    <row r="1122" s="1" customFormat="1" ht="16.5" customHeight="1">
      <c r="B1122" s="36"/>
      <c r="C1122" s="203" t="s">
        <v>2679</v>
      </c>
      <c r="D1122" s="203" t="s">
        <v>160</v>
      </c>
      <c r="E1122" s="204" t="s">
        <v>2680</v>
      </c>
      <c r="F1122" s="205" t="s">
        <v>2681</v>
      </c>
      <c r="G1122" s="206" t="s">
        <v>302</v>
      </c>
      <c r="H1122" s="207">
        <v>129.333</v>
      </c>
      <c r="I1122" s="208"/>
      <c r="J1122" s="209">
        <f>ROUND(I1122*H1122,2)</f>
        <v>0</v>
      </c>
      <c r="K1122" s="205" t="s">
        <v>19</v>
      </c>
      <c r="L1122" s="41"/>
      <c r="M1122" s="210" t="s">
        <v>19</v>
      </c>
      <c r="N1122" s="211" t="s">
        <v>41</v>
      </c>
      <c r="O1122" s="77"/>
      <c r="P1122" s="212">
        <f>O1122*H1122</f>
        <v>0</v>
      </c>
      <c r="Q1122" s="212">
        <v>0</v>
      </c>
      <c r="R1122" s="212">
        <f>Q1122*H1122</f>
        <v>0</v>
      </c>
      <c r="S1122" s="212">
        <v>0</v>
      </c>
      <c r="T1122" s="213">
        <f>S1122*H1122</f>
        <v>0</v>
      </c>
      <c r="AR1122" s="15" t="s">
        <v>228</v>
      </c>
      <c r="AT1122" s="15" t="s">
        <v>160</v>
      </c>
      <c r="AU1122" s="15" t="s">
        <v>80</v>
      </c>
      <c r="AY1122" s="15" t="s">
        <v>158</v>
      </c>
      <c r="BE1122" s="214">
        <f>IF(N1122="základní",J1122,0)</f>
        <v>0</v>
      </c>
      <c r="BF1122" s="214">
        <f>IF(N1122="snížená",J1122,0)</f>
        <v>0</v>
      </c>
      <c r="BG1122" s="214">
        <f>IF(N1122="zákl. přenesená",J1122,0)</f>
        <v>0</v>
      </c>
      <c r="BH1122" s="214">
        <f>IF(N1122="sníž. přenesená",J1122,0)</f>
        <v>0</v>
      </c>
      <c r="BI1122" s="214">
        <f>IF(N1122="nulová",J1122,0)</f>
        <v>0</v>
      </c>
      <c r="BJ1122" s="15" t="s">
        <v>78</v>
      </c>
      <c r="BK1122" s="214">
        <f>ROUND(I1122*H1122,2)</f>
        <v>0</v>
      </c>
      <c r="BL1122" s="15" t="s">
        <v>228</v>
      </c>
      <c r="BM1122" s="15" t="s">
        <v>2682</v>
      </c>
    </row>
    <row r="1123" s="11" customFormat="1">
      <c r="B1123" s="215"/>
      <c r="C1123" s="216"/>
      <c r="D1123" s="217" t="s">
        <v>167</v>
      </c>
      <c r="E1123" s="218" t="s">
        <v>19</v>
      </c>
      <c r="F1123" s="219" t="s">
        <v>2683</v>
      </c>
      <c r="G1123" s="216"/>
      <c r="H1123" s="220">
        <v>129.333</v>
      </c>
      <c r="I1123" s="221"/>
      <c r="J1123" s="216"/>
      <c r="K1123" s="216"/>
      <c r="L1123" s="222"/>
      <c r="M1123" s="223"/>
      <c r="N1123" s="224"/>
      <c r="O1123" s="224"/>
      <c r="P1123" s="224"/>
      <c r="Q1123" s="224"/>
      <c r="R1123" s="224"/>
      <c r="S1123" s="224"/>
      <c r="T1123" s="225"/>
      <c r="AT1123" s="226" t="s">
        <v>167</v>
      </c>
      <c r="AU1123" s="226" t="s">
        <v>80</v>
      </c>
      <c r="AV1123" s="11" t="s">
        <v>80</v>
      </c>
      <c r="AW1123" s="11" t="s">
        <v>31</v>
      </c>
      <c r="AX1123" s="11" t="s">
        <v>78</v>
      </c>
      <c r="AY1123" s="226" t="s">
        <v>158</v>
      </c>
    </row>
    <row r="1124" s="1" customFormat="1" ht="16.5" customHeight="1">
      <c r="B1124" s="36"/>
      <c r="C1124" s="203" t="s">
        <v>2684</v>
      </c>
      <c r="D1124" s="203" t="s">
        <v>160</v>
      </c>
      <c r="E1124" s="204" t="s">
        <v>2685</v>
      </c>
      <c r="F1124" s="205" t="s">
        <v>2686</v>
      </c>
      <c r="G1124" s="206" t="s">
        <v>171</v>
      </c>
      <c r="H1124" s="207">
        <v>12.5</v>
      </c>
      <c r="I1124" s="208"/>
      <c r="J1124" s="209">
        <f>ROUND(I1124*H1124,2)</f>
        <v>0</v>
      </c>
      <c r="K1124" s="205" t="s">
        <v>19</v>
      </c>
      <c r="L1124" s="41"/>
      <c r="M1124" s="210" t="s">
        <v>19</v>
      </c>
      <c r="N1124" s="211" t="s">
        <v>41</v>
      </c>
      <c r="O1124" s="77"/>
      <c r="P1124" s="212">
        <f>O1124*H1124</f>
        <v>0</v>
      </c>
      <c r="Q1124" s="212">
        <v>0</v>
      </c>
      <c r="R1124" s="212">
        <f>Q1124*H1124</f>
        <v>0</v>
      </c>
      <c r="S1124" s="212">
        <v>0</v>
      </c>
      <c r="T1124" s="213">
        <f>S1124*H1124</f>
        <v>0</v>
      </c>
      <c r="AR1124" s="15" t="s">
        <v>228</v>
      </c>
      <c r="AT1124" s="15" t="s">
        <v>160</v>
      </c>
      <c r="AU1124" s="15" t="s">
        <v>80</v>
      </c>
      <c r="AY1124" s="15" t="s">
        <v>158</v>
      </c>
      <c r="BE1124" s="214">
        <f>IF(N1124="základní",J1124,0)</f>
        <v>0</v>
      </c>
      <c r="BF1124" s="214">
        <f>IF(N1124="snížená",J1124,0)</f>
        <v>0</v>
      </c>
      <c r="BG1124" s="214">
        <f>IF(N1124="zákl. přenesená",J1124,0)</f>
        <v>0</v>
      </c>
      <c r="BH1124" s="214">
        <f>IF(N1124="sníž. přenesená",J1124,0)</f>
        <v>0</v>
      </c>
      <c r="BI1124" s="214">
        <f>IF(N1124="nulová",J1124,0)</f>
        <v>0</v>
      </c>
      <c r="BJ1124" s="15" t="s">
        <v>78</v>
      </c>
      <c r="BK1124" s="214">
        <f>ROUND(I1124*H1124,2)</f>
        <v>0</v>
      </c>
      <c r="BL1124" s="15" t="s">
        <v>228</v>
      </c>
      <c r="BM1124" s="15" t="s">
        <v>2687</v>
      </c>
    </row>
    <row r="1125" s="1" customFormat="1" ht="16.5" customHeight="1">
      <c r="B1125" s="36"/>
      <c r="C1125" s="203" t="s">
        <v>2688</v>
      </c>
      <c r="D1125" s="203" t="s">
        <v>160</v>
      </c>
      <c r="E1125" s="204" t="s">
        <v>2689</v>
      </c>
      <c r="F1125" s="205" t="s">
        <v>2668</v>
      </c>
      <c r="G1125" s="206" t="s">
        <v>171</v>
      </c>
      <c r="H1125" s="207">
        <v>12.5</v>
      </c>
      <c r="I1125" s="208"/>
      <c r="J1125" s="209">
        <f>ROUND(I1125*H1125,2)</f>
        <v>0</v>
      </c>
      <c r="K1125" s="205" t="s">
        <v>19</v>
      </c>
      <c r="L1125" s="41"/>
      <c r="M1125" s="210" t="s">
        <v>19</v>
      </c>
      <c r="N1125" s="211" t="s">
        <v>41</v>
      </c>
      <c r="O1125" s="77"/>
      <c r="P1125" s="212">
        <f>O1125*H1125</f>
        <v>0</v>
      </c>
      <c r="Q1125" s="212">
        <v>0</v>
      </c>
      <c r="R1125" s="212">
        <f>Q1125*H1125</f>
        <v>0</v>
      </c>
      <c r="S1125" s="212">
        <v>0</v>
      </c>
      <c r="T1125" s="213">
        <f>S1125*H1125</f>
        <v>0</v>
      </c>
      <c r="AR1125" s="15" t="s">
        <v>228</v>
      </c>
      <c r="AT1125" s="15" t="s">
        <v>160</v>
      </c>
      <c r="AU1125" s="15" t="s">
        <v>80</v>
      </c>
      <c r="AY1125" s="15" t="s">
        <v>158</v>
      </c>
      <c r="BE1125" s="214">
        <f>IF(N1125="základní",J1125,0)</f>
        <v>0</v>
      </c>
      <c r="BF1125" s="214">
        <f>IF(N1125="snížená",J1125,0)</f>
        <v>0</v>
      </c>
      <c r="BG1125" s="214">
        <f>IF(N1125="zákl. přenesená",J1125,0)</f>
        <v>0</v>
      </c>
      <c r="BH1125" s="214">
        <f>IF(N1125="sníž. přenesená",J1125,0)</f>
        <v>0</v>
      </c>
      <c r="BI1125" s="214">
        <f>IF(N1125="nulová",J1125,0)</f>
        <v>0</v>
      </c>
      <c r="BJ1125" s="15" t="s">
        <v>78</v>
      </c>
      <c r="BK1125" s="214">
        <f>ROUND(I1125*H1125,2)</f>
        <v>0</v>
      </c>
      <c r="BL1125" s="15" t="s">
        <v>228</v>
      </c>
      <c r="BM1125" s="15" t="s">
        <v>2690</v>
      </c>
    </row>
    <row r="1126" s="1" customFormat="1" ht="16.5" customHeight="1">
      <c r="B1126" s="36"/>
      <c r="C1126" s="203" t="s">
        <v>2691</v>
      </c>
      <c r="D1126" s="203" t="s">
        <v>160</v>
      </c>
      <c r="E1126" s="204" t="s">
        <v>2692</v>
      </c>
      <c r="F1126" s="205" t="s">
        <v>2672</v>
      </c>
      <c r="G1126" s="206" t="s">
        <v>171</v>
      </c>
      <c r="H1126" s="207">
        <v>12.5</v>
      </c>
      <c r="I1126" s="208"/>
      <c r="J1126" s="209">
        <f>ROUND(I1126*H1126,2)</f>
        <v>0</v>
      </c>
      <c r="K1126" s="205" t="s">
        <v>19</v>
      </c>
      <c r="L1126" s="41"/>
      <c r="M1126" s="210" t="s">
        <v>19</v>
      </c>
      <c r="N1126" s="211" t="s">
        <v>41</v>
      </c>
      <c r="O1126" s="77"/>
      <c r="P1126" s="212">
        <f>O1126*H1126</f>
        <v>0</v>
      </c>
      <c r="Q1126" s="212">
        <v>0</v>
      </c>
      <c r="R1126" s="212">
        <f>Q1126*H1126</f>
        <v>0</v>
      </c>
      <c r="S1126" s="212">
        <v>0</v>
      </c>
      <c r="T1126" s="213">
        <f>S1126*H1126</f>
        <v>0</v>
      </c>
      <c r="AR1126" s="15" t="s">
        <v>228</v>
      </c>
      <c r="AT1126" s="15" t="s">
        <v>160</v>
      </c>
      <c r="AU1126" s="15" t="s">
        <v>80</v>
      </c>
      <c r="AY1126" s="15" t="s">
        <v>158</v>
      </c>
      <c r="BE1126" s="214">
        <f>IF(N1126="základní",J1126,0)</f>
        <v>0</v>
      </c>
      <c r="BF1126" s="214">
        <f>IF(N1126="snížená",J1126,0)</f>
        <v>0</v>
      </c>
      <c r="BG1126" s="214">
        <f>IF(N1126="zákl. přenesená",J1126,0)</f>
        <v>0</v>
      </c>
      <c r="BH1126" s="214">
        <f>IF(N1126="sníž. přenesená",J1126,0)</f>
        <v>0</v>
      </c>
      <c r="BI1126" s="214">
        <f>IF(N1126="nulová",J1126,0)</f>
        <v>0</v>
      </c>
      <c r="BJ1126" s="15" t="s">
        <v>78</v>
      </c>
      <c r="BK1126" s="214">
        <f>ROUND(I1126*H1126,2)</f>
        <v>0</v>
      </c>
      <c r="BL1126" s="15" t="s">
        <v>228</v>
      </c>
      <c r="BM1126" s="15" t="s">
        <v>2693</v>
      </c>
    </row>
    <row r="1127" s="1" customFormat="1" ht="22.5" customHeight="1">
      <c r="B1127" s="36"/>
      <c r="C1127" s="203" t="s">
        <v>2694</v>
      </c>
      <c r="D1127" s="203" t="s">
        <v>160</v>
      </c>
      <c r="E1127" s="204" t="s">
        <v>2695</v>
      </c>
      <c r="F1127" s="205" t="s">
        <v>2696</v>
      </c>
      <c r="G1127" s="206" t="s">
        <v>1327</v>
      </c>
      <c r="H1127" s="250"/>
      <c r="I1127" s="208"/>
      <c r="J1127" s="209">
        <f>ROUND(I1127*H1127,2)</f>
        <v>0</v>
      </c>
      <c r="K1127" s="205" t="s">
        <v>164</v>
      </c>
      <c r="L1127" s="41"/>
      <c r="M1127" s="210" t="s">
        <v>19</v>
      </c>
      <c r="N1127" s="211" t="s">
        <v>41</v>
      </c>
      <c r="O1127" s="77"/>
      <c r="P1127" s="212">
        <f>O1127*H1127</f>
        <v>0</v>
      </c>
      <c r="Q1127" s="212">
        <v>0</v>
      </c>
      <c r="R1127" s="212">
        <f>Q1127*H1127</f>
        <v>0</v>
      </c>
      <c r="S1127" s="212">
        <v>0</v>
      </c>
      <c r="T1127" s="213">
        <f>S1127*H1127</f>
        <v>0</v>
      </c>
      <c r="AR1127" s="15" t="s">
        <v>228</v>
      </c>
      <c r="AT1127" s="15" t="s">
        <v>160</v>
      </c>
      <c r="AU1127" s="15" t="s">
        <v>80</v>
      </c>
      <c r="AY1127" s="15" t="s">
        <v>158</v>
      </c>
      <c r="BE1127" s="214">
        <f>IF(N1127="základní",J1127,0)</f>
        <v>0</v>
      </c>
      <c r="BF1127" s="214">
        <f>IF(N1127="snížená",J1127,0)</f>
        <v>0</v>
      </c>
      <c r="BG1127" s="214">
        <f>IF(N1127="zákl. přenesená",J1127,0)</f>
        <v>0</v>
      </c>
      <c r="BH1127" s="214">
        <f>IF(N1127="sníž. přenesená",J1127,0)</f>
        <v>0</v>
      </c>
      <c r="BI1127" s="214">
        <f>IF(N1127="nulová",J1127,0)</f>
        <v>0</v>
      </c>
      <c r="BJ1127" s="15" t="s">
        <v>78</v>
      </c>
      <c r="BK1127" s="214">
        <f>ROUND(I1127*H1127,2)</f>
        <v>0</v>
      </c>
      <c r="BL1127" s="15" t="s">
        <v>228</v>
      </c>
      <c r="BM1127" s="15" t="s">
        <v>2697</v>
      </c>
    </row>
    <row r="1128" s="10" customFormat="1" ht="22.8" customHeight="1">
      <c r="B1128" s="187"/>
      <c r="C1128" s="188"/>
      <c r="D1128" s="189" t="s">
        <v>69</v>
      </c>
      <c r="E1128" s="201" t="s">
        <v>2698</v>
      </c>
      <c r="F1128" s="201" t="s">
        <v>2699</v>
      </c>
      <c r="G1128" s="188"/>
      <c r="H1128" s="188"/>
      <c r="I1128" s="191"/>
      <c r="J1128" s="202">
        <f>BK1128</f>
        <v>0</v>
      </c>
      <c r="K1128" s="188"/>
      <c r="L1128" s="193"/>
      <c r="M1128" s="194"/>
      <c r="N1128" s="195"/>
      <c r="O1128" s="195"/>
      <c r="P1128" s="196">
        <f>SUM(P1129:P1148)</f>
        <v>0</v>
      </c>
      <c r="Q1128" s="195"/>
      <c r="R1128" s="196">
        <f>SUM(R1129:R1148)</f>
        <v>0</v>
      </c>
      <c r="S1128" s="195"/>
      <c r="T1128" s="197">
        <f>SUM(T1129:T1148)</f>
        <v>0</v>
      </c>
      <c r="AR1128" s="198" t="s">
        <v>80</v>
      </c>
      <c r="AT1128" s="199" t="s">
        <v>69</v>
      </c>
      <c r="AU1128" s="199" t="s">
        <v>78</v>
      </c>
      <c r="AY1128" s="198" t="s">
        <v>158</v>
      </c>
      <c r="BK1128" s="200">
        <f>SUM(BK1129:BK1148)</f>
        <v>0</v>
      </c>
    </row>
    <row r="1129" s="1" customFormat="1" ht="16.5" customHeight="1">
      <c r="B1129" s="36"/>
      <c r="C1129" s="203" t="s">
        <v>2700</v>
      </c>
      <c r="D1129" s="203" t="s">
        <v>160</v>
      </c>
      <c r="E1129" s="204" t="s">
        <v>2701</v>
      </c>
      <c r="F1129" s="205" t="s">
        <v>2702</v>
      </c>
      <c r="G1129" s="206" t="s">
        <v>171</v>
      </c>
      <c r="H1129" s="207">
        <v>1.8759999999999999</v>
      </c>
      <c r="I1129" s="208"/>
      <c r="J1129" s="209">
        <f>ROUND(I1129*H1129,2)</f>
        <v>0</v>
      </c>
      <c r="K1129" s="205" t="s">
        <v>19</v>
      </c>
      <c r="L1129" s="41"/>
      <c r="M1129" s="210" t="s">
        <v>19</v>
      </c>
      <c r="N1129" s="211" t="s">
        <v>41</v>
      </c>
      <c r="O1129" s="77"/>
      <c r="P1129" s="212">
        <f>O1129*H1129</f>
        <v>0</v>
      </c>
      <c r="Q1129" s="212">
        <v>0</v>
      </c>
      <c r="R1129" s="212">
        <f>Q1129*H1129</f>
        <v>0</v>
      </c>
      <c r="S1129" s="212">
        <v>0</v>
      </c>
      <c r="T1129" s="213">
        <f>S1129*H1129</f>
        <v>0</v>
      </c>
      <c r="AR1129" s="15" t="s">
        <v>228</v>
      </c>
      <c r="AT1129" s="15" t="s">
        <v>160</v>
      </c>
      <c r="AU1129" s="15" t="s">
        <v>80</v>
      </c>
      <c r="AY1129" s="15" t="s">
        <v>158</v>
      </c>
      <c r="BE1129" s="214">
        <f>IF(N1129="základní",J1129,0)</f>
        <v>0</v>
      </c>
      <c r="BF1129" s="214">
        <f>IF(N1129="snížená",J1129,0)</f>
        <v>0</v>
      </c>
      <c r="BG1129" s="214">
        <f>IF(N1129="zákl. přenesená",J1129,0)</f>
        <v>0</v>
      </c>
      <c r="BH1129" s="214">
        <f>IF(N1129="sníž. přenesená",J1129,0)</f>
        <v>0</v>
      </c>
      <c r="BI1129" s="214">
        <f>IF(N1129="nulová",J1129,0)</f>
        <v>0</v>
      </c>
      <c r="BJ1129" s="15" t="s">
        <v>78</v>
      </c>
      <c r="BK1129" s="214">
        <f>ROUND(I1129*H1129,2)</f>
        <v>0</v>
      </c>
      <c r="BL1129" s="15" t="s">
        <v>228</v>
      </c>
      <c r="BM1129" s="15" t="s">
        <v>2703</v>
      </c>
    </row>
    <row r="1130" s="11" customFormat="1">
      <c r="B1130" s="215"/>
      <c r="C1130" s="216"/>
      <c r="D1130" s="217" t="s">
        <v>167</v>
      </c>
      <c r="E1130" s="218" t="s">
        <v>19</v>
      </c>
      <c r="F1130" s="219" t="s">
        <v>2704</v>
      </c>
      <c r="G1130" s="216"/>
      <c r="H1130" s="220">
        <v>0.83999999999999997</v>
      </c>
      <c r="I1130" s="221"/>
      <c r="J1130" s="216"/>
      <c r="K1130" s="216"/>
      <c r="L1130" s="222"/>
      <c r="M1130" s="223"/>
      <c r="N1130" s="224"/>
      <c r="O1130" s="224"/>
      <c r="P1130" s="224"/>
      <c r="Q1130" s="224"/>
      <c r="R1130" s="224"/>
      <c r="S1130" s="224"/>
      <c r="T1130" s="225"/>
      <c r="AT1130" s="226" t="s">
        <v>167</v>
      </c>
      <c r="AU1130" s="226" t="s">
        <v>80</v>
      </c>
      <c r="AV1130" s="11" t="s">
        <v>80</v>
      </c>
      <c r="AW1130" s="11" t="s">
        <v>31</v>
      </c>
      <c r="AX1130" s="11" t="s">
        <v>70</v>
      </c>
      <c r="AY1130" s="226" t="s">
        <v>158</v>
      </c>
    </row>
    <row r="1131" s="11" customFormat="1">
      <c r="B1131" s="215"/>
      <c r="C1131" s="216"/>
      <c r="D1131" s="217" t="s">
        <v>167</v>
      </c>
      <c r="E1131" s="218" t="s">
        <v>19</v>
      </c>
      <c r="F1131" s="219" t="s">
        <v>2705</v>
      </c>
      <c r="G1131" s="216"/>
      <c r="H1131" s="220">
        <v>1.036</v>
      </c>
      <c r="I1131" s="221"/>
      <c r="J1131" s="216"/>
      <c r="K1131" s="216"/>
      <c r="L1131" s="222"/>
      <c r="M1131" s="223"/>
      <c r="N1131" s="224"/>
      <c r="O1131" s="224"/>
      <c r="P1131" s="224"/>
      <c r="Q1131" s="224"/>
      <c r="R1131" s="224"/>
      <c r="S1131" s="224"/>
      <c r="T1131" s="225"/>
      <c r="AT1131" s="226" t="s">
        <v>167</v>
      </c>
      <c r="AU1131" s="226" t="s">
        <v>80</v>
      </c>
      <c r="AV1131" s="11" t="s">
        <v>80</v>
      </c>
      <c r="AW1131" s="11" t="s">
        <v>31</v>
      </c>
      <c r="AX1131" s="11" t="s">
        <v>70</v>
      </c>
      <c r="AY1131" s="226" t="s">
        <v>158</v>
      </c>
    </row>
    <row r="1132" s="12" customFormat="1">
      <c r="B1132" s="239"/>
      <c r="C1132" s="240"/>
      <c r="D1132" s="217" t="s">
        <v>167</v>
      </c>
      <c r="E1132" s="241" t="s">
        <v>19</v>
      </c>
      <c r="F1132" s="242" t="s">
        <v>426</v>
      </c>
      <c r="G1132" s="240"/>
      <c r="H1132" s="243">
        <v>1.8759999999999999</v>
      </c>
      <c r="I1132" s="244"/>
      <c r="J1132" s="240"/>
      <c r="K1132" s="240"/>
      <c r="L1132" s="245"/>
      <c r="M1132" s="246"/>
      <c r="N1132" s="247"/>
      <c r="O1132" s="247"/>
      <c r="P1132" s="247"/>
      <c r="Q1132" s="247"/>
      <c r="R1132" s="247"/>
      <c r="S1132" s="247"/>
      <c r="T1132" s="248"/>
      <c r="AT1132" s="249" t="s">
        <v>167</v>
      </c>
      <c r="AU1132" s="249" t="s">
        <v>80</v>
      </c>
      <c r="AV1132" s="12" t="s">
        <v>165</v>
      </c>
      <c r="AW1132" s="12" t="s">
        <v>31</v>
      </c>
      <c r="AX1132" s="12" t="s">
        <v>78</v>
      </c>
      <c r="AY1132" s="249" t="s">
        <v>158</v>
      </c>
    </row>
    <row r="1133" s="1" customFormat="1" ht="16.5" customHeight="1">
      <c r="B1133" s="36"/>
      <c r="C1133" s="203" t="s">
        <v>2706</v>
      </c>
      <c r="D1133" s="203" t="s">
        <v>160</v>
      </c>
      <c r="E1133" s="204" t="s">
        <v>2707</v>
      </c>
      <c r="F1133" s="205" t="s">
        <v>2708</v>
      </c>
      <c r="G1133" s="206" t="s">
        <v>171</v>
      </c>
      <c r="H1133" s="207">
        <v>77.998999999999995</v>
      </c>
      <c r="I1133" s="208"/>
      <c r="J1133" s="209">
        <f>ROUND(I1133*H1133,2)</f>
        <v>0</v>
      </c>
      <c r="K1133" s="205" t="s">
        <v>19</v>
      </c>
      <c r="L1133" s="41"/>
      <c r="M1133" s="210" t="s">
        <v>19</v>
      </c>
      <c r="N1133" s="211" t="s">
        <v>41</v>
      </c>
      <c r="O1133" s="77"/>
      <c r="P1133" s="212">
        <f>O1133*H1133</f>
        <v>0</v>
      </c>
      <c r="Q1133" s="212">
        <v>0</v>
      </c>
      <c r="R1133" s="212">
        <f>Q1133*H1133</f>
        <v>0</v>
      </c>
      <c r="S1133" s="212">
        <v>0</v>
      </c>
      <c r="T1133" s="213">
        <f>S1133*H1133</f>
        <v>0</v>
      </c>
      <c r="AR1133" s="15" t="s">
        <v>228</v>
      </c>
      <c r="AT1133" s="15" t="s">
        <v>160</v>
      </c>
      <c r="AU1133" s="15" t="s">
        <v>80</v>
      </c>
      <c r="AY1133" s="15" t="s">
        <v>158</v>
      </c>
      <c r="BE1133" s="214">
        <f>IF(N1133="základní",J1133,0)</f>
        <v>0</v>
      </c>
      <c r="BF1133" s="214">
        <f>IF(N1133="snížená",J1133,0)</f>
        <v>0</v>
      </c>
      <c r="BG1133" s="214">
        <f>IF(N1133="zákl. přenesená",J1133,0)</f>
        <v>0</v>
      </c>
      <c r="BH1133" s="214">
        <f>IF(N1133="sníž. přenesená",J1133,0)</f>
        <v>0</v>
      </c>
      <c r="BI1133" s="214">
        <f>IF(N1133="nulová",J1133,0)</f>
        <v>0</v>
      </c>
      <c r="BJ1133" s="15" t="s">
        <v>78</v>
      </c>
      <c r="BK1133" s="214">
        <f>ROUND(I1133*H1133,2)</f>
        <v>0</v>
      </c>
      <c r="BL1133" s="15" t="s">
        <v>228</v>
      </c>
      <c r="BM1133" s="15" t="s">
        <v>2709</v>
      </c>
    </row>
    <row r="1134" s="11" customFormat="1">
      <c r="B1134" s="215"/>
      <c r="C1134" s="216"/>
      <c r="D1134" s="217" t="s">
        <v>167</v>
      </c>
      <c r="E1134" s="218" t="s">
        <v>19</v>
      </c>
      <c r="F1134" s="219" t="s">
        <v>2710</v>
      </c>
      <c r="G1134" s="216"/>
      <c r="H1134" s="220">
        <v>41.765000000000001</v>
      </c>
      <c r="I1134" s="221"/>
      <c r="J1134" s="216"/>
      <c r="K1134" s="216"/>
      <c r="L1134" s="222"/>
      <c r="M1134" s="223"/>
      <c r="N1134" s="224"/>
      <c r="O1134" s="224"/>
      <c r="P1134" s="224"/>
      <c r="Q1134" s="224"/>
      <c r="R1134" s="224"/>
      <c r="S1134" s="224"/>
      <c r="T1134" s="225"/>
      <c r="AT1134" s="226" t="s">
        <v>167</v>
      </c>
      <c r="AU1134" s="226" t="s">
        <v>80</v>
      </c>
      <c r="AV1134" s="11" t="s">
        <v>80</v>
      </c>
      <c r="AW1134" s="11" t="s">
        <v>31</v>
      </c>
      <c r="AX1134" s="11" t="s">
        <v>70</v>
      </c>
      <c r="AY1134" s="226" t="s">
        <v>158</v>
      </c>
    </row>
    <row r="1135" s="11" customFormat="1">
      <c r="B1135" s="215"/>
      <c r="C1135" s="216"/>
      <c r="D1135" s="217" t="s">
        <v>167</v>
      </c>
      <c r="E1135" s="218" t="s">
        <v>19</v>
      </c>
      <c r="F1135" s="219" t="s">
        <v>2711</v>
      </c>
      <c r="G1135" s="216"/>
      <c r="H1135" s="220">
        <v>22.945</v>
      </c>
      <c r="I1135" s="221"/>
      <c r="J1135" s="216"/>
      <c r="K1135" s="216"/>
      <c r="L1135" s="222"/>
      <c r="M1135" s="223"/>
      <c r="N1135" s="224"/>
      <c r="O1135" s="224"/>
      <c r="P1135" s="224"/>
      <c r="Q1135" s="224"/>
      <c r="R1135" s="224"/>
      <c r="S1135" s="224"/>
      <c r="T1135" s="225"/>
      <c r="AT1135" s="226" t="s">
        <v>167</v>
      </c>
      <c r="AU1135" s="226" t="s">
        <v>80</v>
      </c>
      <c r="AV1135" s="11" t="s">
        <v>80</v>
      </c>
      <c r="AW1135" s="11" t="s">
        <v>31</v>
      </c>
      <c r="AX1135" s="11" t="s">
        <v>70</v>
      </c>
      <c r="AY1135" s="226" t="s">
        <v>158</v>
      </c>
    </row>
    <row r="1136" s="11" customFormat="1">
      <c r="B1136" s="215"/>
      <c r="C1136" s="216"/>
      <c r="D1136" s="217" t="s">
        <v>167</v>
      </c>
      <c r="E1136" s="218" t="s">
        <v>19</v>
      </c>
      <c r="F1136" s="219" t="s">
        <v>2712</v>
      </c>
      <c r="G1136" s="216"/>
      <c r="H1136" s="220">
        <v>13.289</v>
      </c>
      <c r="I1136" s="221"/>
      <c r="J1136" s="216"/>
      <c r="K1136" s="216"/>
      <c r="L1136" s="222"/>
      <c r="M1136" s="223"/>
      <c r="N1136" s="224"/>
      <c r="O1136" s="224"/>
      <c r="P1136" s="224"/>
      <c r="Q1136" s="224"/>
      <c r="R1136" s="224"/>
      <c r="S1136" s="224"/>
      <c r="T1136" s="225"/>
      <c r="AT1136" s="226" t="s">
        <v>167</v>
      </c>
      <c r="AU1136" s="226" t="s">
        <v>80</v>
      </c>
      <c r="AV1136" s="11" t="s">
        <v>80</v>
      </c>
      <c r="AW1136" s="11" t="s">
        <v>31</v>
      </c>
      <c r="AX1136" s="11" t="s">
        <v>70</v>
      </c>
      <c r="AY1136" s="226" t="s">
        <v>158</v>
      </c>
    </row>
    <row r="1137" s="12" customFormat="1">
      <c r="B1137" s="239"/>
      <c r="C1137" s="240"/>
      <c r="D1137" s="217" t="s">
        <v>167</v>
      </c>
      <c r="E1137" s="241" t="s">
        <v>19</v>
      </c>
      <c r="F1137" s="242" t="s">
        <v>426</v>
      </c>
      <c r="G1137" s="240"/>
      <c r="H1137" s="243">
        <v>77.998999999999995</v>
      </c>
      <c r="I1137" s="244"/>
      <c r="J1137" s="240"/>
      <c r="K1137" s="240"/>
      <c r="L1137" s="245"/>
      <c r="M1137" s="246"/>
      <c r="N1137" s="247"/>
      <c r="O1137" s="247"/>
      <c r="P1137" s="247"/>
      <c r="Q1137" s="247"/>
      <c r="R1137" s="247"/>
      <c r="S1137" s="247"/>
      <c r="T1137" s="248"/>
      <c r="AT1137" s="249" t="s">
        <v>167</v>
      </c>
      <c r="AU1137" s="249" t="s">
        <v>80</v>
      </c>
      <c r="AV1137" s="12" t="s">
        <v>165</v>
      </c>
      <c r="AW1137" s="12" t="s">
        <v>31</v>
      </c>
      <c r="AX1137" s="12" t="s">
        <v>78</v>
      </c>
      <c r="AY1137" s="249" t="s">
        <v>158</v>
      </c>
    </row>
    <row r="1138" s="1" customFormat="1" ht="16.5" customHeight="1">
      <c r="B1138" s="36"/>
      <c r="C1138" s="203" t="s">
        <v>2713</v>
      </c>
      <c r="D1138" s="203" t="s">
        <v>160</v>
      </c>
      <c r="E1138" s="204" t="s">
        <v>2714</v>
      </c>
      <c r="F1138" s="205" t="s">
        <v>2715</v>
      </c>
      <c r="G1138" s="206" t="s">
        <v>171</v>
      </c>
      <c r="H1138" s="207">
        <v>28.300999999999998</v>
      </c>
      <c r="I1138" s="208"/>
      <c r="J1138" s="209">
        <f>ROUND(I1138*H1138,2)</f>
        <v>0</v>
      </c>
      <c r="K1138" s="205" t="s">
        <v>19</v>
      </c>
      <c r="L1138" s="41"/>
      <c r="M1138" s="210" t="s">
        <v>19</v>
      </c>
      <c r="N1138" s="211" t="s">
        <v>41</v>
      </c>
      <c r="O1138" s="77"/>
      <c r="P1138" s="212">
        <f>O1138*H1138</f>
        <v>0</v>
      </c>
      <c r="Q1138" s="212">
        <v>0</v>
      </c>
      <c r="R1138" s="212">
        <f>Q1138*H1138</f>
        <v>0</v>
      </c>
      <c r="S1138" s="212">
        <v>0</v>
      </c>
      <c r="T1138" s="213">
        <f>S1138*H1138</f>
        <v>0</v>
      </c>
      <c r="AR1138" s="15" t="s">
        <v>228</v>
      </c>
      <c r="AT1138" s="15" t="s">
        <v>160</v>
      </c>
      <c r="AU1138" s="15" t="s">
        <v>80</v>
      </c>
      <c r="AY1138" s="15" t="s">
        <v>158</v>
      </c>
      <c r="BE1138" s="214">
        <f>IF(N1138="základní",J1138,0)</f>
        <v>0</v>
      </c>
      <c r="BF1138" s="214">
        <f>IF(N1138="snížená",J1138,0)</f>
        <v>0</v>
      </c>
      <c r="BG1138" s="214">
        <f>IF(N1138="zákl. přenesená",J1138,0)</f>
        <v>0</v>
      </c>
      <c r="BH1138" s="214">
        <f>IF(N1138="sníž. přenesená",J1138,0)</f>
        <v>0</v>
      </c>
      <c r="BI1138" s="214">
        <f>IF(N1138="nulová",J1138,0)</f>
        <v>0</v>
      </c>
      <c r="BJ1138" s="15" t="s">
        <v>78</v>
      </c>
      <c r="BK1138" s="214">
        <f>ROUND(I1138*H1138,2)</f>
        <v>0</v>
      </c>
      <c r="BL1138" s="15" t="s">
        <v>228</v>
      </c>
      <c r="BM1138" s="15" t="s">
        <v>2716</v>
      </c>
    </row>
    <row r="1139" s="11" customFormat="1">
      <c r="B1139" s="215"/>
      <c r="C1139" s="216"/>
      <c r="D1139" s="217" t="s">
        <v>167</v>
      </c>
      <c r="E1139" s="218" t="s">
        <v>19</v>
      </c>
      <c r="F1139" s="219" t="s">
        <v>2717</v>
      </c>
      <c r="G1139" s="216"/>
      <c r="H1139" s="220">
        <v>15.117000000000001</v>
      </c>
      <c r="I1139" s="221"/>
      <c r="J1139" s="216"/>
      <c r="K1139" s="216"/>
      <c r="L1139" s="222"/>
      <c r="M1139" s="223"/>
      <c r="N1139" s="224"/>
      <c r="O1139" s="224"/>
      <c r="P1139" s="224"/>
      <c r="Q1139" s="224"/>
      <c r="R1139" s="224"/>
      <c r="S1139" s="224"/>
      <c r="T1139" s="225"/>
      <c r="AT1139" s="226" t="s">
        <v>167</v>
      </c>
      <c r="AU1139" s="226" t="s">
        <v>80</v>
      </c>
      <c r="AV1139" s="11" t="s">
        <v>80</v>
      </c>
      <c r="AW1139" s="11" t="s">
        <v>31</v>
      </c>
      <c r="AX1139" s="11" t="s">
        <v>70</v>
      </c>
      <c r="AY1139" s="226" t="s">
        <v>158</v>
      </c>
    </row>
    <row r="1140" s="11" customFormat="1">
      <c r="B1140" s="215"/>
      <c r="C1140" s="216"/>
      <c r="D1140" s="217" t="s">
        <v>167</v>
      </c>
      <c r="E1140" s="218" t="s">
        <v>19</v>
      </c>
      <c r="F1140" s="219" t="s">
        <v>2718</v>
      </c>
      <c r="G1140" s="216"/>
      <c r="H1140" s="220">
        <v>1.9199999999999999</v>
      </c>
      <c r="I1140" s="221"/>
      <c r="J1140" s="216"/>
      <c r="K1140" s="216"/>
      <c r="L1140" s="222"/>
      <c r="M1140" s="223"/>
      <c r="N1140" s="224"/>
      <c r="O1140" s="224"/>
      <c r="P1140" s="224"/>
      <c r="Q1140" s="224"/>
      <c r="R1140" s="224"/>
      <c r="S1140" s="224"/>
      <c r="T1140" s="225"/>
      <c r="AT1140" s="226" t="s">
        <v>167</v>
      </c>
      <c r="AU1140" s="226" t="s">
        <v>80</v>
      </c>
      <c r="AV1140" s="11" t="s">
        <v>80</v>
      </c>
      <c r="AW1140" s="11" t="s">
        <v>31</v>
      </c>
      <c r="AX1140" s="11" t="s">
        <v>70</v>
      </c>
      <c r="AY1140" s="226" t="s">
        <v>158</v>
      </c>
    </row>
    <row r="1141" s="11" customFormat="1">
      <c r="B1141" s="215"/>
      <c r="C1141" s="216"/>
      <c r="D1141" s="217" t="s">
        <v>167</v>
      </c>
      <c r="E1141" s="218" t="s">
        <v>19</v>
      </c>
      <c r="F1141" s="219" t="s">
        <v>2719</v>
      </c>
      <c r="G1141" s="216"/>
      <c r="H1141" s="220">
        <v>11.263999999999999</v>
      </c>
      <c r="I1141" s="221"/>
      <c r="J1141" s="216"/>
      <c r="K1141" s="216"/>
      <c r="L1141" s="222"/>
      <c r="M1141" s="223"/>
      <c r="N1141" s="224"/>
      <c r="O1141" s="224"/>
      <c r="P1141" s="224"/>
      <c r="Q1141" s="224"/>
      <c r="R1141" s="224"/>
      <c r="S1141" s="224"/>
      <c r="T1141" s="225"/>
      <c r="AT1141" s="226" t="s">
        <v>167</v>
      </c>
      <c r="AU1141" s="226" t="s">
        <v>80</v>
      </c>
      <c r="AV1141" s="11" t="s">
        <v>80</v>
      </c>
      <c r="AW1141" s="11" t="s">
        <v>31</v>
      </c>
      <c r="AX1141" s="11" t="s">
        <v>70</v>
      </c>
      <c r="AY1141" s="226" t="s">
        <v>158</v>
      </c>
    </row>
    <row r="1142" s="12" customFormat="1">
      <c r="B1142" s="239"/>
      <c r="C1142" s="240"/>
      <c r="D1142" s="217" t="s">
        <v>167</v>
      </c>
      <c r="E1142" s="241" t="s">
        <v>19</v>
      </c>
      <c r="F1142" s="242" t="s">
        <v>426</v>
      </c>
      <c r="G1142" s="240"/>
      <c r="H1142" s="243">
        <v>28.300999999999998</v>
      </c>
      <c r="I1142" s="244"/>
      <c r="J1142" s="240"/>
      <c r="K1142" s="240"/>
      <c r="L1142" s="245"/>
      <c r="M1142" s="246"/>
      <c r="N1142" s="247"/>
      <c r="O1142" s="247"/>
      <c r="P1142" s="247"/>
      <c r="Q1142" s="247"/>
      <c r="R1142" s="247"/>
      <c r="S1142" s="247"/>
      <c r="T1142" s="248"/>
      <c r="AT1142" s="249" t="s">
        <v>167</v>
      </c>
      <c r="AU1142" s="249" t="s">
        <v>80</v>
      </c>
      <c r="AV1142" s="12" t="s">
        <v>165</v>
      </c>
      <c r="AW1142" s="12" t="s">
        <v>31</v>
      </c>
      <c r="AX1142" s="12" t="s">
        <v>78</v>
      </c>
      <c r="AY1142" s="249" t="s">
        <v>158</v>
      </c>
    </row>
    <row r="1143" s="1" customFormat="1" ht="16.5" customHeight="1">
      <c r="B1143" s="36"/>
      <c r="C1143" s="203" t="s">
        <v>2720</v>
      </c>
      <c r="D1143" s="203" t="s">
        <v>160</v>
      </c>
      <c r="E1143" s="204" t="s">
        <v>2721</v>
      </c>
      <c r="F1143" s="205" t="s">
        <v>2722</v>
      </c>
      <c r="G1143" s="206" t="s">
        <v>171</v>
      </c>
      <c r="H1143" s="207">
        <v>2.8210000000000002</v>
      </c>
      <c r="I1143" s="208"/>
      <c r="J1143" s="209">
        <f>ROUND(I1143*H1143,2)</f>
        <v>0</v>
      </c>
      <c r="K1143" s="205" t="s">
        <v>19</v>
      </c>
      <c r="L1143" s="41"/>
      <c r="M1143" s="210" t="s">
        <v>19</v>
      </c>
      <c r="N1143" s="211" t="s">
        <v>41</v>
      </c>
      <c r="O1143" s="77"/>
      <c r="P1143" s="212">
        <f>O1143*H1143</f>
        <v>0</v>
      </c>
      <c r="Q1143" s="212">
        <v>0</v>
      </c>
      <c r="R1143" s="212">
        <f>Q1143*H1143</f>
        <v>0</v>
      </c>
      <c r="S1143" s="212">
        <v>0</v>
      </c>
      <c r="T1143" s="213">
        <f>S1143*H1143</f>
        <v>0</v>
      </c>
      <c r="AR1143" s="15" t="s">
        <v>228</v>
      </c>
      <c r="AT1143" s="15" t="s">
        <v>160</v>
      </c>
      <c r="AU1143" s="15" t="s">
        <v>80</v>
      </c>
      <c r="AY1143" s="15" t="s">
        <v>158</v>
      </c>
      <c r="BE1143" s="214">
        <f>IF(N1143="základní",J1143,0)</f>
        <v>0</v>
      </c>
      <c r="BF1143" s="214">
        <f>IF(N1143="snížená",J1143,0)</f>
        <v>0</v>
      </c>
      <c r="BG1143" s="214">
        <f>IF(N1143="zákl. přenesená",J1143,0)</f>
        <v>0</v>
      </c>
      <c r="BH1143" s="214">
        <f>IF(N1143="sníž. přenesená",J1143,0)</f>
        <v>0</v>
      </c>
      <c r="BI1143" s="214">
        <f>IF(N1143="nulová",J1143,0)</f>
        <v>0</v>
      </c>
      <c r="BJ1143" s="15" t="s">
        <v>78</v>
      </c>
      <c r="BK1143" s="214">
        <f>ROUND(I1143*H1143,2)</f>
        <v>0</v>
      </c>
      <c r="BL1143" s="15" t="s">
        <v>228</v>
      </c>
      <c r="BM1143" s="15" t="s">
        <v>2723</v>
      </c>
    </row>
    <row r="1144" s="11" customFormat="1">
      <c r="B1144" s="215"/>
      <c r="C1144" s="216"/>
      <c r="D1144" s="217" t="s">
        <v>167</v>
      </c>
      <c r="E1144" s="218" t="s">
        <v>19</v>
      </c>
      <c r="F1144" s="219" t="s">
        <v>2724</v>
      </c>
      <c r="G1144" s="216"/>
      <c r="H1144" s="220">
        <v>2.8210000000000002</v>
      </c>
      <c r="I1144" s="221"/>
      <c r="J1144" s="216"/>
      <c r="K1144" s="216"/>
      <c r="L1144" s="222"/>
      <c r="M1144" s="223"/>
      <c r="N1144" s="224"/>
      <c r="O1144" s="224"/>
      <c r="P1144" s="224"/>
      <c r="Q1144" s="224"/>
      <c r="R1144" s="224"/>
      <c r="S1144" s="224"/>
      <c r="T1144" s="225"/>
      <c r="AT1144" s="226" t="s">
        <v>167</v>
      </c>
      <c r="AU1144" s="226" t="s">
        <v>80</v>
      </c>
      <c r="AV1144" s="11" t="s">
        <v>80</v>
      </c>
      <c r="AW1144" s="11" t="s">
        <v>31</v>
      </c>
      <c r="AX1144" s="11" t="s">
        <v>78</v>
      </c>
      <c r="AY1144" s="226" t="s">
        <v>158</v>
      </c>
    </row>
    <row r="1145" s="1" customFormat="1" ht="16.5" customHeight="1">
      <c r="B1145" s="36"/>
      <c r="C1145" s="203" t="s">
        <v>2725</v>
      </c>
      <c r="D1145" s="203" t="s">
        <v>160</v>
      </c>
      <c r="E1145" s="204" t="s">
        <v>2726</v>
      </c>
      <c r="F1145" s="205" t="s">
        <v>2727</v>
      </c>
      <c r="G1145" s="206" t="s">
        <v>171</v>
      </c>
      <c r="H1145" s="207">
        <v>47</v>
      </c>
      <c r="I1145" s="208"/>
      <c r="J1145" s="209">
        <f>ROUND(I1145*H1145,2)</f>
        <v>0</v>
      </c>
      <c r="K1145" s="205" t="s">
        <v>19</v>
      </c>
      <c r="L1145" s="41"/>
      <c r="M1145" s="210" t="s">
        <v>19</v>
      </c>
      <c r="N1145" s="211" t="s">
        <v>41</v>
      </c>
      <c r="O1145" s="77"/>
      <c r="P1145" s="212">
        <f>O1145*H1145</f>
        <v>0</v>
      </c>
      <c r="Q1145" s="212">
        <v>0</v>
      </c>
      <c r="R1145" s="212">
        <f>Q1145*H1145</f>
        <v>0</v>
      </c>
      <c r="S1145" s="212">
        <v>0</v>
      </c>
      <c r="T1145" s="213">
        <f>S1145*H1145</f>
        <v>0</v>
      </c>
      <c r="AR1145" s="15" t="s">
        <v>228</v>
      </c>
      <c r="AT1145" s="15" t="s">
        <v>160</v>
      </c>
      <c r="AU1145" s="15" t="s">
        <v>80</v>
      </c>
      <c r="AY1145" s="15" t="s">
        <v>158</v>
      </c>
      <c r="BE1145" s="214">
        <f>IF(N1145="základní",J1145,0)</f>
        <v>0</v>
      </c>
      <c r="BF1145" s="214">
        <f>IF(N1145="snížená",J1145,0)</f>
        <v>0</v>
      </c>
      <c r="BG1145" s="214">
        <f>IF(N1145="zákl. přenesená",J1145,0)</f>
        <v>0</v>
      </c>
      <c r="BH1145" s="214">
        <f>IF(N1145="sníž. přenesená",J1145,0)</f>
        <v>0</v>
      </c>
      <c r="BI1145" s="214">
        <f>IF(N1145="nulová",J1145,0)</f>
        <v>0</v>
      </c>
      <c r="BJ1145" s="15" t="s">
        <v>78</v>
      </c>
      <c r="BK1145" s="214">
        <f>ROUND(I1145*H1145,2)</f>
        <v>0</v>
      </c>
      <c r="BL1145" s="15" t="s">
        <v>228</v>
      </c>
      <c r="BM1145" s="15" t="s">
        <v>2728</v>
      </c>
    </row>
    <row r="1146" s="11" customFormat="1">
      <c r="B1146" s="215"/>
      <c r="C1146" s="216"/>
      <c r="D1146" s="217" t="s">
        <v>167</v>
      </c>
      <c r="E1146" s="218" t="s">
        <v>19</v>
      </c>
      <c r="F1146" s="219" t="s">
        <v>2729</v>
      </c>
      <c r="G1146" s="216"/>
      <c r="H1146" s="220">
        <v>47</v>
      </c>
      <c r="I1146" s="221"/>
      <c r="J1146" s="216"/>
      <c r="K1146" s="216"/>
      <c r="L1146" s="222"/>
      <c r="M1146" s="223"/>
      <c r="N1146" s="224"/>
      <c r="O1146" s="224"/>
      <c r="P1146" s="224"/>
      <c r="Q1146" s="224"/>
      <c r="R1146" s="224"/>
      <c r="S1146" s="224"/>
      <c r="T1146" s="225"/>
      <c r="AT1146" s="226" t="s">
        <v>167</v>
      </c>
      <c r="AU1146" s="226" t="s">
        <v>80</v>
      </c>
      <c r="AV1146" s="11" t="s">
        <v>80</v>
      </c>
      <c r="AW1146" s="11" t="s">
        <v>31</v>
      </c>
      <c r="AX1146" s="11" t="s">
        <v>78</v>
      </c>
      <c r="AY1146" s="226" t="s">
        <v>158</v>
      </c>
    </row>
    <row r="1147" s="1" customFormat="1" ht="16.5" customHeight="1">
      <c r="B1147" s="36"/>
      <c r="C1147" s="203" t="s">
        <v>2730</v>
      </c>
      <c r="D1147" s="203" t="s">
        <v>160</v>
      </c>
      <c r="E1147" s="204" t="s">
        <v>2731</v>
      </c>
      <c r="F1147" s="205" t="s">
        <v>2732</v>
      </c>
      <c r="G1147" s="206" t="s">
        <v>171</v>
      </c>
      <c r="H1147" s="207">
        <v>47</v>
      </c>
      <c r="I1147" s="208"/>
      <c r="J1147" s="209">
        <f>ROUND(I1147*H1147,2)</f>
        <v>0</v>
      </c>
      <c r="K1147" s="205" t="s">
        <v>19</v>
      </c>
      <c r="L1147" s="41"/>
      <c r="M1147" s="210" t="s">
        <v>19</v>
      </c>
      <c r="N1147" s="211" t="s">
        <v>41</v>
      </c>
      <c r="O1147" s="77"/>
      <c r="P1147" s="212">
        <f>O1147*H1147</f>
        <v>0</v>
      </c>
      <c r="Q1147" s="212">
        <v>0</v>
      </c>
      <c r="R1147" s="212">
        <f>Q1147*H1147</f>
        <v>0</v>
      </c>
      <c r="S1147" s="212">
        <v>0</v>
      </c>
      <c r="T1147" s="213">
        <f>S1147*H1147</f>
        <v>0</v>
      </c>
      <c r="AR1147" s="15" t="s">
        <v>228</v>
      </c>
      <c r="AT1147" s="15" t="s">
        <v>160</v>
      </c>
      <c r="AU1147" s="15" t="s">
        <v>80</v>
      </c>
      <c r="AY1147" s="15" t="s">
        <v>158</v>
      </c>
      <c r="BE1147" s="214">
        <f>IF(N1147="základní",J1147,0)</f>
        <v>0</v>
      </c>
      <c r="BF1147" s="214">
        <f>IF(N1147="snížená",J1147,0)</f>
        <v>0</v>
      </c>
      <c r="BG1147" s="214">
        <f>IF(N1147="zákl. přenesená",J1147,0)</f>
        <v>0</v>
      </c>
      <c r="BH1147" s="214">
        <f>IF(N1147="sníž. přenesená",J1147,0)</f>
        <v>0</v>
      </c>
      <c r="BI1147" s="214">
        <f>IF(N1147="nulová",J1147,0)</f>
        <v>0</v>
      </c>
      <c r="BJ1147" s="15" t="s">
        <v>78</v>
      </c>
      <c r="BK1147" s="214">
        <f>ROUND(I1147*H1147,2)</f>
        <v>0</v>
      </c>
      <c r="BL1147" s="15" t="s">
        <v>228</v>
      </c>
      <c r="BM1147" s="15" t="s">
        <v>2733</v>
      </c>
    </row>
    <row r="1148" s="1" customFormat="1" ht="16.5" customHeight="1">
      <c r="B1148" s="36"/>
      <c r="C1148" s="203" t="s">
        <v>2734</v>
      </c>
      <c r="D1148" s="203" t="s">
        <v>160</v>
      </c>
      <c r="E1148" s="204" t="s">
        <v>2735</v>
      </c>
      <c r="F1148" s="205" t="s">
        <v>2736</v>
      </c>
      <c r="G1148" s="206" t="s">
        <v>530</v>
      </c>
      <c r="H1148" s="207">
        <v>1</v>
      </c>
      <c r="I1148" s="208"/>
      <c r="J1148" s="209">
        <f>ROUND(I1148*H1148,2)</f>
        <v>0</v>
      </c>
      <c r="K1148" s="205" t="s">
        <v>19</v>
      </c>
      <c r="L1148" s="41"/>
      <c r="M1148" s="210" t="s">
        <v>19</v>
      </c>
      <c r="N1148" s="211" t="s">
        <v>41</v>
      </c>
      <c r="O1148" s="77"/>
      <c r="P1148" s="212">
        <f>O1148*H1148</f>
        <v>0</v>
      </c>
      <c r="Q1148" s="212">
        <v>0</v>
      </c>
      <c r="R1148" s="212">
        <f>Q1148*H1148</f>
        <v>0</v>
      </c>
      <c r="S1148" s="212">
        <v>0</v>
      </c>
      <c r="T1148" s="213">
        <f>S1148*H1148</f>
        <v>0</v>
      </c>
      <c r="AR1148" s="15" t="s">
        <v>228</v>
      </c>
      <c r="AT1148" s="15" t="s">
        <v>160</v>
      </c>
      <c r="AU1148" s="15" t="s">
        <v>80</v>
      </c>
      <c r="AY1148" s="15" t="s">
        <v>158</v>
      </c>
      <c r="BE1148" s="214">
        <f>IF(N1148="základní",J1148,0)</f>
        <v>0</v>
      </c>
      <c r="BF1148" s="214">
        <f>IF(N1148="snížená",J1148,0)</f>
        <v>0</v>
      </c>
      <c r="BG1148" s="214">
        <f>IF(N1148="zákl. přenesená",J1148,0)</f>
        <v>0</v>
      </c>
      <c r="BH1148" s="214">
        <f>IF(N1148="sníž. přenesená",J1148,0)</f>
        <v>0</v>
      </c>
      <c r="BI1148" s="214">
        <f>IF(N1148="nulová",J1148,0)</f>
        <v>0</v>
      </c>
      <c r="BJ1148" s="15" t="s">
        <v>78</v>
      </c>
      <c r="BK1148" s="214">
        <f>ROUND(I1148*H1148,2)</f>
        <v>0</v>
      </c>
      <c r="BL1148" s="15" t="s">
        <v>228</v>
      </c>
      <c r="BM1148" s="15" t="s">
        <v>2737</v>
      </c>
    </row>
    <row r="1149" s="10" customFormat="1" ht="22.8" customHeight="1">
      <c r="B1149" s="187"/>
      <c r="C1149" s="188"/>
      <c r="D1149" s="189" t="s">
        <v>69</v>
      </c>
      <c r="E1149" s="201" t="s">
        <v>2738</v>
      </c>
      <c r="F1149" s="201" t="s">
        <v>2739</v>
      </c>
      <c r="G1149" s="188"/>
      <c r="H1149" s="188"/>
      <c r="I1149" s="191"/>
      <c r="J1149" s="202">
        <f>BK1149</f>
        <v>0</v>
      </c>
      <c r="K1149" s="188"/>
      <c r="L1149" s="193"/>
      <c r="M1149" s="194"/>
      <c r="N1149" s="195"/>
      <c r="O1149" s="195"/>
      <c r="P1149" s="196">
        <f>SUM(P1150:P1162)</f>
        <v>0</v>
      </c>
      <c r="Q1149" s="195"/>
      <c r="R1149" s="196">
        <f>SUM(R1150:R1162)</f>
        <v>0</v>
      </c>
      <c r="S1149" s="195"/>
      <c r="T1149" s="197">
        <f>SUM(T1150:T1162)</f>
        <v>0</v>
      </c>
      <c r="AR1149" s="198" t="s">
        <v>80</v>
      </c>
      <c r="AT1149" s="199" t="s">
        <v>69</v>
      </c>
      <c r="AU1149" s="199" t="s">
        <v>78</v>
      </c>
      <c r="AY1149" s="198" t="s">
        <v>158</v>
      </c>
      <c r="BK1149" s="200">
        <f>SUM(BK1150:BK1162)</f>
        <v>0</v>
      </c>
    </row>
    <row r="1150" s="1" customFormat="1" ht="16.5" customHeight="1">
      <c r="B1150" s="36"/>
      <c r="C1150" s="203" t="s">
        <v>2740</v>
      </c>
      <c r="D1150" s="203" t="s">
        <v>160</v>
      </c>
      <c r="E1150" s="204" t="s">
        <v>2741</v>
      </c>
      <c r="F1150" s="205" t="s">
        <v>2742</v>
      </c>
      <c r="G1150" s="206" t="s">
        <v>171</v>
      </c>
      <c r="H1150" s="207">
        <v>771.495</v>
      </c>
      <c r="I1150" s="208"/>
      <c r="J1150" s="209">
        <f>ROUND(I1150*H1150,2)</f>
        <v>0</v>
      </c>
      <c r="K1150" s="205" t="s">
        <v>19</v>
      </c>
      <c r="L1150" s="41"/>
      <c r="M1150" s="210" t="s">
        <v>19</v>
      </c>
      <c r="N1150" s="211" t="s">
        <v>41</v>
      </c>
      <c r="O1150" s="77"/>
      <c r="P1150" s="212">
        <f>O1150*H1150</f>
        <v>0</v>
      </c>
      <c r="Q1150" s="212">
        <v>0</v>
      </c>
      <c r="R1150" s="212">
        <f>Q1150*H1150</f>
        <v>0</v>
      </c>
      <c r="S1150" s="212">
        <v>0</v>
      </c>
      <c r="T1150" s="213">
        <f>S1150*H1150</f>
        <v>0</v>
      </c>
      <c r="AR1150" s="15" t="s">
        <v>228</v>
      </c>
      <c r="AT1150" s="15" t="s">
        <v>160</v>
      </c>
      <c r="AU1150" s="15" t="s">
        <v>80</v>
      </c>
      <c r="AY1150" s="15" t="s">
        <v>158</v>
      </c>
      <c r="BE1150" s="214">
        <f>IF(N1150="základní",J1150,0)</f>
        <v>0</v>
      </c>
      <c r="BF1150" s="214">
        <f>IF(N1150="snížená",J1150,0)</f>
        <v>0</v>
      </c>
      <c r="BG1150" s="214">
        <f>IF(N1150="zákl. přenesená",J1150,0)</f>
        <v>0</v>
      </c>
      <c r="BH1150" s="214">
        <f>IF(N1150="sníž. přenesená",J1150,0)</f>
        <v>0</v>
      </c>
      <c r="BI1150" s="214">
        <f>IF(N1150="nulová",J1150,0)</f>
        <v>0</v>
      </c>
      <c r="BJ1150" s="15" t="s">
        <v>78</v>
      </c>
      <c r="BK1150" s="214">
        <f>ROUND(I1150*H1150,2)</f>
        <v>0</v>
      </c>
      <c r="BL1150" s="15" t="s">
        <v>228</v>
      </c>
      <c r="BM1150" s="15" t="s">
        <v>2743</v>
      </c>
    </row>
    <row r="1151" s="1" customFormat="1">
      <c r="B1151" s="36"/>
      <c r="C1151" s="37"/>
      <c r="D1151" s="217" t="s">
        <v>386</v>
      </c>
      <c r="E1151" s="37"/>
      <c r="F1151" s="237" t="s">
        <v>2744</v>
      </c>
      <c r="G1151" s="37"/>
      <c r="H1151" s="37"/>
      <c r="I1151" s="128"/>
      <c r="J1151" s="37"/>
      <c r="K1151" s="37"/>
      <c r="L1151" s="41"/>
      <c r="M1151" s="238"/>
      <c r="N1151" s="77"/>
      <c r="O1151" s="77"/>
      <c r="P1151" s="77"/>
      <c r="Q1151" s="77"/>
      <c r="R1151" s="77"/>
      <c r="S1151" s="77"/>
      <c r="T1151" s="78"/>
      <c r="AT1151" s="15" t="s">
        <v>386</v>
      </c>
      <c r="AU1151" s="15" t="s">
        <v>80</v>
      </c>
    </row>
    <row r="1152" s="11" customFormat="1">
      <c r="B1152" s="215"/>
      <c r="C1152" s="216"/>
      <c r="D1152" s="217" t="s">
        <v>167</v>
      </c>
      <c r="E1152" s="218" t="s">
        <v>19</v>
      </c>
      <c r="F1152" s="219" t="s">
        <v>2745</v>
      </c>
      <c r="G1152" s="216"/>
      <c r="H1152" s="220">
        <v>200</v>
      </c>
      <c r="I1152" s="221"/>
      <c r="J1152" s="216"/>
      <c r="K1152" s="216"/>
      <c r="L1152" s="222"/>
      <c r="M1152" s="223"/>
      <c r="N1152" s="224"/>
      <c r="O1152" s="224"/>
      <c r="P1152" s="224"/>
      <c r="Q1152" s="224"/>
      <c r="R1152" s="224"/>
      <c r="S1152" s="224"/>
      <c r="T1152" s="225"/>
      <c r="AT1152" s="226" t="s">
        <v>167</v>
      </c>
      <c r="AU1152" s="226" t="s">
        <v>80</v>
      </c>
      <c r="AV1152" s="11" t="s">
        <v>80</v>
      </c>
      <c r="AW1152" s="11" t="s">
        <v>31</v>
      </c>
      <c r="AX1152" s="11" t="s">
        <v>70</v>
      </c>
      <c r="AY1152" s="226" t="s">
        <v>158</v>
      </c>
    </row>
    <row r="1153" s="11" customFormat="1">
      <c r="B1153" s="215"/>
      <c r="C1153" s="216"/>
      <c r="D1153" s="217" t="s">
        <v>167</v>
      </c>
      <c r="E1153" s="218" t="s">
        <v>19</v>
      </c>
      <c r="F1153" s="219" t="s">
        <v>2746</v>
      </c>
      <c r="G1153" s="216"/>
      <c r="H1153" s="220">
        <v>69.920000000000002</v>
      </c>
      <c r="I1153" s="221"/>
      <c r="J1153" s="216"/>
      <c r="K1153" s="216"/>
      <c r="L1153" s="222"/>
      <c r="M1153" s="223"/>
      <c r="N1153" s="224"/>
      <c r="O1153" s="224"/>
      <c r="P1153" s="224"/>
      <c r="Q1153" s="224"/>
      <c r="R1153" s="224"/>
      <c r="S1153" s="224"/>
      <c r="T1153" s="225"/>
      <c r="AT1153" s="226" t="s">
        <v>167</v>
      </c>
      <c r="AU1153" s="226" t="s">
        <v>80</v>
      </c>
      <c r="AV1153" s="11" t="s">
        <v>80</v>
      </c>
      <c r="AW1153" s="11" t="s">
        <v>31</v>
      </c>
      <c r="AX1153" s="11" t="s">
        <v>70</v>
      </c>
      <c r="AY1153" s="226" t="s">
        <v>158</v>
      </c>
    </row>
    <row r="1154" s="11" customFormat="1">
      <c r="B1154" s="215"/>
      <c r="C1154" s="216"/>
      <c r="D1154" s="217" t="s">
        <v>167</v>
      </c>
      <c r="E1154" s="218" t="s">
        <v>19</v>
      </c>
      <c r="F1154" s="219" t="s">
        <v>2747</v>
      </c>
      <c r="G1154" s="216"/>
      <c r="H1154" s="220">
        <v>41.475000000000001</v>
      </c>
      <c r="I1154" s="221"/>
      <c r="J1154" s="216"/>
      <c r="K1154" s="216"/>
      <c r="L1154" s="222"/>
      <c r="M1154" s="223"/>
      <c r="N1154" s="224"/>
      <c r="O1154" s="224"/>
      <c r="P1154" s="224"/>
      <c r="Q1154" s="224"/>
      <c r="R1154" s="224"/>
      <c r="S1154" s="224"/>
      <c r="T1154" s="225"/>
      <c r="AT1154" s="226" t="s">
        <v>167</v>
      </c>
      <c r="AU1154" s="226" t="s">
        <v>80</v>
      </c>
      <c r="AV1154" s="11" t="s">
        <v>80</v>
      </c>
      <c r="AW1154" s="11" t="s">
        <v>31</v>
      </c>
      <c r="AX1154" s="11" t="s">
        <v>70</v>
      </c>
      <c r="AY1154" s="226" t="s">
        <v>158</v>
      </c>
    </row>
    <row r="1155" s="11" customFormat="1">
      <c r="B1155" s="215"/>
      <c r="C1155" s="216"/>
      <c r="D1155" s="217" t="s">
        <v>167</v>
      </c>
      <c r="E1155" s="218" t="s">
        <v>19</v>
      </c>
      <c r="F1155" s="219" t="s">
        <v>1075</v>
      </c>
      <c r="G1155" s="216"/>
      <c r="H1155" s="220">
        <v>208</v>
      </c>
      <c r="I1155" s="221"/>
      <c r="J1155" s="216"/>
      <c r="K1155" s="216"/>
      <c r="L1155" s="222"/>
      <c r="M1155" s="223"/>
      <c r="N1155" s="224"/>
      <c r="O1155" s="224"/>
      <c r="P1155" s="224"/>
      <c r="Q1155" s="224"/>
      <c r="R1155" s="224"/>
      <c r="S1155" s="224"/>
      <c r="T1155" s="225"/>
      <c r="AT1155" s="226" t="s">
        <v>167</v>
      </c>
      <c r="AU1155" s="226" t="s">
        <v>80</v>
      </c>
      <c r="AV1155" s="11" t="s">
        <v>80</v>
      </c>
      <c r="AW1155" s="11" t="s">
        <v>31</v>
      </c>
      <c r="AX1155" s="11" t="s">
        <v>70</v>
      </c>
      <c r="AY1155" s="226" t="s">
        <v>158</v>
      </c>
    </row>
    <row r="1156" s="11" customFormat="1">
      <c r="B1156" s="215"/>
      <c r="C1156" s="216"/>
      <c r="D1156" s="217" t="s">
        <v>167</v>
      </c>
      <c r="E1156" s="218" t="s">
        <v>19</v>
      </c>
      <c r="F1156" s="219" t="s">
        <v>2748</v>
      </c>
      <c r="G1156" s="216"/>
      <c r="H1156" s="220">
        <v>199.5</v>
      </c>
      <c r="I1156" s="221"/>
      <c r="J1156" s="216"/>
      <c r="K1156" s="216"/>
      <c r="L1156" s="222"/>
      <c r="M1156" s="223"/>
      <c r="N1156" s="224"/>
      <c r="O1156" s="224"/>
      <c r="P1156" s="224"/>
      <c r="Q1156" s="224"/>
      <c r="R1156" s="224"/>
      <c r="S1156" s="224"/>
      <c r="T1156" s="225"/>
      <c r="AT1156" s="226" t="s">
        <v>167</v>
      </c>
      <c r="AU1156" s="226" t="s">
        <v>80</v>
      </c>
      <c r="AV1156" s="11" t="s">
        <v>80</v>
      </c>
      <c r="AW1156" s="11" t="s">
        <v>31</v>
      </c>
      <c r="AX1156" s="11" t="s">
        <v>70</v>
      </c>
      <c r="AY1156" s="226" t="s">
        <v>158</v>
      </c>
    </row>
    <row r="1157" s="11" customFormat="1">
      <c r="B1157" s="215"/>
      <c r="C1157" s="216"/>
      <c r="D1157" s="217" t="s">
        <v>167</v>
      </c>
      <c r="E1157" s="218" t="s">
        <v>19</v>
      </c>
      <c r="F1157" s="219" t="s">
        <v>2749</v>
      </c>
      <c r="G1157" s="216"/>
      <c r="H1157" s="220">
        <v>18.899999999999999</v>
      </c>
      <c r="I1157" s="221"/>
      <c r="J1157" s="216"/>
      <c r="K1157" s="216"/>
      <c r="L1157" s="222"/>
      <c r="M1157" s="223"/>
      <c r="N1157" s="224"/>
      <c r="O1157" s="224"/>
      <c r="P1157" s="224"/>
      <c r="Q1157" s="224"/>
      <c r="R1157" s="224"/>
      <c r="S1157" s="224"/>
      <c r="T1157" s="225"/>
      <c r="AT1157" s="226" t="s">
        <v>167</v>
      </c>
      <c r="AU1157" s="226" t="s">
        <v>80</v>
      </c>
      <c r="AV1157" s="11" t="s">
        <v>80</v>
      </c>
      <c r="AW1157" s="11" t="s">
        <v>31</v>
      </c>
      <c r="AX1157" s="11" t="s">
        <v>70</v>
      </c>
      <c r="AY1157" s="226" t="s">
        <v>158</v>
      </c>
    </row>
    <row r="1158" s="11" customFormat="1">
      <c r="B1158" s="215"/>
      <c r="C1158" s="216"/>
      <c r="D1158" s="217" t="s">
        <v>167</v>
      </c>
      <c r="E1158" s="218" t="s">
        <v>19</v>
      </c>
      <c r="F1158" s="219" t="s">
        <v>2750</v>
      </c>
      <c r="G1158" s="216"/>
      <c r="H1158" s="220">
        <v>-67.400000000000006</v>
      </c>
      <c r="I1158" s="221"/>
      <c r="J1158" s="216"/>
      <c r="K1158" s="216"/>
      <c r="L1158" s="222"/>
      <c r="M1158" s="223"/>
      <c r="N1158" s="224"/>
      <c r="O1158" s="224"/>
      <c r="P1158" s="224"/>
      <c r="Q1158" s="224"/>
      <c r="R1158" s="224"/>
      <c r="S1158" s="224"/>
      <c r="T1158" s="225"/>
      <c r="AT1158" s="226" t="s">
        <v>167</v>
      </c>
      <c r="AU1158" s="226" t="s">
        <v>80</v>
      </c>
      <c r="AV1158" s="11" t="s">
        <v>80</v>
      </c>
      <c r="AW1158" s="11" t="s">
        <v>31</v>
      </c>
      <c r="AX1158" s="11" t="s">
        <v>70</v>
      </c>
      <c r="AY1158" s="226" t="s">
        <v>158</v>
      </c>
    </row>
    <row r="1159" s="11" customFormat="1">
      <c r="B1159" s="215"/>
      <c r="C1159" s="216"/>
      <c r="D1159" s="217" t="s">
        <v>167</v>
      </c>
      <c r="E1159" s="218" t="s">
        <v>19</v>
      </c>
      <c r="F1159" s="219" t="s">
        <v>2751</v>
      </c>
      <c r="G1159" s="216"/>
      <c r="H1159" s="220">
        <v>101.09999999999999</v>
      </c>
      <c r="I1159" s="221"/>
      <c r="J1159" s="216"/>
      <c r="K1159" s="216"/>
      <c r="L1159" s="222"/>
      <c r="M1159" s="223"/>
      <c r="N1159" s="224"/>
      <c r="O1159" s="224"/>
      <c r="P1159" s="224"/>
      <c r="Q1159" s="224"/>
      <c r="R1159" s="224"/>
      <c r="S1159" s="224"/>
      <c r="T1159" s="225"/>
      <c r="AT1159" s="226" t="s">
        <v>167</v>
      </c>
      <c r="AU1159" s="226" t="s">
        <v>80</v>
      </c>
      <c r="AV1159" s="11" t="s">
        <v>80</v>
      </c>
      <c r="AW1159" s="11" t="s">
        <v>31</v>
      </c>
      <c r="AX1159" s="11" t="s">
        <v>70</v>
      </c>
      <c r="AY1159" s="226" t="s">
        <v>158</v>
      </c>
    </row>
    <row r="1160" s="12" customFormat="1">
      <c r="B1160" s="239"/>
      <c r="C1160" s="240"/>
      <c r="D1160" s="217" t="s">
        <v>167</v>
      </c>
      <c r="E1160" s="241" t="s">
        <v>19</v>
      </c>
      <c r="F1160" s="242" t="s">
        <v>426</v>
      </c>
      <c r="G1160" s="240"/>
      <c r="H1160" s="243">
        <v>771.495</v>
      </c>
      <c r="I1160" s="244"/>
      <c r="J1160" s="240"/>
      <c r="K1160" s="240"/>
      <c r="L1160" s="245"/>
      <c r="M1160" s="246"/>
      <c r="N1160" s="247"/>
      <c r="O1160" s="247"/>
      <c r="P1160" s="247"/>
      <c r="Q1160" s="247"/>
      <c r="R1160" s="247"/>
      <c r="S1160" s="247"/>
      <c r="T1160" s="248"/>
      <c r="AT1160" s="249" t="s">
        <v>167</v>
      </c>
      <c r="AU1160" s="249" t="s">
        <v>80</v>
      </c>
      <c r="AV1160" s="12" t="s">
        <v>165</v>
      </c>
      <c r="AW1160" s="12" t="s">
        <v>31</v>
      </c>
      <c r="AX1160" s="12" t="s">
        <v>78</v>
      </c>
      <c r="AY1160" s="249" t="s">
        <v>158</v>
      </c>
    </row>
    <row r="1161" s="1" customFormat="1" ht="16.5" customHeight="1">
      <c r="B1161" s="36"/>
      <c r="C1161" s="203" t="s">
        <v>2752</v>
      </c>
      <c r="D1161" s="203" t="s">
        <v>160</v>
      </c>
      <c r="E1161" s="204" t="s">
        <v>2753</v>
      </c>
      <c r="F1161" s="205" t="s">
        <v>2754</v>
      </c>
      <c r="G1161" s="206" t="s">
        <v>171</v>
      </c>
      <c r="H1161" s="207">
        <v>771.495</v>
      </c>
      <c r="I1161" s="208"/>
      <c r="J1161" s="209">
        <f>ROUND(I1161*H1161,2)</f>
        <v>0</v>
      </c>
      <c r="K1161" s="205" t="s">
        <v>19</v>
      </c>
      <c r="L1161" s="41"/>
      <c r="M1161" s="210" t="s">
        <v>19</v>
      </c>
      <c r="N1161" s="211" t="s">
        <v>41</v>
      </c>
      <c r="O1161" s="77"/>
      <c r="P1161" s="212">
        <f>O1161*H1161</f>
        <v>0</v>
      </c>
      <c r="Q1161" s="212">
        <v>0</v>
      </c>
      <c r="R1161" s="212">
        <f>Q1161*H1161</f>
        <v>0</v>
      </c>
      <c r="S1161" s="212">
        <v>0</v>
      </c>
      <c r="T1161" s="213">
        <f>S1161*H1161</f>
        <v>0</v>
      </c>
      <c r="AR1161" s="15" t="s">
        <v>228</v>
      </c>
      <c r="AT1161" s="15" t="s">
        <v>160</v>
      </c>
      <c r="AU1161" s="15" t="s">
        <v>80</v>
      </c>
      <c r="AY1161" s="15" t="s">
        <v>158</v>
      </c>
      <c r="BE1161" s="214">
        <f>IF(N1161="základní",J1161,0)</f>
        <v>0</v>
      </c>
      <c r="BF1161" s="214">
        <f>IF(N1161="snížená",J1161,0)</f>
        <v>0</v>
      </c>
      <c r="BG1161" s="214">
        <f>IF(N1161="zákl. přenesená",J1161,0)</f>
        <v>0</v>
      </c>
      <c r="BH1161" s="214">
        <f>IF(N1161="sníž. přenesená",J1161,0)</f>
        <v>0</v>
      </c>
      <c r="BI1161" s="214">
        <f>IF(N1161="nulová",J1161,0)</f>
        <v>0</v>
      </c>
      <c r="BJ1161" s="15" t="s">
        <v>78</v>
      </c>
      <c r="BK1161" s="214">
        <f>ROUND(I1161*H1161,2)</f>
        <v>0</v>
      </c>
      <c r="BL1161" s="15" t="s">
        <v>228</v>
      </c>
      <c r="BM1161" s="15" t="s">
        <v>2755</v>
      </c>
    </row>
    <row r="1162" s="1" customFormat="1">
      <c r="B1162" s="36"/>
      <c r="C1162" s="37"/>
      <c r="D1162" s="217" t="s">
        <v>386</v>
      </c>
      <c r="E1162" s="37"/>
      <c r="F1162" s="237" t="s">
        <v>2744</v>
      </c>
      <c r="G1162" s="37"/>
      <c r="H1162" s="37"/>
      <c r="I1162" s="128"/>
      <c r="J1162" s="37"/>
      <c r="K1162" s="37"/>
      <c r="L1162" s="41"/>
      <c r="M1162" s="238"/>
      <c r="N1162" s="77"/>
      <c r="O1162" s="77"/>
      <c r="P1162" s="77"/>
      <c r="Q1162" s="77"/>
      <c r="R1162" s="77"/>
      <c r="S1162" s="77"/>
      <c r="T1162" s="78"/>
      <c r="AT1162" s="15" t="s">
        <v>386</v>
      </c>
      <c r="AU1162" s="15" t="s">
        <v>80</v>
      </c>
    </row>
    <row r="1163" s="10" customFormat="1" ht="25.92" customHeight="1">
      <c r="B1163" s="187"/>
      <c r="C1163" s="188"/>
      <c r="D1163" s="189" t="s">
        <v>69</v>
      </c>
      <c r="E1163" s="190" t="s">
        <v>2756</v>
      </c>
      <c r="F1163" s="190" t="s">
        <v>2757</v>
      </c>
      <c r="G1163" s="188"/>
      <c r="H1163" s="188"/>
      <c r="I1163" s="191"/>
      <c r="J1163" s="192">
        <f>BK1163</f>
        <v>0</v>
      </c>
      <c r="K1163" s="188"/>
      <c r="L1163" s="193"/>
      <c r="M1163" s="194"/>
      <c r="N1163" s="195"/>
      <c r="O1163" s="195"/>
      <c r="P1163" s="196">
        <f>SUM(P1164:P1194)</f>
        <v>0</v>
      </c>
      <c r="Q1163" s="195"/>
      <c r="R1163" s="196">
        <f>SUM(R1164:R1194)</f>
        <v>0</v>
      </c>
      <c r="S1163" s="195"/>
      <c r="T1163" s="197">
        <f>SUM(T1164:T1194)</f>
        <v>0</v>
      </c>
      <c r="AR1163" s="198" t="s">
        <v>165</v>
      </c>
      <c r="AT1163" s="199" t="s">
        <v>69</v>
      </c>
      <c r="AU1163" s="199" t="s">
        <v>70</v>
      </c>
      <c r="AY1163" s="198" t="s">
        <v>158</v>
      </c>
      <c r="BK1163" s="200">
        <f>SUM(BK1164:BK1194)</f>
        <v>0</v>
      </c>
    </row>
    <row r="1164" s="1" customFormat="1" ht="16.5" customHeight="1">
      <c r="B1164" s="36"/>
      <c r="C1164" s="203" t="s">
        <v>2758</v>
      </c>
      <c r="D1164" s="203" t="s">
        <v>160</v>
      </c>
      <c r="E1164" s="204" t="s">
        <v>2759</v>
      </c>
      <c r="F1164" s="205" t="s">
        <v>2760</v>
      </c>
      <c r="G1164" s="206" t="s">
        <v>2761</v>
      </c>
      <c r="H1164" s="207">
        <v>6</v>
      </c>
      <c r="I1164" s="208"/>
      <c r="J1164" s="209">
        <f>ROUND(I1164*H1164,2)</f>
        <v>0</v>
      </c>
      <c r="K1164" s="205" t="s">
        <v>19</v>
      </c>
      <c r="L1164" s="41"/>
      <c r="M1164" s="210" t="s">
        <v>19</v>
      </c>
      <c r="N1164" s="211" t="s">
        <v>41</v>
      </c>
      <c r="O1164" s="77"/>
      <c r="P1164" s="212">
        <f>O1164*H1164</f>
        <v>0</v>
      </c>
      <c r="Q1164" s="212">
        <v>0</v>
      </c>
      <c r="R1164" s="212">
        <f>Q1164*H1164</f>
        <v>0</v>
      </c>
      <c r="S1164" s="212">
        <v>0</v>
      </c>
      <c r="T1164" s="213">
        <f>S1164*H1164</f>
        <v>0</v>
      </c>
      <c r="AR1164" s="15" t="s">
        <v>2613</v>
      </c>
      <c r="AT1164" s="15" t="s">
        <v>160</v>
      </c>
      <c r="AU1164" s="15" t="s">
        <v>78</v>
      </c>
      <c r="AY1164" s="15" t="s">
        <v>158</v>
      </c>
      <c r="BE1164" s="214">
        <f>IF(N1164="základní",J1164,0)</f>
        <v>0</v>
      </c>
      <c r="BF1164" s="214">
        <f>IF(N1164="snížená",J1164,0)</f>
        <v>0</v>
      </c>
      <c r="BG1164" s="214">
        <f>IF(N1164="zákl. přenesená",J1164,0)</f>
        <v>0</v>
      </c>
      <c r="BH1164" s="214">
        <f>IF(N1164="sníž. přenesená",J1164,0)</f>
        <v>0</v>
      </c>
      <c r="BI1164" s="214">
        <f>IF(N1164="nulová",J1164,0)</f>
        <v>0</v>
      </c>
      <c r="BJ1164" s="15" t="s">
        <v>78</v>
      </c>
      <c r="BK1164" s="214">
        <f>ROUND(I1164*H1164,2)</f>
        <v>0</v>
      </c>
      <c r="BL1164" s="15" t="s">
        <v>2613</v>
      </c>
      <c r="BM1164" s="15" t="s">
        <v>2762</v>
      </c>
    </row>
    <row r="1165" s="1" customFormat="1" ht="16.5" customHeight="1">
      <c r="B1165" s="36"/>
      <c r="C1165" s="203" t="s">
        <v>2763</v>
      </c>
      <c r="D1165" s="203" t="s">
        <v>160</v>
      </c>
      <c r="E1165" s="204" t="s">
        <v>2764</v>
      </c>
      <c r="F1165" s="205" t="s">
        <v>2765</v>
      </c>
      <c r="G1165" s="206" t="s">
        <v>2761</v>
      </c>
      <c r="H1165" s="207">
        <v>5</v>
      </c>
      <c r="I1165" s="208"/>
      <c r="J1165" s="209">
        <f>ROUND(I1165*H1165,2)</f>
        <v>0</v>
      </c>
      <c r="K1165" s="205" t="s">
        <v>19</v>
      </c>
      <c r="L1165" s="41"/>
      <c r="M1165" s="210" t="s">
        <v>19</v>
      </c>
      <c r="N1165" s="211" t="s">
        <v>41</v>
      </c>
      <c r="O1165" s="77"/>
      <c r="P1165" s="212">
        <f>O1165*H1165</f>
        <v>0</v>
      </c>
      <c r="Q1165" s="212">
        <v>0</v>
      </c>
      <c r="R1165" s="212">
        <f>Q1165*H1165</f>
        <v>0</v>
      </c>
      <c r="S1165" s="212">
        <v>0</v>
      </c>
      <c r="T1165" s="213">
        <f>S1165*H1165</f>
        <v>0</v>
      </c>
      <c r="AR1165" s="15" t="s">
        <v>2613</v>
      </c>
      <c r="AT1165" s="15" t="s">
        <v>160</v>
      </c>
      <c r="AU1165" s="15" t="s">
        <v>78</v>
      </c>
      <c r="AY1165" s="15" t="s">
        <v>158</v>
      </c>
      <c r="BE1165" s="214">
        <f>IF(N1165="základní",J1165,0)</f>
        <v>0</v>
      </c>
      <c r="BF1165" s="214">
        <f>IF(N1165="snížená",J1165,0)</f>
        <v>0</v>
      </c>
      <c r="BG1165" s="214">
        <f>IF(N1165="zákl. přenesená",J1165,0)</f>
        <v>0</v>
      </c>
      <c r="BH1165" s="214">
        <f>IF(N1165="sníž. přenesená",J1165,0)</f>
        <v>0</v>
      </c>
      <c r="BI1165" s="214">
        <f>IF(N1165="nulová",J1165,0)</f>
        <v>0</v>
      </c>
      <c r="BJ1165" s="15" t="s">
        <v>78</v>
      </c>
      <c r="BK1165" s="214">
        <f>ROUND(I1165*H1165,2)</f>
        <v>0</v>
      </c>
      <c r="BL1165" s="15" t="s">
        <v>2613</v>
      </c>
      <c r="BM1165" s="15" t="s">
        <v>2766</v>
      </c>
    </row>
    <row r="1166" s="11" customFormat="1">
      <c r="B1166" s="215"/>
      <c r="C1166" s="216"/>
      <c r="D1166" s="217" t="s">
        <v>167</v>
      </c>
      <c r="E1166" s="218" t="s">
        <v>19</v>
      </c>
      <c r="F1166" s="219" t="s">
        <v>2767</v>
      </c>
      <c r="G1166" s="216"/>
      <c r="H1166" s="220">
        <v>5</v>
      </c>
      <c r="I1166" s="221"/>
      <c r="J1166" s="216"/>
      <c r="K1166" s="216"/>
      <c r="L1166" s="222"/>
      <c r="M1166" s="223"/>
      <c r="N1166" s="224"/>
      <c r="O1166" s="224"/>
      <c r="P1166" s="224"/>
      <c r="Q1166" s="224"/>
      <c r="R1166" s="224"/>
      <c r="S1166" s="224"/>
      <c r="T1166" s="225"/>
      <c r="AT1166" s="226" t="s">
        <v>167</v>
      </c>
      <c r="AU1166" s="226" t="s">
        <v>78</v>
      </c>
      <c r="AV1166" s="11" t="s">
        <v>80</v>
      </c>
      <c r="AW1166" s="11" t="s">
        <v>31</v>
      </c>
      <c r="AX1166" s="11" t="s">
        <v>78</v>
      </c>
      <c r="AY1166" s="226" t="s">
        <v>158</v>
      </c>
    </row>
    <row r="1167" s="1" customFormat="1" ht="16.5" customHeight="1">
      <c r="B1167" s="36"/>
      <c r="C1167" s="203" t="s">
        <v>2768</v>
      </c>
      <c r="D1167" s="203" t="s">
        <v>160</v>
      </c>
      <c r="E1167" s="204" t="s">
        <v>2769</v>
      </c>
      <c r="F1167" s="205" t="s">
        <v>2770</v>
      </c>
      <c r="G1167" s="206" t="s">
        <v>2761</v>
      </c>
      <c r="H1167" s="207">
        <v>16</v>
      </c>
      <c r="I1167" s="208"/>
      <c r="J1167" s="209">
        <f>ROUND(I1167*H1167,2)</f>
        <v>0</v>
      </c>
      <c r="K1167" s="205" t="s">
        <v>19</v>
      </c>
      <c r="L1167" s="41"/>
      <c r="M1167" s="210" t="s">
        <v>19</v>
      </c>
      <c r="N1167" s="211" t="s">
        <v>41</v>
      </c>
      <c r="O1167" s="77"/>
      <c r="P1167" s="212">
        <f>O1167*H1167</f>
        <v>0</v>
      </c>
      <c r="Q1167" s="212">
        <v>0</v>
      </c>
      <c r="R1167" s="212">
        <f>Q1167*H1167</f>
        <v>0</v>
      </c>
      <c r="S1167" s="212">
        <v>0</v>
      </c>
      <c r="T1167" s="213">
        <f>S1167*H1167</f>
        <v>0</v>
      </c>
      <c r="AR1167" s="15" t="s">
        <v>2613</v>
      </c>
      <c r="AT1167" s="15" t="s">
        <v>160</v>
      </c>
      <c r="AU1167" s="15" t="s">
        <v>78</v>
      </c>
      <c r="AY1167" s="15" t="s">
        <v>158</v>
      </c>
      <c r="BE1167" s="214">
        <f>IF(N1167="základní",J1167,0)</f>
        <v>0</v>
      </c>
      <c r="BF1167" s="214">
        <f>IF(N1167="snížená",J1167,0)</f>
        <v>0</v>
      </c>
      <c r="BG1167" s="214">
        <f>IF(N1167="zákl. přenesená",J1167,0)</f>
        <v>0</v>
      </c>
      <c r="BH1167" s="214">
        <f>IF(N1167="sníž. přenesená",J1167,0)</f>
        <v>0</v>
      </c>
      <c r="BI1167" s="214">
        <f>IF(N1167="nulová",J1167,0)</f>
        <v>0</v>
      </c>
      <c r="BJ1167" s="15" t="s">
        <v>78</v>
      </c>
      <c r="BK1167" s="214">
        <f>ROUND(I1167*H1167,2)</f>
        <v>0</v>
      </c>
      <c r="BL1167" s="15" t="s">
        <v>2613</v>
      </c>
      <c r="BM1167" s="15" t="s">
        <v>2771</v>
      </c>
    </row>
    <row r="1168" s="11" customFormat="1">
      <c r="B1168" s="215"/>
      <c r="C1168" s="216"/>
      <c r="D1168" s="217" t="s">
        <v>167</v>
      </c>
      <c r="E1168" s="218" t="s">
        <v>19</v>
      </c>
      <c r="F1168" s="219" t="s">
        <v>2772</v>
      </c>
      <c r="G1168" s="216"/>
      <c r="H1168" s="220">
        <v>16</v>
      </c>
      <c r="I1168" s="221"/>
      <c r="J1168" s="216"/>
      <c r="K1168" s="216"/>
      <c r="L1168" s="222"/>
      <c r="M1168" s="223"/>
      <c r="N1168" s="224"/>
      <c r="O1168" s="224"/>
      <c r="P1168" s="224"/>
      <c r="Q1168" s="224"/>
      <c r="R1168" s="224"/>
      <c r="S1168" s="224"/>
      <c r="T1168" s="225"/>
      <c r="AT1168" s="226" t="s">
        <v>167</v>
      </c>
      <c r="AU1168" s="226" t="s">
        <v>78</v>
      </c>
      <c r="AV1168" s="11" t="s">
        <v>80</v>
      </c>
      <c r="AW1168" s="11" t="s">
        <v>31</v>
      </c>
      <c r="AX1168" s="11" t="s">
        <v>78</v>
      </c>
      <c r="AY1168" s="226" t="s">
        <v>158</v>
      </c>
    </row>
    <row r="1169" s="1" customFormat="1" ht="16.5" customHeight="1">
      <c r="B1169" s="36"/>
      <c r="C1169" s="203" t="s">
        <v>2773</v>
      </c>
      <c r="D1169" s="203" t="s">
        <v>160</v>
      </c>
      <c r="E1169" s="204" t="s">
        <v>2774</v>
      </c>
      <c r="F1169" s="205" t="s">
        <v>2775</v>
      </c>
      <c r="G1169" s="206" t="s">
        <v>2761</v>
      </c>
      <c r="H1169" s="207">
        <v>2</v>
      </c>
      <c r="I1169" s="208"/>
      <c r="J1169" s="209">
        <f>ROUND(I1169*H1169,2)</f>
        <v>0</v>
      </c>
      <c r="K1169" s="205" t="s">
        <v>19</v>
      </c>
      <c r="L1169" s="41"/>
      <c r="M1169" s="210" t="s">
        <v>19</v>
      </c>
      <c r="N1169" s="211" t="s">
        <v>41</v>
      </c>
      <c r="O1169" s="77"/>
      <c r="P1169" s="212">
        <f>O1169*H1169</f>
        <v>0</v>
      </c>
      <c r="Q1169" s="212">
        <v>0</v>
      </c>
      <c r="R1169" s="212">
        <f>Q1169*H1169</f>
        <v>0</v>
      </c>
      <c r="S1169" s="212">
        <v>0</v>
      </c>
      <c r="T1169" s="213">
        <f>S1169*H1169</f>
        <v>0</v>
      </c>
      <c r="AR1169" s="15" t="s">
        <v>2613</v>
      </c>
      <c r="AT1169" s="15" t="s">
        <v>160</v>
      </c>
      <c r="AU1169" s="15" t="s">
        <v>78</v>
      </c>
      <c r="AY1169" s="15" t="s">
        <v>158</v>
      </c>
      <c r="BE1169" s="214">
        <f>IF(N1169="základní",J1169,0)</f>
        <v>0</v>
      </c>
      <c r="BF1169" s="214">
        <f>IF(N1169="snížená",J1169,0)</f>
        <v>0</v>
      </c>
      <c r="BG1169" s="214">
        <f>IF(N1169="zákl. přenesená",J1169,0)</f>
        <v>0</v>
      </c>
      <c r="BH1169" s="214">
        <f>IF(N1169="sníž. přenesená",J1169,0)</f>
        <v>0</v>
      </c>
      <c r="BI1169" s="214">
        <f>IF(N1169="nulová",J1169,0)</f>
        <v>0</v>
      </c>
      <c r="BJ1169" s="15" t="s">
        <v>78</v>
      </c>
      <c r="BK1169" s="214">
        <f>ROUND(I1169*H1169,2)</f>
        <v>0</v>
      </c>
      <c r="BL1169" s="15" t="s">
        <v>2613</v>
      </c>
      <c r="BM1169" s="15" t="s">
        <v>2776</v>
      </c>
    </row>
    <row r="1170" s="1" customFormat="1">
      <c r="B1170" s="36"/>
      <c r="C1170" s="37"/>
      <c r="D1170" s="217" t="s">
        <v>386</v>
      </c>
      <c r="E1170" s="37"/>
      <c r="F1170" s="237" t="s">
        <v>2777</v>
      </c>
      <c r="G1170" s="37"/>
      <c r="H1170" s="37"/>
      <c r="I1170" s="128"/>
      <c r="J1170" s="37"/>
      <c r="K1170" s="37"/>
      <c r="L1170" s="41"/>
      <c r="M1170" s="238"/>
      <c r="N1170" s="77"/>
      <c r="O1170" s="77"/>
      <c r="P1170" s="77"/>
      <c r="Q1170" s="77"/>
      <c r="R1170" s="77"/>
      <c r="S1170" s="77"/>
      <c r="T1170" s="78"/>
      <c r="AT1170" s="15" t="s">
        <v>386</v>
      </c>
      <c r="AU1170" s="15" t="s">
        <v>78</v>
      </c>
    </row>
    <row r="1171" s="1" customFormat="1" ht="16.5" customHeight="1">
      <c r="B1171" s="36"/>
      <c r="C1171" s="203" t="s">
        <v>2778</v>
      </c>
      <c r="D1171" s="203" t="s">
        <v>160</v>
      </c>
      <c r="E1171" s="204" t="s">
        <v>2779</v>
      </c>
      <c r="F1171" s="205" t="s">
        <v>2780</v>
      </c>
      <c r="G1171" s="206" t="s">
        <v>302</v>
      </c>
      <c r="H1171" s="207">
        <v>1</v>
      </c>
      <c r="I1171" s="208"/>
      <c r="J1171" s="209">
        <f>ROUND(I1171*H1171,2)</f>
        <v>0</v>
      </c>
      <c r="K1171" s="205" t="s">
        <v>19</v>
      </c>
      <c r="L1171" s="41"/>
      <c r="M1171" s="210" t="s">
        <v>19</v>
      </c>
      <c r="N1171" s="211" t="s">
        <v>41</v>
      </c>
      <c r="O1171" s="77"/>
      <c r="P1171" s="212">
        <f>O1171*H1171</f>
        <v>0</v>
      </c>
      <c r="Q1171" s="212">
        <v>0</v>
      </c>
      <c r="R1171" s="212">
        <f>Q1171*H1171</f>
        <v>0</v>
      </c>
      <c r="S1171" s="212">
        <v>0</v>
      </c>
      <c r="T1171" s="213">
        <f>S1171*H1171</f>
        <v>0</v>
      </c>
      <c r="AR1171" s="15" t="s">
        <v>2613</v>
      </c>
      <c r="AT1171" s="15" t="s">
        <v>160</v>
      </c>
      <c r="AU1171" s="15" t="s">
        <v>78</v>
      </c>
      <c r="AY1171" s="15" t="s">
        <v>158</v>
      </c>
      <c r="BE1171" s="214">
        <f>IF(N1171="základní",J1171,0)</f>
        <v>0</v>
      </c>
      <c r="BF1171" s="214">
        <f>IF(N1171="snížená",J1171,0)</f>
        <v>0</v>
      </c>
      <c r="BG1171" s="214">
        <f>IF(N1171="zákl. přenesená",J1171,0)</f>
        <v>0</v>
      </c>
      <c r="BH1171" s="214">
        <f>IF(N1171="sníž. přenesená",J1171,0)</f>
        <v>0</v>
      </c>
      <c r="BI1171" s="214">
        <f>IF(N1171="nulová",J1171,0)</f>
        <v>0</v>
      </c>
      <c r="BJ1171" s="15" t="s">
        <v>78</v>
      </c>
      <c r="BK1171" s="214">
        <f>ROUND(I1171*H1171,2)</f>
        <v>0</v>
      </c>
      <c r="BL1171" s="15" t="s">
        <v>2613</v>
      </c>
      <c r="BM1171" s="15" t="s">
        <v>2781</v>
      </c>
    </row>
    <row r="1172" s="1" customFormat="1" ht="16.5" customHeight="1">
      <c r="B1172" s="36"/>
      <c r="C1172" s="203" t="s">
        <v>2782</v>
      </c>
      <c r="D1172" s="203" t="s">
        <v>160</v>
      </c>
      <c r="E1172" s="204" t="s">
        <v>2783</v>
      </c>
      <c r="F1172" s="205" t="s">
        <v>2784</v>
      </c>
      <c r="G1172" s="206" t="s">
        <v>2761</v>
      </c>
      <c r="H1172" s="207">
        <v>8</v>
      </c>
      <c r="I1172" s="208"/>
      <c r="J1172" s="209">
        <f>ROUND(I1172*H1172,2)</f>
        <v>0</v>
      </c>
      <c r="K1172" s="205" t="s">
        <v>19</v>
      </c>
      <c r="L1172" s="41"/>
      <c r="M1172" s="210" t="s">
        <v>19</v>
      </c>
      <c r="N1172" s="211" t="s">
        <v>41</v>
      </c>
      <c r="O1172" s="77"/>
      <c r="P1172" s="212">
        <f>O1172*H1172</f>
        <v>0</v>
      </c>
      <c r="Q1172" s="212">
        <v>0</v>
      </c>
      <c r="R1172" s="212">
        <f>Q1172*H1172</f>
        <v>0</v>
      </c>
      <c r="S1172" s="212">
        <v>0</v>
      </c>
      <c r="T1172" s="213">
        <f>S1172*H1172</f>
        <v>0</v>
      </c>
      <c r="AR1172" s="15" t="s">
        <v>2613</v>
      </c>
      <c r="AT1172" s="15" t="s">
        <v>160</v>
      </c>
      <c r="AU1172" s="15" t="s">
        <v>78</v>
      </c>
      <c r="AY1172" s="15" t="s">
        <v>158</v>
      </c>
      <c r="BE1172" s="214">
        <f>IF(N1172="základní",J1172,0)</f>
        <v>0</v>
      </c>
      <c r="BF1172" s="214">
        <f>IF(N1172="snížená",J1172,0)</f>
        <v>0</v>
      </c>
      <c r="BG1172" s="214">
        <f>IF(N1172="zákl. přenesená",J1172,0)</f>
        <v>0</v>
      </c>
      <c r="BH1172" s="214">
        <f>IF(N1172="sníž. přenesená",J1172,0)</f>
        <v>0</v>
      </c>
      <c r="BI1172" s="214">
        <f>IF(N1172="nulová",J1172,0)</f>
        <v>0</v>
      </c>
      <c r="BJ1172" s="15" t="s">
        <v>78</v>
      </c>
      <c r="BK1172" s="214">
        <f>ROUND(I1172*H1172,2)</f>
        <v>0</v>
      </c>
      <c r="BL1172" s="15" t="s">
        <v>2613</v>
      </c>
      <c r="BM1172" s="15" t="s">
        <v>2785</v>
      </c>
    </row>
    <row r="1173" s="1" customFormat="1" ht="16.5" customHeight="1">
      <c r="B1173" s="36"/>
      <c r="C1173" s="203" t="s">
        <v>2786</v>
      </c>
      <c r="D1173" s="203" t="s">
        <v>160</v>
      </c>
      <c r="E1173" s="204" t="s">
        <v>2787</v>
      </c>
      <c r="F1173" s="205" t="s">
        <v>2788</v>
      </c>
      <c r="G1173" s="206" t="s">
        <v>302</v>
      </c>
      <c r="H1173" s="207">
        <v>28</v>
      </c>
      <c r="I1173" s="208"/>
      <c r="J1173" s="209">
        <f>ROUND(I1173*H1173,2)</f>
        <v>0</v>
      </c>
      <c r="K1173" s="205" t="s">
        <v>19</v>
      </c>
      <c r="L1173" s="41"/>
      <c r="M1173" s="210" t="s">
        <v>19</v>
      </c>
      <c r="N1173" s="211" t="s">
        <v>41</v>
      </c>
      <c r="O1173" s="77"/>
      <c r="P1173" s="212">
        <f>O1173*H1173</f>
        <v>0</v>
      </c>
      <c r="Q1173" s="212">
        <v>0</v>
      </c>
      <c r="R1173" s="212">
        <f>Q1173*H1173</f>
        <v>0</v>
      </c>
      <c r="S1173" s="212">
        <v>0</v>
      </c>
      <c r="T1173" s="213">
        <f>S1173*H1173</f>
        <v>0</v>
      </c>
      <c r="AR1173" s="15" t="s">
        <v>2613</v>
      </c>
      <c r="AT1173" s="15" t="s">
        <v>160</v>
      </c>
      <c r="AU1173" s="15" t="s">
        <v>78</v>
      </c>
      <c r="AY1173" s="15" t="s">
        <v>158</v>
      </c>
      <c r="BE1173" s="214">
        <f>IF(N1173="základní",J1173,0)</f>
        <v>0</v>
      </c>
      <c r="BF1173" s="214">
        <f>IF(N1173="snížená",J1173,0)</f>
        <v>0</v>
      </c>
      <c r="BG1173" s="214">
        <f>IF(N1173="zákl. přenesená",J1173,0)</f>
        <v>0</v>
      </c>
      <c r="BH1173" s="214">
        <f>IF(N1173="sníž. přenesená",J1173,0)</f>
        <v>0</v>
      </c>
      <c r="BI1173" s="214">
        <f>IF(N1173="nulová",J1173,0)</f>
        <v>0</v>
      </c>
      <c r="BJ1173" s="15" t="s">
        <v>78</v>
      </c>
      <c r="BK1173" s="214">
        <f>ROUND(I1173*H1173,2)</f>
        <v>0</v>
      </c>
      <c r="BL1173" s="15" t="s">
        <v>2613</v>
      </c>
      <c r="BM1173" s="15" t="s">
        <v>2789</v>
      </c>
    </row>
    <row r="1174" s="1" customFormat="1">
      <c r="B1174" s="36"/>
      <c r="C1174" s="37"/>
      <c r="D1174" s="217" t="s">
        <v>386</v>
      </c>
      <c r="E1174" s="37"/>
      <c r="F1174" s="237" t="s">
        <v>2790</v>
      </c>
      <c r="G1174" s="37"/>
      <c r="H1174" s="37"/>
      <c r="I1174" s="128"/>
      <c r="J1174" s="37"/>
      <c r="K1174" s="37"/>
      <c r="L1174" s="41"/>
      <c r="M1174" s="238"/>
      <c r="N1174" s="77"/>
      <c r="O1174" s="77"/>
      <c r="P1174" s="77"/>
      <c r="Q1174" s="77"/>
      <c r="R1174" s="77"/>
      <c r="S1174" s="77"/>
      <c r="T1174" s="78"/>
      <c r="AT1174" s="15" t="s">
        <v>386</v>
      </c>
      <c r="AU1174" s="15" t="s">
        <v>78</v>
      </c>
    </row>
    <row r="1175" s="1" customFormat="1" ht="16.5" customHeight="1">
      <c r="B1175" s="36"/>
      <c r="C1175" s="203" t="s">
        <v>2791</v>
      </c>
      <c r="D1175" s="203" t="s">
        <v>160</v>
      </c>
      <c r="E1175" s="204" t="s">
        <v>2792</v>
      </c>
      <c r="F1175" s="205" t="s">
        <v>2793</v>
      </c>
      <c r="G1175" s="206" t="s">
        <v>264</v>
      </c>
      <c r="H1175" s="207">
        <v>30</v>
      </c>
      <c r="I1175" s="208"/>
      <c r="J1175" s="209">
        <f>ROUND(I1175*H1175,2)</f>
        <v>0</v>
      </c>
      <c r="K1175" s="205" t="s">
        <v>19</v>
      </c>
      <c r="L1175" s="41"/>
      <c r="M1175" s="210" t="s">
        <v>19</v>
      </c>
      <c r="N1175" s="211" t="s">
        <v>41</v>
      </c>
      <c r="O1175" s="77"/>
      <c r="P1175" s="212">
        <f>O1175*H1175</f>
        <v>0</v>
      </c>
      <c r="Q1175" s="212">
        <v>0</v>
      </c>
      <c r="R1175" s="212">
        <f>Q1175*H1175</f>
        <v>0</v>
      </c>
      <c r="S1175" s="212">
        <v>0</v>
      </c>
      <c r="T1175" s="213">
        <f>S1175*H1175</f>
        <v>0</v>
      </c>
      <c r="AR1175" s="15" t="s">
        <v>2613</v>
      </c>
      <c r="AT1175" s="15" t="s">
        <v>160</v>
      </c>
      <c r="AU1175" s="15" t="s">
        <v>78</v>
      </c>
      <c r="AY1175" s="15" t="s">
        <v>158</v>
      </c>
      <c r="BE1175" s="214">
        <f>IF(N1175="základní",J1175,0)</f>
        <v>0</v>
      </c>
      <c r="BF1175" s="214">
        <f>IF(N1175="snížená",J1175,0)</f>
        <v>0</v>
      </c>
      <c r="BG1175" s="214">
        <f>IF(N1175="zákl. přenesená",J1175,0)</f>
        <v>0</v>
      </c>
      <c r="BH1175" s="214">
        <f>IF(N1175="sníž. přenesená",J1175,0)</f>
        <v>0</v>
      </c>
      <c r="BI1175" s="214">
        <f>IF(N1175="nulová",J1175,0)</f>
        <v>0</v>
      </c>
      <c r="BJ1175" s="15" t="s">
        <v>78</v>
      </c>
      <c r="BK1175" s="214">
        <f>ROUND(I1175*H1175,2)</f>
        <v>0</v>
      </c>
      <c r="BL1175" s="15" t="s">
        <v>2613</v>
      </c>
      <c r="BM1175" s="15" t="s">
        <v>2794</v>
      </c>
    </row>
    <row r="1176" s="1" customFormat="1">
      <c r="B1176" s="36"/>
      <c r="C1176" s="37"/>
      <c r="D1176" s="217" t="s">
        <v>386</v>
      </c>
      <c r="E1176" s="37"/>
      <c r="F1176" s="237" t="s">
        <v>2795</v>
      </c>
      <c r="G1176" s="37"/>
      <c r="H1176" s="37"/>
      <c r="I1176" s="128"/>
      <c r="J1176" s="37"/>
      <c r="K1176" s="37"/>
      <c r="L1176" s="41"/>
      <c r="M1176" s="238"/>
      <c r="N1176" s="77"/>
      <c r="O1176" s="77"/>
      <c r="P1176" s="77"/>
      <c r="Q1176" s="77"/>
      <c r="R1176" s="77"/>
      <c r="S1176" s="77"/>
      <c r="T1176" s="78"/>
      <c r="AT1176" s="15" t="s">
        <v>386</v>
      </c>
      <c r="AU1176" s="15" t="s">
        <v>78</v>
      </c>
    </row>
    <row r="1177" s="1" customFormat="1" ht="16.5" customHeight="1">
      <c r="B1177" s="36"/>
      <c r="C1177" s="203" t="s">
        <v>2796</v>
      </c>
      <c r="D1177" s="203" t="s">
        <v>160</v>
      </c>
      <c r="E1177" s="204" t="s">
        <v>2797</v>
      </c>
      <c r="F1177" s="205" t="s">
        <v>2798</v>
      </c>
      <c r="G1177" s="206" t="s">
        <v>171</v>
      </c>
      <c r="H1177" s="207">
        <v>175.11000000000001</v>
      </c>
      <c r="I1177" s="208"/>
      <c r="J1177" s="209">
        <f>ROUND(I1177*H1177,2)</f>
        <v>0</v>
      </c>
      <c r="K1177" s="205" t="s">
        <v>19</v>
      </c>
      <c r="L1177" s="41"/>
      <c r="M1177" s="210" t="s">
        <v>19</v>
      </c>
      <c r="N1177" s="211" t="s">
        <v>41</v>
      </c>
      <c r="O1177" s="77"/>
      <c r="P1177" s="212">
        <f>O1177*H1177</f>
        <v>0</v>
      </c>
      <c r="Q1177" s="212">
        <v>0</v>
      </c>
      <c r="R1177" s="212">
        <f>Q1177*H1177</f>
        <v>0</v>
      </c>
      <c r="S1177" s="212">
        <v>0</v>
      </c>
      <c r="T1177" s="213">
        <f>S1177*H1177</f>
        <v>0</v>
      </c>
      <c r="AR1177" s="15" t="s">
        <v>2613</v>
      </c>
      <c r="AT1177" s="15" t="s">
        <v>160</v>
      </c>
      <c r="AU1177" s="15" t="s">
        <v>78</v>
      </c>
      <c r="AY1177" s="15" t="s">
        <v>158</v>
      </c>
      <c r="BE1177" s="214">
        <f>IF(N1177="základní",J1177,0)</f>
        <v>0</v>
      </c>
      <c r="BF1177" s="214">
        <f>IF(N1177="snížená",J1177,0)</f>
        <v>0</v>
      </c>
      <c r="BG1177" s="214">
        <f>IF(N1177="zákl. přenesená",J1177,0)</f>
        <v>0</v>
      </c>
      <c r="BH1177" s="214">
        <f>IF(N1177="sníž. přenesená",J1177,0)</f>
        <v>0</v>
      </c>
      <c r="BI1177" s="214">
        <f>IF(N1177="nulová",J1177,0)</f>
        <v>0</v>
      </c>
      <c r="BJ1177" s="15" t="s">
        <v>78</v>
      </c>
      <c r="BK1177" s="214">
        <f>ROUND(I1177*H1177,2)</f>
        <v>0</v>
      </c>
      <c r="BL1177" s="15" t="s">
        <v>2613</v>
      </c>
      <c r="BM1177" s="15" t="s">
        <v>2799</v>
      </c>
    </row>
    <row r="1178" s="11" customFormat="1">
      <c r="B1178" s="215"/>
      <c r="C1178" s="216"/>
      <c r="D1178" s="217" t="s">
        <v>167</v>
      </c>
      <c r="E1178" s="218" t="s">
        <v>19</v>
      </c>
      <c r="F1178" s="219" t="s">
        <v>2800</v>
      </c>
      <c r="G1178" s="216"/>
      <c r="H1178" s="220">
        <v>84.010000000000005</v>
      </c>
      <c r="I1178" s="221"/>
      <c r="J1178" s="216"/>
      <c r="K1178" s="216"/>
      <c r="L1178" s="222"/>
      <c r="M1178" s="223"/>
      <c r="N1178" s="224"/>
      <c r="O1178" s="224"/>
      <c r="P1178" s="224"/>
      <c r="Q1178" s="224"/>
      <c r="R1178" s="224"/>
      <c r="S1178" s="224"/>
      <c r="T1178" s="225"/>
      <c r="AT1178" s="226" t="s">
        <v>167</v>
      </c>
      <c r="AU1178" s="226" t="s">
        <v>78</v>
      </c>
      <c r="AV1178" s="11" t="s">
        <v>80</v>
      </c>
      <c r="AW1178" s="11" t="s">
        <v>31</v>
      </c>
      <c r="AX1178" s="11" t="s">
        <v>70</v>
      </c>
      <c r="AY1178" s="226" t="s">
        <v>158</v>
      </c>
    </row>
    <row r="1179" s="11" customFormat="1">
      <c r="B1179" s="215"/>
      <c r="C1179" s="216"/>
      <c r="D1179" s="217" t="s">
        <v>167</v>
      </c>
      <c r="E1179" s="218" t="s">
        <v>19</v>
      </c>
      <c r="F1179" s="219" t="s">
        <v>2801</v>
      </c>
      <c r="G1179" s="216"/>
      <c r="H1179" s="220">
        <v>35.100000000000001</v>
      </c>
      <c r="I1179" s="221"/>
      <c r="J1179" s="216"/>
      <c r="K1179" s="216"/>
      <c r="L1179" s="222"/>
      <c r="M1179" s="223"/>
      <c r="N1179" s="224"/>
      <c r="O1179" s="224"/>
      <c r="P1179" s="224"/>
      <c r="Q1179" s="224"/>
      <c r="R1179" s="224"/>
      <c r="S1179" s="224"/>
      <c r="T1179" s="225"/>
      <c r="AT1179" s="226" t="s">
        <v>167</v>
      </c>
      <c r="AU1179" s="226" t="s">
        <v>78</v>
      </c>
      <c r="AV1179" s="11" t="s">
        <v>80</v>
      </c>
      <c r="AW1179" s="11" t="s">
        <v>31</v>
      </c>
      <c r="AX1179" s="11" t="s">
        <v>70</v>
      </c>
      <c r="AY1179" s="226" t="s">
        <v>158</v>
      </c>
    </row>
    <row r="1180" s="11" customFormat="1">
      <c r="B1180" s="215"/>
      <c r="C1180" s="216"/>
      <c r="D1180" s="217" t="s">
        <v>167</v>
      </c>
      <c r="E1180" s="218" t="s">
        <v>19</v>
      </c>
      <c r="F1180" s="219" t="s">
        <v>2802</v>
      </c>
      <c r="G1180" s="216"/>
      <c r="H1180" s="220">
        <v>56</v>
      </c>
      <c r="I1180" s="221"/>
      <c r="J1180" s="216"/>
      <c r="K1180" s="216"/>
      <c r="L1180" s="222"/>
      <c r="M1180" s="223"/>
      <c r="N1180" s="224"/>
      <c r="O1180" s="224"/>
      <c r="P1180" s="224"/>
      <c r="Q1180" s="224"/>
      <c r="R1180" s="224"/>
      <c r="S1180" s="224"/>
      <c r="T1180" s="225"/>
      <c r="AT1180" s="226" t="s">
        <v>167</v>
      </c>
      <c r="AU1180" s="226" t="s">
        <v>78</v>
      </c>
      <c r="AV1180" s="11" t="s">
        <v>80</v>
      </c>
      <c r="AW1180" s="11" t="s">
        <v>31</v>
      </c>
      <c r="AX1180" s="11" t="s">
        <v>70</v>
      </c>
      <c r="AY1180" s="226" t="s">
        <v>158</v>
      </c>
    </row>
    <row r="1181" s="12" customFormat="1">
      <c r="B1181" s="239"/>
      <c r="C1181" s="240"/>
      <c r="D1181" s="217" t="s">
        <v>167</v>
      </c>
      <c r="E1181" s="241" t="s">
        <v>19</v>
      </c>
      <c r="F1181" s="242" t="s">
        <v>426</v>
      </c>
      <c r="G1181" s="240"/>
      <c r="H1181" s="243">
        <v>175.11000000000001</v>
      </c>
      <c r="I1181" s="244"/>
      <c r="J1181" s="240"/>
      <c r="K1181" s="240"/>
      <c r="L1181" s="245"/>
      <c r="M1181" s="246"/>
      <c r="N1181" s="247"/>
      <c r="O1181" s="247"/>
      <c r="P1181" s="247"/>
      <c r="Q1181" s="247"/>
      <c r="R1181" s="247"/>
      <c r="S1181" s="247"/>
      <c r="T1181" s="248"/>
      <c r="AT1181" s="249" t="s">
        <v>167</v>
      </c>
      <c r="AU1181" s="249" t="s">
        <v>78</v>
      </c>
      <c r="AV1181" s="12" t="s">
        <v>165</v>
      </c>
      <c r="AW1181" s="12" t="s">
        <v>31</v>
      </c>
      <c r="AX1181" s="12" t="s">
        <v>78</v>
      </c>
      <c r="AY1181" s="249" t="s">
        <v>158</v>
      </c>
    </row>
    <row r="1182" s="1" customFormat="1" ht="16.5" customHeight="1">
      <c r="B1182" s="36"/>
      <c r="C1182" s="203" t="s">
        <v>2803</v>
      </c>
      <c r="D1182" s="203" t="s">
        <v>160</v>
      </c>
      <c r="E1182" s="204" t="s">
        <v>2804</v>
      </c>
      <c r="F1182" s="205" t="s">
        <v>2805</v>
      </c>
      <c r="G1182" s="206" t="s">
        <v>171</v>
      </c>
      <c r="H1182" s="207">
        <v>175.11000000000001</v>
      </c>
      <c r="I1182" s="208"/>
      <c r="J1182" s="209">
        <f>ROUND(I1182*H1182,2)</f>
        <v>0</v>
      </c>
      <c r="K1182" s="205" t="s">
        <v>19</v>
      </c>
      <c r="L1182" s="41"/>
      <c r="M1182" s="210" t="s">
        <v>19</v>
      </c>
      <c r="N1182" s="211" t="s">
        <v>41</v>
      </c>
      <c r="O1182" s="77"/>
      <c r="P1182" s="212">
        <f>O1182*H1182</f>
        <v>0</v>
      </c>
      <c r="Q1182" s="212">
        <v>0</v>
      </c>
      <c r="R1182" s="212">
        <f>Q1182*H1182</f>
        <v>0</v>
      </c>
      <c r="S1182" s="212">
        <v>0</v>
      </c>
      <c r="T1182" s="213">
        <f>S1182*H1182</f>
        <v>0</v>
      </c>
      <c r="AR1182" s="15" t="s">
        <v>2613</v>
      </c>
      <c r="AT1182" s="15" t="s">
        <v>160</v>
      </c>
      <c r="AU1182" s="15" t="s">
        <v>78</v>
      </c>
      <c r="AY1182" s="15" t="s">
        <v>158</v>
      </c>
      <c r="BE1182" s="214">
        <f>IF(N1182="základní",J1182,0)</f>
        <v>0</v>
      </c>
      <c r="BF1182" s="214">
        <f>IF(N1182="snížená",J1182,0)</f>
        <v>0</v>
      </c>
      <c r="BG1182" s="214">
        <f>IF(N1182="zákl. přenesená",J1182,0)</f>
        <v>0</v>
      </c>
      <c r="BH1182" s="214">
        <f>IF(N1182="sníž. přenesená",J1182,0)</f>
        <v>0</v>
      </c>
      <c r="BI1182" s="214">
        <f>IF(N1182="nulová",J1182,0)</f>
        <v>0</v>
      </c>
      <c r="BJ1182" s="15" t="s">
        <v>78</v>
      </c>
      <c r="BK1182" s="214">
        <f>ROUND(I1182*H1182,2)</f>
        <v>0</v>
      </c>
      <c r="BL1182" s="15" t="s">
        <v>2613</v>
      </c>
      <c r="BM1182" s="15" t="s">
        <v>2806</v>
      </c>
    </row>
    <row r="1183" s="1" customFormat="1" ht="16.5" customHeight="1">
      <c r="B1183" s="36"/>
      <c r="C1183" s="203" t="s">
        <v>2807</v>
      </c>
      <c r="D1183" s="203" t="s">
        <v>160</v>
      </c>
      <c r="E1183" s="204" t="s">
        <v>2808</v>
      </c>
      <c r="F1183" s="205" t="s">
        <v>2809</v>
      </c>
      <c r="G1183" s="206" t="s">
        <v>171</v>
      </c>
      <c r="H1183" s="207">
        <v>1169.0999999999999</v>
      </c>
      <c r="I1183" s="208"/>
      <c r="J1183" s="209">
        <f>ROUND(I1183*H1183,2)</f>
        <v>0</v>
      </c>
      <c r="K1183" s="205" t="s">
        <v>19</v>
      </c>
      <c r="L1183" s="41"/>
      <c r="M1183" s="210" t="s">
        <v>19</v>
      </c>
      <c r="N1183" s="211" t="s">
        <v>41</v>
      </c>
      <c r="O1183" s="77"/>
      <c r="P1183" s="212">
        <f>O1183*H1183</f>
        <v>0</v>
      </c>
      <c r="Q1183" s="212">
        <v>0</v>
      </c>
      <c r="R1183" s="212">
        <f>Q1183*H1183</f>
        <v>0</v>
      </c>
      <c r="S1183" s="212">
        <v>0</v>
      </c>
      <c r="T1183" s="213">
        <f>S1183*H1183</f>
        <v>0</v>
      </c>
      <c r="AR1183" s="15" t="s">
        <v>2613</v>
      </c>
      <c r="AT1183" s="15" t="s">
        <v>160</v>
      </c>
      <c r="AU1183" s="15" t="s">
        <v>78</v>
      </c>
      <c r="AY1183" s="15" t="s">
        <v>158</v>
      </c>
      <c r="BE1183" s="214">
        <f>IF(N1183="základní",J1183,0)</f>
        <v>0</v>
      </c>
      <c r="BF1183" s="214">
        <f>IF(N1183="snížená",J1183,0)</f>
        <v>0</v>
      </c>
      <c r="BG1183" s="214">
        <f>IF(N1183="zákl. přenesená",J1183,0)</f>
        <v>0</v>
      </c>
      <c r="BH1183" s="214">
        <f>IF(N1183="sníž. přenesená",J1183,0)</f>
        <v>0</v>
      </c>
      <c r="BI1183" s="214">
        <f>IF(N1183="nulová",J1183,0)</f>
        <v>0</v>
      </c>
      <c r="BJ1183" s="15" t="s">
        <v>78</v>
      </c>
      <c r="BK1183" s="214">
        <f>ROUND(I1183*H1183,2)</f>
        <v>0</v>
      </c>
      <c r="BL1183" s="15" t="s">
        <v>2613</v>
      </c>
      <c r="BM1183" s="15" t="s">
        <v>2810</v>
      </c>
    </row>
    <row r="1184" s="1" customFormat="1" ht="16.5" customHeight="1">
      <c r="B1184" s="36"/>
      <c r="C1184" s="203" t="s">
        <v>2811</v>
      </c>
      <c r="D1184" s="203" t="s">
        <v>160</v>
      </c>
      <c r="E1184" s="204" t="s">
        <v>2812</v>
      </c>
      <c r="F1184" s="205" t="s">
        <v>2813</v>
      </c>
      <c r="G1184" s="206" t="s">
        <v>171</v>
      </c>
      <c r="H1184" s="207">
        <v>1006.6</v>
      </c>
      <c r="I1184" s="208"/>
      <c r="J1184" s="209">
        <f>ROUND(I1184*H1184,2)</f>
        <v>0</v>
      </c>
      <c r="K1184" s="205" t="s">
        <v>19</v>
      </c>
      <c r="L1184" s="41"/>
      <c r="M1184" s="210" t="s">
        <v>19</v>
      </c>
      <c r="N1184" s="211" t="s">
        <v>41</v>
      </c>
      <c r="O1184" s="77"/>
      <c r="P1184" s="212">
        <f>O1184*H1184</f>
        <v>0</v>
      </c>
      <c r="Q1184" s="212">
        <v>0</v>
      </c>
      <c r="R1184" s="212">
        <f>Q1184*H1184</f>
        <v>0</v>
      </c>
      <c r="S1184" s="212">
        <v>0</v>
      </c>
      <c r="T1184" s="213">
        <f>S1184*H1184</f>
        <v>0</v>
      </c>
      <c r="AR1184" s="15" t="s">
        <v>2613</v>
      </c>
      <c r="AT1184" s="15" t="s">
        <v>160</v>
      </c>
      <c r="AU1184" s="15" t="s">
        <v>78</v>
      </c>
      <c r="AY1184" s="15" t="s">
        <v>158</v>
      </c>
      <c r="BE1184" s="214">
        <f>IF(N1184="základní",J1184,0)</f>
        <v>0</v>
      </c>
      <c r="BF1184" s="214">
        <f>IF(N1184="snížená",J1184,0)</f>
        <v>0</v>
      </c>
      <c r="BG1184" s="214">
        <f>IF(N1184="zákl. přenesená",J1184,0)</f>
        <v>0</v>
      </c>
      <c r="BH1184" s="214">
        <f>IF(N1184="sníž. přenesená",J1184,0)</f>
        <v>0</v>
      </c>
      <c r="BI1184" s="214">
        <f>IF(N1184="nulová",J1184,0)</f>
        <v>0</v>
      </c>
      <c r="BJ1184" s="15" t="s">
        <v>78</v>
      </c>
      <c r="BK1184" s="214">
        <f>ROUND(I1184*H1184,2)</f>
        <v>0</v>
      </c>
      <c r="BL1184" s="15" t="s">
        <v>2613</v>
      </c>
      <c r="BM1184" s="15" t="s">
        <v>2814</v>
      </c>
    </row>
    <row r="1185" s="11" customFormat="1">
      <c r="B1185" s="215"/>
      <c r="C1185" s="216"/>
      <c r="D1185" s="217" t="s">
        <v>167</v>
      </c>
      <c r="E1185" s="218" t="s">
        <v>19</v>
      </c>
      <c r="F1185" s="219" t="s">
        <v>2815</v>
      </c>
      <c r="G1185" s="216"/>
      <c r="H1185" s="220">
        <v>1006.6</v>
      </c>
      <c r="I1185" s="221"/>
      <c r="J1185" s="216"/>
      <c r="K1185" s="216"/>
      <c r="L1185" s="222"/>
      <c r="M1185" s="223"/>
      <c r="N1185" s="224"/>
      <c r="O1185" s="224"/>
      <c r="P1185" s="224"/>
      <c r="Q1185" s="224"/>
      <c r="R1185" s="224"/>
      <c r="S1185" s="224"/>
      <c r="T1185" s="225"/>
      <c r="AT1185" s="226" t="s">
        <v>167</v>
      </c>
      <c r="AU1185" s="226" t="s">
        <v>78</v>
      </c>
      <c r="AV1185" s="11" t="s">
        <v>80</v>
      </c>
      <c r="AW1185" s="11" t="s">
        <v>31</v>
      </c>
      <c r="AX1185" s="11" t="s">
        <v>78</v>
      </c>
      <c r="AY1185" s="226" t="s">
        <v>158</v>
      </c>
    </row>
    <row r="1186" s="1" customFormat="1" ht="16.5" customHeight="1">
      <c r="B1186" s="36"/>
      <c r="C1186" s="203" t="s">
        <v>2816</v>
      </c>
      <c r="D1186" s="203" t="s">
        <v>160</v>
      </c>
      <c r="E1186" s="204" t="s">
        <v>2817</v>
      </c>
      <c r="F1186" s="205" t="s">
        <v>2818</v>
      </c>
      <c r="G1186" s="206" t="s">
        <v>171</v>
      </c>
      <c r="H1186" s="207">
        <v>162.5</v>
      </c>
      <c r="I1186" s="208"/>
      <c r="J1186" s="209">
        <f>ROUND(I1186*H1186,2)</f>
        <v>0</v>
      </c>
      <c r="K1186" s="205" t="s">
        <v>19</v>
      </c>
      <c r="L1186" s="41"/>
      <c r="M1186" s="210" t="s">
        <v>19</v>
      </c>
      <c r="N1186" s="211" t="s">
        <v>41</v>
      </c>
      <c r="O1186" s="77"/>
      <c r="P1186" s="212">
        <f>O1186*H1186</f>
        <v>0</v>
      </c>
      <c r="Q1186" s="212">
        <v>0</v>
      </c>
      <c r="R1186" s="212">
        <f>Q1186*H1186</f>
        <v>0</v>
      </c>
      <c r="S1186" s="212">
        <v>0</v>
      </c>
      <c r="T1186" s="213">
        <f>S1186*H1186</f>
        <v>0</v>
      </c>
      <c r="AR1186" s="15" t="s">
        <v>2613</v>
      </c>
      <c r="AT1186" s="15" t="s">
        <v>160</v>
      </c>
      <c r="AU1186" s="15" t="s">
        <v>78</v>
      </c>
      <c r="AY1186" s="15" t="s">
        <v>158</v>
      </c>
      <c r="BE1186" s="214">
        <f>IF(N1186="základní",J1186,0)</f>
        <v>0</v>
      </c>
      <c r="BF1186" s="214">
        <f>IF(N1186="snížená",J1186,0)</f>
        <v>0</v>
      </c>
      <c r="BG1186" s="214">
        <f>IF(N1186="zákl. přenesená",J1186,0)</f>
        <v>0</v>
      </c>
      <c r="BH1186" s="214">
        <f>IF(N1186="sníž. přenesená",J1186,0)</f>
        <v>0</v>
      </c>
      <c r="BI1186" s="214">
        <f>IF(N1186="nulová",J1186,0)</f>
        <v>0</v>
      </c>
      <c r="BJ1186" s="15" t="s">
        <v>78</v>
      </c>
      <c r="BK1186" s="214">
        <f>ROUND(I1186*H1186,2)</f>
        <v>0</v>
      </c>
      <c r="BL1186" s="15" t="s">
        <v>2613</v>
      </c>
      <c r="BM1186" s="15" t="s">
        <v>2819</v>
      </c>
    </row>
    <row r="1187" s="1" customFormat="1" ht="16.5" customHeight="1">
      <c r="B1187" s="36"/>
      <c r="C1187" s="203" t="s">
        <v>2820</v>
      </c>
      <c r="D1187" s="203" t="s">
        <v>160</v>
      </c>
      <c r="E1187" s="204" t="s">
        <v>2821</v>
      </c>
      <c r="F1187" s="205" t="s">
        <v>2822</v>
      </c>
      <c r="G1187" s="206" t="s">
        <v>530</v>
      </c>
      <c r="H1187" s="207">
        <v>1</v>
      </c>
      <c r="I1187" s="208"/>
      <c r="J1187" s="209">
        <f>ROUND(I1187*H1187,2)</f>
        <v>0</v>
      </c>
      <c r="K1187" s="205" t="s">
        <v>19</v>
      </c>
      <c r="L1187" s="41"/>
      <c r="M1187" s="210" t="s">
        <v>19</v>
      </c>
      <c r="N1187" s="211" t="s">
        <v>41</v>
      </c>
      <c r="O1187" s="77"/>
      <c r="P1187" s="212">
        <f>O1187*H1187</f>
        <v>0</v>
      </c>
      <c r="Q1187" s="212">
        <v>0</v>
      </c>
      <c r="R1187" s="212">
        <f>Q1187*H1187</f>
        <v>0</v>
      </c>
      <c r="S1187" s="212">
        <v>0</v>
      </c>
      <c r="T1187" s="213">
        <f>S1187*H1187</f>
        <v>0</v>
      </c>
      <c r="AR1187" s="15" t="s">
        <v>2613</v>
      </c>
      <c r="AT1187" s="15" t="s">
        <v>160</v>
      </c>
      <c r="AU1187" s="15" t="s">
        <v>78</v>
      </c>
      <c r="AY1187" s="15" t="s">
        <v>158</v>
      </c>
      <c r="BE1187" s="214">
        <f>IF(N1187="základní",J1187,0)</f>
        <v>0</v>
      </c>
      <c r="BF1187" s="214">
        <f>IF(N1187="snížená",J1187,0)</f>
        <v>0</v>
      </c>
      <c r="BG1187" s="214">
        <f>IF(N1187="zákl. přenesená",J1187,0)</f>
        <v>0</v>
      </c>
      <c r="BH1187" s="214">
        <f>IF(N1187="sníž. přenesená",J1187,0)</f>
        <v>0</v>
      </c>
      <c r="BI1187" s="214">
        <f>IF(N1187="nulová",J1187,0)</f>
        <v>0</v>
      </c>
      <c r="BJ1187" s="15" t="s">
        <v>78</v>
      </c>
      <c r="BK1187" s="214">
        <f>ROUND(I1187*H1187,2)</f>
        <v>0</v>
      </c>
      <c r="BL1187" s="15" t="s">
        <v>2613</v>
      </c>
      <c r="BM1187" s="15" t="s">
        <v>2823</v>
      </c>
    </row>
    <row r="1188" s="1" customFormat="1" ht="16.5" customHeight="1">
      <c r="B1188" s="36"/>
      <c r="C1188" s="203" t="s">
        <v>2824</v>
      </c>
      <c r="D1188" s="203" t="s">
        <v>160</v>
      </c>
      <c r="E1188" s="204" t="s">
        <v>2825</v>
      </c>
      <c r="F1188" s="205" t="s">
        <v>2826</v>
      </c>
      <c r="G1188" s="206" t="s">
        <v>530</v>
      </c>
      <c r="H1188" s="207">
        <v>1</v>
      </c>
      <c r="I1188" s="208"/>
      <c r="J1188" s="209">
        <f>ROUND(I1188*H1188,2)</f>
        <v>0</v>
      </c>
      <c r="K1188" s="205" t="s">
        <v>19</v>
      </c>
      <c r="L1188" s="41"/>
      <c r="M1188" s="210" t="s">
        <v>19</v>
      </c>
      <c r="N1188" s="211" t="s">
        <v>41</v>
      </c>
      <c r="O1188" s="77"/>
      <c r="P1188" s="212">
        <f>O1188*H1188</f>
        <v>0</v>
      </c>
      <c r="Q1188" s="212">
        <v>0</v>
      </c>
      <c r="R1188" s="212">
        <f>Q1188*H1188</f>
        <v>0</v>
      </c>
      <c r="S1188" s="212">
        <v>0</v>
      </c>
      <c r="T1188" s="213">
        <f>S1188*H1188</f>
        <v>0</v>
      </c>
      <c r="AR1188" s="15" t="s">
        <v>2613</v>
      </c>
      <c r="AT1188" s="15" t="s">
        <v>160</v>
      </c>
      <c r="AU1188" s="15" t="s">
        <v>78</v>
      </c>
      <c r="AY1188" s="15" t="s">
        <v>158</v>
      </c>
      <c r="BE1188" s="214">
        <f>IF(N1188="základní",J1188,0)</f>
        <v>0</v>
      </c>
      <c r="BF1188" s="214">
        <f>IF(N1188="snížená",J1188,0)</f>
        <v>0</v>
      </c>
      <c r="BG1188" s="214">
        <f>IF(N1188="zákl. přenesená",J1188,0)</f>
        <v>0</v>
      </c>
      <c r="BH1188" s="214">
        <f>IF(N1188="sníž. přenesená",J1188,0)</f>
        <v>0</v>
      </c>
      <c r="BI1188" s="214">
        <f>IF(N1188="nulová",J1188,0)</f>
        <v>0</v>
      </c>
      <c r="BJ1188" s="15" t="s">
        <v>78</v>
      </c>
      <c r="BK1188" s="214">
        <f>ROUND(I1188*H1188,2)</f>
        <v>0</v>
      </c>
      <c r="BL1188" s="15" t="s">
        <v>2613</v>
      </c>
      <c r="BM1188" s="15" t="s">
        <v>2827</v>
      </c>
    </row>
    <row r="1189" s="1" customFormat="1" ht="16.5" customHeight="1">
      <c r="B1189" s="36"/>
      <c r="C1189" s="203" t="s">
        <v>2828</v>
      </c>
      <c r="D1189" s="203" t="s">
        <v>160</v>
      </c>
      <c r="E1189" s="204" t="s">
        <v>2829</v>
      </c>
      <c r="F1189" s="205" t="s">
        <v>2830</v>
      </c>
      <c r="G1189" s="206" t="s">
        <v>302</v>
      </c>
      <c r="H1189" s="207">
        <v>91</v>
      </c>
      <c r="I1189" s="208"/>
      <c r="J1189" s="209">
        <f>ROUND(I1189*H1189,2)</f>
        <v>0</v>
      </c>
      <c r="K1189" s="205" t="s">
        <v>19</v>
      </c>
      <c r="L1189" s="41"/>
      <c r="M1189" s="210" t="s">
        <v>19</v>
      </c>
      <c r="N1189" s="211" t="s">
        <v>41</v>
      </c>
      <c r="O1189" s="77"/>
      <c r="P1189" s="212">
        <f>O1189*H1189</f>
        <v>0</v>
      </c>
      <c r="Q1189" s="212">
        <v>0</v>
      </c>
      <c r="R1189" s="212">
        <f>Q1189*H1189</f>
        <v>0</v>
      </c>
      <c r="S1189" s="212">
        <v>0</v>
      </c>
      <c r="T1189" s="213">
        <f>S1189*H1189</f>
        <v>0</v>
      </c>
      <c r="AR1189" s="15" t="s">
        <v>2613</v>
      </c>
      <c r="AT1189" s="15" t="s">
        <v>160</v>
      </c>
      <c r="AU1189" s="15" t="s">
        <v>78</v>
      </c>
      <c r="AY1189" s="15" t="s">
        <v>158</v>
      </c>
      <c r="BE1189" s="214">
        <f>IF(N1189="základní",J1189,0)</f>
        <v>0</v>
      </c>
      <c r="BF1189" s="214">
        <f>IF(N1189="snížená",J1189,0)</f>
        <v>0</v>
      </c>
      <c r="BG1189" s="214">
        <f>IF(N1189="zákl. přenesená",J1189,0)</f>
        <v>0</v>
      </c>
      <c r="BH1189" s="214">
        <f>IF(N1189="sníž. přenesená",J1189,0)</f>
        <v>0</v>
      </c>
      <c r="BI1189" s="214">
        <f>IF(N1189="nulová",J1189,0)</f>
        <v>0</v>
      </c>
      <c r="BJ1189" s="15" t="s">
        <v>78</v>
      </c>
      <c r="BK1189" s="214">
        <f>ROUND(I1189*H1189,2)</f>
        <v>0</v>
      </c>
      <c r="BL1189" s="15" t="s">
        <v>2613</v>
      </c>
      <c r="BM1189" s="15" t="s">
        <v>2831</v>
      </c>
    </row>
    <row r="1190" s="11" customFormat="1">
      <c r="B1190" s="215"/>
      <c r="C1190" s="216"/>
      <c r="D1190" s="217" t="s">
        <v>167</v>
      </c>
      <c r="E1190" s="218" t="s">
        <v>19</v>
      </c>
      <c r="F1190" s="219" t="s">
        <v>2832</v>
      </c>
      <c r="G1190" s="216"/>
      <c r="H1190" s="220">
        <v>91</v>
      </c>
      <c r="I1190" s="221"/>
      <c r="J1190" s="216"/>
      <c r="K1190" s="216"/>
      <c r="L1190" s="222"/>
      <c r="M1190" s="223"/>
      <c r="N1190" s="224"/>
      <c r="O1190" s="224"/>
      <c r="P1190" s="224"/>
      <c r="Q1190" s="224"/>
      <c r="R1190" s="224"/>
      <c r="S1190" s="224"/>
      <c r="T1190" s="225"/>
      <c r="AT1190" s="226" t="s">
        <v>167</v>
      </c>
      <c r="AU1190" s="226" t="s">
        <v>78</v>
      </c>
      <c r="AV1190" s="11" t="s">
        <v>80</v>
      </c>
      <c r="AW1190" s="11" t="s">
        <v>31</v>
      </c>
      <c r="AX1190" s="11" t="s">
        <v>78</v>
      </c>
      <c r="AY1190" s="226" t="s">
        <v>158</v>
      </c>
    </row>
    <row r="1191" s="1" customFormat="1" ht="16.5" customHeight="1">
      <c r="B1191" s="36"/>
      <c r="C1191" s="203" t="s">
        <v>2833</v>
      </c>
      <c r="D1191" s="203" t="s">
        <v>160</v>
      </c>
      <c r="E1191" s="204" t="s">
        <v>2834</v>
      </c>
      <c r="F1191" s="205" t="s">
        <v>2835</v>
      </c>
      <c r="G1191" s="206" t="s">
        <v>302</v>
      </c>
      <c r="H1191" s="207">
        <v>60</v>
      </c>
      <c r="I1191" s="208"/>
      <c r="J1191" s="209">
        <f>ROUND(I1191*H1191,2)</f>
        <v>0</v>
      </c>
      <c r="K1191" s="205" t="s">
        <v>19</v>
      </c>
      <c r="L1191" s="41"/>
      <c r="M1191" s="210" t="s">
        <v>19</v>
      </c>
      <c r="N1191" s="211" t="s">
        <v>41</v>
      </c>
      <c r="O1191" s="77"/>
      <c r="P1191" s="212">
        <f>O1191*H1191</f>
        <v>0</v>
      </c>
      <c r="Q1191" s="212">
        <v>0</v>
      </c>
      <c r="R1191" s="212">
        <f>Q1191*H1191</f>
        <v>0</v>
      </c>
      <c r="S1191" s="212">
        <v>0</v>
      </c>
      <c r="T1191" s="213">
        <f>S1191*H1191</f>
        <v>0</v>
      </c>
      <c r="AR1191" s="15" t="s">
        <v>2613</v>
      </c>
      <c r="AT1191" s="15" t="s">
        <v>160</v>
      </c>
      <c r="AU1191" s="15" t="s">
        <v>78</v>
      </c>
      <c r="AY1191" s="15" t="s">
        <v>158</v>
      </c>
      <c r="BE1191" s="214">
        <f>IF(N1191="základní",J1191,0)</f>
        <v>0</v>
      </c>
      <c r="BF1191" s="214">
        <f>IF(N1191="snížená",J1191,0)</f>
        <v>0</v>
      </c>
      <c r="BG1191" s="214">
        <f>IF(N1191="zákl. přenesená",J1191,0)</f>
        <v>0</v>
      </c>
      <c r="BH1191" s="214">
        <f>IF(N1191="sníž. přenesená",J1191,0)</f>
        <v>0</v>
      </c>
      <c r="BI1191" s="214">
        <f>IF(N1191="nulová",J1191,0)</f>
        <v>0</v>
      </c>
      <c r="BJ1191" s="15" t="s">
        <v>78</v>
      </c>
      <c r="BK1191" s="214">
        <f>ROUND(I1191*H1191,2)</f>
        <v>0</v>
      </c>
      <c r="BL1191" s="15" t="s">
        <v>2613</v>
      </c>
      <c r="BM1191" s="15" t="s">
        <v>2836</v>
      </c>
    </row>
    <row r="1192" s="11" customFormat="1">
      <c r="B1192" s="215"/>
      <c r="C1192" s="216"/>
      <c r="D1192" s="217" t="s">
        <v>167</v>
      </c>
      <c r="E1192" s="218" t="s">
        <v>19</v>
      </c>
      <c r="F1192" s="219" t="s">
        <v>2837</v>
      </c>
      <c r="G1192" s="216"/>
      <c r="H1192" s="220">
        <v>60</v>
      </c>
      <c r="I1192" s="221"/>
      <c r="J1192" s="216"/>
      <c r="K1192" s="216"/>
      <c r="L1192" s="222"/>
      <c r="M1192" s="223"/>
      <c r="N1192" s="224"/>
      <c r="O1192" s="224"/>
      <c r="P1192" s="224"/>
      <c r="Q1192" s="224"/>
      <c r="R1192" s="224"/>
      <c r="S1192" s="224"/>
      <c r="T1192" s="225"/>
      <c r="AT1192" s="226" t="s">
        <v>167</v>
      </c>
      <c r="AU1192" s="226" t="s">
        <v>78</v>
      </c>
      <c r="AV1192" s="11" t="s">
        <v>80</v>
      </c>
      <c r="AW1192" s="11" t="s">
        <v>31</v>
      </c>
      <c r="AX1192" s="11" t="s">
        <v>78</v>
      </c>
      <c r="AY1192" s="226" t="s">
        <v>158</v>
      </c>
    </row>
    <row r="1193" s="1" customFormat="1" ht="16.5" customHeight="1">
      <c r="B1193" s="36"/>
      <c r="C1193" s="203" t="s">
        <v>2838</v>
      </c>
      <c r="D1193" s="203" t="s">
        <v>160</v>
      </c>
      <c r="E1193" s="204" t="s">
        <v>2839</v>
      </c>
      <c r="F1193" s="205" t="s">
        <v>2840</v>
      </c>
      <c r="G1193" s="206" t="s">
        <v>302</v>
      </c>
      <c r="H1193" s="207">
        <v>68</v>
      </c>
      <c r="I1193" s="208"/>
      <c r="J1193" s="209">
        <f>ROUND(I1193*H1193,2)</f>
        <v>0</v>
      </c>
      <c r="K1193" s="205" t="s">
        <v>19</v>
      </c>
      <c r="L1193" s="41"/>
      <c r="M1193" s="210" t="s">
        <v>19</v>
      </c>
      <c r="N1193" s="211" t="s">
        <v>41</v>
      </c>
      <c r="O1193" s="77"/>
      <c r="P1193" s="212">
        <f>O1193*H1193</f>
        <v>0</v>
      </c>
      <c r="Q1193" s="212">
        <v>0</v>
      </c>
      <c r="R1193" s="212">
        <f>Q1193*H1193</f>
        <v>0</v>
      </c>
      <c r="S1193" s="212">
        <v>0</v>
      </c>
      <c r="T1193" s="213">
        <f>S1193*H1193</f>
        <v>0</v>
      </c>
      <c r="AR1193" s="15" t="s">
        <v>2613</v>
      </c>
      <c r="AT1193" s="15" t="s">
        <v>160</v>
      </c>
      <c r="AU1193" s="15" t="s">
        <v>78</v>
      </c>
      <c r="AY1193" s="15" t="s">
        <v>158</v>
      </c>
      <c r="BE1193" s="214">
        <f>IF(N1193="základní",J1193,0)</f>
        <v>0</v>
      </c>
      <c r="BF1193" s="214">
        <f>IF(N1193="snížená",J1193,0)</f>
        <v>0</v>
      </c>
      <c r="BG1193" s="214">
        <f>IF(N1193="zákl. přenesená",J1193,0)</f>
        <v>0</v>
      </c>
      <c r="BH1193" s="214">
        <f>IF(N1193="sníž. přenesená",J1193,0)</f>
        <v>0</v>
      </c>
      <c r="BI1193" s="214">
        <f>IF(N1193="nulová",J1193,0)</f>
        <v>0</v>
      </c>
      <c r="BJ1193" s="15" t="s">
        <v>78</v>
      </c>
      <c r="BK1193" s="214">
        <f>ROUND(I1193*H1193,2)</f>
        <v>0</v>
      </c>
      <c r="BL1193" s="15" t="s">
        <v>2613</v>
      </c>
      <c r="BM1193" s="15" t="s">
        <v>2841</v>
      </c>
    </row>
    <row r="1194" s="11" customFormat="1">
      <c r="B1194" s="215"/>
      <c r="C1194" s="216"/>
      <c r="D1194" s="217" t="s">
        <v>167</v>
      </c>
      <c r="E1194" s="218" t="s">
        <v>19</v>
      </c>
      <c r="F1194" s="219" t="s">
        <v>2842</v>
      </c>
      <c r="G1194" s="216"/>
      <c r="H1194" s="220">
        <v>68</v>
      </c>
      <c r="I1194" s="221"/>
      <c r="J1194" s="216"/>
      <c r="K1194" s="216"/>
      <c r="L1194" s="222"/>
      <c r="M1194" s="223"/>
      <c r="N1194" s="224"/>
      <c r="O1194" s="224"/>
      <c r="P1194" s="224"/>
      <c r="Q1194" s="224"/>
      <c r="R1194" s="224"/>
      <c r="S1194" s="224"/>
      <c r="T1194" s="225"/>
      <c r="AT1194" s="226" t="s">
        <v>167</v>
      </c>
      <c r="AU1194" s="226" t="s">
        <v>78</v>
      </c>
      <c r="AV1194" s="11" t="s">
        <v>80</v>
      </c>
      <c r="AW1194" s="11" t="s">
        <v>31</v>
      </c>
      <c r="AX1194" s="11" t="s">
        <v>78</v>
      </c>
      <c r="AY1194" s="226" t="s">
        <v>158</v>
      </c>
    </row>
    <row r="1195" s="10" customFormat="1" ht="25.92" customHeight="1">
      <c r="B1195" s="187"/>
      <c r="C1195" s="188"/>
      <c r="D1195" s="189" t="s">
        <v>69</v>
      </c>
      <c r="E1195" s="190" t="s">
        <v>2843</v>
      </c>
      <c r="F1195" s="190" t="s">
        <v>2844</v>
      </c>
      <c r="G1195" s="188"/>
      <c r="H1195" s="188"/>
      <c r="I1195" s="191"/>
      <c r="J1195" s="192">
        <f>BK1195</f>
        <v>0</v>
      </c>
      <c r="K1195" s="188"/>
      <c r="L1195" s="193"/>
      <c r="M1195" s="194"/>
      <c r="N1195" s="195"/>
      <c r="O1195" s="195"/>
      <c r="P1195" s="196">
        <f>SUM(P1196:P1228)</f>
        <v>0</v>
      </c>
      <c r="Q1195" s="195"/>
      <c r="R1195" s="196">
        <f>SUM(R1196:R1228)</f>
        <v>0</v>
      </c>
      <c r="S1195" s="195"/>
      <c r="T1195" s="197">
        <f>SUM(T1196:T1228)</f>
        <v>0</v>
      </c>
      <c r="AR1195" s="198" t="s">
        <v>181</v>
      </c>
      <c r="AT1195" s="199" t="s">
        <v>69</v>
      </c>
      <c r="AU1195" s="199" t="s">
        <v>70</v>
      </c>
      <c r="AY1195" s="198" t="s">
        <v>158</v>
      </c>
      <c r="BK1195" s="200">
        <f>SUM(BK1196:BK1228)</f>
        <v>0</v>
      </c>
    </row>
    <row r="1196" s="1" customFormat="1" ht="16.5" customHeight="1">
      <c r="B1196" s="36"/>
      <c r="C1196" s="203" t="s">
        <v>2845</v>
      </c>
      <c r="D1196" s="203" t="s">
        <v>160</v>
      </c>
      <c r="E1196" s="204" t="s">
        <v>2846</v>
      </c>
      <c r="F1196" s="205" t="s">
        <v>2847</v>
      </c>
      <c r="G1196" s="206" t="s">
        <v>530</v>
      </c>
      <c r="H1196" s="207">
        <v>176545</v>
      </c>
      <c r="I1196" s="208"/>
      <c r="J1196" s="209">
        <f>ROUND(I1196*H1196,2)</f>
        <v>0</v>
      </c>
      <c r="K1196" s="205" t="s">
        <v>19</v>
      </c>
      <c r="L1196" s="41"/>
      <c r="M1196" s="210" t="s">
        <v>19</v>
      </c>
      <c r="N1196" s="211" t="s">
        <v>41</v>
      </c>
      <c r="O1196" s="77"/>
      <c r="P1196" s="212">
        <f>O1196*H1196</f>
        <v>0</v>
      </c>
      <c r="Q1196" s="212">
        <v>0</v>
      </c>
      <c r="R1196" s="212">
        <f>Q1196*H1196</f>
        <v>0</v>
      </c>
      <c r="S1196" s="212">
        <v>0</v>
      </c>
      <c r="T1196" s="213">
        <f>S1196*H1196</f>
        <v>0</v>
      </c>
      <c r="AR1196" s="15" t="s">
        <v>165</v>
      </c>
      <c r="AT1196" s="15" t="s">
        <v>160</v>
      </c>
      <c r="AU1196" s="15" t="s">
        <v>78</v>
      </c>
      <c r="AY1196" s="15" t="s">
        <v>158</v>
      </c>
      <c r="BE1196" s="214">
        <f>IF(N1196="základní",J1196,0)</f>
        <v>0</v>
      </c>
      <c r="BF1196" s="214">
        <f>IF(N1196="snížená",J1196,0)</f>
        <v>0</v>
      </c>
      <c r="BG1196" s="214">
        <f>IF(N1196="zákl. přenesená",J1196,0)</f>
        <v>0</v>
      </c>
      <c r="BH1196" s="214">
        <f>IF(N1196="sníž. přenesená",J1196,0)</f>
        <v>0</v>
      </c>
      <c r="BI1196" s="214">
        <f>IF(N1196="nulová",J1196,0)</f>
        <v>0</v>
      </c>
      <c r="BJ1196" s="15" t="s">
        <v>78</v>
      </c>
      <c r="BK1196" s="214">
        <f>ROUND(I1196*H1196,2)</f>
        <v>0</v>
      </c>
      <c r="BL1196" s="15" t="s">
        <v>165</v>
      </c>
      <c r="BM1196" s="15" t="s">
        <v>2848</v>
      </c>
    </row>
    <row r="1197" s="1" customFormat="1">
      <c r="B1197" s="36"/>
      <c r="C1197" s="37"/>
      <c r="D1197" s="217" t="s">
        <v>386</v>
      </c>
      <c r="E1197" s="37"/>
      <c r="F1197" s="237" t="s">
        <v>2849</v>
      </c>
      <c r="G1197" s="37"/>
      <c r="H1197" s="37"/>
      <c r="I1197" s="128"/>
      <c r="J1197" s="37"/>
      <c r="K1197" s="37"/>
      <c r="L1197" s="41"/>
      <c r="M1197" s="238"/>
      <c r="N1197" s="77"/>
      <c r="O1197" s="77"/>
      <c r="P1197" s="77"/>
      <c r="Q1197" s="77"/>
      <c r="R1197" s="77"/>
      <c r="S1197" s="77"/>
      <c r="T1197" s="78"/>
      <c r="AT1197" s="15" t="s">
        <v>386</v>
      </c>
      <c r="AU1197" s="15" t="s">
        <v>78</v>
      </c>
    </row>
    <row r="1198" s="11" customFormat="1">
      <c r="B1198" s="215"/>
      <c r="C1198" s="216"/>
      <c r="D1198" s="217" t="s">
        <v>167</v>
      </c>
      <c r="E1198" s="218" t="s">
        <v>19</v>
      </c>
      <c r="F1198" s="219" t="s">
        <v>2850</v>
      </c>
      <c r="G1198" s="216"/>
      <c r="H1198" s="220">
        <v>75020</v>
      </c>
      <c r="I1198" s="221"/>
      <c r="J1198" s="216"/>
      <c r="K1198" s="216"/>
      <c r="L1198" s="222"/>
      <c r="M1198" s="223"/>
      <c r="N1198" s="224"/>
      <c r="O1198" s="224"/>
      <c r="P1198" s="224"/>
      <c r="Q1198" s="224"/>
      <c r="R1198" s="224"/>
      <c r="S1198" s="224"/>
      <c r="T1198" s="225"/>
      <c r="AT1198" s="226" t="s">
        <v>167</v>
      </c>
      <c r="AU1198" s="226" t="s">
        <v>78</v>
      </c>
      <c r="AV1198" s="11" t="s">
        <v>80</v>
      </c>
      <c r="AW1198" s="11" t="s">
        <v>31</v>
      </c>
      <c r="AX1198" s="11" t="s">
        <v>70</v>
      </c>
      <c r="AY1198" s="226" t="s">
        <v>158</v>
      </c>
    </row>
    <row r="1199" s="11" customFormat="1">
      <c r="B1199" s="215"/>
      <c r="C1199" s="216"/>
      <c r="D1199" s="217" t="s">
        <v>167</v>
      </c>
      <c r="E1199" s="218" t="s">
        <v>19</v>
      </c>
      <c r="F1199" s="219" t="s">
        <v>2851</v>
      </c>
      <c r="G1199" s="216"/>
      <c r="H1199" s="220">
        <v>101525</v>
      </c>
      <c r="I1199" s="221"/>
      <c r="J1199" s="216"/>
      <c r="K1199" s="216"/>
      <c r="L1199" s="222"/>
      <c r="M1199" s="223"/>
      <c r="N1199" s="224"/>
      <c r="O1199" s="224"/>
      <c r="P1199" s="224"/>
      <c r="Q1199" s="224"/>
      <c r="R1199" s="224"/>
      <c r="S1199" s="224"/>
      <c r="T1199" s="225"/>
      <c r="AT1199" s="226" t="s">
        <v>167</v>
      </c>
      <c r="AU1199" s="226" t="s">
        <v>78</v>
      </c>
      <c r="AV1199" s="11" t="s">
        <v>80</v>
      </c>
      <c r="AW1199" s="11" t="s">
        <v>31</v>
      </c>
      <c r="AX1199" s="11" t="s">
        <v>70</v>
      </c>
      <c r="AY1199" s="226" t="s">
        <v>158</v>
      </c>
    </row>
    <row r="1200" s="12" customFormat="1">
      <c r="B1200" s="239"/>
      <c r="C1200" s="240"/>
      <c r="D1200" s="217" t="s">
        <v>167</v>
      </c>
      <c r="E1200" s="241" t="s">
        <v>19</v>
      </c>
      <c r="F1200" s="242" t="s">
        <v>426</v>
      </c>
      <c r="G1200" s="240"/>
      <c r="H1200" s="243">
        <v>176545</v>
      </c>
      <c r="I1200" s="244"/>
      <c r="J1200" s="240"/>
      <c r="K1200" s="240"/>
      <c r="L1200" s="245"/>
      <c r="M1200" s="246"/>
      <c r="N1200" s="247"/>
      <c r="O1200" s="247"/>
      <c r="P1200" s="247"/>
      <c r="Q1200" s="247"/>
      <c r="R1200" s="247"/>
      <c r="S1200" s="247"/>
      <c r="T1200" s="248"/>
      <c r="AT1200" s="249" t="s">
        <v>167</v>
      </c>
      <c r="AU1200" s="249" t="s">
        <v>78</v>
      </c>
      <c r="AV1200" s="12" t="s">
        <v>165</v>
      </c>
      <c r="AW1200" s="12" t="s">
        <v>31</v>
      </c>
      <c r="AX1200" s="12" t="s">
        <v>78</v>
      </c>
      <c r="AY1200" s="249" t="s">
        <v>158</v>
      </c>
    </row>
    <row r="1201" s="1" customFormat="1" ht="16.5" customHeight="1">
      <c r="B1201" s="36"/>
      <c r="C1201" s="203" t="s">
        <v>2852</v>
      </c>
      <c r="D1201" s="203" t="s">
        <v>160</v>
      </c>
      <c r="E1201" s="204" t="s">
        <v>2853</v>
      </c>
      <c r="F1201" s="205" t="s">
        <v>2854</v>
      </c>
      <c r="G1201" s="206" t="s">
        <v>530</v>
      </c>
      <c r="H1201" s="207">
        <v>2</v>
      </c>
      <c r="I1201" s="208"/>
      <c r="J1201" s="209">
        <f>ROUND(I1201*H1201,2)</f>
        <v>0</v>
      </c>
      <c r="K1201" s="205" t="s">
        <v>19</v>
      </c>
      <c r="L1201" s="41"/>
      <c r="M1201" s="210" t="s">
        <v>19</v>
      </c>
      <c r="N1201" s="211" t="s">
        <v>41</v>
      </c>
      <c r="O1201" s="77"/>
      <c r="P1201" s="212">
        <f>O1201*H1201</f>
        <v>0</v>
      </c>
      <c r="Q1201" s="212">
        <v>0</v>
      </c>
      <c r="R1201" s="212">
        <f>Q1201*H1201</f>
        <v>0</v>
      </c>
      <c r="S1201" s="212">
        <v>0</v>
      </c>
      <c r="T1201" s="213">
        <f>S1201*H1201</f>
        <v>0</v>
      </c>
      <c r="AR1201" s="15" t="s">
        <v>165</v>
      </c>
      <c r="AT1201" s="15" t="s">
        <v>160</v>
      </c>
      <c r="AU1201" s="15" t="s">
        <v>78</v>
      </c>
      <c r="AY1201" s="15" t="s">
        <v>158</v>
      </c>
      <c r="BE1201" s="214">
        <f>IF(N1201="základní",J1201,0)</f>
        <v>0</v>
      </c>
      <c r="BF1201" s="214">
        <f>IF(N1201="snížená",J1201,0)</f>
        <v>0</v>
      </c>
      <c r="BG1201" s="214">
        <f>IF(N1201="zákl. přenesená",J1201,0)</f>
        <v>0</v>
      </c>
      <c r="BH1201" s="214">
        <f>IF(N1201="sníž. přenesená",J1201,0)</f>
        <v>0</v>
      </c>
      <c r="BI1201" s="214">
        <f>IF(N1201="nulová",J1201,0)</f>
        <v>0</v>
      </c>
      <c r="BJ1201" s="15" t="s">
        <v>78</v>
      </c>
      <c r="BK1201" s="214">
        <f>ROUND(I1201*H1201,2)</f>
        <v>0</v>
      </c>
      <c r="BL1201" s="15" t="s">
        <v>165</v>
      </c>
      <c r="BM1201" s="15" t="s">
        <v>2855</v>
      </c>
    </row>
    <row r="1202" s="1" customFormat="1" ht="16.5" customHeight="1">
      <c r="B1202" s="36"/>
      <c r="C1202" s="203" t="s">
        <v>2856</v>
      </c>
      <c r="D1202" s="203" t="s">
        <v>160</v>
      </c>
      <c r="E1202" s="204" t="s">
        <v>2857</v>
      </c>
      <c r="F1202" s="205" t="s">
        <v>2858</v>
      </c>
      <c r="G1202" s="206" t="s">
        <v>946</v>
      </c>
      <c r="H1202" s="207">
        <v>1</v>
      </c>
      <c r="I1202" s="208"/>
      <c r="J1202" s="209">
        <f>ROUND(I1202*H1202,2)</f>
        <v>0</v>
      </c>
      <c r="K1202" s="205" t="s">
        <v>19</v>
      </c>
      <c r="L1202" s="41"/>
      <c r="M1202" s="210" t="s">
        <v>19</v>
      </c>
      <c r="N1202" s="211" t="s">
        <v>41</v>
      </c>
      <c r="O1202" s="77"/>
      <c r="P1202" s="212">
        <f>O1202*H1202</f>
        <v>0</v>
      </c>
      <c r="Q1202" s="212">
        <v>0</v>
      </c>
      <c r="R1202" s="212">
        <f>Q1202*H1202</f>
        <v>0</v>
      </c>
      <c r="S1202" s="212">
        <v>0</v>
      </c>
      <c r="T1202" s="213">
        <f>S1202*H1202</f>
        <v>0</v>
      </c>
      <c r="AR1202" s="15" t="s">
        <v>165</v>
      </c>
      <c r="AT1202" s="15" t="s">
        <v>160</v>
      </c>
      <c r="AU1202" s="15" t="s">
        <v>78</v>
      </c>
      <c r="AY1202" s="15" t="s">
        <v>158</v>
      </c>
      <c r="BE1202" s="214">
        <f>IF(N1202="základní",J1202,0)</f>
        <v>0</v>
      </c>
      <c r="BF1202" s="214">
        <f>IF(N1202="snížená",J1202,0)</f>
        <v>0</v>
      </c>
      <c r="BG1202" s="214">
        <f>IF(N1202="zákl. přenesená",J1202,0)</f>
        <v>0</v>
      </c>
      <c r="BH1202" s="214">
        <f>IF(N1202="sníž. přenesená",J1202,0)</f>
        <v>0</v>
      </c>
      <c r="BI1202" s="214">
        <f>IF(N1202="nulová",J1202,0)</f>
        <v>0</v>
      </c>
      <c r="BJ1202" s="15" t="s">
        <v>78</v>
      </c>
      <c r="BK1202" s="214">
        <f>ROUND(I1202*H1202,2)</f>
        <v>0</v>
      </c>
      <c r="BL1202" s="15" t="s">
        <v>165</v>
      </c>
      <c r="BM1202" s="15" t="s">
        <v>2859</v>
      </c>
    </row>
    <row r="1203" s="1" customFormat="1" ht="16.5" customHeight="1">
      <c r="B1203" s="36"/>
      <c r="C1203" s="203" t="s">
        <v>2860</v>
      </c>
      <c r="D1203" s="203" t="s">
        <v>160</v>
      </c>
      <c r="E1203" s="204" t="s">
        <v>2861</v>
      </c>
      <c r="F1203" s="205" t="s">
        <v>2862</v>
      </c>
      <c r="G1203" s="206" t="s">
        <v>530</v>
      </c>
      <c r="H1203" s="207">
        <v>2</v>
      </c>
      <c r="I1203" s="208"/>
      <c r="J1203" s="209">
        <f>ROUND(I1203*H1203,2)</f>
        <v>0</v>
      </c>
      <c r="K1203" s="205" t="s">
        <v>19</v>
      </c>
      <c r="L1203" s="41"/>
      <c r="M1203" s="210" t="s">
        <v>19</v>
      </c>
      <c r="N1203" s="211" t="s">
        <v>41</v>
      </c>
      <c r="O1203" s="77"/>
      <c r="P1203" s="212">
        <f>O1203*H1203</f>
        <v>0</v>
      </c>
      <c r="Q1203" s="212">
        <v>0</v>
      </c>
      <c r="R1203" s="212">
        <f>Q1203*H1203</f>
        <v>0</v>
      </c>
      <c r="S1203" s="212">
        <v>0</v>
      </c>
      <c r="T1203" s="213">
        <f>S1203*H1203</f>
        <v>0</v>
      </c>
      <c r="AR1203" s="15" t="s">
        <v>165</v>
      </c>
      <c r="AT1203" s="15" t="s">
        <v>160</v>
      </c>
      <c r="AU1203" s="15" t="s">
        <v>78</v>
      </c>
      <c r="AY1203" s="15" t="s">
        <v>158</v>
      </c>
      <c r="BE1203" s="214">
        <f>IF(N1203="základní",J1203,0)</f>
        <v>0</v>
      </c>
      <c r="BF1203" s="214">
        <f>IF(N1203="snížená",J1203,0)</f>
        <v>0</v>
      </c>
      <c r="BG1203" s="214">
        <f>IF(N1203="zákl. přenesená",J1203,0)</f>
        <v>0</v>
      </c>
      <c r="BH1203" s="214">
        <f>IF(N1203="sníž. přenesená",J1203,0)</f>
        <v>0</v>
      </c>
      <c r="BI1203" s="214">
        <f>IF(N1203="nulová",J1203,0)</f>
        <v>0</v>
      </c>
      <c r="BJ1203" s="15" t="s">
        <v>78</v>
      </c>
      <c r="BK1203" s="214">
        <f>ROUND(I1203*H1203,2)</f>
        <v>0</v>
      </c>
      <c r="BL1203" s="15" t="s">
        <v>165</v>
      </c>
      <c r="BM1203" s="15" t="s">
        <v>2863</v>
      </c>
    </row>
    <row r="1204" s="1" customFormat="1" ht="16.5" customHeight="1">
      <c r="B1204" s="36"/>
      <c r="C1204" s="203" t="s">
        <v>2864</v>
      </c>
      <c r="D1204" s="203" t="s">
        <v>160</v>
      </c>
      <c r="E1204" s="204" t="s">
        <v>2865</v>
      </c>
      <c r="F1204" s="205" t="s">
        <v>2866</v>
      </c>
      <c r="G1204" s="206" t="s">
        <v>530</v>
      </c>
      <c r="H1204" s="207">
        <v>2</v>
      </c>
      <c r="I1204" s="208"/>
      <c r="J1204" s="209">
        <f>ROUND(I1204*H1204,2)</f>
        <v>0</v>
      </c>
      <c r="K1204" s="205" t="s">
        <v>19</v>
      </c>
      <c r="L1204" s="41"/>
      <c r="M1204" s="210" t="s">
        <v>19</v>
      </c>
      <c r="N1204" s="211" t="s">
        <v>41</v>
      </c>
      <c r="O1204" s="77"/>
      <c r="P1204" s="212">
        <f>O1204*H1204</f>
        <v>0</v>
      </c>
      <c r="Q1204" s="212">
        <v>0</v>
      </c>
      <c r="R1204" s="212">
        <f>Q1204*H1204</f>
        <v>0</v>
      </c>
      <c r="S1204" s="212">
        <v>0</v>
      </c>
      <c r="T1204" s="213">
        <f>S1204*H1204</f>
        <v>0</v>
      </c>
      <c r="AR1204" s="15" t="s">
        <v>165</v>
      </c>
      <c r="AT1204" s="15" t="s">
        <v>160</v>
      </c>
      <c r="AU1204" s="15" t="s">
        <v>78</v>
      </c>
      <c r="AY1204" s="15" t="s">
        <v>158</v>
      </c>
      <c r="BE1204" s="214">
        <f>IF(N1204="základní",J1204,0)</f>
        <v>0</v>
      </c>
      <c r="BF1204" s="214">
        <f>IF(N1204="snížená",J1204,0)</f>
        <v>0</v>
      </c>
      <c r="BG1204" s="214">
        <f>IF(N1204="zákl. přenesená",J1204,0)</f>
        <v>0</v>
      </c>
      <c r="BH1204" s="214">
        <f>IF(N1204="sníž. přenesená",J1204,0)</f>
        <v>0</v>
      </c>
      <c r="BI1204" s="214">
        <f>IF(N1204="nulová",J1204,0)</f>
        <v>0</v>
      </c>
      <c r="BJ1204" s="15" t="s">
        <v>78</v>
      </c>
      <c r="BK1204" s="214">
        <f>ROUND(I1204*H1204,2)</f>
        <v>0</v>
      </c>
      <c r="BL1204" s="15" t="s">
        <v>165</v>
      </c>
      <c r="BM1204" s="15" t="s">
        <v>2867</v>
      </c>
    </row>
    <row r="1205" s="1" customFormat="1" ht="16.5" customHeight="1">
      <c r="B1205" s="36"/>
      <c r="C1205" s="203" t="s">
        <v>2868</v>
      </c>
      <c r="D1205" s="203" t="s">
        <v>160</v>
      </c>
      <c r="E1205" s="204" t="s">
        <v>2869</v>
      </c>
      <c r="F1205" s="205" t="s">
        <v>2870</v>
      </c>
      <c r="G1205" s="206" t="s">
        <v>530</v>
      </c>
      <c r="H1205" s="207">
        <v>2</v>
      </c>
      <c r="I1205" s="208"/>
      <c r="J1205" s="209">
        <f>ROUND(I1205*H1205,2)</f>
        <v>0</v>
      </c>
      <c r="K1205" s="205" t="s">
        <v>19</v>
      </c>
      <c r="L1205" s="41"/>
      <c r="M1205" s="210" t="s">
        <v>19</v>
      </c>
      <c r="N1205" s="211" t="s">
        <v>41</v>
      </c>
      <c r="O1205" s="77"/>
      <c r="P1205" s="212">
        <f>O1205*H1205</f>
        <v>0</v>
      </c>
      <c r="Q1205" s="212">
        <v>0</v>
      </c>
      <c r="R1205" s="212">
        <f>Q1205*H1205</f>
        <v>0</v>
      </c>
      <c r="S1205" s="212">
        <v>0</v>
      </c>
      <c r="T1205" s="213">
        <f>S1205*H1205</f>
        <v>0</v>
      </c>
      <c r="AR1205" s="15" t="s">
        <v>165</v>
      </c>
      <c r="AT1205" s="15" t="s">
        <v>160</v>
      </c>
      <c r="AU1205" s="15" t="s">
        <v>78</v>
      </c>
      <c r="AY1205" s="15" t="s">
        <v>158</v>
      </c>
      <c r="BE1205" s="214">
        <f>IF(N1205="základní",J1205,0)</f>
        <v>0</v>
      </c>
      <c r="BF1205" s="214">
        <f>IF(N1205="snížená",J1205,0)</f>
        <v>0</v>
      </c>
      <c r="BG1205" s="214">
        <f>IF(N1205="zákl. přenesená",J1205,0)</f>
        <v>0</v>
      </c>
      <c r="BH1205" s="214">
        <f>IF(N1205="sníž. přenesená",J1205,0)</f>
        <v>0</v>
      </c>
      <c r="BI1205" s="214">
        <f>IF(N1205="nulová",J1205,0)</f>
        <v>0</v>
      </c>
      <c r="BJ1205" s="15" t="s">
        <v>78</v>
      </c>
      <c r="BK1205" s="214">
        <f>ROUND(I1205*H1205,2)</f>
        <v>0</v>
      </c>
      <c r="BL1205" s="15" t="s">
        <v>165</v>
      </c>
      <c r="BM1205" s="15" t="s">
        <v>2871</v>
      </c>
    </row>
    <row r="1206" s="1" customFormat="1" ht="16.5" customHeight="1">
      <c r="B1206" s="36"/>
      <c r="C1206" s="203" t="s">
        <v>2872</v>
      </c>
      <c r="D1206" s="203" t="s">
        <v>160</v>
      </c>
      <c r="E1206" s="204" t="s">
        <v>2873</v>
      </c>
      <c r="F1206" s="205" t="s">
        <v>2874</v>
      </c>
      <c r="G1206" s="206" t="s">
        <v>946</v>
      </c>
      <c r="H1206" s="207">
        <v>10</v>
      </c>
      <c r="I1206" s="208"/>
      <c r="J1206" s="209">
        <f>ROUND(I1206*H1206,2)</f>
        <v>0</v>
      </c>
      <c r="K1206" s="205" t="s">
        <v>19</v>
      </c>
      <c r="L1206" s="41"/>
      <c r="M1206" s="210" t="s">
        <v>19</v>
      </c>
      <c r="N1206" s="211" t="s">
        <v>41</v>
      </c>
      <c r="O1206" s="77"/>
      <c r="P1206" s="212">
        <f>O1206*H1206</f>
        <v>0</v>
      </c>
      <c r="Q1206" s="212">
        <v>0</v>
      </c>
      <c r="R1206" s="212">
        <f>Q1206*H1206</f>
        <v>0</v>
      </c>
      <c r="S1206" s="212">
        <v>0</v>
      </c>
      <c r="T1206" s="213">
        <f>S1206*H1206</f>
        <v>0</v>
      </c>
      <c r="AR1206" s="15" t="s">
        <v>165</v>
      </c>
      <c r="AT1206" s="15" t="s">
        <v>160</v>
      </c>
      <c r="AU1206" s="15" t="s">
        <v>78</v>
      </c>
      <c r="AY1206" s="15" t="s">
        <v>158</v>
      </c>
      <c r="BE1206" s="214">
        <f>IF(N1206="základní",J1206,0)</f>
        <v>0</v>
      </c>
      <c r="BF1206" s="214">
        <f>IF(N1206="snížená",J1206,0)</f>
        <v>0</v>
      </c>
      <c r="BG1206" s="214">
        <f>IF(N1206="zákl. přenesená",J1206,0)</f>
        <v>0</v>
      </c>
      <c r="BH1206" s="214">
        <f>IF(N1206="sníž. přenesená",J1206,0)</f>
        <v>0</v>
      </c>
      <c r="BI1206" s="214">
        <f>IF(N1206="nulová",J1206,0)</f>
        <v>0</v>
      </c>
      <c r="BJ1206" s="15" t="s">
        <v>78</v>
      </c>
      <c r="BK1206" s="214">
        <f>ROUND(I1206*H1206,2)</f>
        <v>0</v>
      </c>
      <c r="BL1206" s="15" t="s">
        <v>165</v>
      </c>
      <c r="BM1206" s="15" t="s">
        <v>2875</v>
      </c>
    </row>
    <row r="1207" s="1" customFormat="1" ht="16.5" customHeight="1">
      <c r="B1207" s="36"/>
      <c r="C1207" s="203" t="s">
        <v>2876</v>
      </c>
      <c r="D1207" s="203" t="s">
        <v>160</v>
      </c>
      <c r="E1207" s="204" t="s">
        <v>2877</v>
      </c>
      <c r="F1207" s="205" t="s">
        <v>2878</v>
      </c>
      <c r="G1207" s="206" t="s">
        <v>946</v>
      </c>
      <c r="H1207" s="207">
        <v>8</v>
      </c>
      <c r="I1207" s="208"/>
      <c r="J1207" s="209">
        <f>ROUND(I1207*H1207,2)</f>
        <v>0</v>
      </c>
      <c r="K1207" s="205" t="s">
        <v>19</v>
      </c>
      <c r="L1207" s="41"/>
      <c r="M1207" s="210" t="s">
        <v>19</v>
      </c>
      <c r="N1207" s="211" t="s">
        <v>41</v>
      </c>
      <c r="O1207" s="77"/>
      <c r="P1207" s="212">
        <f>O1207*H1207</f>
        <v>0</v>
      </c>
      <c r="Q1207" s="212">
        <v>0</v>
      </c>
      <c r="R1207" s="212">
        <f>Q1207*H1207</f>
        <v>0</v>
      </c>
      <c r="S1207" s="212">
        <v>0</v>
      </c>
      <c r="T1207" s="213">
        <f>S1207*H1207</f>
        <v>0</v>
      </c>
      <c r="AR1207" s="15" t="s">
        <v>165</v>
      </c>
      <c r="AT1207" s="15" t="s">
        <v>160</v>
      </c>
      <c r="AU1207" s="15" t="s">
        <v>78</v>
      </c>
      <c r="AY1207" s="15" t="s">
        <v>158</v>
      </c>
      <c r="BE1207" s="214">
        <f>IF(N1207="základní",J1207,0)</f>
        <v>0</v>
      </c>
      <c r="BF1207" s="214">
        <f>IF(N1207="snížená",J1207,0)</f>
        <v>0</v>
      </c>
      <c r="BG1207" s="214">
        <f>IF(N1207="zákl. přenesená",J1207,0)</f>
        <v>0</v>
      </c>
      <c r="BH1207" s="214">
        <f>IF(N1207="sníž. přenesená",J1207,0)</f>
        <v>0</v>
      </c>
      <c r="BI1207" s="214">
        <f>IF(N1207="nulová",J1207,0)</f>
        <v>0</v>
      </c>
      <c r="BJ1207" s="15" t="s">
        <v>78</v>
      </c>
      <c r="BK1207" s="214">
        <f>ROUND(I1207*H1207,2)</f>
        <v>0</v>
      </c>
      <c r="BL1207" s="15" t="s">
        <v>165</v>
      </c>
      <c r="BM1207" s="15" t="s">
        <v>2879</v>
      </c>
    </row>
    <row r="1208" s="1" customFormat="1" ht="16.5" customHeight="1">
      <c r="B1208" s="36"/>
      <c r="C1208" s="203" t="s">
        <v>2880</v>
      </c>
      <c r="D1208" s="203" t="s">
        <v>160</v>
      </c>
      <c r="E1208" s="204" t="s">
        <v>2881</v>
      </c>
      <c r="F1208" s="205" t="s">
        <v>2882</v>
      </c>
      <c r="G1208" s="206" t="s">
        <v>530</v>
      </c>
      <c r="H1208" s="207">
        <v>1</v>
      </c>
      <c r="I1208" s="208"/>
      <c r="J1208" s="209">
        <f>ROUND(I1208*H1208,2)</f>
        <v>0</v>
      </c>
      <c r="K1208" s="205" t="s">
        <v>19</v>
      </c>
      <c r="L1208" s="41"/>
      <c r="M1208" s="210" t="s">
        <v>19</v>
      </c>
      <c r="N1208" s="211" t="s">
        <v>41</v>
      </c>
      <c r="O1208" s="77"/>
      <c r="P1208" s="212">
        <f>O1208*H1208</f>
        <v>0</v>
      </c>
      <c r="Q1208" s="212">
        <v>0</v>
      </c>
      <c r="R1208" s="212">
        <f>Q1208*H1208</f>
        <v>0</v>
      </c>
      <c r="S1208" s="212">
        <v>0</v>
      </c>
      <c r="T1208" s="213">
        <f>S1208*H1208</f>
        <v>0</v>
      </c>
      <c r="AR1208" s="15" t="s">
        <v>165</v>
      </c>
      <c r="AT1208" s="15" t="s">
        <v>160</v>
      </c>
      <c r="AU1208" s="15" t="s">
        <v>78</v>
      </c>
      <c r="AY1208" s="15" t="s">
        <v>158</v>
      </c>
      <c r="BE1208" s="214">
        <f>IF(N1208="základní",J1208,0)</f>
        <v>0</v>
      </c>
      <c r="BF1208" s="214">
        <f>IF(N1208="snížená",J1208,0)</f>
        <v>0</v>
      </c>
      <c r="BG1208" s="214">
        <f>IF(N1208="zákl. přenesená",J1208,0)</f>
        <v>0</v>
      </c>
      <c r="BH1208" s="214">
        <f>IF(N1208="sníž. přenesená",J1208,0)</f>
        <v>0</v>
      </c>
      <c r="BI1208" s="214">
        <f>IF(N1208="nulová",J1208,0)</f>
        <v>0</v>
      </c>
      <c r="BJ1208" s="15" t="s">
        <v>78</v>
      </c>
      <c r="BK1208" s="214">
        <f>ROUND(I1208*H1208,2)</f>
        <v>0</v>
      </c>
      <c r="BL1208" s="15" t="s">
        <v>165</v>
      </c>
      <c r="BM1208" s="15" t="s">
        <v>2883</v>
      </c>
    </row>
    <row r="1209" s="1" customFormat="1" ht="16.5" customHeight="1">
      <c r="B1209" s="36"/>
      <c r="C1209" s="203" t="s">
        <v>2884</v>
      </c>
      <c r="D1209" s="203" t="s">
        <v>160</v>
      </c>
      <c r="E1209" s="204" t="s">
        <v>2885</v>
      </c>
      <c r="F1209" s="205" t="s">
        <v>2886</v>
      </c>
      <c r="G1209" s="206" t="s">
        <v>946</v>
      </c>
      <c r="H1209" s="207">
        <v>14</v>
      </c>
      <c r="I1209" s="208"/>
      <c r="J1209" s="209">
        <f>ROUND(I1209*H1209,2)</f>
        <v>0</v>
      </c>
      <c r="K1209" s="205" t="s">
        <v>19</v>
      </c>
      <c r="L1209" s="41"/>
      <c r="M1209" s="210" t="s">
        <v>19</v>
      </c>
      <c r="N1209" s="211" t="s">
        <v>41</v>
      </c>
      <c r="O1209" s="77"/>
      <c r="P1209" s="212">
        <f>O1209*H1209</f>
        <v>0</v>
      </c>
      <c r="Q1209" s="212">
        <v>0</v>
      </c>
      <c r="R1209" s="212">
        <f>Q1209*H1209</f>
        <v>0</v>
      </c>
      <c r="S1209" s="212">
        <v>0</v>
      </c>
      <c r="T1209" s="213">
        <f>S1209*H1209</f>
        <v>0</v>
      </c>
      <c r="AR1209" s="15" t="s">
        <v>165</v>
      </c>
      <c r="AT1209" s="15" t="s">
        <v>160</v>
      </c>
      <c r="AU1209" s="15" t="s">
        <v>78</v>
      </c>
      <c r="AY1209" s="15" t="s">
        <v>158</v>
      </c>
      <c r="BE1209" s="214">
        <f>IF(N1209="základní",J1209,0)</f>
        <v>0</v>
      </c>
      <c r="BF1209" s="214">
        <f>IF(N1209="snížená",J1209,0)</f>
        <v>0</v>
      </c>
      <c r="BG1209" s="214">
        <f>IF(N1209="zákl. přenesená",J1209,0)</f>
        <v>0</v>
      </c>
      <c r="BH1209" s="214">
        <f>IF(N1209="sníž. přenesená",J1209,0)</f>
        <v>0</v>
      </c>
      <c r="BI1209" s="214">
        <f>IF(N1209="nulová",J1209,0)</f>
        <v>0</v>
      </c>
      <c r="BJ1209" s="15" t="s">
        <v>78</v>
      </c>
      <c r="BK1209" s="214">
        <f>ROUND(I1209*H1209,2)</f>
        <v>0</v>
      </c>
      <c r="BL1209" s="15" t="s">
        <v>165</v>
      </c>
      <c r="BM1209" s="15" t="s">
        <v>2887</v>
      </c>
    </row>
    <row r="1210" s="1" customFormat="1" ht="16.5" customHeight="1">
      <c r="B1210" s="36"/>
      <c r="C1210" s="203" t="s">
        <v>2888</v>
      </c>
      <c r="D1210" s="203" t="s">
        <v>160</v>
      </c>
      <c r="E1210" s="204" t="s">
        <v>2889</v>
      </c>
      <c r="F1210" s="205" t="s">
        <v>2890</v>
      </c>
      <c r="G1210" s="206" t="s">
        <v>530</v>
      </c>
      <c r="H1210" s="207">
        <v>1</v>
      </c>
      <c r="I1210" s="208"/>
      <c r="J1210" s="209">
        <f>ROUND(I1210*H1210,2)</f>
        <v>0</v>
      </c>
      <c r="K1210" s="205" t="s">
        <v>19</v>
      </c>
      <c r="L1210" s="41"/>
      <c r="M1210" s="210" t="s">
        <v>19</v>
      </c>
      <c r="N1210" s="211" t="s">
        <v>41</v>
      </c>
      <c r="O1210" s="77"/>
      <c r="P1210" s="212">
        <f>O1210*H1210</f>
        <v>0</v>
      </c>
      <c r="Q1210" s="212">
        <v>0</v>
      </c>
      <c r="R1210" s="212">
        <f>Q1210*H1210</f>
        <v>0</v>
      </c>
      <c r="S1210" s="212">
        <v>0</v>
      </c>
      <c r="T1210" s="213">
        <f>S1210*H1210</f>
        <v>0</v>
      </c>
      <c r="AR1210" s="15" t="s">
        <v>165</v>
      </c>
      <c r="AT1210" s="15" t="s">
        <v>160</v>
      </c>
      <c r="AU1210" s="15" t="s">
        <v>78</v>
      </c>
      <c r="AY1210" s="15" t="s">
        <v>158</v>
      </c>
      <c r="BE1210" s="214">
        <f>IF(N1210="základní",J1210,0)</f>
        <v>0</v>
      </c>
      <c r="BF1210" s="214">
        <f>IF(N1210="snížená",J1210,0)</f>
        <v>0</v>
      </c>
      <c r="BG1210" s="214">
        <f>IF(N1210="zákl. přenesená",J1210,0)</f>
        <v>0</v>
      </c>
      <c r="BH1210" s="214">
        <f>IF(N1210="sníž. přenesená",J1210,0)</f>
        <v>0</v>
      </c>
      <c r="BI1210" s="214">
        <f>IF(N1210="nulová",J1210,0)</f>
        <v>0</v>
      </c>
      <c r="BJ1210" s="15" t="s">
        <v>78</v>
      </c>
      <c r="BK1210" s="214">
        <f>ROUND(I1210*H1210,2)</f>
        <v>0</v>
      </c>
      <c r="BL1210" s="15" t="s">
        <v>165</v>
      </c>
      <c r="BM1210" s="15" t="s">
        <v>2891</v>
      </c>
    </row>
    <row r="1211" s="1" customFormat="1" ht="16.5" customHeight="1">
      <c r="B1211" s="36"/>
      <c r="C1211" s="203" t="s">
        <v>2892</v>
      </c>
      <c r="D1211" s="203" t="s">
        <v>160</v>
      </c>
      <c r="E1211" s="204" t="s">
        <v>2893</v>
      </c>
      <c r="F1211" s="205" t="s">
        <v>2894</v>
      </c>
      <c r="G1211" s="206" t="s">
        <v>530</v>
      </c>
      <c r="H1211" s="207">
        <v>1</v>
      </c>
      <c r="I1211" s="208"/>
      <c r="J1211" s="209">
        <f>ROUND(I1211*H1211,2)</f>
        <v>0</v>
      </c>
      <c r="K1211" s="205" t="s">
        <v>19</v>
      </c>
      <c r="L1211" s="41"/>
      <c r="M1211" s="210" t="s">
        <v>19</v>
      </c>
      <c r="N1211" s="211" t="s">
        <v>41</v>
      </c>
      <c r="O1211" s="77"/>
      <c r="P1211" s="212">
        <f>O1211*H1211</f>
        <v>0</v>
      </c>
      <c r="Q1211" s="212">
        <v>0</v>
      </c>
      <c r="R1211" s="212">
        <f>Q1211*H1211</f>
        <v>0</v>
      </c>
      <c r="S1211" s="212">
        <v>0</v>
      </c>
      <c r="T1211" s="213">
        <f>S1211*H1211</f>
        <v>0</v>
      </c>
      <c r="AR1211" s="15" t="s">
        <v>165</v>
      </c>
      <c r="AT1211" s="15" t="s">
        <v>160</v>
      </c>
      <c r="AU1211" s="15" t="s">
        <v>78</v>
      </c>
      <c r="AY1211" s="15" t="s">
        <v>158</v>
      </c>
      <c r="BE1211" s="214">
        <f>IF(N1211="základní",J1211,0)</f>
        <v>0</v>
      </c>
      <c r="BF1211" s="214">
        <f>IF(N1211="snížená",J1211,0)</f>
        <v>0</v>
      </c>
      <c r="BG1211" s="214">
        <f>IF(N1211="zákl. přenesená",J1211,0)</f>
        <v>0</v>
      </c>
      <c r="BH1211" s="214">
        <f>IF(N1211="sníž. přenesená",J1211,0)</f>
        <v>0</v>
      </c>
      <c r="BI1211" s="214">
        <f>IF(N1211="nulová",J1211,0)</f>
        <v>0</v>
      </c>
      <c r="BJ1211" s="15" t="s">
        <v>78</v>
      </c>
      <c r="BK1211" s="214">
        <f>ROUND(I1211*H1211,2)</f>
        <v>0</v>
      </c>
      <c r="BL1211" s="15" t="s">
        <v>165</v>
      </c>
      <c r="BM1211" s="15" t="s">
        <v>2895</v>
      </c>
    </row>
    <row r="1212" s="1" customFormat="1" ht="16.5" customHeight="1">
      <c r="B1212" s="36"/>
      <c r="C1212" s="203" t="s">
        <v>2896</v>
      </c>
      <c r="D1212" s="203" t="s">
        <v>160</v>
      </c>
      <c r="E1212" s="204" t="s">
        <v>2897</v>
      </c>
      <c r="F1212" s="205" t="s">
        <v>2898</v>
      </c>
      <c r="G1212" s="206" t="s">
        <v>530</v>
      </c>
      <c r="H1212" s="207">
        <v>1</v>
      </c>
      <c r="I1212" s="208"/>
      <c r="J1212" s="209">
        <f>ROUND(I1212*H1212,2)</f>
        <v>0</v>
      </c>
      <c r="K1212" s="205" t="s">
        <v>19</v>
      </c>
      <c r="L1212" s="41"/>
      <c r="M1212" s="210" t="s">
        <v>19</v>
      </c>
      <c r="N1212" s="211" t="s">
        <v>41</v>
      </c>
      <c r="O1212" s="77"/>
      <c r="P1212" s="212">
        <f>O1212*H1212</f>
        <v>0</v>
      </c>
      <c r="Q1212" s="212">
        <v>0</v>
      </c>
      <c r="R1212" s="212">
        <f>Q1212*H1212</f>
        <v>0</v>
      </c>
      <c r="S1212" s="212">
        <v>0</v>
      </c>
      <c r="T1212" s="213">
        <f>S1212*H1212</f>
        <v>0</v>
      </c>
      <c r="AR1212" s="15" t="s">
        <v>165</v>
      </c>
      <c r="AT1212" s="15" t="s">
        <v>160</v>
      </c>
      <c r="AU1212" s="15" t="s">
        <v>78</v>
      </c>
      <c r="AY1212" s="15" t="s">
        <v>158</v>
      </c>
      <c r="BE1212" s="214">
        <f>IF(N1212="základní",J1212,0)</f>
        <v>0</v>
      </c>
      <c r="BF1212" s="214">
        <f>IF(N1212="snížená",J1212,0)</f>
        <v>0</v>
      </c>
      <c r="BG1212" s="214">
        <f>IF(N1212="zákl. přenesená",J1212,0)</f>
        <v>0</v>
      </c>
      <c r="BH1212" s="214">
        <f>IF(N1212="sníž. přenesená",J1212,0)</f>
        <v>0</v>
      </c>
      <c r="BI1212" s="214">
        <f>IF(N1212="nulová",J1212,0)</f>
        <v>0</v>
      </c>
      <c r="BJ1212" s="15" t="s">
        <v>78</v>
      </c>
      <c r="BK1212" s="214">
        <f>ROUND(I1212*H1212,2)</f>
        <v>0</v>
      </c>
      <c r="BL1212" s="15" t="s">
        <v>165</v>
      </c>
      <c r="BM1212" s="15" t="s">
        <v>2899</v>
      </c>
    </row>
    <row r="1213" s="1" customFormat="1" ht="16.5" customHeight="1">
      <c r="B1213" s="36"/>
      <c r="C1213" s="203" t="s">
        <v>2900</v>
      </c>
      <c r="D1213" s="203" t="s">
        <v>160</v>
      </c>
      <c r="E1213" s="204" t="s">
        <v>2901</v>
      </c>
      <c r="F1213" s="205" t="s">
        <v>2902</v>
      </c>
      <c r="G1213" s="206" t="s">
        <v>530</v>
      </c>
      <c r="H1213" s="207">
        <v>1</v>
      </c>
      <c r="I1213" s="208"/>
      <c r="J1213" s="209">
        <f>ROUND(I1213*H1213,2)</f>
        <v>0</v>
      </c>
      <c r="K1213" s="205" t="s">
        <v>19</v>
      </c>
      <c r="L1213" s="41"/>
      <c r="M1213" s="210" t="s">
        <v>19</v>
      </c>
      <c r="N1213" s="211" t="s">
        <v>41</v>
      </c>
      <c r="O1213" s="77"/>
      <c r="P1213" s="212">
        <f>O1213*H1213</f>
        <v>0</v>
      </c>
      <c r="Q1213" s="212">
        <v>0</v>
      </c>
      <c r="R1213" s="212">
        <f>Q1213*H1213</f>
        <v>0</v>
      </c>
      <c r="S1213" s="212">
        <v>0</v>
      </c>
      <c r="T1213" s="213">
        <f>S1213*H1213</f>
        <v>0</v>
      </c>
      <c r="AR1213" s="15" t="s">
        <v>165</v>
      </c>
      <c r="AT1213" s="15" t="s">
        <v>160</v>
      </c>
      <c r="AU1213" s="15" t="s">
        <v>78</v>
      </c>
      <c r="AY1213" s="15" t="s">
        <v>158</v>
      </c>
      <c r="BE1213" s="214">
        <f>IF(N1213="základní",J1213,0)</f>
        <v>0</v>
      </c>
      <c r="BF1213" s="214">
        <f>IF(N1213="snížená",J1213,0)</f>
        <v>0</v>
      </c>
      <c r="BG1213" s="214">
        <f>IF(N1213="zákl. přenesená",J1213,0)</f>
        <v>0</v>
      </c>
      <c r="BH1213" s="214">
        <f>IF(N1213="sníž. přenesená",J1213,0)</f>
        <v>0</v>
      </c>
      <c r="BI1213" s="214">
        <f>IF(N1213="nulová",J1213,0)</f>
        <v>0</v>
      </c>
      <c r="BJ1213" s="15" t="s">
        <v>78</v>
      </c>
      <c r="BK1213" s="214">
        <f>ROUND(I1213*H1213,2)</f>
        <v>0</v>
      </c>
      <c r="BL1213" s="15" t="s">
        <v>165</v>
      </c>
      <c r="BM1213" s="15" t="s">
        <v>2903</v>
      </c>
    </row>
    <row r="1214" s="1" customFormat="1" ht="16.5" customHeight="1">
      <c r="B1214" s="36"/>
      <c r="C1214" s="203" t="s">
        <v>2904</v>
      </c>
      <c r="D1214" s="203" t="s">
        <v>160</v>
      </c>
      <c r="E1214" s="204" t="s">
        <v>2905</v>
      </c>
      <c r="F1214" s="205" t="s">
        <v>2906</v>
      </c>
      <c r="G1214" s="206" t="s">
        <v>530</v>
      </c>
      <c r="H1214" s="207">
        <v>1</v>
      </c>
      <c r="I1214" s="208"/>
      <c r="J1214" s="209">
        <f>ROUND(I1214*H1214,2)</f>
        <v>0</v>
      </c>
      <c r="K1214" s="205" t="s">
        <v>19</v>
      </c>
      <c r="L1214" s="41"/>
      <c r="M1214" s="210" t="s">
        <v>19</v>
      </c>
      <c r="N1214" s="211" t="s">
        <v>41</v>
      </c>
      <c r="O1214" s="77"/>
      <c r="P1214" s="212">
        <f>O1214*H1214</f>
        <v>0</v>
      </c>
      <c r="Q1214" s="212">
        <v>0</v>
      </c>
      <c r="R1214" s="212">
        <f>Q1214*H1214</f>
        <v>0</v>
      </c>
      <c r="S1214" s="212">
        <v>0</v>
      </c>
      <c r="T1214" s="213">
        <f>S1214*H1214</f>
        <v>0</v>
      </c>
      <c r="AR1214" s="15" t="s">
        <v>165</v>
      </c>
      <c r="AT1214" s="15" t="s">
        <v>160</v>
      </c>
      <c r="AU1214" s="15" t="s">
        <v>78</v>
      </c>
      <c r="AY1214" s="15" t="s">
        <v>158</v>
      </c>
      <c r="BE1214" s="214">
        <f>IF(N1214="základní",J1214,0)</f>
        <v>0</v>
      </c>
      <c r="BF1214" s="214">
        <f>IF(N1214="snížená",J1214,0)</f>
        <v>0</v>
      </c>
      <c r="BG1214" s="214">
        <f>IF(N1214="zákl. přenesená",J1214,0)</f>
        <v>0</v>
      </c>
      <c r="BH1214" s="214">
        <f>IF(N1214="sníž. přenesená",J1214,0)</f>
        <v>0</v>
      </c>
      <c r="BI1214" s="214">
        <f>IF(N1214="nulová",J1214,0)</f>
        <v>0</v>
      </c>
      <c r="BJ1214" s="15" t="s">
        <v>78</v>
      </c>
      <c r="BK1214" s="214">
        <f>ROUND(I1214*H1214,2)</f>
        <v>0</v>
      </c>
      <c r="BL1214" s="15" t="s">
        <v>165</v>
      </c>
      <c r="BM1214" s="15" t="s">
        <v>2907</v>
      </c>
    </row>
    <row r="1215" s="1" customFormat="1" ht="16.5" customHeight="1">
      <c r="B1215" s="36"/>
      <c r="C1215" s="203" t="s">
        <v>2908</v>
      </c>
      <c r="D1215" s="203" t="s">
        <v>160</v>
      </c>
      <c r="E1215" s="204" t="s">
        <v>2909</v>
      </c>
      <c r="F1215" s="205" t="s">
        <v>2910</v>
      </c>
      <c r="G1215" s="206" t="s">
        <v>302</v>
      </c>
      <c r="H1215" s="207">
        <v>3</v>
      </c>
      <c r="I1215" s="208"/>
      <c r="J1215" s="209">
        <f>ROUND(I1215*H1215,2)</f>
        <v>0</v>
      </c>
      <c r="K1215" s="205" t="s">
        <v>19</v>
      </c>
      <c r="L1215" s="41"/>
      <c r="M1215" s="210" t="s">
        <v>19</v>
      </c>
      <c r="N1215" s="211" t="s">
        <v>41</v>
      </c>
      <c r="O1215" s="77"/>
      <c r="P1215" s="212">
        <f>O1215*H1215</f>
        <v>0</v>
      </c>
      <c r="Q1215" s="212">
        <v>0</v>
      </c>
      <c r="R1215" s="212">
        <f>Q1215*H1215</f>
        <v>0</v>
      </c>
      <c r="S1215" s="212">
        <v>0</v>
      </c>
      <c r="T1215" s="213">
        <f>S1215*H1215</f>
        <v>0</v>
      </c>
      <c r="AR1215" s="15" t="s">
        <v>165</v>
      </c>
      <c r="AT1215" s="15" t="s">
        <v>160</v>
      </c>
      <c r="AU1215" s="15" t="s">
        <v>78</v>
      </c>
      <c r="AY1215" s="15" t="s">
        <v>158</v>
      </c>
      <c r="BE1215" s="214">
        <f>IF(N1215="základní",J1215,0)</f>
        <v>0</v>
      </c>
      <c r="BF1215" s="214">
        <f>IF(N1215="snížená",J1215,0)</f>
        <v>0</v>
      </c>
      <c r="BG1215" s="214">
        <f>IF(N1215="zákl. přenesená",J1215,0)</f>
        <v>0</v>
      </c>
      <c r="BH1215" s="214">
        <f>IF(N1215="sníž. přenesená",J1215,0)</f>
        <v>0</v>
      </c>
      <c r="BI1215" s="214">
        <f>IF(N1215="nulová",J1215,0)</f>
        <v>0</v>
      </c>
      <c r="BJ1215" s="15" t="s">
        <v>78</v>
      </c>
      <c r="BK1215" s="214">
        <f>ROUND(I1215*H1215,2)</f>
        <v>0</v>
      </c>
      <c r="BL1215" s="15" t="s">
        <v>165</v>
      </c>
      <c r="BM1215" s="15" t="s">
        <v>2911</v>
      </c>
    </row>
    <row r="1216" s="1" customFormat="1">
      <c r="B1216" s="36"/>
      <c r="C1216" s="37"/>
      <c r="D1216" s="217" t="s">
        <v>386</v>
      </c>
      <c r="E1216" s="37"/>
      <c r="F1216" s="237" t="s">
        <v>2912</v>
      </c>
      <c r="G1216" s="37"/>
      <c r="H1216" s="37"/>
      <c r="I1216" s="128"/>
      <c r="J1216" s="37"/>
      <c r="K1216" s="37"/>
      <c r="L1216" s="41"/>
      <c r="M1216" s="238"/>
      <c r="N1216" s="77"/>
      <c r="O1216" s="77"/>
      <c r="P1216" s="77"/>
      <c r="Q1216" s="77"/>
      <c r="R1216" s="77"/>
      <c r="S1216" s="77"/>
      <c r="T1216" s="78"/>
      <c r="AT1216" s="15" t="s">
        <v>386</v>
      </c>
      <c r="AU1216" s="15" t="s">
        <v>78</v>
      </c>
    </row>
    <row r="1217" s="1" customFormat="1" ht="16.5" customHeight="1">
      <c r="B1217" s="36"/>
      <c r="C1217" s="203" t="s">
        <v>2913</v>
      </c>
      <c r="D1217" s="203" t="s">
        <v>160</v>
      </c>
      <c r="E1217" s="204" t="s">
        <v>2914</v>
      </c>
      <c r="F1217" s="205" t="s">
        <v>2915</v>
      </c>
      <c r="G1217" s="206" t="s">
        <v>530</v>
      </c>
      <c r="H1217" s="207">
        <v>1</v>
      </c>
      <c r="I1217" s="208"/>
      <c r="J1217" s="209">
        <f>ROUND(I1217*H1217,2)</f>
        <v>0</v>
      </c>
      <c r="K1217" s="205" t="s">
        <v>19</v>
      </c>
      <c r="L1217" s="41"/>
      <c r="M1217" s="210" t="s">
        <v>19</v>
      </c>
      <c r="N1217" s="211" t="s">
        <v>41</v>
      </c>
      <c r="O1217" s="77"/>
      <c r="P1217" s="212">
        <f>O1217*H1217</f>
        <v>0</v>
      </c>
      <c r="Q1217" s="212">
        <v>0</v>
      </c>
      <c r="R1217" s="212">
        <f>Q1217*H1217</f>
        <v>0</v>
      </c>
      <c r="S1217" s="212">
        <v>0</v>
      </c>
      <c r="T1217" s="213">
        <f>S1217*H1217</f>
        <v>0</v>
      </c>
      <c r="AR1217" s="15" t="s">
        <v>165</v>
      </c>
      <c r="AT1217" s="15" t="s">
        <v>160</v>
      </c>
      <c r="AU1217" s="15" t="s">
        <v>78</v>
      </c>
      <c r="AY1217" s="15" t="s">
        <v>158</v>
      </c>
      <c r="BE1217" s="214">
        <f>IF(N1217="základní",J1217,0)</f>
        <v>0</v>
      </c>
      <c r="BF1217" s="214">
        <f>IF(N1217="snížená",J1217,0)</f>
        <v>0</v>
      </c>
      <c r="BG1217" s="214">
        <f>IF(N1217="zákl. přenesená",J1217,0)</f>
        <v>0</v>
      </c>
      <c r="BH1217" s="214">
        <f>IF(N1217="sníž. přenesená",J1217,0)</f>
        <v>0</v>
      </c>
      <c r="BI1217" s="214">
        <f>IF(N1217="nulová",J1217,0)</f>
        <v>0</v>
      </c>
      <c r="BJ1217" s="15" t="s">
        <v>78</v>
      </c>
      <c r="BK1217" s="214">
        <f>ROUND(I1217*H1217,2)</f>
        <v>0</v>
      </c>
      <c r="BL1217" s="15" t="s">
        <v>165</v>
      </c>
      <c r="BM1217" s="15" t="s">
        <v>2916</v>
      </c>
    </row>
    <row r="1218" s="1" customFormat="1" ht="16.5" customHeight="1">
      <c r="B1218" s="36"/>
      <c r="C1218" s="203" t="s">
        <v>2917</v>
      </c>
      <c r="D1218" s="203" t="s">
        <v>160</v>
      </c>
      <c r="E1218" s="204" t="s">
        <v>2918</v>
      </c>
      <c r="F1218" s="205" t="s">
        <v>2919</v>
      </c>
      <c r="G1218" s="206" t="s">
        <v>530</v>
      </c>
      <c r="H1218" s="207">
        <v>1</v>
      </c>
      <c r="I1218" s="208"/>
      <c r="J1218" s="209">
        <f>ROUND(I1218*H1218,2)</f>
        <v>0</v>
      </c>
      <c r="K1218" s="205" t="s">
        <v>19</v>
      </c>
      <c r="L1218" s="41"/>
      <c r="M1218" s="210" t="s">
        <v>19</v>
      </c>
      <c r="N1218" s="211" t="s">
        <v>41</v>
      </c>
      <c r="O1218" s="77"/>
      <c r="P1218" s="212">
        <f>O1218*H1218</f>
        <v>0</v>
      </c>
      <c r="Q1218" s="212">
        <v>0</v>
      </c>
      <c r="R1218" s="212">
        <f>Q1218*H1218</f>
        <v>0</v>
      </c>
      <c r="S1218" s="212">
        <v>0</v>
      </c>
      <c r="T1218" s="213">
        <f>S1218*H1218</f>
        <v>0</v>
      </c>
      <c r="AR1218" s="15" t="s">
        <v>165</v>
      </c>
      <c r="AT1218" s="15" t="s">
        <v>160</v>
      </c>
      <c r="AU1218" s="15" t="s">
        <v>78</v>
      </c>
      <c r="AY1218" s="15" t="s">
        <v>158</v>
      </c>
      <c r="BE1218" s="214">
        <f>IF(N1218="základní",J1218,0)</f>
        <v>0</v>
      </c>
      <c r="BF1218" s="214">
        <f>IF(N1218="snížená",J1218,0)</f>
        <v>0</v>
      </c>
      <c r="BG1218" s="214">
        <f>IF(N1218="zákl. přenesená",J1218,0)</f>
        <v>0</v>
      </c>
      <c r="BH1218" s="214">
        <f>IF(N1218="sníž. přenesená",J1218,0)</f>
        <v>0</v>
      </c>
      <c r="BI1218" s="214">
        <f>IF(N1218="nulová",J1218,0)</f>
        <v>0</v>
      </c>
      <c r="BJ1218" s="15" t="s">
        <v>78</v>
      </c>
      <c r="BK1218" s="214">
        <f>ROUND(I1218*H1218,2)</f>
        <v>0</v>
      </c>
      <c r="BL1218" s="15" t="s">
        <v>165</v>
      </c>
      <c r="BM1218" s="15" t="s">
        <v>2920</v>
      </c>
    </row>
    <row r="1219" s="1" customFormat="1" ht="16.5" customHeight="1">
      <c r="B1219" s="36"/>
      <c r="C1219" s="203" t="s">
        <v>2921</v>
      </c>
      <c r="D1219" s="203" t="s">
        <v>160</v>
      </c>
      <c r="E1219" s="204" t="s">
        <v>2922</v>
      </c>
      <c r="F1219" s="205" t="s">
        <v>2923</v>
      </c>
      <c r="G1219" s="206" t="s">
        <v>530</v>
      </c>
      <c r="H1219" s="207">
        <v>1</v>
      </c>
      <c r="I1219" s="208"/>
      <c r="J1219" s="209">
        <f>ROUND(I1219*H1219,2)</f>
        <v>0</v>
      </c>
      <c r="K1219" s="205" t="s">
        <v>19</v>
      </c>
      <c r="L1219" s="41"/>
      <c r="M1219" s="210" t="s">
        <v>19</v>
      </c>
      <c r="N1219" s="211" t="s">
        <v>41</v>
      </c>
      <c r="O1219" s="77"/>
      <c r="P1219" s="212">
        <f>O1219*H1219</f>
        <v>0</v>
      </c>
      <c r="Q1219" s="212">
        <v>0</v>
      </c>
      <c r="R1219" s="212">
        <f>Q1219*H1219</f>
        <v>0</v>
      </c>
      <c r="S1219" s="212">
        <v>0</v>
      </c>
      <c r="T1219" s="213">
        <f>S1219*H1219</f>
        <v>0</v>
      </c>
      <c r="AR1219" s="15" t="s">
        <v>165</v>
      </c>
      <c r="AT1219" s="15" t="s">
        <v>160</v>
      </c>
      <c r="AU1219" s="15" t="s">
        <v>78</v>
      </c>
      <c r="AY1219" s="15" t="s">
        <v>158</v>
      </c>
      <c r="BE1219" s="214">
        <f>IF(N1219="základní",J1219,0)</f>
        <v>0</v>
      </c>
      <c r="BF1219" s="214">
        <f>IF(N1219="snížená",J1219,0)</f>
        <v>0</v>
      </c>
      <c r="BG1219" s="214">
        <f>IF(N1219="zákl. přenesená",J1219,0)</f>
        <v>0</v>
      </c>
      <c r="BH1219" s="214">
        <f>IF(N1219="sníž. přenesená",J1219,0)</f>
        <v>0</v>
      </c>
      <c r="BI1219" s="214">
        <f>IF(N1219="nulová",J1219,0)</f>
        <v>0</v>
      </c>
      <c r="BJ1219" s="15" t="s">
        <v>78</v>
      </c>
      <c r="BK1219" s="214">
        <f>ROUND(I1219*H1219,2)</f>
        <v>0</v>
      </c>
      <c r="BL1219" s="15" t="s">
        <v>165</v>
      </c>
      <c r="BM1219" s="15" t="s">
        <v>2924</v>
      </c>
    </row>
    <row r="1220" s="1" customFormat="1">
      <c r="B1220" s="36"/>
      <c r="C1220" s="37"/>
      <c r="D1220" s="217" t="s">
        <v>386</v>
      </c>
      <c r="E1220" s="37"/>
      <c r="F1220" s="237" t="s">
        <v>2925</v>
      </c>
      <c r="G1220" s="37"/>
      <c r="H1220" s="37"/>
      <c r="I1220" s="128"/>
      <c r="J1220" s="37"/>
      <c r="K1220" s="37"/>
      <c r="L1220" s="41"/>
      <c r="M1220" s="238"/>
      <c r="N1220" s="77"/>
      <c r="O1220" s="77"/>
      <c r="P1220" s="77"/>
      <c r="Q1220" s="77"/>
      <c r="R1220" s="77"/>
      <c r="S1220" s="77"/>
      <c r="T1220" s="78"/>
      <c r="AT1220" s="15" t="s">
        <v>386</v>
      </c>
      <c r="AU1220" s="15" t="s">
        <v>78</v>
      </c>
    </row>
    <row r="1221" s="1" customFormat="1" ht="16.5" customHeight="1">
      <c r="B1221" s="36"/>
      <c r="C1221" s="203" t="s">
        <v>2926</v>
      </c>
      <c r="D1221" s="203" t="s">
        <v>160</v>
      </c>
      <c r="E1221" s="204" t="s">
        <v>2927</v>
      </c>
      <c r="F1221" s="205" t="s">
        <v>2928</v>
      </c>
      <c r="G1221" s="206" t="s">
        <v>530</v>
      </c>
      <c r="H1221" s="207">
        <v>1</v>
      </c>
      <c r="I1221" s="208"/>
      <c r="J1221" s="209">
        <f>ROUND(I1221*H1221,2)</f>
        <v>0</v>
      </c>
      <c r="K1221" s="205" t="s">
        <v>19</v>
      </c>
      <c r="L1221" s="41"/>
      <c r="M1221" s="210" t="s">
        <v>19</v>
      </c>
      <c r="N1221" s="211" t="s">
        <v>41</v>
      </c>
      <c r="O1221" s="77"/>
      <c r="P1221" s="212">
        <f>O1221*H1221</f>
        <v>0</v>
      </c>
      <c r="Q1221" s="212">
        <v>0</v>
      </c>
      <c r="R1221" s="212">
        <f>Q1221*H1221</f>
        <v>0</v>
      </c>
      <c r="S1221" s="212">
        <v>0</v>
      </c>
      <c r="T1221" s="213">
        <f>S1221*H1221</f>
        <v>0</v>
      </c>
      <c r="AR1221" s="15" t="s">
        <v>165</v>
      </c>
      <c r="AT1221" s="15" t="s">
        <v>160</v>
      </c>
      <c r="AU1221" s="15" t="s">
        <v>78</v>
      </c>
      <c r="AY1221" s="15" t="s">
        <v>158</v>
      </c>
      <c r="BE1221" s="214">
        <f>IF(N1221="základní",J1221,0)</f>
        <v>0</v>
      </c>
      <c r="BF1221" s="214">
        <f>IF(N1221="snížená",J1221,0)</f>
        <v>0</v>
      </c>
      <c r="BG1221" s="214">
        <f>IF(N1221="zákl. přenesená",J1221,0)</f>
        <v>0</v>
      </c>
      <c r="BH1221" s="214">
        <f>IF(N1221="sníž. přenesená",J1221,0)</f>
        <v>0</v>
      </c>
      <c r="BI1221" s="214">
        <f>IF(N1221="nulová",J1221,0)</f>
        <v>0</v>
      </c>
      <c r="BJ1221" s="15" t="s">
        <v>78</v>
      </c>
      <c r="BK1221" s="214">
        <f>ROUND(I1221*H1221,2)</f>
        <v>0</v>
      </c>
      <c r="BL1221" s="15" t="s">
        <v>165</v>
      </c>
      <c r="BM1221" s="15" t="s">
        <v>2929</v>
      </c>
    </row>
    <row r="1222" s="1" customFormat="1">
      <c r="B1222" s="36"/>
      <c r="C1222" s="37"/>
      <c r="D1222" s="217" t="s">
        <v>386</v>
      </c>
      <c r="E1222" s="37"/>
      <c r="F1222" s="237" t="s">
        <v>2930</v>
      </c>
      <c r="G1222" s="37"/>
      <c r="H1222" s="37"/>
      <c r="I1222" s="128"/>
      <c r="J1222" s="37"/>
      <c r="K1222" s="37"/>
      <c r="L1222" s="41"/>
      <c r="M1222" s="238"/>
      <c r="N1222" s="77"/>
      <c r="O1222" s="77"/>
      <c r="P1222" s="77"/>
      <c r="Q1222" s="77"/>
      <c r="R1222" s="77"/>
      <c r="S1222" s="77"/>
      <c r="T1222" s="78"/>
      <c r="AT1222" s="15" t="s">
        <v>386</v>
      </c>
      <c r="AU1222" s="15" t="s">
        <v>78</v>
      </c>
    </row>
    <row r="1223" s="1" customFormat="1" ht="16.5" customHeight="1">
      <c r="B1223" s="36"/>
      <c r="C1223" s="203" t="s">
        <v>2931</v>
      </c>
      <c r="D1223" s="203" t="s">
        <v>160</v>
      </c>
      <c r="E1223" s="204" t="s">
        <v>2932</v>
      </c>
      <c r="F1223" s="205" t="s">
        <v>2933</v>
      </c>
      <c r="G1223" s="206" t="s">
        <v>530</v>
      </c>
      <c r="H1223" s="207">
        <v>1</v>
      </c>
      <c r="I1223" s="208"/>
      <c r="J1223" s="209">
        <f>ROUND(I1223*H1223,2)</f>
        <v>0</v>
      </c>
      <c r="K1223" s="205" t="s">
        <v>19</v>
      </c>
      <c r="L1223" s="41"/>
      <c r="M1223" s="210" t="s">
        <v>19</v>
      </c>
      <c r="N1223" s="211" t="s">
        <v>41</v>
      </c>
      <c r="O1223" s="77"/>
      <c r="P1223" s="212">
        <f>O1223*H1223</f>
        <v>0</v>
      </c>
      <c r="Q1223" s="212">
        <v>0</v>
      </c>
      <c r="R1223" s="212">
        <f>Q1223*H1223</f>
        <v>0</v>
      </c>
      <c r="S1223" s="212">
        <v>0</v>
      </c>
      <c r="T1223" s="213">
        <f>S1223*H1223</f>
        <v>0</v>
      </c>
      <c r="AR1223" s="15" t="s">
        <v>165</v>
      </c>
      <c r="AT1223" s="15" t="s">
        <v>160</v>
      </c>
      <c r="AU1223" s="15" t="s">
        <v>78</v>
      </c>
      <c r="AY1223" s="15" t="s">
        <v>158</v>
      </c>
      <c r="BE1223" s="214">
        <f>IF(N1223="základní",J1223,0)</f>
        <v>0</v>
      </c>
      <c r="BF1223" s="214">
        <f>IF(N1223="snížená",J1223,0)</f>
        <v>0</v>
      </c>
      <c r="BG1223" s="214">
        <f>IF(N1223="zákl. přenesená",J1223,0)</f>
        <v>0</v>
      </c>
      <c r="BH1223" s="214">
        <f>IF(N1223="sníž. přenesená",J1223,0)</f>
        <v>0</v>
      </c>
      <c r="BI1223" s="214">
        <f>IF(N1223="nulová",J1223,0)</f>
        <v>0</v>
      </c>
      <c r="BJ1223" s="15" t="s">
        <v>78</v>
      </c>
      <c r="BK1223" s="214">
        <f>ROUND(I1223*H1223,2)</f>
        <v>0</v>
      </c>
      <c r="BL1223" s="15" t="s">
        <v>165</v>
      </c>
      <c r="BM1223" s="15" t="s">
        <v>2934</v>
      </c>
    </row>
    <row r="1224" s="1" customFormat="1" ht="16.5" customHeight="1">
      <c r="B1224" s="36"/>
      <c r="C1224" s="203" t="s">
        <v>2935</v>
      </c>
      <c r="D1224" s="203" t="s">
        <v>160</v>
      </c>
      <c r="E1224" s="204" t="s">
        <v>2936</v>
      </c>
      <c r="F1224" s="205" t="s">
        <v>2937</v>
      </c>
      <c r="G1224" s="206" t="s">
        <v>530</v>
      </c>
      <c r="H1224" s="207">
        <v>1</v>
      </c>
      <c r="I1224" s="208"/>
      <c r="J1224" s="209">
        <f>ROUND(I1224*H1224,2)</f>
        <v>0</v>
      </c>
      <c r="K1224" s="205" t="s">
        <v>19</v>
      </c>
      <c r="L1224" s="41"/>
      <c r="M1224" s="210" t="s">
        <v>19</v>
      </c>
      <c r="N1224" s="211" t="s">
        <v>41</v>
      </c>
      <c r="O1224" s="77"/>
      <c r="P1224" s="212">
        <f>O1224*H1224</f>
        <v>0</v>
      </c>
      <c r="Q1224" s="212">
        <v>0</v>
      </c>
      <c r="R1224" s="212">
        <f>Q1224*H1224</f>
        <v>0</v>
      </c>
      <c r="S1224" s="212">
        <v>0</v>
      </c>
      <c r="T1224" s="213">
        <f>S1224*H1224</f>
        <v>0</v>
      </c>
      <c r="AR1224" s="15" t="s">
        <v>165</v>
      </c>
      <c r="AT1224" s="15" t="s">
        <v>160</v>
      </c>
      <c r="AU1224" s="15" t="s">
        <v>78</v>
      </c>
      <c r="AY1224" s="15" t="s">
        <v>158</v>
      </c>
      <c r="BE1224" s="214">
        <f>IF(N1224="základní",J1224,0)</f>
        <v>0</v>
      </c>
      <c r="BF1224" s="214">
        <f>IF(N1224="snížená",J1224,0)</f>
        <v>0</v>
      </c>
      <c r="BG1224" s="214">
        <f>IF(N1224="zákl. přenesená",J1224,0)</f>
        <v>0</v>
      </c>
      <c r="BH1224" s="214">
        <f>IF(N1224="sníž. přenesená",J1224,0)</f>
        <v>0</v>
      </c>
      <c r="BI1224" s="214">
        <f>IF(N1224="nulová",J1224,0)</f>
        <v>0</v>
      </c>
      <c r="BJ1224" s="15" t="s">
        <v>78</v>
      </c>
      <c r="BK1224" s="214">
        <f>ROUND(I1224*H1224,2)</f>
        <v>0</v>
      </c>
      <c r="BL1224" s="15" t="s">
        <v>165</v>
      </c>
      <c r="BM1224" s="15" t="s">
        <v>2938</v>
      </c>
    </row>
    <row r="1225" s="1" customFormat="1">
      <c r="B1225" s="36"/>
      <c r="C1225" s="37"/>
      <c r="D1225" s="217" t="s">
        <v>386</v>
      </c>
      <c r="E1225" s="37"/>
      <c r="F1225" s="237" t="s">
        <v>2939</v>
      </c>
      <c r="G1225" s="37"/>
      <c r="H1225" s="37"/>
      <c r="I1225" s="128"/>
      <c r="J1225" s="37"/>
      <c r="K1225" s="37"/>
      <c r="L1225" s="41"/>
      <c r="M1225" s="238"/>
      <c r="N1225" s="77"/>
      <c r="O1225" s="77"/>
      <c r="P1225" s="77"/>
      <c r="Q1225" s="77"/>
      <c r="R1225" s="77"/>
      <c r="S1225" s="77"/>
      <c r="T1225" s="78"/>
      <c r="AT1225" s="15" t="s">
        <v>386</v>
      </c>
      <c r="AU1225" s="15" t="s">
        <v>78</v>
      </c>
    </row>
    <row r="1226" s="1" customFormat="1" ht="16.5" customHeight="1">
      <c r="B1226" s="36"/>
      <c r="C1226" s="203" t="s">
        <v>2940</v>
      </c>
      <c r="D1226" s="203" t="s">
        <v>160</v>
      </c>
      <c r="E1226" s="204" t="s">
        <v>2941</v>
      </c>
      <c r="F1226" s="205" t="s">
        <v>2942</v>
      </c>
      <c r="G1226" s="206" t="s">
        <v>530</v>
      </c>
      <c r="H1226" s="207">
        <v>1</v>
      </c>
      <c r="I1226" s="208"/>
      <c r="J1226" s="209">
        <f>ROUND(I1226*H1226,2)</f>
        <v>0</v>
      </c>
      <c r="K1226" s="205" t="s">
        <v>19</v>
      </c>
      <c r="L1226" s="41"/>
      <c r="M1226" s="210" t="s">
        <v>19</v>
      </c>
      <c r="N1226" s="211" t="s">
        <v>41</v>
      </c>
      <c r="O1226" s="77"/>
      <c r="P1226" s="212">
        <f>O1226*H1226</f>
        <v>0</v>
      </c>
      <c r="Q1226" s="212">
        <v>0</v>
      </c>
      <c r="R1226" s="212">
        <f>Q1226*H1226</f>
        <v>0</v>
      </c>
      <c r="S1226" s="212">
        <v>0</v>
      </c>
      <c r="T1226" s="213">
        <f>S1226*H1226</f>
        <v>0</v>
      </c>
      <c r="AR1226" s="15" t="s">
        <v>165</v>
      </c>
      <c r="AT1226" s="15" t="s">
        <v>160</v>
      </c>
      <c r="AU1226" s="15" t="s">
        <v>78</v>
      </c>
      <c r="AY1226" s="15" t="s">
        <v>158</v>
      </c>
      <c r="BE1226" s="214">
        <f>IF(N1226="základní",J1226,0)</f>
        <v>0</v>
      </c>
      <c r="BF1226" s="214">
        <f>IF(N1226="snížená",J1226,0)</f>
        <v>0</v>
      </c>
      <c r="BG1226" s="214">
        <f>IF(N1226="zákl. přenesená",J1226,0)</f>
        <v>0</v>
      </c>
      <c r="BH1226" s="214">
        <f>IF(N1226="sníž. přenesená",J1226,0)</f>
        <v>0</v>
      </c>
      <c r="BI1226" s="214">
        <f>IF(N1226="nulová",J1226,0)</f>
        <v>0</v>
      </c>
      <c r="BJ1226" s="15" t="s">
        <v>78</v>
      </c>
      <c r="BK1226" s="214">
        <f>ROUND(I1226*H1226,2)</f>
        <v>0</v>
      </c>
      <c r="BL1226" s="15" t="s">
        <v>165</v>
      </c>
      <c r="BM1226" s="15" t="s">
        <v>2943</v>
      </c>
    </row>
    <row r="1227" s="1" customFormat="1" ht="16.5" customHeight="1">
      <c r="B1227" s="36"/>
      <c r="C1227" s="203" t="s">
        <v>2944</v>
      </c>
      <c r="D1227" s="203" t="s">
        <v>160</v>
      </c>
      <c r="E1227" s="204" t="s">
        <v>2945</v>
      </c>
      <c r="F1227" s="205" t="s">
        <v>2946</v>
      </c>
      <c r="G1227" s="206" t="s">
        <v>530</v>
      </c>
      <c r="H1227" s="207">
        <v>1</v>
      </c>
      <c r="I1227" s="208"/>
      <c r="J1227" s="209">
        <f>ROUND(I1227*H1227,2)</f>
        <v>0</v>
      </c>
      <c r="K1227" s="205" t="s">
        <v>19</v>
      </c>
      <c r="L1227" s="41"/>
      <c r="M1227" s="210" t="s">
        <v>19</v>
      </c>
      <c r="N1227" s="211" t="s">
        <v>41</v>
      </c>
      <c r="O1227" s="77"/>
      <c r="P1227" s="212">
        <f>O1227*H1227</f>
        <v>0</v>
      </c>
      <c r="Q1227" s="212">
        <v>0</v>
      </c>
      <c r="R1227" s="212">
        <f>Q1227*H1227</f>
        <v>0</v>
      </c>
      <c r="S1227" s="212">
        <v>0</v>
      </c>
      <c r="T1227" s="213">
        <f>S1227*H1227</f>
        <v>0</v>
      </c>
      <c r="AR1227" s="15" t="s">
        <v>165</v>
      </c>
      <c r="AT1227" s="15" t="s">
        <v>160</v>
      </c>
      <c r="AU1227" s="15" t="s">
        <v>78</v>
      </c>
      <c r="AY1227" s="15" t="s">
        <v>158</v>
      </c>
      <c r="BE1227" s="214">
        <f>IF(N1227="základní",J1227,0)</f>
        <v>0</v>
      </c>
      <c r="BF1227" s="214">
        <f>IF(N1227="snížená",J1227,0)</f>
        <v>0</v>
      </c>
      <c r="BG1227" s="214">
        <f>IF(N1227="zákl. přenesená",J1227,0)</f>
        <v>0</v>
      </c>
      <c r="BH1227" s="214">
        <f>IF(N1227="sníž. přenesená",J1227,0)</f>
        <v>0</v>
      </c>
      <c r="BI1227" s="214">
        <f>IF(N1227="nulová",J1227,0)</f>
        <v>0</v>
      </c>
      <c r="BJ1227" s="15" t="s">
        <v>78</v>
      </c>
      <c r="BK1227" s="214">
        <f>ROUND(I1227*H1227,2)</f>
        <v>0</v>
      </c>
      <c r="BL1227" s="15" t="s">
        <v>165</v>
      </c>
      <c r="BM1227" s="15" t="s">
        <v>2947</v>
      </c>
    </row>
    <row r="1228" s="1" customFormat="1">
      <c r="B1228" s="36"/>
      <c r="C1228" s="37"/>
      <c r="D1228" s="217" t="s">
        <v>386</v>
      </c>
      <c r="E1228" s="37"/>
      <c r="F1228" s="237" t="s">
        <v>2948</v>
      </c>
      <c r="G1228" s="37"/>
      <c r="H1228" s="37"/>
      <c r="I1228" s="128"/>
      <c r="J1228" s="37"/>
      <c r="K1228" s="37"/>
      <c r="L1228" s="41"/>
      <c r="M1228" s="251"/>
      <c r="N1228" s="252"/>
      <c r="O1228" s="252"/>
      <c r="P1228" s="252"/>
      <c r="Q1228" s="252"/>
      <c r="R1228" s="252"/>
      <c r="S1228" s="252"/>
      <c r="T1228" s="253"/>
      <c r="AT1228" s="15" t="s">
        <v>386</v>
      </c>
      <c r="AU1228" s="15" t="s">
        <v>78</v>
      </c>
    </row>
    <row r="1229" s="1" customFormat="1" ht="6.96" customHeight="1">
      <c r="B1229" s="55"/>
      <c r="C1229" s="56"/>
      <c r="D1229" s="56"/>
      <c r="E1229" s="56"/>
      <c r="F1229" s="56"/>
      <c r="G1229" s="56"/>
      <c r="H1229" s="56"/>
      <c r="I1229" s="152"/>
      <c r="J1229" s="56"/>
      <c r="K1229" s="56"/>
      <c r="L1229" s="41"/>
    </row>
  </sheetData>
  <sheetProtection sheet="1" autoFilter="0" formatColumns="0" formatRows="0" objects="1" scenarios="1" spinCount="100000" saltValue="ozg2u3lejMxGive/3cT8hb0biQK2DWLFVEM/pH7JkT9rtM9y4bG10HfUVtHE0vVz/eswu2/jHX78CY7EeQ+nBQ==" hashValue="xU3xkJsUu4inkYLA/K2EHrAseA9mcqPHCfczNMDxCFNO45bBfVsHhDVBgiXUi9l8nxVycO0Ylw06xwvT1sKR4Q==" algorithmName="SHA-512" password="CC35"/>
  <autoFilter ref="C118:K1228"/>
  <mergeCells count="9">
    <mergeCell ref="E7:H7"/>
    <mergeCell ref="E9:H9"/>
    <mergeCell ref="E18:H18"/>
    <mergeCell ref="E27:H27"/>
    <mergeCell ref="E48:H48"/>
    <mergeCell ref="E50:H50"/>
    <mergeCell ref="E109:H109"/>
    <mergeCell ref="E111:H11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83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80</v>
      </c>
    </row>
    <row r="4" ht="24.96" customHeight="1">
      <c r="B4" s="18"/>
      <c r="D4" s="125" t="s">
        <v>96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6" t="s">
        <v>16</v>
      </c>
      <c r="L6" s="18"/>
    </row>
    <row r="7" ht="16.5" customHeight="1">
      <c r="B7" s="18"/>
      <c r="E7" s="127" t="str">
        <f>'Rekapitulace stavby'!K6</f>
        <v>Revize č.2-Aktualizace projektu snížení energetické náročnosti budovy ZŠ, MŠs a PrŠ Jesenice, okr. Rakovník</v>
      </c>
      <c r="F7" s="126"/>
      <c r="G7" s="126"/>
      <c r="H7" s="126"/>
      <c r="L7" s="18"/>
    </row>
    <row r="8" s="1" customFormat="1" ht="12" customHeight="1">
      <c r="B8" s="41"/>
      <c r="D8" s="126" t="s">
        <v>97</v>
      </c>
      <c r="I8" s="128"/>
      <c r="L8" s="41"/>
    </row>
    <row r="9" s="1" customFormat="1" ht="36.96" customHeight="1">
      <c r="B9" s="41"/>
      <c r="E9" s="129" t="s">
        <v>2949</v>
      </c>
      <c r="F9" s="1"/>
      <c r="G9" s="1"/>
      <c r="H9" s="1"/>
      <c r="I9" s="128"/>
      <c r="L9" s="41"/>
    </row>
    <row r="10" s="1" customFormat="1">
      <c r="B10" s="41"/>
      <c r="I10" s="128"/>
      <c r="L10" s="41"/>
    </row>
    <row r="11" s="1" customFormat="1" ht="12" customHeight="1">
      <c r="B11" s="41"/>
      <c r="D11" s="126" t="s">
        <v>18</v>
      </c>
      <c r="F11" s="15" t="s">
        <v>19</v>
      </c>
      <c r="I11" s="130" t="s">
        <v>20</v>
      </c>
      <c r="J11" s="15" t="s">
        <v>19</v>
      </c>
      <c r="L11" s="41"/>
    </row>
    <row r="12" s="1" customFormat="1" ht="12" customHeight="1">
      <c r="B12" s="41"/>
      <c r="D12" s="126" t="s">
        <v>21</v>
      </c>
      <c r="F12" s="15" t="s">
        <v>22</v>
      </c>
      <c r="I12" s="130" t="s">
        <v>23</v>
      </c>
      <c r="J12" s="131" t="str">
        <f>'Rekapitulace stavby'!AN8</f>
        <v>23. 10. 2018</v>
      </c>
      <c r="L12" s="41"/>
    </row>
    <row r="13" s="1" customFormat="1" ht="10.8" customHeight="1">
      <c r="B13" s="41"/>
      <c r="I13" s="128"/>
      <c r="L13" s="41"/>
    </row>
    <row r="14" s="1" customFormat="1" ht="12" customHeight="1">
      <c r="B14" s="41"/>
      <c r="D14" s="126" t="s">
        <v>25</v>
      </c>
      <c r="I14" s="130" t="s">
        <v>26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0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8"/>
      <c r="L16" s="41"/>
    </row>
    <row r="17" s="1" customFormat="1" ht="12" customHeight="1">
      <c r="B17" s="41"/>
      <c r="D17" s="126" t="s">
        <v>28</v>
      </c>
      <c r="I17" s="130" t="s">
        <v>26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0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8"/>
      <c r="L19" s="41"/>
    </row>
    <row r="20" s="1" customFormat="1" ht="12" customHeight="1">
      <c r="B20" s="41"/>
      <c r="D20" s="126" t="s">
        <v>30</v>
      </c>
      <c r="I20" s="130" t="s">
        <v>26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0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8"/>
      <c r="L22" s="41"/>
    </row>
    <row r="23" s="1" customFormat="1" ht="12" customHeight="1">
      <c r="B23" s="41"/>
      <c r="D23" s="126" t="s">
        <v>32</v>
      </c>
      <c r="I23" s="130" t="s">
        <v>26</v>
      </c>
      <c r="J23" s="15" t="s">
        <v>19</v>
      </c>
      <c r="L23" s="41"/>
    </row>
    <row r="24" s="1" customFormat="1" ht="18" customHeight="1">
      <c r="B24" s="41"/>
      <c r="E24" s="15" t="s">
        <v>33</v>
      </c>
      <c r="I24" s="130" t="s">
        <v>27</v>
      </c>
      <c r="J24" s="15" t="s">
        <v>19</v>
      </c>
      <c r="L24" s="41"/>
    </row>
    <row r="25" s="1" customFormat="1" ht="6.96" customHeight="1">
      <c r="B25" s="41"/>
      <c r="I25" s="128"/>
      <c r="L25" s="41"/>
    </row>
    <row r="26" s="1" customFormat="1" ht="12" customHeight="1">
      <c r="B26" s="41"/>
      <c r="D26" s="126" t="s">
        <v>34</v>
      </c>
      <c r="I26" s="128"/>
      <c r="L26" s="41"/>
    </row>
    <row r="27" s="6" customFormat="1" ht="16.5" customHeight="1">
      <c r="B27" s="132"/>
      <c r="E27" s="133" t="s">
        <v>19</v>
      </c>
      <c r="F27" s="133"/>
      <c r="G27" s="133"/>
      <c r="H27" s="133"/>
      <c r="I27" s="134"/>
      <c r="L27" s="132"/>
    </row>
    <row r="28" s="1" customFormat="1" ht="6.96" customHeight="1">
      <c r="B28" s="41"/>
      <c r="I28" s="128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="1" customFormat="1" ht="25.44" customHeight="1">
      <c r="B30" s="41"/>
      <c r="D30" s="136" t="s">
        <v>36</v>
      </c>
      <c r="I30" s="128"/>
      <c r="J30" s="137">
        <f>ROUND(J85,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="1" customFormat="1" ht="14.4" customHeight="1">
      <c r="B32" s="41"/>
      <c r="F32" s="138" t="s">
        <v>38</v>
      </c>
      <c r="I32" s="139" t="s">
        <v>37</v>
      </c>
      <c r="J32" s="138" t="s">
        <v>39</v>
      </c>
      <c r="L32" s="41"/>
    </row>
    <row r="33" s="1" customFormat="1" ht="14.4" customHeight="1">
      <c r="B33" s="41"/>
      <c r="D33" s="126" t="s">
        <v>40</v>
      </c>
      <c r="E33" s="126" t="s">
        <v>41</v>
      </c>
      <c r="F33" s="140">
        <f>ROUND((SUM(BE85:BE147)),  2)</f>
        <v>0</v>
      </c>
      <c r="I33" s="141">
        <v>0.20999999999999999</v>
      </c>
      <c r="J33" s="140">
        <f>ROUND(((SUM(BE85:BE147))*I33),  2)</f>
        <v>0</v>
      </c>
      <c r="L33" s="41"/>
    </row>
    <row r="34" s="1" customFormat="1" ht="14.4" customHeight="1">
      <c r="B34" s="41"/>
      <c r="E34" s="126" t="s">
        <v>42</v>
      </c>
      <c r="F34" s="140">
        <f>ROUND((SUM(BF85:BF147)),  2)</f>
        <v>0</v>
      </c>
      <c r="I34" s="141">
        <v>0.14999999999999999</v>
      </c>
      <c r="J34" s="140">
        <f>ROUND(((SUM(BF85:BF147))*I34),  2)</f>
        <v>0</v>
      </c>
      <c r="L34" s="41"/>
    </row>
    <row r="35" hidden="1" s="1" customFormat="1" ht="14.4" customHeight="1">
      <c r="B35" s="41"/>
      <c r="E35" s="126" t="s">
        <v>43</v>
      </c>
      <c r="F35" s="140">
        <f>ROUND((SUM(BG85:BG147)),  2)</f>
        <v>0</v>
      </c>
      <c r="I35" s="141">
        <v>0.20999999999999999</v>
      </c>
      <c r="J35" s="140">
        <f>0</f>
        <v>0</v>
      </c>
      <c r="L35" s="41"/>
    </row>
    <row r="36" hidden="1" s="1" customFormat="1" ht="14.4" customHeight="1">
      <c r="B36" s="41"/>
      <c r="E36" s="126" t="s">
        <v>44</v>
      </c>
      <c r="F36" s="140">
        <f>ROUND((SUM(BH85:BH147)),  2)</f>
        <v>0</v>
      </c>
      <c r="I36" s="141">
        <v>0.14999999999999999</v>
      </c>
      <c r="J36" s="140">
        <f>0</f>
        <v>0</v>
      </c>
      <c r="L36" s="41"/>
    </row>
    <row r="37" hidden="1" s="1" customFormat="1" ht="14.4" customHeight="1">
      <c r="B37" s="41"/>
      <c r="E37" s="126" t="s">
        <v>45</v>
      </c>
      <c r="F37" s="140">
        <f>ROUND((SUM(BI85:BI147)),  2)</f>
        <v>0</v>
      </c>
      <c r="I37" s="141">
        <v>0</v>
      </c>
      <c r="J37" s="140">
        <f>0</f>
        <v>0</v>
      </c>
      <c r="L37" s="41"/>
    </row>
    <row r="38" s="1" customFormat="1" ht="6.96" customHeight="1">
      <c r="B38" s="41"/>
      <c r="I38" s="128"/>
      <c r="L38" s="41"/>
    </row>
    <row r="39" s="1" customFormat="1" ht="25.44" customHeight="1">
      <c r="B39" s="41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7"/>
      <c r="J39" s="148">
        <f>SUM(J30:J37)</f>
        <v>0</v>
      </c>
      <c r="K39" s="149"/>
      <c r="L39" s="41"/>
    </row>
    <row r="40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4" s="1" customFormat="1" ht="6.96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="1" customFormat="1" ht="24.96" customHeight="1">
      <c r="B45" s="36"/>
      <c r="C45" s="21" t="s">
        <v>99</v>
      </c>
      <c r="D45" s="37"/>
      <c r="E45" s="37"/>
      <c r="F45" s="37"/>
      <c r="G45" s="37"/>
      <c r="H45" s="37"/>
      <c r="I45" s="128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="1" customFormat="1" ht="16.5" customHeight="1">
      <c r="B48" s="36"/>
      <c r="C48" s="37"/>
      <c r="D48" s="37"/>
      <c r="E48" s="156" t="str">
        <f>E7</f>
        <v>Revize č.2-Aktualizace projektu snížení energetické náročnosti budovy ZŠ, MŠs a PrŠ Jesenice, okr. Rakovník</v>
      </c>
      <c r="F48" s="30"/>
      <c r="G48" s="30"/>
      <c r="H48" s="30"/>
      <c r="I48" s="128"/>
      <c r="J48" s="37"/>
      <c r="K48" s="37"/>
      <c r="L48" s="41"/>
    </row>
    <row r="49" s="1" customFormat="1" ht="12" customHeight="1">
      <c r="B49" s="36"/>
      <c r="C49" s="30" t="s">
        <v>97</v>
      </c>
      <c r="D49" s="37"/>
      <c r="E49" s="37"/>
      <c r="F49" s="37"/>
      <c r="G49" s="37"/>
      <c r="H49" s="37"/>
      <c r="I49" s="128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SO 01 - Elektroinstalace</v>
      </c>
      <c r="F50" s="37"/>
      <c r="G50" s="37"/>
      <c r="H50" s="37"/>
      <c r="I50" s="128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="1" customFormat="1" ht="12" customHeight="1">
      <c r="B52" s="36"/>
      <c r="C52" s="30" t="s">
        <v>21</v>
      </c>
      <c r="D52" s="37"/>
      <c r="E52" s="37"/>
      <c r="F52" s="25" t="str">
        <f>F12</f>
        <v xml:space="preserve"> </v>
      </c>
      <c r="G52" s="37"/>
      <c r="H52" s="37"/>
      <c r="I52" s="130" t="s">
        <v>23</v>
      </c>
      <c r="J52" s="65" t="str">
        <f>IF(J12="","",J12)</f>
        <v>23. 10. 2018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="1" customFormat="1" ht="13.65" customHeight="1">
      <c r="B54" s="36"/>
      <c r="C54" s="30" t="s">
        <v>25</v>
      </c>
      <c r="D54" s="37"/>
      <c r="E54" s="37"/>
      <c r="F54" s="25" t="str">
        <f>E15</f>
        <v xml:space="preserve"> </v>
      </c>
      <c r="G54" s="37"/>
      <c r="H54" s="37"/>
      <c r="I54" s="130" t="s">
        <v>30</v>
      </c>
      <c r="J54" s="34" t="str">
        <f>E21</f>
        <v xml:space="preserve"> </v>
      </c>
      <c r="K54" s="37"/>
      <c r="L54" s="41"/>
    </row>
    <row r="55" s="1" customFormat="1" ht="24.9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0" t="s">
        <v>32</v>
      </c>
      <c r="J55" s="34" t="str">
        <f>E24</f>
        <v xml:space="preserve">Ing. Petr Dědič, Ulrichova 1423,  256 01 Benešov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="1" customFormat="1" ht="29.28" customHeight="1">
      <c r="B57" s="36"/>
      <c r="C57" s="157" t="s">
        <v>100</v>
      </c>
      <c r="D57" s="158"/>
      <c r="E57" s="158"/>
      <c r="F57" s="158"/>
      <c r="G57" s="158"/>
      <c r="H57" s="158"/>
      <c r="I57" s="159"/>
      <c r="J57" s="160" t="s">
        <v>101</v>
      </c>
      <c r="K57" s="158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="1" customFormat="1" ht="22.8" customHeight="1">
      <c r="B59" s="36"/>
      <c r="C59" s="161" t="s">
        <v>68</v>
      </c>
      <c r="D59" s="37"/>
      <c r="E59" s="37"/>
      <c r="F59" s="37"/>
      <c r="G59" s="37"/>
      <c r="H59" s="37"/>
      <c r="I59" s="128"/>
      <c r="J59" s="95">
        <f>J85</f>
        <v>0</v>
      </c>
      <c r="K59" s="37"/>
      <c r="L59" s="41"/>
      <c r="AU59" s="15" t="s">
        <v>102</v>
      </c>
    </row>
    <row r="60" s="7" customFormat="1" ht="24.96" customHeight="1">
      <c r="B60" s="162"/>
      <c r="C60" s="163"/>
      <c r="D60" s="164" t="s">
        <v>121</v>
      </c>
      <c r="E60" s="165"/>
      <c r="F60" s="165"/>
      <c r="G60" s="165"/>
      <c r="H60" s="165"/>
      <c r="I60" s="166"/>
      <c r="J60" s="167">
        <f>J86</f>
        <v>0</v>
      </c>
      <c r="K60" s="163"/>
      <c r="L60" s="168"/>
    </row>
    <row r="61" s="8" customFormat="1" ht="19.92" customHeight="1">
      <c r="B61" s="169"/>
      <c r="C61" s="170"/>
      <c r="D61" s="171" t="s">
        <v>2950</v>
      </c>
      <c r="E61" s="172"/>
      <c r="F61" s="172"/>
      <c r="G61" s="172"/>
      <c r="H61" s="172"/>
      <c r="I61" s="173"/>
      <c r="J61" s="174">
        <f>J87</f>
        <v>0</v>
      </c>
      <c r="K61" s="170"/>
      <c r="L61" s="175"/>
    </row>
    <row r="62" s="8" customFormat="1" ht="14.88" customHeight="1">
      <c r="B62" s="169"/>
      <c r="C62" s="170"/>
      <c r="D62" s="171" t="s">
        <v>2951</v>
      </c>
      <c r="E62" s="172"/>
      <c r="F62" s="172"/>
      <c r="G62" s="172"/>
      <c r="H62" s="172"/>
      <c r="I62" s="173"/>
      <c r="J62" s="174">
        <f>J88</f>
        <v>0</v>
      </c>
      <c r="K62" s="170"/>
      <c r="L62" s="175"/>
    </row>
    <row r="63" s="8" customFormat="1" ht="14.88" customHeight="1">
      <c r="B63" s="169"/>
      <c r="C63" s="170"/>
      <c r="D63" s="171" t="s">
        <v>2952</v>
      </c>
      <c r="E63" s="172"/>
      <c r="F63" s="172"/>
      <c r="G63" s="172"/>
      <c r="H63" s="172"/>
      <c r="I63" s="173"/>
      <c r="J63" s="174">
        <f>J98</f>
        <v>0</v>
      </c>
      <c r="K63" s="170"/>
      <c r="L63" s="175"/>
    </row>
    <row r="64" s="8" customFormat="1" ht="14.88" customHeight="1">
      <c r="B64" s="169"/>
      <c r="C64" s="170"/>
      <c r="D64" s="171" t="s">
        <v>2953</v>
      </c>
      <c r="E64" s="172"/>
      <c r="F64" s="172"/>
      <c r="G64" s="172"/>
      <c r="H64" s="172"/>
      <c r="I64" s="173"/>
      <c r="J64" s="174">
        <f>J117</f>
        <v>0</v>
      </c>
      <c r="K64" s="170"/>
      <c r="L64" s="175"/>
    </row>
    <row r="65" s="8" customFormat="1" ht="14.88" customHeight="1">
      <c r="B65" s="169"/>
      <c r="C65" s="170"/>
      <c r="D65" s="171" t="s">
        <v>2954</v>
      </c>
      <c r="E65" s="172"/>
      <c r="F65" s="172"/>
      <c r="G65" s="172"/>
      <c r="H65" s="172"/>
      <c r="I65" s="173"/>
      <c r="J65" s="174">
        <f>J134</f>
        <v>0</v>
      </c>
      <c r="K65" s="170"/>
      <c r="L65" s="175"/>
    </row>
    <row r="66" s="1" customFormat="1" ht="21.84" customHeight="1">
      <c r="B66" s="36"/>
      <c r="C66" s="37"/>
      <c r="D66" s="37"/>
      <c r="E66" s="37"/>
      <c r="F66" s="37"/>
      <c r="G66" s="37"/>
      <c r="H66" s="37"/>
      <c r="I66" s="128"/>
      <c r="J66" s="37"/>
      <c r="K66" s="37"/>
      <c r="L66" s="41"/>
    </row>
    <row r="67" s="1" customFormat="1" ht="6.96" customHeight="1">
      <c r="B67" s="55"/>
      <c r="C67" s="56"/>
      <c r="D67" s="56"/>
      <c r="E67" s="56"/>
      <c r="F67" s="56"/>
      <c r="G67" s="56"/>
      <c r="H67" s="56"/>
      <c r="I67" s="152"/>
      <c r="J67" s="56"/>
      <c r="K67" s="56"/>
      <c r="L67" s="41"/>
    </row>
    <row r="71" s="1" customFormat="1" ht="6.96" customHeight="1">
      <c r="B71" s="57"/>
      <c r="C71" s="58"/>
      <c r="D71" s="58"/>
      <c r="E71" s="58"/>
      <c r="F71" s="58"/>
      <c r="G71" s="58"/>
      <c r="H71" s="58"/>
      <c r="I71" s="155"/>
      <c r="J71" s="58"/>
      <c r="K71" s="58"/>
      <c r="L71" s="41"/>
    </row>
    <row r="72" s="1" customFormat="1" ht="24.96" customHeight="1">
      <c r="B72" s="36"/>
      <c r="C72" s="21" t="s">
        <v>143</v>
      </c>
      <c r="D72" s="37"/>
      <c r="E72" s="37"/>
      <c r="F72" s="37"/>
      <c r="G72" s="37"/>
      <c r="H72" s="37"/>
      <c r="I72" s="128"/>
      <c r="J72" s="37"/>
      <c r="K72" s="37"/>
      <c r="L72" s="41"/>
    </row>
    <row r="73" s="1" customFormat="1" ht="6.96" customHeight="1">
      <c r="B73" s="36"/>
      <c r="C73" s="37"/>
      <c r="D73" s="37"/>
      <c r="E73" s="37"/>
      <c r="F73" s="37"/>
      <c r="G73" s="37"/>
      <c r="H73" s="37"/>
      <c r="I73" s="128"/>
      <c r="J73" s="37"/>
      <c r="K73" s="37"/>
      <c r="L73" s="41"/>
    </row>
    <row r="74" s="1" customFormat="1" ht="12" customHeight="1">
      <c r="B74" s="36"/>
      <c r="C74" s="30" t="s">
        <v>16</v>
      </c>
      <c r="D74" s="37"/>
      <c r="E74" s="37"/>
      <c r="F74" s="37"/>
      <c r="G74" s="37"/>
      <c r="H74" s="37"/>
      <c r="I74" s="128"/>
      <c r="J74" s="37"/>
      <c r="K74" s="37"/>
      <c r="L74" s="41"/>
    </row>
    <row r="75" s="1" customFormat="1" ht="16.5" customHeight="1">
      <c r="B75" s="36"/>
      <c r="C75" s="37"/>
      <c r="D75" s="37"/>
      <c r="E75" s="156" t="str">
        <f>E7</f>
        <v>Revize č.2-Aktualizace projektu snížení energetické náročnosti budovy ZŠ, MŠs a PrŠ Jesenice, okr. Rakovník</v>
      </c>
      <c r="F75" s="30"/>
      <c r="G75" s="30"/>
      <c r="H75" s="30"/>
      <c r="I75" s="128"/>
      <c r="J75" s="37"/>
      <c r="K75" s="37"/>
      <c r="L75" s="41"/>
    </row>
    <row r="76" s="1" customFormat="1" ht="12" customHeight="1">
      <c r="B76" s="36"/>
      <c r="C76" s="30" t="s">
        <v>97</v>
      </c>
      <c r="D76" s="37"/>
      <c r="E76" s="37"/>
      <c r="F76" s="37"/>
      <c r="G76" s="37"/>
      <c r="H76" s="37"/>
      <c r="I76" s="128"/>
      <c r="J76" s="37"/>
      <c r="K76" s="37"/>
      <c r="L76" s="41"/>
    </row>
    <row r="77" s="1" customFormat="1" ht="16.5" customHeight="1">
      <c r="B77" s="36"/>
      <c r="C77" s="37"/>
      <c r="D77" s="37"/>
      <c r="E77" s="62" t="str">
        <f>E9</f>
        <v>SO 01 - Elektroinstalace</v>
      </c>
      <c r="F77" s="37"/>
      <c r="G77" s="37"/>
      <c r="H77" s="37"/>
      <c r="I77" s="128"/>
      <c r="J77" s="37"/>
      <c r="K77" s="37"/>
      <c r="L77" s="41"/>
    </row>
    <row r="78" s="1" customFormat="1" ht="6.96" customHeight="1">
      <c r="B78" s="36"/>
      <c r="C78" s="37"/>
      <c r="D78" s="37"/>
      <c r="E78" s="37"/>
      <c r="F78" s="37"/>
      <c r="G78" s="37"/>
      <c r="H78" s="37"/>
      <c r="I78" s="128"/>
      <c r="J78" s="37"/>
      <c r="K78" s="37"/>
      <c r="L78" s="41"/>
    </row>
    <row r="79" s="1" customFormat="1" ht="12" customHeight="1">
      <c r="B79" s="36"/>
      <c r="C79" s="30" t="s">
        <v>21</v>
      </c>
      <c r="D79" s="37"/>
      <c r="E79" s="37"/>
      <c r="F79" s="25" t="str">
        <f>F12</f>
        <v xml:space="preserve"> </v>
      </c>
      <c r="G79" s="37"/>
      <c r="H79" s="37"/>
      <c r="I79" s="130" t="s">
        <v>23</v>
      </c>
      <c r="J79" s="65" t="str">
        <f>IF(J12="","",J12)</f>
        <v>23. 10. 2018</v>
      </c>
      <c r="K79" s="37"/>
      <c r="L79" s="41"/>
    </row>
    <row r="80" s="1" customFormat="1" ht="6.96" customHeight="1">
      <c r="B80" s="36"/>
      <c r="C80" s="37"/>
      <c r="D80" s="37"/>
      <c r="E80" s="37"/>
      <c r="F80" s="37"/>
      <c r="G80" s="37"/>
      <c r="H80" s="37"/>
      <c r="I80" s="128"/>
      <c r="J80" s="37"/>
      <c r="K80" s="37"/>
      <c r="L80" s="41"/>
    </row>
    <row r="81" s="1" customFormat="1" ht="13.65" customHeight="1">
      <c r="B81" s="36"/>
      <c r="C81" s="30" t="s">
        <v>25</v>
      </c>
      <c r="D81" s="37"/>
      <c r="E81" s="37"/>
      <c r="F81" s="25" t="str">
        <f>E15</f>
        <v xml:space="preserve"> </v>
      </c>
      <c r="G81" s="37"/>
      <c r="H81" s="37"/>
      <c r="I81" s="130" t="s">
        <v>30</v>
      </c>
      <c r="J81" s="34" t="str">
        <f>E21</f>
        <v xml:space="preserve"> </v>
      </c>
      <c r="K81" s="37"/>
      <c r="L81" s="41"/>
    </row>
    <row r="82" s="1" customFormat="1" ht="24.9" customHeight="1">
      <c r="B82" s="36"/>
      <c r="C82" s="30" t="s">
        <v>28</v>
      </c>
      <c r="D82" s="37"/>
      <c r="E82" s="37"/>
      <c r="F82" s="25" t="str">
        <f>IF(E18="","",E18)</f>
        <v>Vyplň údaj</v>
      </c>
      <c r="G82" s="37"/>
      <c r="H82" s="37"/>
      <c r="I82" s="130" t="s">
        <v>32</v>
      </c>
      <c r="J82" s="34" t="str">
        <f>E24</f>
        <v xml:space="preserve">Ing. Petr Dědič, Ulrichova 1423,  256 01 Benešov</v>
      </c>
      <c r="K82" s="37"/>
      <c r="L82" s="41"/>
    </row>
    <row r="83" s="1" customFormat="1" ht="10.32" customHeight="1">
      <c r="B83" s="36"/>
      <c r="C83" s="37"/>
      <c r="D83" s="37"/>
      <c r="E83" s="37"/>
      <c r="F83" s="37"/>
      <c r="G83" s="37"/>
      <c r="H83" s="37"/>
      <c r="I83" s="128"/>
      <c r="J83" s="37"/>
      <c r="K83" s="37"/>
      <c r="L83" s="41"/>
    </row>
    <row r="84" s="9" customFormat="1" ht="29.28" customHeight="1">
      <c r="B84" s="176"/>
      <c r="C84" s="177" t="s">
        <v>144</v>
      </c>
      <c r="D84" s="178" t="s">
        <v>55</v>
      </c>
      <c r="E84" s="178" t="s">
        <v>51</v>
      </c>
      <c r="F84" s="178" t="s">
        <v>52</v>
      </c>
      <c r="G84" s="178" t="s">
        <v>145</v>
      </c>
      <c r="H84" s="178" t="s">
        <v>146</v>
      </c>
      <c r="I84" s="179" t="s">
        <v>147</v>
      </c>
      <c r="J84" s="180" t="s">
        <v>101</v>
      </c>
      <c r="K84" s="181" t="s">
        <v>148</v>
      </c>
      <c r="L84" s="182"/>
      <c r="M84" s="85" t="s">
        <v>19</v>
      </c>
      <c r="N84" s="86" t="s">
        <v>40</v>
      </c>
      <c r="O84" s="86" t="s">
        <v>149</v>
      </c>
      <c r="P84" s="86" t="s">
        <v>150</v>
      </c>
      <c r="Q84" s="86" t="s">
        <v>151</v>
      </c>
      <c r="R84" s="86" t="s">
        <v>152</v>
      </c>
      <c r="S84" s="86" t="s">
        <v>153</v>
      </c>
      <c r="T84" s="87" t="s">
        <v>154</v>
      </c>
    </row>
    <row r="85" s="1" customFormat="1" ht="22.8" customHeight="1">
      <c r="B85" s="36"/>
      <c r="C85" s="92" t="s">
        <v>155</v>
      </c>
      <c r="D85" s="37"/>
      <c r="E85" s="37"/>
      <c r="F85" s="37"/>
      <c r="G85" s="37"/>
      <c r="H85" s="37"/>
      <c r="I85" s="128"/>
      <c r="J85" s="183">
        <f>BK85</f>
        <v>0</v>
      </c>
      <c r="K85" s="37"/>
      <c r="L85" s="41"/>
      <c r="M85" s="88"/>
      <c r="N85" s="89"/>
      <c r="O85" s="89"/>
      <c r="P85" s="184">
        <f>P86</f>
        <v>0</v>
      </c>
      <c r="Q85" s="89"/>
      <c r="R85" s="184">
        <f>R86</f>
        <v>0</v>
      </c>
      <c r="S85" s="89"/>
      <c r="T85" s="185">
        <f>T86</f>
        <v>0</v>
      </c>
      <c r="AT85" s="15" t="s">
        <v>69</v>
      </c>
      <c r="AU85" s="15" t="s">
        <v>102</v>
      </c>
      <c r="BK85" s="186">
        <f>BK86</f>
        <v>0</v>
      </c>
    </row>
    <row r="86" s="10" customFormat="1" ht="25.92" customHeight="1">
      <c r="B86" s="187"/>
      <c r="C86" s="188"/>
      <c r="D86" s="189" t="s">
        <v>69</v>
      </c>
      <c r="E86" s="190" t="s">
        <v>1283</v>
      </c>
      <c r="F86" s="190" t="s">
        <v>1284</v>
      </c>
      <c r="G86" s="188"/>
      <c r="H86" s="188"/>
      <c r="I86" s="191"/>
      <c r="J86" s="192">
        <f>BK86</f>
        <v>0</v>
      </c>
      <c r="K86" s="188"/>
      <c r="L86" s="193"/>
      <c r="M86" s="194"/>
      <c r="N86" s="195"/>
      <c r="O86" s="195"/>
      <c r="P86" s="196">
        <f>P87</f>
        <v>0</v>
      </c>
      <c r="Q86" s="195"/>
      <c r="R86" s="196">
        <f>R87</f>
        <v>0</v>
      </c>
      <c r="S86" s="195"/>
      <c r="T86" s="197">
        <f>T87</f>
        <v>0</v>
      </c>
      <c r="AR86" s="198" t="s">
        <v>80</v>
      </c>
      <c r="AT86" s="199" t="s">
        <v>69</v>
      </c>
      <c r="AU86" s="199" t="s">
        <v>70</v>
      </c>
      <c r="AY86" s="198" t="s">
        <v>158</v>
      </c>
      <c r="BK86" s="200">
        <f>BK87</f>
        <v>0</v>
      </c>
    </row>
    <row r="87" s="10" customFormat="1" ht="22.8" customHeight="1">
      <c r="B87" s="187"/>
      <c r="C87" s="188"/>
      <c r="D87" s="189" t="s">
        <v>69</v>
      </c>
      <c r="E87" s="201" t="s">
        <v>1750</v>
      </c>
      <c r="F87" s="201" t="s">
        <v>2955</v>
      </c>
      <c r="G87" s="188"/>
      <c r="H87" s="188"/>
      <c r="I87" s="191"/>
      <c r="J87" s="202">
        <f>BK87</f>
        <v>0</v>
      </c>
      <c r="K87" s="188"/>
      <c r="L87" s="193"/>
      <c r="M87" s="194"/>
      <c r="N87" s="195"/>
      <c r="O87" s="195"/>
      <c r="P87" s="196">
        <f>P88+P98+P117+P134</f>
        <v>0</v>
      </c>
      <c r="Q87" s="195"/>
      <c r="R87" s="196">
        <f>R88+R98+R117+R134</f>
        <v>0</v>
      </c>
      <c r="S87" s="195"/>
      <c r="T87" s="197">
        <f>T88+T98+T117+T134</f>
        <v>0</v>
      </c>
      <c r="AR87" s="198" t="s">
        <v>80</v>
      </c>
      <c r="AT87" s="199" t="s">
        <v>69</v>
      </c>
      <c r="AU87" s="199" t="s">
        <v>78</v>
      </c>
      <c r="AY87" s="198" t="s">
        <v>158</v>
      </c>
      <c r="BK87" s="200">
        <f>BK88+BK98+BK117+BK134</f>
        <v>0</v>
      </c>
    </row>
    <row r="88" s="10" customFormat="1" ht="20.88" customHeight="1">
      <c r="B88" s="187"/>
      <c r="C88" s="188"/>
      <c r="D88" s="189" t="s">
        <v>69</v>
      </c>
      <c r="E88" s="201" t="s">
        <v>2956</v>
      </c>
      <c r="F88" s="201" t="s">
        <v>2957</v>
      </c>
      <c r="G88" s="188"/>
      <c r="H88" s="188"/>
      <c r="I88" s="191"/>
      <c r="J88" s="202">
        <f>BK88</f>
        <v>0</v>
      </c>
      <c r="K88" s="188"/>
      <c r="L88" s="193"/>
      <c r="M88" s="194"/>
      <c r="N88" s="195"/>
      <c r="O88" s="195"/>
      <c r="P88" s="196">
        <f>SUM(P89:P97)</f>
        <v>0</v>
      </c>
      <c r="Q88" s="195"/>
      <c r="R88" s="196">
        <f>SUM(R89:R97)</f>
        <v>0</v>
      </c>
      <c r="S88" s="195"/>
      <c r="T88" s="197">
        <f>SUM(T89:T97)</f>
        <v>0</v>
      </c>
      <c r="AR88" s="198" t="s">
        <v>78</v>
      </c>
      <c r="AT88" s="199" t="s">
        <v>69</v>
      </c>
      <c r="AU88" s="199" t="s">
        <v>80</v>
      </c>
      <c r="AY88" s="198" t="s">
        <v>158</v>
      </c>
      <c r="BK88" s="200">
        <f>SUM(BK89:BK97)</f>
        <v>0</v>
      </c>
    </row>
    <row r="89" s="1" customFormat="1" ht="16.5" customHeight="1">
      <c r="B89" s="36"/>
      <c r="C89" s="227" t="s">
        <v>78</v>
      </c>
      <c r="D89" s="227" t="s">
        <v>261</v>
      </c>
      <c r="E89" s="228" t="s">
        <v>272</v>
      </c>
      <c r="F89" s="229" t="s">
        <v>2958</v>
      </c>
      <c r="G89" s="230" t="s">
        <v>396</v>
      </c>
      <c r="H89" s="231">
        <v>1</v>
      </c>
      <c r="I89" s="232"/>
      <c r="J89" s="233">
        <f>ROUND(I89*H89,2)</f>
        <v>0</v>
      </c>
      <c r="K89" s="229" t="s">
        <v>19</v>
      </c>
      <c r="L89" s="234"/>
      <c r="M89" s="235" t="s">
        <v>19</v>
      </c>
      <c r="N89" s="236" t="s">
        <v>41</v>
      </c>
      <c r="O89" s="77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15" t="s">
        <v>194</v>
      </c>
      <c r="AT89" s="15" t="s">
        <v>261</v>
      </c>
      <c r="AU89" s="15" t="s">
        <v>174</v>
      </c>
      <c r="AY89" s="15" t="s">
        <v>158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5" t="s">
        <v>78</v>
      </c>
      <c r="BK89" s="214">
        <f>ROUND(I89*H89,2)</f>
        <v>0</v>
      </c>
      <c r="BL89" s="15" t="s">
        <v>165</v>
      </c>
      <c r="BM89" s="15" t="s">
        <v>2959</v>
      </c>
    </row>
    <row r="90" s="1" customFormat="1" ht="16.5" customHeight="1">
      <c r="B90" s="36"/>
      <c r="C90" s="227" t="s">
        <v>80</v>
      </c>
      <c r="D90" s="227" t="s">
        <v>261</v>
      </c>
      <c r="E90" s="228" t="s">
        <v>305</v>
      </c>
      <c r="F90" s="229" t="s">
        <v>2960</v>
      </c>
      <c r="G90" s="230" t="s">
        <v>396</v>
      </c>
      <c r="H90" s="231">
        <v>1</v>
      </c>
      <c r="I90" s="232"/>
      <c r="J90" s="233">
        <f>ROUND(I90*H90,2)</f>
        <v>0</v>
      </c>
      <c r="K90" s="229" t="s">
        <v>19</v>
      </c>
      <c r="L90" s="234"/>
      <c r="M90" s="235" t="s">
        <v>19</v>
      </c>
      <c r="N90" s="236" t="s">
        <v>41</v>
      </c>
      <c r="O90" s="77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15" t="s">
        <v>194</v>
      </c>
      <c r="AT90" s="15" t="s">
        <v>261</v>
      </c>
      <c r="AU90" s="15" t="s">
        <v>174</v>
      </c>
      <c r="AY90" s="15" t="s">
        <v>158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5" t="s">
        <v>78</v>
      </c>
      <c r="BK90" s="214">
        <f>ROUND(I90*H90,2)</f>
        <v>0</v>
      </c>
      <c r="BL90" s="15" t="s">
        <v>165</v>
      </c>
      <c r="BM90" s="15" t="s">
        <v>2961</v>
      </c>
    </row>
    <row r="91" s="1" customFormat="1" ht="16.5" customHeight="1">
      <c r="B91" s="36"/>
      <c r="C91" s="227" t="s">
        <v>174</v>
      </c>
      <c r="D91" s="227" t="s">
        <v>261</v>
      </c>
      <c r="E91" s="228" t="s">
        <v>335</v>
      </c>
      <c r="F91" s="229" t="s">
        <v>2962</v>
      </c>
      <c r="G91" s="230" t="s">
        <v>396</v>
      </c>
      <c r="H91" s="231">
        <v>1</v>
      </c>
      <c r="I91" s="232"/>
      <c r="J91" s="233">
        <f>ROUND(I91*H91,2)</f>
        <v>0</v>
      </c>
      <c r="K91" s="229" t="s">
        <v>19</v>
      </c>
      <c r="L91" s="234"/>
      <c r="M91" s="235" t="s">
        <v>19</v>
      </c>
      <c r="N91" s="236" t="s">
        <v>41</v>
      </c>
      <c r="O91" s="77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15" t="s">
        <v>194</v>
      </c>
      <c r="AT91" s="15" t="s">
        <v>261</v>
      </c>
      <c r="AU91" s="15" t="s">
        <v>174</v>
      </c>
      <c r="AY91" s="15" t="s">
        <v>158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5" t="s">
        <v>78</v>
      </c>
      <c r="BK91" s="214">
        <f>ROUND(I91*H91,2)</f>
        <v>0</v>
      </c>
      <c r="BL91" s="15" t="s">
        <v>165</v>
      </c>
      <c r="BM91" s="15" t="s">
        <v>2963</v>
      </c>
    </row>
    <row r="92" s="1" customFormat="1" ht="16.5" customHeight="1">
      <c r="B92" s="36"/>
      <c r="C92" s="227" t="s">
        <v>165</v>
      </c>
      <c r="D92" s="227" t="s">
        <v>261</v>
      </c>
      <c r="E92" s="228" t="s">
        <v>340</v>
      </c>
      <c r="F92" s="229" t="s">
        <v>2964</v>
      </c>
      <c r="G92" s="230" t="s">
        <v>396</v>
      </c>
      <c r="H92" s="231">
        <v>10</v>
      </c>
      <c r="I92" s="232"/>
      <c r="J92" s="233">
        <f>ROUND(I92*H92,2)</f>
        <v>0</v>
      </c>
      <c r="K92" s="229" t="s">
        <v>19</v>
      </c>
      <c r="L92" s="234"/>
      <c r="M92" s="235" t="s">
        <v>19</v>
      </c>
      <c r="N92" s="236" t="s">
        <v>41</v>
      </c>
      <c r="O92" s="77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15" t="s">
        <v>194</v>
      </c>
      <c r="AT92" s="15" t="s">
        <v>261</v>
      </c>
      <c r="AU92" s="15" t="s">
        <v>174</v>
      </c>
      <c r="AY92" s="15" t="s">
        <v>158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5" t="s">
        <v>78</v>
      </c>
      <c r="BK92" s="214">
        <f>ROUND(I92*H92,2)</f>
        <v>0</v>
      </c>
      <c r="BL92" s="15" t="s">
        <v>165</v>
      </c>
      <c r="BM92" s="15" t="s">
        <v>2965</v>
      </c>
    </row>
    <row r="93" s="1" customFormat="1" ht="16.5" customHeight="1">
      <c r="B93" s="36"/>
      <c r="C93" s="227" t="s">
        <v>181</v>
      </c>
      <c r="D93" s="227" t="s">
        <v>261</v>
      </c>
      <c r="E93" s="228" t="s">
        <v>350</v>
      </c>
      <c r="F93" s="229" t="s">
        <v>2966</v>
      </c>
      <c r="G93" s="230" t="s">
        <v>396</v>
      </c>
      <c r="H93" s="231">
        <v>1</v>
      </c>
      <c r="I93" s="232"/>
      <c r="J93" s="233">
        <f>ROUND(I93*H93,2)</f>
        <v>0</v>
      </c>
      <c r="K93" s="229" t="s">
        <v>19</v>
      </c>
      <c r="L93" s="234"/>
      <c r="M93" s="235" t="s">
        <v>19</v>
      </c>
      <c r="N93" s="236" t="s">
        <v>41</v>
      </c>
      <c r="O93" s="77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15" t="s">
        <v>194</v>
      </c>
      <c r="AT93" s="15" t="s">
        <v>261</v>
      </c>
      <c r="AU93" s="15" t="s">
        <v>174</v>
      </c>
      <c r="AY93" s="15" t="s">
        <v>158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5" t="s">
        <v>78</v>
      </c>
      <c r="BK93" s="214">
        <f>ROUND(I93*H93,2)</f>
        <v>0</v>
      </c>
      <c r="BL93" s="15" t="s">
        <v>165</v>
      </c>
      <c r="BM93" s="15" t="s">
        <v>2967</v>
      </c>
    </row>
    <row r="94" s="1" customFormat="1" ht="16.5" customHeight="1">
      <c r="B94" s="36"/>
      <c r="C94" s="227" t="s">
        <v>185</v>
      </c>
      <c r="D94" s="227" t="s">
        <v>261</v>
      </c>
      <c r="E94" s="228" t="s">
        <v>359</v>
      </c>
      <c r="F94" s="229" t="s">
        <v>2968</v>
      </c>
      <c r="G94" s="230" t="s">
        <v>396</v>
      </c>
      <c r="H94" s="231">
        <v>1</v>
      </c>
      <c r="I94" s="232"/>
      <c r="J94" s="233">
        <f>ROUND(I94*H94,2)</f>
        <v>0</v>
      </c>
      <c r="K94" s="229" t="s">
        <v>19</v>
      </c>
      <c r="L94" s="234"/>
      <c r="M94" s="235" t="s">
        <v>19</v>
      </c>
      <c r="N94" s="236" t="s">
        <v>41</v>
      </c>
      <c r="O94" s="77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15" t="s">
        <v>194</v>
      </c>
      <c r="AT94" s="15" t="s">
        <v>261</v>
      </c>
      <c r="AU94" s="15" t="s">
        <v>174</v>
      </c>
      <c r="AY94" s="15" t="s">
        <v>158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5" t="s">
        <v>78</v>
      </c>
      <c r="BK94" s="214">
        <f>ROUND(I94*H94,2)</f>
        <v>0</v>
      </c>
      <c r="BL94" s="15" t="s">
        <v>165</v>
      </c>
      <c r="BM94" s="15" t="s">
        <v>2969</v>
      </c>
    </row>
    <row r="95" s="1" customFormat="1" ht="16.5" customHeight="1">
      <c r="B95" s="36"/>
      <c r="C95" s="227" t="s">
        <v>190</v>
      </c>
      <c r="D95" s="227" t="s">
        <v>261</v>
      </c>
      <c r="E95" s="228" t="s">
        <v>378</v>
      </c>
      <c r="F95" s="229" t="s">
        <v>2970</v>
      </c>
      <c r="G95" s="230" t="s">
        <v>396</v>
      </c>
      <c r="H95" s="231">
        <v>3</v>
      </c>
      <c r="I95" s="232"/>
      <c r="J95" s="233">
        <f>ROUND(I95*H95,2)</f>
        <v>0</v>
      </c>
      <c r="K95" s="229" t="s">
        <v>19</v>
      </c>
      <c r="L95" s="234"/>
      <c r="M95" s="235" t="s">
        <v>19</v>
      </c>
      <c r="N95" s="236" t="s">
        <v>41</v>
      </c>
      <c r="O95" s="77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15" t="s">
        <v>194</v>
      </c>
      <c r="AT95" s="15" t="s">
        <v>261</v>
      </c>
      <c r="AU95" s="15" t="s">
        <v>174</v>
      </c>
      <c r="AY95" s="15" t="s">
        <v>158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78</v>
      </c>
      <c r="BK95" s="214">
        <f>ROUND(I95*H95,2)</f>
        <v>0</v>
      </c>
      <c r="BL95" s="15" t="s">
        <v>165</v>
      </c>
      <c r="BM95" s="15" t="s">
        <v>2971</v>
      </c>
    </row>
    <row r="96" s="1" customFormat="1" ht="16.5" customHeight="1">
      <c r="B96" s="36"/>
      <c r="C96" s="227" t="s">
        <v>194</v>
      </c>
      <c r="D96" s="227" t="s">
        <v>261</v>
      </c>
      <c r="E96" s="228" t="s">
        <v>389</v>
      </c>
      <c r="F96" s="229" t="s">
        <v>2972</v>
      </c>
      <c r="G96" s="230" t="s">
        <v>2973</v>
      </c>
      <c r="H96" s="231">
        <v>1</v>
      </c>
      <c r="I96" s="232"/>
      <c r="J96" s="233">
        <f>ROUND(I96*H96,2)</f>
        <v>0</v>
      </c>
      <c r="K96" s="229" t="s">
        <v>19</v>
      </c>
      <c r="L96" s="234"/>
      <c r="M96" s="235" t="s">
        <v>19</v>
      </c>
      <c r="N96" s="236" t="s">
        <v>41</v>
      </c>
      <c r="O96" s="77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15" t="s">
        <v>194</v>
      </c>
      <c r="AT96" s="15" t="s">
        <v>261</v>
      </c>
      <c r="AU96" s="15" t="s">
        <v>174</v>
      </c>
      <c r="AY96" s="15" t="s">
        <v>158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5" t="s">
        <v>78</v>
      </c>
      <c r="BK96" s="214">
        <f>ROUND(I96*H96,2)</f>
        <v>0</v>
      </c>
      <c r="BL96" s="15" t="s">
        <v>165</v>
      </c>
      <c r="BM96" s="15" t="s">
        <v>2974</v>
      </c>
    </row>
    <row r="97" s="1" customFormat="1" ht="16.5" customHeight="1">
      <c r="B97" s="36"/>
      <c r="C97" s="203" t="s">
        <v>198</v>
      </c>
      <c r="D97" s="203" t="s">
        <v>160</v>
      </c>
      <c r="E97" s="204" t="s">
        <v>394</v>
      </c>
      <c r="F97" s="205" t="s">
        <v>2975</v>
      </c>
      <c r="G97" s="206" t="s">
        <v>946</v>
      </c>
      <c r="H97" s="207">
        <v>3.5</v>
      </c>
      <c r="I97" s="208"/>
      <c r="J97" s="209">
        <f>ROUND(I97*H97,2)</f>
        <v>0</v>
      </c>
      <c r="K97" s="205" t="s">
        <v>19</v>
      </c>
      <c r="L97" s="41"/>
      <c r="M97" s="210" t="s">
        <v>19</v>
      </c>
      <c r="N97" s="211" t="s">
        <v>41</v>
      </c>
      <c r="O97" s="77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15" t="s">
        <v>165</v>
      </c>
      <c r="AT97" s="15" t="s">
        <v>160</v>
      </c>
      <c r="AU97" s="15" t="s">
        <v>174</v>
      </c>
      <c r="AY97" s="15" t="s">
        <v>158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5" t="s">
        <v>78</v>
      </c>
      <c r="BK97" s="214">
        <f>ROUND(I97*H97,2)</f>
        <v>0</v>
      </c>
      <c r="BL97" s="15" t="s">
        <v>165</v>
      </c>
      <c r="BM97" s="15" t="s">
        <v>2976</v>
      </c>
    </row>
    <row r="98" s="10" customFormat="1" ht="20.88" customHeight="1">
      <c r="B98" s="187"/>
      <c r="C98" s="188"/>
      <c r="D98" s="189" t="s">
        <v>69</v>
      </c>
      <c r="E98" s="201" t="s">
        <v>2977</v>
      </c>
      <c r="F98" s="201" t="s">
        <v>2978</v>
      </c>
      <c r="G98" s="188"/>
      <c r="H98" s="188"/>
      <c r="I98" s="191"/>
      <c r="J98" s="202">
        <f>BK98</f>
        <v>0</v>
      </c>
      <c r="K98" s="188"/>
      <c r="L98" s="193"/>
      <c r="M98" s="194"/>
      <c r="N98" s="195"/>
      <c r="O98" s="195"/>
      <c r="P98" s="196">
        <f>SUM(P99:P116)</f>
        <v>0</v>
      </c>
      <c r="Q98" s="195"/>
      <c r="R98" s="196">
        <f>SUM(R99:R116)</f>
        <v>0</v>
      </c>
      <c r="S98" s="195"/>
      <c r="T98" s="197">
        <f>SUM(T99:T116)</f>
        <v>0</v>
      </c>
      <c r="AR98" s="198" t="s">
        <v>78</v>
      </c>
      <c r="AT98" s="199" t="s">
        <v>69</v>
      </c>
      <c r="AU98" s="199" t="s">
        <v>80</v>
      </c>
      <c r="AY98" s="198" t="s">
        <v>158</v>
      </c>
      <c r="BK98" s="200">
        <f>SUM(BK99:BK116)</f>
        <v>0</v>
      </c>
    </row>
    <row r="99" s="1" customFormat="1" ht="16.5" customHeight="1">
      <c r="B99" s="36"/>
      <c r="C99" s="227" t="s">
        <v>203</v>
      </c>
      <c r="D99" s="227" t="s">
        <v>261</v>
      </c>
      <c r="E99" s="228" t="s">
        <v>2979</v>
      </c>
      <c r="F99" s="229" t="s">
        <v>2980</v>
      </c>
      <c r="G99" s="230" t="s">
        <v>240</v>
      </c>
      <c r="H99" s="231">
        <v>239.56</v>
      </c>
      <c r="I99" s="232"/>
      <c r="J99" s="233">
        <f>ROUND(I99*H99,2)</f>
        <v>0</v>
      </c>
      <c r="K99" s="229" t="s">
        <v>19</v>
      </c>
      <c r="L99" s="234"/>
      <c r="M99" s="235" t="s">
        <v>19</v>
      </c>
      <c r="N99" s="236" t="s">
        <v>41</v>
      </c>
      <c r="O99" s="77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15" t="s">
        <v>194</v>
      </c>
      <c r="AT99" s="15" t="s">
        <v>261</v>
      </c>
      <c r="AU99" s="15" t="s">
        <v>174</v>
      </c>
      <c r="AY99" s="15" t="s">
        <v>158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78</v>
      </c>
      <c r="BK99" s="214">
        <f>ROUND(I99*H99,2)</f>
        <v>0</v>
      </c>
      <c r="BL99" s="15" t="s">
        <v>165</v>
      </c>
      <c r="BM99" s="15" t="s">
        <v>2981</v>
      </c>
    </row>
    <row r="100" s="11" customFormat="1">
      <c r="B100" s="215"/>
      <c r="C100" s="216"/>
      <c r="D100" s="217" t="s">
        <v>167</v>
      </c>
      <c r="E100" s="218" t="s">
        <v>19</v>
      </c>
      <c r="F100" s="219" t="s">
        <v>2982</v>
      </c>
      <c r="G100" s="216"/>
      <c r="H100" s="220">
        <v>239.56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167</v>
      </c>
      <c r="AU100" s="226" t="s">
        <v>174</v>
      </c>
      <c r="AV100" s="11" t="s">
        <v>80</v>
      </c>
      <c r="AW100" s="11" t="s">
        <v>31</v>
      </c>
      <c r="AX100" s="11" t="s">
        <v>78</v>
      </c>
      <c r="AY100" s="226" t="s">
        <v>158</v>
      </c>
    </row>
    <row r="101" s="1" customFormat="1" ht="16.5" customHeight="1">
      <c r="B101" s="36"/>
      <c r="C101" s="227" t="s">
        <v>2983</v>
      </c>
      <c r="D101" s="227" t="s">
        <v>261</v>
      </c>
      <c r="E101" s="228" t="s">
        <v>2984</v>
      </c>
      <c r="F101" s="229" t="s">
        <v>2985</v>
      </c>
      <c r="G101" s="230" t="s">
        <v>240</v>
      </c>
      <c r="H101" s="231">
        <v>99.640000000000001</v>
      </c>
      <c r="I101" s="232"/>
      <c r="J101" s="233">
        <f>ROUND(I101*H101,2)</f>
        <v>0</v>
      </c>
      <c r="K101" s="229" t="s">
        <v>19</v>
      </c>
      <c r="L101" s="234"/>
      <c r="M101" s="235" t="s">
        <v>19</v>
      </c>
      <c r="N101" s="236" t="s">
        <v>41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15" t="s">
        <v>194</v>
      </c>
      <c r="AT101" s="15" t="s">
        <v>261</v>
      </c>
      <c r="AU101" s="15" t="s">
        <v>174</v>
      </c>
      <c r="AY101" s="15" t="s">
        <v>158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78</v>
      </c>
      <c r="BK101" s="214">
        <f>ROUND(I101*H101,2)</f>
        <v>0</v>
      </c>
      <c r="BL101" s="15" t="s">
        <v>165</v>
      </c>
      <c r="BM101" s="15" t="s">
        <v>2986</v>
      </c>
    </row>
    <row r="102" s="11" customFormat="1">
      <c r="B102" s="215"/>
      <c r="C102" s="216"/>
      <c r="D102" s="217" t="s">
        <v>167</v>
      </c>
      <c r="E102" s="218" t="s">
        <v>19</v>
      </c>
      <c r="F102" s="219" t="s">
        <v>2987</v>
      </c>
      <c r="G102" s="216"/>
      <c r="H102" s="220">
        <v>99.640000000000001</v>
      </c>
      <c r="I102" s="221"/>
      <c r="J102" s="216"/>
      <c r="K102" s="216"/>
      <c r="L102" s="222"/>
      <c r="M102" s="223"/>
      <c r="N102" s="224"/>
      <c r="O102" s="224"/>
      <c r="P102" s="224"/>
      <c r="Q102" s="224"/>
      <c r="R102" s="224"/>
      <c r="S102" s="224"/>
      <c r="T102" s="225"/>
      <c r="AT102" s="226" t="s">
        <v>167</v>
      </c>
      <c r="AU102" s="226" t="s">
        <v>174</v>
      </c>
      <c r="AV102" s="11" t="s">
        <v>80</v>
      </c>
      <c r="AW102" s="11" t="s">
        <v>31</v>
      </c>
      <c r="AX102" s="11" t="s">
        <v>78</v>
      </c>
      <c r="AY102" s="226" t="s">
        <v>158</v>
      </c>
    </row>
    <row r="103" s="1" customFormat="1" ht="16.5" customHeight="1">
      <c r="B103" s="36"/>
      <c r="C103" s="227" t="s">
        <v>2988</v>
      </c>
      <c r="D103" s="227" t="s">
        <v>261</v>
      </c>
      <c r="E103" s="228" t="s">
        <v>428</v>
      </c>
      <c r="F103" s="229" t="s">
        <v>2989</v>
      </c>
      <c r="G103" s="230" t="s">
        <v>240</v>
      </c>
      <c r="H103" s="231">
        <v>2</v>
      </c>
      <c r="I103" s="232"/>
      <c r="J103" s="233">
        <f>ROUND(I103*H103,2)</f>
        <v>0</v>
      </c>
      <c r="K103" s="229" t="s">
        <v>19</v>
      </c>
      <c r="L103" s="234"/>
      <c r="M103" s="235" t="s">
        <v>19</v>
      </c>
      <c r="N103" s="236" t="s">
        <v>41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5" t="s">
        <v>194</v>
      </c>
      <c r="AT103" s="15" t="s">
        <v>261</v>
      </c>
      <c r="AU103" s="15" t="s">
        <v>174</v>
      </c>
      <c r="AY103" s="15" t="s">
        <v>158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78</v>
      </c>
      <c r="BK103" s="214">
        <f>ROUND(I103*H103,2)</f>
        <v>0</v>
      </c>
      <c r="BL103" s="15" t="s">
        <v>165</v>
      </c>
      <c r="BM103" s="15" t="s">
        <v>2990</v>
      </c>
    </row>
    <row r="104" s="1" customFormat="1" ht="16.5" customHeight="1">
      <c r="B104" s="36"/>
      <c r="C104" s="227" t="s">
        <v>266</v>
      </c>
      <c r="D104" s="227" t="s">
        <v>261</v>
      </c>
      <c r="E104" s="228" t="s">
        <v>405</v>
      </c>
      <c r="F104" s="229" t="s">
        <v>2991</v>
      </c>
      <c r="G104" s="230" t="s">
        <v>240</v>
      </c>
      <c r="H104" s="231">
        <v>3</v>
      </c>
      <c r="I104" s="232"/>
      <c r="J104" s="233">
        <f>ROUND(I104*H104,2)</f>
        <v>0</v>
      </c>
      <c r="K104" s="229" t="s">
        <v>19</v>
      </c>
      <c r="L104" s="234"/>
      <c r="M104" s="235" t="s">
        <v>19</v>
      </c>
      <c r="N104" s="236" t="s">
        <v>41</v>
      </c>
      <c r="O104" s="77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5" t="s">
        <v>194</v>
      </c>
      <c r="AT104" s="15" t="s">
        <v>261</v>
      </c>
      <c r="AU104" s="15" t="s">
        <v>174</v>
      </c>
      <c r="AY104" s="15" t="s">
        <v>158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5" t="s">
        <v>78</v>
      </c>
      <c r="BK104" s="214">
        <f>ROUND(I104*H104,2)</f>
        <v>0</v>
      </c>
      <c r="BL104" s="15" t="s">
        <v>165</v>
      </c>
      <c r="BM104" s="15" t="s">
        <v>2992</v>
      </c>
    </row>
    <row r="105" s="1" customFormat="1" ht="16.5" customHeight="1">
      <c r="B105" s="36"/>
      <c r="C105" s="227" t="s">
        <v>207</v>
      </c>
      <c r="D105" s="227" t="s">
        <v>261</v>
      </c>
      <c r="E105" s="228" t="s">
        <v>433</v>
      </c>
      <c r="F105" s="229" t="s">
        <v>2993</v>
      </c>
      <c r="G105" s="230" t="s">
        <v>396</v>
      </c>
      <c r="H105" s="231">
        <v>3</v>
      </c>
      <c r="I105" s="232"/>
      <c r="J105" s="233">
        <f>ROUND(I105*H105,2)</f>
        <v>0</v>
      </c>
      <c r="K105" s="229" t="s">
        <v>19</v>
      </c>
      <c r="L105" s="234"/>
      <c r="M105" s="235" t="s">
        <v>19</v>
      </c>
      <c r="N105" s="236" t="s">
        <v>41</v>
      </c>
      <c r="O105" s="77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15" t="s">
        <v>194</v>
      </c>
      <c r="AT105" s="15" t="s">
        <v>261</v>
      </c>
      <c r="AU105" s="15" t="s">
        <v>174</v>
      </c>
      <c r="AY105" s="15" t="s">
        <v>158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78</v>
      </c>
      <c r="BK105" s="214">
        <f>ROUND(I105*H105,2)</f>
        <v>0</v>
      </c>
      <c r="BL105" s="15" t="s">
        <v>165</v>
      </c>
      <c r="BM105" s="15" t="s">
        <v>2994</v>
      </c>
    </row>
    <row r="106" s="1" customFormat="1" ht="16.5" customHeight="1">
      <c r="B106" s="36"/>
      <c r="C106" s="227" t="s">
        <v>212</v>
      </c>
      <c r="D106" s="227" t="s">
        <v>261</v>
      </c>
      <c r="E106" s="228" t="s">
        <v>443</v>
      </c>
      <c r="F106" s="229" t="s">
        <v>2995</v>
      </c>
      <c r="G106" s="230" t="s">
        <v>396</v>
      </c>
      <c r="H106" s="231">
        <v>3</v>
      </c>
      <c r="I106" s="232"/>
      <c r="J106" s="233">
        <f>ROUND(I106*H106,2)</f>
        <v>0</v>
      </c>
      <c r="K106" s="229" t="s">
        <v>19</v>
      </c>
      <c r="L106" s="234"/>
      <c r="M106" s="235" t="s">
        <v>19</v>
      </c>
      <c r="N106" s="236" t="s">
        <v>41</v>
      </c>
      <c r="O106" s="77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15" t="s">
        <v>194</v>
      </c>
      <c r="AT106" s="15" t="s">
        <v>261</v>
      </c>
      <c r="AU106" s="15" t="s">
        <v>174</v>
      </c>
      <c r="AY106" s="15" t="s">
        <v>158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5" t="s">
        <v>78</v>
      </c>
      <c r="BK106" s="214">
        <f>ROUND(I106*H106,2)</f>
        <v>0</v>
      </c>
      <c r="BL106" s="15" t="s">
        <v>165</v>
      </c>
      <c r="BM106" s="15" t="s">
        <v>2996</v>
      </c>
    </row>
    <row r="107" s="1" customFormat="1" ht="22.5" customHeight="1">
      <c r="B107" s="36"/>
      <c r="C107" s="227" t="s">
        <v>8</v>
      </c>
      <c r="D107" s="227" t="s">
        <v>261</v>
      </c>
      <c r="E107" s="228" t="s">
        <v>448</v>
      </c>
      <c r="F107" s="229" t="s">
        <v>2997</v>
      </c>
      <c r="G107" s="230" t="s">
        <v>240</v>
      </c>
      <c r="H107" s="231">
        <v>60</v>
      </c>
      <c r="I107" s="232"/>
      <c r="J107" s="233">
        <f>ROUND(I107*H107,2)</f>
        <v>0</v>
      </c>
      <c r="K107" s="229" t="s">
        <v>19</v>
      </c>
      <c r="L107" s="234"/>
      <c r="M107" s="235" t="s">
        <v>19</v>
      </c>
      <c r="N107" s="236" t="s">
        <v>41</v>
      </c>
      <c r="O107" s="77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5" t="s">
        <v>194</v>
      </c>
      <c r="AT107" s="15" t="s">
        <v>261</v>
      </c>
      <c r="AU107" s="15" t="s">
        <v>174</v>
      </c>
      <c r="AY107" s="15" t="s">
        <v>158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78</v>
      </c>
      <c r="BK107" s="214">
        <f>ROUND(I107*H107,2)</f>
        <v>0</v>
      </c>
      <c r="BL107" s="15" t="s">
        <v>165</v>
      </c>
      <c r="BM107" s="15" t="s">
        <v>2998</v>
      </c>
    </row>
    <row r="108" s="1" customFormat="1" ht="22.5" customHeight="1">
      <c r="B108" s="36"/>
      <c r="C108" s="227" t="s">
        <v>228</v>
      </c>
      <c r="D108" s="227" t="s">
        <v>261</v>
      </c>
      <c r="E108" s="228" t="s">
        <v>453</v>
      </c>
      <c r="F108" s="229" t="s">
        <v>2999</v>
      </c>
      <c r="G108" s="230" t="s">
        <v>240</v>
      </c>
      <c r="H108" s="231">
        <v>50</v>
      </c>
      <c r="I108" s="232"/>
      <c r="J108" s="233">
        <f>ROUND(I108*H108,2)</f>
        <v>0</v>
      </c>
      <c r="K108" s="229" t="s">
        <v>19</v>
      </c>
      <c r="L108" s="234"/>
      <c r="M108" s="235" t="s">
        <v>19</v>
      </c>
      <c r="N108" s="236" t="s">
        <v>41</v>
      </c>
      <c r="O108" s="77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15" t="s">
        <v>194</v>
      </c>
      <c r="AT108" s="15" t="s">
        <v>261</v>
      </c>
      <c r="AU108" s="15" t="s">
        <v>174</v>
      </c>
      <c r="AY108" s="15" t="s">
        <v>158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78</v>
      </c>
      <c r="BK108" s="214">
        <f>ROUND(I108*H108,2)</f>
        <v>0</v>
      </c>
      <c r="BL108" s="15" t="s">
        <v>165</v>
      </c>
      <c r="BM108" s="15" t="s">
        <v>3000</v>
      </c>
    </row>
    <row r="109" s="1" customFormat="1" ht="22.5" customHeight="1">
      <c r="B109" s="36"/>
      <c r="C109" s="227" t="s">
        <v>233</v>
      </c>
      <c r="D109" s="227" t="s">
        <v>261</v>
      </c>
      <c r="E109" s="228" t="s">
        <v>457</v>
      </c>
      <c r="F109" s="229" t="s">
        <v>3001</v>
      </c>
      <c r="G109" s="230" t="s">
        <v>240</v>
      </c>
      <c r="H109" s="231">
        <v>40</v>
      </c>
      <c r="I109" s="232"/>
      <c r="J109" s="233">
        <f>ROUND(I109*H109,2)</f>
        <v>0</v>
      </c>
      <c r="K109" s="229" t="s">
        <v>19</v>
      </c>
      <c r="L109" s="234"/>
      <c r="M109" s="235" t="s">
        <v>19</v>
      </c>
      <c r="N109" s="236" t="s">
        <v>41</v>
      </c>
      <c r="O109" s="77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15" t="s">
        <v>194</v>
      </c>
      <c r="AT109" s="15" t="s">
        <v>261</v>
      </c>
      <c r="AU109" s="15" t="s">
        <v>174</v>
      </c>
      <c r="AY109" s="15" t="s">
        <v>158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78</v>
      </c>
      <c r="BK109" s="214">
        <f>ROUND(I109*H109,2)</f>
        <v>0</v>
      </c>
      <c r="BL109" s="15" t="s">
        <v>165</v>
      </c>
      <c r="BM109" s="15" t="s">
        <v>3002</v>
      </c>
    </row>
    <row r="110" s="1" customFormat="1" ht="22.5" customHeight="1">
      <c r="B110" s="36"/>
      <c r="C110" s="227" t="s">
        <v>220</v>
      </c>
      <c r="D110" s="227" t="s">
        <v>261</v>
      </c>
      <c r="E110" s="228" t="s">
        <v>464</v>
      </c>
      <c r="F110" s="229" t="s">
        <v>3003</v>
      </c>
      <c r="G110" s="230" t="s">
        <v>240</v>
      </c>
      <c r="H110" s="231">
        <v>40</v>
      </c>
      <c r="I110" s="232"/>
      <c r="J110" s="233">
        <f>ROUND(I110*H110,2)</f>
        <v>0</v>
      </c>
      <c r="K110" s="229" t="s">
        <v>19</v>
      </c>
      <c r="L110" s="234"/>
      <c r="M110" s="235" t="s">
        <v>19</v>
      </c>
      <c r="N110" s="236" t="s">
        <v>41</v>
      </c>
      <c r="O110" s="77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AR110" s="15" t="s">
        <v>194</v>
      </c>
      <c r="AT110" s="15" t="s">
        <v>261</v>
      </c>
      <c r="AU110" s="15" t="s">
        <v>174</v>
      </c>
      <c r="AY110" s="15" t="s">
        <v>158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78</v>
      </c>
      <c r="BK110" s="214">
        <f>ROUND(I110*H110,2)</f>
        <v>0</v>
      </c>
      <c r="BL110" s="15" t="s">
        <v>165</v>
      </c>
      <c r="BM110" s="15" t="s">
        <v>3004</v>
      </c>
    </row>
    <row r="111" s="1" customFormat="1" ht="22.5" customHeight="1">
      <c r="B111" s="36"/>
      <c r="C111" s="227" t="s">
        <v>224</v>
      </c>
      <c r="D111" s="227" t="s">
        <v>261</v>
      </c>
      <c r="E111" s="228" t="s">
        <v>483</v>
      </c>
      <c r="F111" s="229" t="s">
        <v>3005</v>
      </c>
      <c r="G111" s="230" t="s">
        <v>240</v>
      </c>
      <c r="H111" s="231">
        <v>50</v>
      </c>
      <c r="I111" s="232"/>
      <c r="J111" s="233">
        <f>ROUND(I111*H111,2)</f>
        <v>0</v>
      </c>
      <c r="K111" s="229" t="s">
        <v>19</v>
      </c>
      <c r="L111" s="234"/>
      <c r="M111" s="235" t="s">
        <v>19</v>
      </c>
      <c r="N111" s="236" t="s">
        <v>41</v>
      </c>
      <c r="O111" s="77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15" t="s">
        <v>194</v>
      </c>
      <c r="AT111" s="15" t="s">
        <v>261</v>
      </c>
      <c r="AU111" s="15" t="s">
        <v>174</v>
      </c>
      <c r="AY111" s="15" t="s">
        <v>158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5" t="s">
        <v>78</v>
      </c>
      <c r="BK111" s="214">
        <f>ROUND(I111*H111,2)</f>
        <v>0</v>
      </c>
      <c r="BL111" s="15" t="s">
        <v>165</v>
      </c>
      <c r="BM111" s="15" t="s">
        <v>3006</v>
      </c>
    </row>
    <row r="112" s="1" customFormat="1" ht="16.5" customHeight="1">
      <c r="B112" s="36"/>
      <c r="C112" s="227" t="s">
        <v>237</v>
      </c>
      <c r="D112" s="227" t="s">
        <v>261</v>
      </c>
      <c r="E112" s="228" t="s">
        <v>536</v>
      </c>
      <c r="F112" s="229" t="s">
        <v>3007</v>
      </c>
      <c r="G112" s="230" t="s">
        <v>396</v>
      </c>
      <c r="H112" s="231">
        <v>10</v>
      </c>
      <c r="I112" s="232"/>
      <c r="J112" s="233">
        <f>ROUND(I112*H112,2)</f>
        <v>0</v>
      </c>
      <c r="K112" s="229" t="s">
        <v>19</v>
      </c>
      <c r="L112" s="234"/>
      <c r="M112" s="235" t="s">
        <v>19</v>
      </c>
      <c r="N112" s="236" t="s">
        <v>41</v>
      </c>
      <c r="O112" s="77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15" t="s">
        <v>194</v>
      </c>
      <c r="AT112" s="15" t="s">
        <v>261</v>
      </c>
      <c r="AU112" s="15" t="s">
        <v>174</v>
      </c>
      <c r="AY112" s="15" t="s">
        <v>158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5" t="s">
        <v>78</v>
      </c>
      <c r="BK112" s="214">
        <f>ROUND(I112*H112,2)</f>
        <v>0</v>
      </c>
      <c r="BL112" s="15" t="s">
        <v>165</v>
      </c>
      <c r="BM112" s="15" t="s">
        <v>3008</v>
      </c>
    </row>
    <row r="113" s="1" customFormat="1" ht="22.5" customHeight="1">
      <c r="B113" s="36"/>
      <c r="C113" s="227" t="s">
        <v>7</v>
      </c>
      <c r="D113" s="227" t="s">
        <v>261</v>
      </c>
      <c r="E113" s="228" t="s">
        <v>541</v>
      </c>
      <c r="F113" s="229" t="s">
        <v>3009</v>
      </c>
      <c r="G113" s="230" t="s">
        <v>396</v>
      </c>
      <c r="H113" s="231">
        <v>10</v>
      </c>
      <c r="I113" s="232"/>
      <c r="J113" s="233">
        <f>ROUND(I113*H113,2)</f>
        <v>0</v>
      </c>
      <c r="K113" s="229" t="s">
        <v>19</v>
      </c>
      <c r="L113" s="234"/>
      <c r="M113" s="235" t="s">
        <v>19</v>
      </c>
      <c r="N113" s="236" t="s">
        <v>41</v>
      </c>
      <c r="O113" s="77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15" t="s">
        <v>194</v>
      </c>
      <c r="AT113" s="15" t="s">
        <v>261</v>
      </c>
      <c r="AU113" s="15" t="s">
        <v>174</v>
      </c>
      <c r="AY113" s="15" t="s">
        <v>158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78</v>
      </c>
      <c r="BK113" s="214">
        <f>ROUND(I113*H113,2)</f>
        <v>0</v>
      </c>
      <c r="BL113" s="15" t="s">
        <v>165</v>
      </c>
      <c r="BM113" s="15" t="s">
        <v>3010</v>
      </c>
    </row>
    <row r="114" s="1" customFormat="1" ht="16.5" customHeight="1">
      <c r="B114" s="36"/>
      <c r="C114" s="227" t="s">
        <v>247</v>
      </c>
      <c r="D114" s="227" t="s">
        <v>261</v>
      </c>
      <c r="E114" s="228" t="s">
        <v>545</v>
      </c>
      <c r="F114" s="229" t="s">
        <v>3011</v>
      </c>
      <c r="G114" s="230" t="s">
        <v>396</v>
      </c>
      <c r="H114" s="231">
        <v>96</v>
      </c>
      <c r="I114" s="232"/>
      <c r="J114" s="233">
        <f>ROUND(I114*H114,2)</f>
        <v>0</v>
      </c>
      <c r="K114" s="229" t="s">
        <v>19</v>
      </c>
      <c r="L114" s="234"/>
      <c r="M114" s="235" t="s">
        <v>19</v>
      </c>
      <c r="N114" s="236" t="s">
        <v>41</v>
      </c>
      <c r="O114" s="77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15" t="s">
        <v>194</v>
      </c>
      <c r="AT114" s="15" t="s">
        <v>261</v>
      </c>
      <c r="AU114" s="15" t="s">
        <v>174</v>
      </c>
      <c r="AY114" s="15" t="s">
        <v>158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78</v>
      </c>
      <c r="BK114" s="214">
        <f>ROUND(I114*H114,2)</f>
        <v>0</v>
      </c>
      <c r="BL114" s="15" t="s">
        <v>165</v>
      </c>
      <c r="BM114" s="15" t="s">
        <v>3012</v>
      </c>
    </row>
    <row r="115" s="11" customFormat="1">
      <c r="B115" s="215"/>
      <c r="C115" s="216"/>
      <c r="D115" s="217" t="s">
        <v>167</v>
      </c>
      <c r="E115" s="218" t="s">
        <v>19</v>
      </c>
      <c r="F115" s="219" t="s">
        <v>3013</v>
      </c>
      <c r="G115" s="216"/>
      <c r="H115" s="220">
        <v>96</v>
      </c>
      <c r="I115" s="221"/>
      <c r="J115" s="216"/>
      <c r="K115" s="216"/>
      <c r="L115" s="222"/>
      <c r="M115" s="223"/>
      <c r="N115" s="224"/>
      <c r="O115" s="224"/>
      <c r="P115" s="224"/>
      <c r="Q115" s="224"/>
      <c r="R115" s="224"/>
      <c r="S115" s="224"/>
      <c r="T115" s="225"/>
      <c r="AT115" s="226" t="s">
        <v>167</v>
      </c>
      <c r="AU115" s="226" t="s">
        <v>174</v>
      </c>
      <c r="AV115" s="11" t="s">
        <v>80</v>
      </c>
      <c r="AW115" s="11" t="s">
        <v>31</v>
      </c>
      <c r="AX115" s="11" t="s">
        <v>78</v>
      </c>
      <c r="AY115" s="226" t="s">
        <v>158</v>
      </c>
    </row>
    <row r="116" s="1" customFormat="1" ht="16.5" customHeight="1">
      <c r="B116" s="36"/>
      <c r="C116" s="227" t="s">
        <v>251</v>
      </c>
      <c r="D116" s="227" t="s">
        <v>261</v>
      </c>
      <c r="E116" s="228" t="s">
        <v>550</v>
      </c>
      <c r="F116" s="229" t="s">
        <v>3014</v>
      </c>
      <c r="G116" s="230" t="s">
        <v>396</v>
      </c>
      <c r="H116" s="231">
        <v>1</v>
      </c>
      <c r="I116" s="232"/>
      <c r="J116" s="233">
        <f>ROUND(I116*H116,2)</f>
        <v>0</v>
      </c>
      <c r="K116" s="229" t="s">
        <v>19</v>
      </c>
      <c r="L116" s="234"/>
      <c r="M116" s="235" t="s">
        <v>19</v>
      </c>
      <c r="N116" s="236" t="s">
        <v>41</v>
      </c>
      <c r="O116" s="77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15" t="s">
        <v>194</v>
      </c>
      <c r="AT116" s="15" t="s">
        <v>261</v>
      </c>
      <c r="AU116" s="15" t="s">
        <v>174</v>
      </c>
      <c r="AY116" s="15" t="s">
        <v>158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78</v>
      </c>
      <c r="BK116" s="214">
        <f>ROUND(I116*H116,2)</f>
        <v>0</v>
      </c>
      <c r="BL116" s="15" t="s">
        <v>165</v>
      </c>
      <c r="BM116" s="15" t="s">
        <v>3015</v>
      </c>
    </row>
    <row r="117" s="10" customFormat="1" ht="20.88" customHeight="1">
      <c r="B117" s="187"/>
      <c r="C117" s="188"/>
      <c r="D117" s="189" t="s">
        <v>69</v>
      </c>
      <c r="E117" s="201" t="s">
        <v>3016</v>
      </c>
      <c r="F117" s="201" t="s">
        <v>3017</v>
      </c>
      <c r="G117" s="188"/>
      <c r="H117" s="188"/>
      <c r="I117" s="191"/>
      <c r="J117" s="202">
        <f>BK117</f>
        <v>0</v>
      </c>
      <c r="K117" s="188"/>
      <c r="L117" s="193"/>
      <c r="M117" s="194"/>
      <c r="N117" s="195"/>
      <c r="O117" s="195"/>
      <c r="P117" s="196">
        <f>SUM(P118:P133)</f>
        <v>0</v>
      </c>
      <c r="Q117" s="195"/>
      <c r="R117" s="196">
        <f>SUM(R118:R133)</f>
        <v>0</v>
      </c>
      <c r="S117" s="195"/>
      <c r="T117" s="197">
        <f>SUM(T118:T133)</f>
        <v>0</v>
      </c>
      <c r="AR117" s="198" t="s">
        <v>174</v>
      </c>
      <c r="AT117" s="199" t="s">
        <v>69</v>
      </c>
      <c r="AU117" s="199" t="s">
        <v>80</v>
      </c>
      <c r="AY117" s="198" t="s">
        <v>158</v>
      </c>
      <c r="BK117" s="200">
        <f>SUM(BK118:BK133)</f>
        <v>0</v>
      </c>
    </row>
    <row r="118" s="1" customFormat="1" ht="16.5" customHeight="1">
      <c r="B118" s="36"/>
      <c r="C118" s="203" t="s">
        <v>3018</v>
      </c>
      <c r="D118" s="203" t="s">
        <v>160</v>
      </c>
      <c r="E118" s="204" t="s">
        <v>556</v>
      </c>
      <c r="F118" s="205" t="s">
        <v>3019</v>
      </c>
      <c r="G118" s="206" t="s">
        <v>240</v>
      </c>
      <c r="H118" s="207">
        <v>342.19999999999999</v>
      </c>
      <c r="I118" s="208"/>
      <c r="J118" s="209">
        <f>ROUND(I118*H118,2)</f>
        <v>0</v>
      </c>
      <c r="K118" s="205" t="s">
        <v>19</v>
      </c>
      <c r="L118" s="41"/>
      <c r="M118" s="210" t="s">
        <v>19</v>
      </c>
      <c r="N118" s="211" t="s">
        <v>41</v>
      </c>
      <c r="O118" s="77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15" t="s">
        <v>165</v>
      </c>
      <c r="AT118" s="15" t="s">
        <v>160</v>
      </c>
      <c r="AU118" s="15" t="s">
        <v>174</v>
      </c>
      <c r="AY118" s="15" t="s">
        <v>158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5" t="s">
        <v>78</v>
      </c>
      <c r="BK118" s="214">
        <f>ROUND(I118*H118,2)</f>
        <v>0</v>
      </c>
      <c r="BL118" s="15" t="s">
        <v>165</v>
      </c>
      <c r="BM118" s="15" t="s">
        <v>3020</v>
      </c>
    </row>
    <row r="119" s="1" customFormat="1" ht="16.5" customHeight="1">
      <c r="B119" s="36"/>
      <c r="C119" s="203" t="s">
        <v>256</v>
      </c>
      <c r="D119" s="203" t="s">
        <v>160</v>
      </c>
      <c r="E119" s="204" t="s">
        <v>560</v>
      </c>
      <c r="F119" s="205" t="s">
        <v>3021</v>
      </c>
      <c r="G119" s="206" t="s">
        <v>240</v>
      </c>
      <c r="H119" s="207">
        <v>2</v>
      </c>
      <c r="I119" s="208"/>
      <c r="J119" s="209">
        <f>ROUND(I119*H119,2)</f>
        <v>0</v>
      </c>
      <c r="K119" s="205" t="s">
        <v>19</v>
      </c>
      <c r="L119" s="41"/>
      <c r="M119" s="210" t="s">
        <v>19</v>
      </c>
      <c r="N119" s="211" t="s">
        <v>41</v>
      </c>
      <c r="O119" s="77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5" t="s">
        <v>165</v>
      </c>
      <c r="AT119" s="15" t="s">
        <v>160</v>
      </c>
      <c r="AU119" s="15" t="s">
        <v>174</v>
      </c>
      <c r="AY119" s="15" t="s">
        <v>158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78</v>
      </c>
      <c r="BK119" s="214">
        <f>ROUND(I119*H119,2)</f>
        <v>0</v>
      </c>
      <c r="BL119" s="15" t="s">
        <v>165</v>
      </c>
      <c r="BM119" s="15" t="s">
        <v>3022</v>
      </c>
    </row>
    <row r="120" s="1" customFormat="1" ht="16.5" customHeight="1">
      <c r="B120" s="36"/>
      <c r="C120" s="203" t="s">
        <v>260</v>
      </c>
      <c r="D120" s="203" t="s">
        <v>160</v>
      </c>
      <c r="E120" s="204" t="s">
        <v>565</v>
      </c>
      <c r="F120" s="205" t="s">
        <v>3023</v>
      </c>
      <c r="G120" s="206" t="s">
        <v>530</v>
      </c>
      <c r="H120" s="207">
        <v>1</v>
      </c>
      <c r="I120" s="208"/>
      <c r="J120" s="209">
        <f>ROUND(I120*H120,2)</f>
        <v>0</v>
      </c>
      <c r="K120" s="205" t="s">
        <v>19</v>
      </c>
      <c r="L120" s="41"/>
      <c r="M120" s="210" t="s">
        <v>19</v>
      </c>
      <c r="N120" s="211" t="s">
        <v>41</v>
      </c>
      <c r="O120" s="77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15" t="s">
        <v>165</v>
      </c>
      <c r="AT120" s="15" t="s">
        <v>160</v>
      </c>
      <c r="AU120" s="15" t="s">
        <v>174</v>
      </c>
      <c r="AY120" s="15" t="s">
        <v>158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78</v>
      </c>
      <c r="BK120" s="214">
        <f>ROUND(I120*H120,2)</f>
        <v>0</v>
      </c>
      <c r="BL120" s="15" t="s">
        <v>165</v>
      </c>
      <c r="BM120" s="15" t="s">
        <v>3024</v>
      </c>
    </row>
    <row r="121" s="1" customFormat="1" ht="16.5" customHeight="1">
      <c r="B121" s="36"/>
      <c r="C121" s="203" t="s">
        <v>280</v>
      </c>
      <c r="D121" s="203" t="s">
        <v>160</v>
      </c>
      <c r="E121" s="204" t="s">
        <v>570</v>
      </c>
      <c r="F121" s="205" t="s">
        <v>3025</v>
      </c>
      <c r="G121" s="206" t="s">
        <v>396</v>
      </c>
      <c r="H121" s="207">
        <v>36</v>
      </c>
      <c r="I121" s="208"/>
      <c r="J121" s="209">
        <f>ROUND(I121*H121,2)</f>
        <v>0</v>
      </c>
      <c r="K121" s="205" t="s">
        <v>19</v>
      </c>
      <c r="L121" s="41"/>
      <c r="M121" s="210" t="s">
        <v>19</v>
      </c>
      <c r="N121" s="211" t="s">
        <v>41</v>
      </c>
      <c r="O121" s="77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15" t="s">
        <v>165</v>
      </c>
      <c r="AT121" s="15" t="s">
        <v>160</v>
      </c>
      <c r="AU121" s="15" t="s">
        <v>174</v>
      </c>
      <c r="AY121" s="15" t="s">
        <v>158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5" t="s">
        <v>78</v>
      </c>
      <c r="BK121" s="214">
        <f>ROUND(I121*H121,2)</f>
        <v>0</v>
      </c>
      <c r="BL121" s="15" t="s">
        <v>165</v>
      </c>
      <c r="BM121" s="15" t="s">
        <v>3026</v>
      </c>
    </row>
    <row r="122" s="1" customFormat="1" ht="16.5" customHeight="1">
      <c r="B122" s="36"/>
      <c r="C122" s="203" t="s">
        <v>285</v>
      </c>
      <c r="D122" s="203" t="s">
        <v>160</v>
      </c>
      <c r="E122" s="204" t="s">
        <v>574</v>
      </c>
      <c r="F122" s="205" t="s">
        <v>3027</v>
      </c>
      <c r="G122" s="206" t="s">
        <v>19</v>
      </c>
      <c r="H122" s="207">
        <v>36</v>
      </c>
      <c r="I122" s="208"/>
      <c r="J122" s="209">
        <f>ROUND(I122*H122,2)</f>
        <v>0</v>
      </c>
      <c r="K122" s="205" t="s">
        <v>19</v>
      </c>
      <c r="L122" s="41"/>
      <c r="M122" s="210" t="s">
        <v>19</v>
      </c>
      <c r="N122" s="211" t="s">
        <v>41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5" t="s">
        <v>165</v>
      </c>
      <c r="AT122" s="15" t="s">
        <v>160</v>
      </c>
      <c r="AU122" s="15" t="s">
        <v>174</v>
      </c>
      <c r="AY122" s="15" t="s">
        <v>158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78</v>
      </c>
      <c r="BK122" s="214">
        <f>ROUND(I122*H122,2)</f>
        <v>0</v>
      </c>
      <c r="BL122" s="15" t="s">
        <v>165</v>
      </c>
      <c r="BM122" s="15" t="s">
        <v>3028</v>
      </c>
    </row>
    <row r="123" s="1" customFormat="1" ht="16.5" customHeight="1">
      <c r="B123" s="36"/>
      <c r="C123" s="203" t="s">
        <v>294</v>
      </c>
      <c r="D123" s="203" t="s">
        <v>160</v>
      </c>
      <c r="E123" s="204" t="s">
        <v>578</v>
      </c>
      <c r="F123" s="205" t="s">
        <v>3029</v>
      </c>
      <c r="G123" s="206" t="s">
        <v>396</v>
      </c>
      <c r="H123" s="207">
        <v>41</v>
      </c>
      <c r="I123" s="208"/>
      <c r="J123" s="209">
        <f>ROUND(I123*H123,2)</f>
        <v>0</v>
      </c>
      <c r="K123" s="205" t="s">
        <v>19</v>
      </c>
      <c r="L123" s="41"/>
      <c r="M123" s="210" t="s">
        <v>19</v>
      </c>
      <c r="N123" s="211" t="s">
        <v>41</v>
      </c>
      <c r="O123" s="77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15" t="s">
        <v>165</v>
      </c>
      <c r="AT123" s="15" t="s">
        <v>160</v>
      </c>
      <c r="AU123" s="15" t="s">
        <v>174</v>
      </c>
      <c r="AY123" s="15" t="s">
        <v>158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5" t="s">
        <v>78</v>
      </c>
      <c r="BK123" s="214">
        <f>ROUND(I123*H123,2)</f>
        <v>0</v>
      </c>
      <c r="BL123" s="15" t="s">
        <v>165</v>
      </c>
      <c r="BM123" s="15" t="s">
        <v>3030</v>
      </c>
    </row>
    <row r="124" s="1" customFormat="1" ht="16.5" customHeight="1">
      <c r="B124" s="36"/>
      <c r="C124" s="203" t="s">
        <v>290</v>
      </c>
      <c r="D124" s="203" t="s">
        <v>160</v>
      </c>
      <c r="E124" s="204" t="s">
        <v>584</v>
      </c>
      <c r="F124" s="205" t="s">
        <v>3031</v>
      </c>
      <c r="G124" s="206" t="s">
        <v>396</v>
      </c>
      <c r="H124" s="207">
        <v>96</v>
      </c>
      <c r="I124" s="208"/>
      <c r="J124" s="209">
        <f>ROUND(I124*H124,2)</f>
        <v>0</v>
      </c>
      <c r="K124" s="205" t="s">
        <v>19</v>
      </c>
      <c r="L124" s="41"/>
      <c r="M124" s="210" t="s">
        <v>19</v>
      </c>
      <c r="N124" s="211" t="s">
        <v>41</v>
      </c>
      <c r="O124" s="77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5" t="s">
        <v>165</v>
      </c>
      <c r="AT124" s="15" t="s">
        <v>160</v>
      </c>
      <c r="AU124" s="15" t="s">
        <v>174</v>
      </c>
      <c r="AY124" s="15" t="s">
        <v>158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78</v>
      </c>
      <c r="BK124" s="214">
        <f>ROUND(I124*H124,2)</f>
        <v>0</v>
      </c>
      <c r="BL124" s="15" t="s">
        <v>165</v>
      </c>
      <c r="BM124" s="15" t="s">
        <v>3032</v>
      </c>
    </row>
    <row r="125" s="1" customFormat="1" ht="16.5" customHeight="1">
      <c r="B125" s="36"/>
      <c r="C125" s="203" t="s">
        <v>276</v>
      </c>
      <c r="D125" s="203" t="s">
        <v>160</v>
      </c>
      <c r="E125" s="204" t="s">
        <v>589</v>
      </c>
      <c r="F125" s="205" t="s">
        <v>3033</v>
      </c>
      <c r="G125" s="206" t="s">
        <v>396</v>
      </c>
      <c r="H125" s="207">
        <v>2</v>
      </c>
      <c r="I125" s="208"/>
      <c r="J125" s="209">
        <f>ROUND(I125*H125,2)</f>
        <v>0</v>
      </c>
      <c r="K125" s="205" t="s">
        <v>19</v>
      </c>
      <c r="L125" s="41"/>
      <c r="M125" s="210" t="s">
        <v>19</v>
      </c>
      <c r="N125" s="211" t="s">
        <v>41</v>
      </c>
      <c r="O125" s="77"/>
      <c r="P125" s="212">
        <f>O125*H125</f>
        <v>0</v>
      </c>
      <c r="Q125" s="212">
        <v>0</v>
      </c>
      <c r="R125" s="212">
        <f>Q125*H125</f>
        <v>0</v>
      </c>
      <c r="S125" s="212">
        <v>0</v>
      </c>
      <c r="T125" s="213">
        <f>S125*H125</f>
        <v>0</v>
      </c>
      <c r="AR125" s="15" t="s">
        <v>165</v>
      </c>
      <c r="AT125" s="15" t="s">
        <v>160</v>
      </c>
      <c r="AU125" s="15" t="s">
        <v>174</v>
      </c>
      <c r="AY125" s="15" t="s">
        <v>158</v>
      </c>
      <c r="BE125" s="214">
        <f>IF(N125="základní",J125,0)</f>
        <v>0</v>
      </c>
      <c r="BF125" s="214">
        <f>IF(N125="snížená",J125,0)</f>
        <v>0</v>
      </c>
      <c r="BG125" s="214">
        <f>IF(N125="zákl. přenesená",J125,0)</f>
        <v>0</v>
      </c>
      <c r="BH125" s="214">
        <f>IF(N125="sníž. přenesená",J125,0)</f>
        <v>0</v>
      </c>
      <c r="BI125" s="214">
        <f>IF(N125="nulová",J125,0)</f>
        <v>0</v>
      </c>
      <c r="BJ125" s="15" t="s">
        <v>78</v>
      </c>
      <c r="BK125" s="214">
        <f>ROUND(I125*H125,2)</f>
        <v>0</v>
      </c>
      <c r="BL125" s="15" t="s">
        <v>165</v>
      </c>
      <c r="BM125" s="15" t="s">
        <v>3034</v>
      </c>
    </row>
    <row r="126" s="1" customFormat="1" ht="16.5" customHeight="1">
      <c r="B126" s="36"/>
      <c r="C126" s="203" t="s">
        <v>271</v>
      </c>
      <c r="D126" s="203" t="s">
        <v>160</v>
      </c>
      <c r="E126" s="204" t="s">
        <v>594</v>
      </c>
      <c r="F126" s="205" t="s">
        <v>3035</v>
      </c>
      <c r="G126" s="206" t="s">
        <v>240</v>
      </c>
      <c r="H126" s="207">
        <v>110</v>
      </c>
      <c r="I126" s="208"/>
      <c r="J126" s="209">
        <f>ROUND(I126*H126,2)</f>
        <v>0</v>
      </c>
      <c r="K126" s="205" t="s">
        <v>19</v>
      </c>
      <c r="L126" s="41"/>
      <c r="M126" s="210" t="s">
        <v>19</v>
      </c>
      <c r="N126" s="211" t="s">
        <v>41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165</v>
      </c>
      <c r="AT126" s="15" t="s">
        <v>160</v>
      </c>
      <c r="AU126" s="15" t="s">
        <v>174</v>
      </c>
      <c r="AY126" s="15" t="s">
        <v>158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78</v>
      </c>
      <c r="BK126" s="214">
        <f>ROUND(I126*H126,2)</f>
        <v>0</v>
      </c>
      <c r="BL126" s="15" t="s">
        <v>165</v>
      </c>
      <c r="BM126" s="15" t="s">
        <v>3036</v>
      </c>
    </row>
    <row r="127" s="1" customFormat="1" ht="16.5" customHeight="1">
      <c r="B127" s="36"/>
      <c r="C127" s="203" t="s">
        <v>299</v>
      </c>
      <c r="D127" s="203" t="s">
        <v>160</v>
      </c>
      <c r="E127" s="204" t="s">
        <v>598</v>
      </c>
      <c r="F127" s="205" t="s">
        <v>3037</v>
      </c>
      <c r="G127" s="206" t="s">
        <v>240</v>
      </c>
      <c r="H127" s="207">
        <v>130</v>
      </c>
      <c r="I127" s="208"/>
      <c r="J127" s="209">
        <f>ROUND(I127*H127,2)</f>
        <v>0</v>
      </c>
      <c r="K127" s="205" t="s">
        <v>19</v>
      </c>
      <c r="L127" s="41"/>
      <c r="M127" s="210" t="s">
        <v>19</v>
      </c>
      <c r="N127" s="211" t="s">
        <v>41</v>
      </c>
      <c r="O127" s="77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15" t="s">
        <v>165</v>
      </c>
      <c r="AT127" s="15" t="s">
        <v>160</v>
      </c>
      <c r="AU127" s="15" t="s">
        <v>174</v>
      </c>
      <c r="AY127" s="15" t="s">
        <v>158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5" t="s">
        <v>78</v>
      </c>
      <c r="BK127" s="214">
        <f>ROUND(I127*H127,2)</f>
        <v>0</v>
      </c>
      <c r="BL127" s="15" t="s">
        <v>165</v>
      </c>
      <c r="BM127" s="15" t="s">
        <v>3038</v>
      </c>
    </row>
    <row r="128" s="1" customFormat="1" ht="16.5" customHeight="1">
      <c r="B128" s="36"/>
      <c r="C128" s="203" t="s">
        <v>304</v>
      </c>
      <c r="D128" s="203" t="s">
        <v>160</v>
      </c>
      <c r="E128" s="204" t="s">
        <v>602</v>
      </c>
      <c r="F128" s="205" t="s">
        <v>3039</v>
      </c>
      <c r="G128" s="206" t="s">
        <v>396</v>
      </c>
      <c r="H128" s="207">
        <v>2</v>
      </c>
      <c r="I128" s="208"/>
      <c r="J128" s="209">
        <f>ROUND(I128*H128,2)</f>
        <v>0</v>
      </c>
      <c r="K128" s="205" t="s">
        <v>19</v>
      </c>
      <c r="L128" s="41"/>
      <c r="M128" s="210" t="s">
        <v>19</v>
      </c>
      <c r="N128" s="211" t="s">
        <v>41</v>
      </c>
      <c r="O128" s="77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5" t="s">
        <v>165</v>
      </c>
      <c r="AT128" s="15" t="s">
        <v>160</v>
      </c>
      <c r="AU128" s="15" t="s">
        <v>174</v>
      </c>
      <c r="AY128" s="15" t="s">
        <v>158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78</v>
      </c>
      <c r="BK128" s="214">
        <f>ROUND(I128*H128,2)</f>
        <v>0</v>
      </c>
      <c r="BL128" s="15" t="s">
        <v>165</v>
      </c>
      <c r="BM128" s="15" t="s">
        <v>3040</v>
      </c>
    </row>
    <row r="129" s="1" customFormat="1" ht="16.5" customHeight="1">
      <c r="B129" s="36"/>
      <c r="C129" s="203" t="s">
        <v>3041</v>
      </c>
      <c r="D129" s="203" t="s">
        <v>160</v>
      </c>
      <c r="E129" s="204" t="s">
        <v>606</v>
      </c>
      <c r="F129" s="205" t="s">
        <v>3042</v>
      </c>
      <c r="G129" s="206" t="s">
        <v>19</v>
      </c>
      <c r="H129" s="207">
        <v>26</v>
      </c>
      <c r="I129" s="208"/>
      <c r="J129" s="209">
        <f>ROUND(I129*H129,2)</f>
        <v>0</v>
      </c>
      <c r="K129" s="205" t="s">
        <v>19</v>
      </c>
      <c r="L129" s="41"/>
      <c r="M129" s="210" t="s">
        <v>19</v>
      </c>
      <c r="N129" s="211" t="s">
        <v>41</v>
      </c>
      <c r="O129" s="77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15" t="s">
        <v>165</v>
      </c>
      <c r="AT129" s="15" t="s">
        <v>160</v>
      </c>
      <c r="AU129" s="15" t="s">
        <v>174</v>
      </c>
      <c r="AY129" s="15" t="s">
        <v>158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78</v>
      </c>
      <c r="BK129" s="214">
        <f>ROUND(I129*H129,2)</f>
        <v>0</v>
      </c>
      <c r="BL129" s="15" t="s">
        <v>165</v>
      </c>
      <c r="BM129" s="15" t="s">
        <v>3043</v>
      </c>
    </row>
    <row r="130" s="11" customFormat="1">
      <c r="B130" s="215"/>
      <c r="C130" s="216"/>
      <c r="D130" s="217" t="s">
        <v>167</v>
      </c>
      <c r="E130" s="218" t="s">
        <v>19</v>
      </c>
      <c r="F130" s="219" t="s">
        <v>3044</v>
      </c>
      <c r="G130" s="216"/>
      <c r="H130" s="220">
        <v>26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167</v>
      </c>
      <c r="AU130" s="226" t="s">
        <v>174</v>
      </c>
      <c r="AV130" s="11" t="s">
        <v>80</v>
      </c>
      <c r="AW130" s="11" t="s">
        <v>31</v>
      </c>
      <c r="AX130" s="11" t="s">
        <v>78</v>
      </c>
      <c r="AY130" s="226" t="s">
        <v>158</v>
      </c>
    </row>
    <row r="131" s="1" customFormat="1" ht="16.5" customHeight="1">
      <c r="B131" s="36"/>
      <c r="C131" s="203" t="s">
        <v>310</v>
      </c>
      <c r="D131" s="203" t="s">
        <v>160</v>
      </c>
      <c r="E131" s="204" t="s">
        <v>610</v>
      </c>
      <c r="F131" s="205" t="s">
        <v>3045</v>
      </c>
      <c r="G131" s="206" t="s">
        <v>396</v>
      </c>
      <c r="H131" s="207">
        <v>26</v>
      </c>
      <c r="I131" s="208"/>
      <c r="J131" s="209">
        <f>ROUND(I131*H131,2)</f>
        <v>0</v>
      </c>
      <c r="K131" s="205" t="s">
        <v>19</v>
      </c>
      <c r="L131" s="41"/>
      <c r="M131" s="210" t="s">
        <v>19</v>
      </c>
      <c r="N131" s="211" t="s">
        <v>41</v>
      </c>
      <c r="O131" s="77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15" t="s">
        <v>165</v>
      </c>
      <c r="AT131" s="15" t="s">
        <v>160</v>
      </c>
      <c r="AU131" s="15" t="s">
        <v>174</v>
      </c>
      <c r="AY131" s="15" t="s">
        <v>158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78</v>
      </c>
      <c r="BK131" s="214">
        <f>ROUND(I131*H131,2)</f>
        <v>0</v>
      </c>
      <c r="BL131" s="15" t="s">
        <v>165</v>
      </c>
      <c r="BM131" s="15" t="s">
        <v>3046</v>
      </c>
    </row>
    <row r="132" s="1" customFormat="1" ht="16.5" customHeight="1">
      <c r="B132" s="36"/>
      <c r="C132" s="203" t="s">
        <v>315</v>
      </c>
      <c r="D132" s="203" t="s">
        <v>160</v>
      </c>
      <c r="E132" s="204" t="s">
        <v>615</v>
      </c>
      <c r="F132" s="205" t="s">
        <v>3047</v>
      </c>
      <c r="G132" s="206" t="s">
        <v>396</v>
      </c>
      <c r="H132" s="207">
        <v>10</v>
      </c>
      <c r="I132" s="208"/>
      <c r="J132" s="209">
        <f>ROUND(I132*H132,2)</f>
        <v>0</v>
      </c>
      <c r="K132" s="205" t="s">
        <v>19</v>
      </c>
      <c r="L132" s="41"/>
      <c r="M132" s="210" t="s">
        <v>19</v>
      </c>
      <c r="N132" s="211" t="s">
        <v>41</v>
      </c>
      <c r="O132" s="77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15" t="s">
        <v>165</v>
      </c>
      <c r="AT132" s="15" t="s">
        <v>160</v>
      </c>
      <c r="AU132" s="15" t="s">
        <v>174</v>
      </c>
      <c r="AY132" s="15" t="s">
        <v>158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5" t="s">
        <v>78</v>
      </c>
      <c r="BK132" s="214">
        <f>ROUND(I132*H132,2)</f>
        <v>0</v>
      </c>
      <c r="BL132" s="15" t="s">
        <v>165</v>
      </c>
      <c r="BM132" s="15" t="s">
        <v>3048</v>
      </c>
    </row>
    <row r="133" s="1" customFormat="1" ht="16.5" customHeight="1">
      <c r="B133" s="36"/>
      <c r="C133" s="203" t="s">
        <v>319</v>
      </c>
      <c r="D133" s="203" t="s">
        <v>160</v>
      </c>
      <c r="E133" s="204" t="s">
        <v>621</v>
      </c>
      <c r="F133" s="205" t="s">
        <v>3049</v>
      </c>
      <c r="G133" s="206" t="s">
        <v>396</v>
      </c>
      <c r="H133" s="207">
        <v>10</v>
      </c>
      <c r="I133" s="208"/>
      <c r="J133" s="209">
        <f>ROUND(I133*H133,2)</f>
        <v>0</v>
      </c>
      <c r="K133" s="205" t="s">
        <v>19</v>
      </c>
      <c r="L133" s="41"/>
      <c r="M133" s="210" t="s">
        <v>19</v>
      </c>
      <c r="N133" s="211" t="s">
        <v>41</v>
      </c>
      <c r="O133" s="77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15" t="s">
        <v>165</v>
      </c>
      <c r="AT133" s="15" t="s">
        <v>160</v>
      </c>
      <c r="AU133" s="15" t="s">
        <v>174</v>
      </c>
      <c r="AY133" s="15" t="s">
        <v>158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78</v>
      </c>
      <c r="BK133" s="214">
        <f>ROUND(I133*H133,2)</f>
        <v>0</v>
      </c>
      <c r="BL133" s="15" t="s">
        <v>165</v>
      </c>
      <c r="BM133" s="15" t="s">
        <v>3050</v>
      </c>
    </row>
    <row r="134" s="10" customFormat="1" ht="20.88" customHeight="1">
      <c r="B134" s="187"/>
      <c r="C134" s="188"/>
      <c r="D134" s="189" t="s">
        <v>69</v>
      </c>
      <c r="E134" s="201" t="s">
        <v>2756</v>
      </c>
      <c r="F134" s="201" t="s">
        <v>2757</v>
      </c>
      <c r="G134" s="188"/>
      <c r="H134" s="188"/>
      <c r="I134" s="191"/>
      <c r="J134" s="202">
        <f>BK134</f>
        <v>0</v>
      </c>
      <c r="K134" s="188"/>
      <c r="L134" s="193"/>
      <c r="M134" s="194"/>
      <c r="N134" s="195"/>
      <c r="O134" s="195"/>
      <c r="P134" s="196">
        <f>SUM(P135:P147)</f>
        <v>0</v>
      </c>
      <c r="Q134" s="195"/>
      <c r="R134" s="196">
        <f>SUM(R135:R147)</f>
        <v>0</v>
      </c>
      <c r="S134" s="195"/>
      <c r="T134" s="197">
        <f>SUM(T135:T147)</f>
        <v>0</v>
      </c>
      <c r="AR134" s="198" t="s">
        <v>165</v>
      </c>
      <c r="AT134" s="199" t="s">
        <v>69</v>
      </c>
      <c r="AU134" s="199" t="s">
        <v>80</v>
      </c>
      <c r="AY134" s="198" t="s">
        <v>158</v>
      </c>
      <c r="BK134" s="200">
        <f>SUM(BK135:BK147)</f>
        <v>0</v>
      </c>
    </row>
    <row r="135" s="1" customFormat="1" ht="16.5" customHeight="1">
      <c r="B135" s="36"/>
      <c r="C135" s="203" t="s">
        <v>324</v>
      </c>
      <c r="D135" s="203" t="s">
        <v>160</v>
      </c>
      <c r="E135" s="204" t="s">
        <v>627</v>
      </c>
      <c r="F135" s="205" t="s">
        <v>3051</v>
      </c>
      <c r="G135" s="206" t="s">
        <v>2973</v>
      </c>
      <c r="H135" s="207">
        <v>1</v>
      </c>
      <c r="I135" s="208"/>
      <c r="J135" s="209">
        <f>ROUND(I135*H135,2)</f>
        <v>0</v>
      </c>
      <c r="K135" s="205" t="s">
        <v>19</v>
      </c>
      <c r="L135" s="41"/>
      <c r="M135" s="210" t="s">
        <v>19</v>
      </c>
      <c r="N135" s="211" t="s">
        <v>41</v>
      </c>
      <c r="O135" s="77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15" t="s">
        <v>2613</v>
      </c>
      <c r="AT135" s="15" t="s">
        <v>160</v>
      </c>
      <c r="AU135" s="15" t="s">
        <v>174</v>
      </c>
      <c r="AY135" s="15" t="s">
        <v>158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78</v>
      </c>
      <c r="BK135" s="214">
        <f>ROUND(I135*H135,2)</f>
        <v>0</v>
      </c>
      <c r="BL135" s="15" t="s">
        <v>2613</v>
      </c>
      <c r="BM135" s="15" t="s">
        <v>3052</v>
      </c>
    </row>
    <row r="136" s="1" customFormat="1" ht="16.5" customHeight="1">
      <c r="B136" s="36"/>
      <c r="C136" s="203" t="s">
        <v>334</v>
      </c>
      <c r="D136" s="203" t="s">
        <v>160</v>
      </c>
      <c r="E136" s="204" t="s">
        <v>632</v>
      </c>
      <c r="F136" s="205" t="s">
        <v>3053</v>
      </c>
      <c r="G136" s="206" t="s">
        <v>396</v>
      </c>
      <c r="H136" s="207">
        <v>35</v>
      </c>
      <c r="I136" s="208"/>
      <c r="J136" s="209">
        <f>ROUND(I136*H136,2)</f>
        <v>0</v>
      </c>
      <c r="K136" s="205" t="s">
        <v>19</v>
      </c>
      <c r="L136" s="41"/>
      <c r="M136" s="210" t="s">
        <v>19</v>
      </c>
      <c r="N136" s="211" t="s">
        <v>41</v>
      </c>
      <c r="O136" s="77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15" t="s">
        <v>2613</v>
      </c>
      <c r="AT136" s="15" t="s">
        <v>160</v>
      </c>
      <c r="AU136" s="15" t="s">
        <v>174</v>
      </c>
      <c r="AY136" s="15" t="s">
        <v>158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5" t="s">
        <v>78</v>
      </c>
      <c r="BK136" s="214">
        <f>ROUND(I136*H136,2)</f>
        <v>0</v>
      </c>
      <c r="BL136" s="15" t="s">
        <v>2613</v>
      </c>
      <c r="BM136" s="15" t="s">
        <v>3054</v>
      </c>
    </row>
    <row r="137" s="1" customFormat="1" ht="16.5" customHeight="1">
      <c r="B137" s="36"/>
      <c r="C137" s="203" t="s">
        <v>339</v>
      </c>
      <c r="D137" s="203" t="s">
        <v>160</v>
      </c>
      <c r="E137" s="204" t="s">
        <v>637</v>
      </c>
      <c r="F137" s="205" t="s">
        <v>3055</v>
      </c>
      <c r="G137" s="206" t="s">
        <v>396</v>
      </c>
      <c r="H137" s="207">
        <v>35</v>
      </c>
      <c r="I137" s="208"/>
      <c r="J137" s="209">
        <f>ROUND(I137*H137,2)</f>
        <v>0</v>
      </c>
      <c r="K137" s="205" t="s">
        <v>19</v>
      </c>
      <c r="L137" s="41"/>
      <c r="M137" s="210" t="s">
        <v>19</v>
      </c>
      <c r="N137" s="211" t="s">
        <v>41</v>
      </c>
      <c r="O137" s="77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15" t="s">
        <v>2613</v>
      </c>
      <c r="AT137" s="15" t="s">
        <v>160</v>
      </c>
      <c r="AU137" s="15" t="s">
        <v>174</v>
      </c>
      <c r="AY137" s="15" t="s">
        <v>158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78</v>
      </c>
      <c r="BK137" s="214">
        <f>ROUND(I137*H137,2)</f>
        <v>0</v>
      </c>
      <c r="BL137" s="15" t="s">
        <v>2613</v>
      </c>
      <c r="BM137" s="15" t="s">
        <v>3056</v>
      </c>
    </row>
    <row r="138" s="1" customFormat="1" ht="16.5" customHeight="1">
      <c r="B138" s="36"/>
      <c r="C138" s="203" t="s">
        <v>329</v>
      </c>
      <c r="D138" s="203" t="s">
        <v>160</v>
      </c>
      <c r="E138" s="204" t="s">
        <v>642</v>
      </c>
      <c r="F138" s="205" t="s">
        <v>3057</v>
      </c>
      <c r="G138" s="206" t="s">
        <v>396</v>
      </c>
      <c r="H138" s="207">
        <v>10</v>
      </c>
      <c r="I138" s="208"/>
      <c r="J138" s="209">
        <f>ROUND(I138*H138,2)</f>
        <v>0</v>
      </c>
      <c r="K138" s="205" t="s">
        <v>19</v>
      </c>
      <c r="L138" s="41"/>
      <c r="M138" s="210" t="s">
        <v>19</v>
      </c>
      <c r="N138" s="211" t="s">
        <v>41</v>
      </c>
      <c r="O138" s="77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15" t="s">
        <v>2613</v>
      </c>
      <c r="AT138" s="15" t="s">
        <v>160</v>
      </c>
      <c r="AU138" s="15" t="s">
        <v>174</v>
      </c>
      <c r="AY138" s="15" t="s">
        <v>158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78</v>
      </c>
      <c r="BK138" s="214">
        <f>ROUND(I138*H138,2)</f>
        <v>0</v>
      </c>
      <c r="BL138" s="15" t="s">
        <v>2613</v>
      </c>
      <c r="BM138" s="15" t="s">
        <v>3058</v>
      </c>
    </row>
    <row r="139" s="1" customFormat="1" ht="16.5" customHeight="1">
      <c r="B139" s="36"/>
      <c r="C139" s="203" t="s">
        <v>345</v>
      </c>
      <c r="D139" s="203" t="s">
        <v>160</v>
      </c>
      <c r="E139" s="204" t="s">
        <v>647</v>
      </c>
      <c r="F139" s="205" t="s">
        <v>3059</v>
      </c>
      <c r="G139" s="206" t="s">
        <v>396</v>
      </c>
      <c r="H139" s="207">
        <v>10</v>
      </c>
      <c r="I139" s="208"/>
      <c r="J139" s="209">
        <f>ROUND(I139*H139,2)</f>
        <v>0</v>
      </c>
      <c r="K139" s="205" t="s">
        <v>19</v>
      </c>
      <c r="L139" s="41"/>
      <c r="M139" s="210" t="s">
        <v>19</v>
      </c>
      <c r="N139" s="211" t="s">
        <v>41</v>
      </c>
      <c r="O139" s="77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15" t="s">
        <v>2613</v>
      </c>
      <c r="AT139" s="15" t="s">
        <v>160</v>
      </c>
      <c r="AU139" s="15" t="s">
        <v>174</v>
      </c>
      <c r="AY139" s="15" t="s">
        <v>158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5" t="s">
        <v>78</v>
      </c>
      <c r="BK139" s="214">
        <f>ROUND(I139*H139,2)</f>
        <v>0</v>
      </c>
      <c r="BL139" s="15" t="s">
        <v>2613</v>
      </c>
      <c r="BM139" s="15" t="s">
        <v>3060</v>
      </c>
    </row>
    <row r="140" s="1" customFormat="1" ht="16.5" customHeight="1">
      <c r="B140" s="36"/>
      <c r="C140" s="203" t="s">
        <v>349</v>
      </c>
      <c r="D140" s="203" t="s">
        <v>160</v>
      </c>
      <c r="E140" s="204" t="s">
        <v>653</v>
      </c>
      <c r="F140" s="205" t="s">
        <v>3061</v>
      </c>
      <c r="G140" s="206" t="s">
        <v>946</v>
      </c>
      <c r="H140" s="207">
        <v>19</v>
      </c>
      <c r="I140" s="208"/>
      <c r="J140" s="209">
        <f>ROUND(I140*H140,2)</f>
        <v>0</v>
      </c>
      <c r="K140" s="205" t="s">
        <v>19</v>
      </c>
      <c r="L140" s="41"/>
      <c r="M140" s="210" t="s">
        <v>19</v>
      </c>
      <c r="N140" s="211" t="s">
        <v>41</v>
      </c>
      <c r="O140" s="77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15" t="s">
        <v>2613</v>
      </c>
      <c r="AT140" s="15" t="s">
        <v>160</v>
      </c>
      <c r="AU140" s="15" t="s">
        <v>174</v>
      </c>
      <c r="AY140" s="15" t="s">
        <v>158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5" t="s">
        <v>78</v>
      </c>
      <c r="BK140" s="214">
        <f>ROUND(I140*H140,2)</f>
        <v>0</v>
      </c>
      <c r="BL140" s="15" t="s">
        <v>2613</v>
      </c>
      <c r="BM140" s="15" t="s">
        <v>3062</v>
      </c>
    </row>
    <row r="141" s="1" customFormat="1" ht="16.5" customHeight="1">
      <c r="B141" s="36"/>
      <c r="C141" s="227" t="s">
        <v>353</v>
      </c>
      <c r="D141" s="227" t="s">
        <v>261</v>
      </c>
      <c r="E141" s="228" t="s">
        <v>658</v>
      </c>
      <c r="F141" s="229" t="s">
        <v>3063</v>
      </c>
      <c r="G141" s="230" t="s">
        <v>2973</v>
      </c>
      <c r="H141" s="231">
        <v>1</v>
      </c>
      <c r="I141" s="232"/>
      <c r="J141" s="233">
        <f>ROUND(I141*H141,2)</f>
        <v>0</v>
      </c>
      <c r="K141" s="229" t="s">
        <v>19</v>
      </c>
      <c r="L141" s="234"/>
      <c r="M141" s="235" t="s">
        <v>19</v>
      </c>
      <c r="N141" s="236" t="s">
        <v>41</v>
      </c>
      <c r="O141" s="77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15" t="s">
        <v>2613</v>
      </c>
      <c r="AT141" s="15" t="s">
        <v>261</v>
      </c>
      <c r="AU141" s="15" t="s">
        <v>174</v>
      </c>
      <c r="AY141" s="15" t="s">
        <v>158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5" t="s">
        <v>78</v>
      </c>
      <c r="BK141" s="214">
        <f>ROUND(I141*H141,2)</f>
        <v>0</v>
      </c>
      <c r="BL141" s="15" t="s">
        <v>2613</v>
      </c>
      <c r="BM141" s="15" t="s">
        <v>3064</v>
      </c>
    </row>
    <row r="142" s="1" customFormat="1" ht="16.5" customHeight="1">
      <c r="B142" s="36"/>
      <c r="C142" s="203" t="s">
        <v>358</v>
      </c>
      <c r="D142" s="203" t="s">
        <v>160</v>
      </c>
      <c r="E142" s="204" t="s">
        <v>663</v>
      </c>
      <c r="F142" s="205" t="s">
        <v>3065</v>
      </c>
      <c r="G142" s="206" t="s">
        <v>530</v>
      </c>
      <c r="H142" s="207">
        <v>1</v>
      </c>
      <c r="I142" s="208"/>
      <c r="J142" s="209">
        <f>ROUND(I142*H142,2)</f>
        <v>0</v>
      </c>
      <c r="K142" s="205" t="s">
        <v>19</v>
      </c>
      <c r="L142" s="41"/>
      <c r="M142" s="210" t="s">
        <v>19</v>
      </c>
      <c r="N142" s="211" t="s">
        <v>41</v>
      </c>
      <c r="O142" s="77"/>
      <c r="P142" s="212">
        <f>O142*H142</f>
        <v>0</v>
      </c>
      <c r="Q142" s="212">
        <v>0</v>
      </c>
      <c r="R142" s="212">
        <f>Q142*H142</f>
        <v>0</v>
      </c>
      <c r="S142" s="212">
        <v>0</v>
      </c>
      <c r="T142" s="213">
        <f>S142*H142</f>
        <v>0</v>
      </c>
      <c r="AR142" s="15" t="s">
        <v>2613</v>
      </c>
      <c r="AT142" s="15" t="s">
        <v>160</v>
      </c>
      <c r="AU142" s="15" t="s">
        <v>174</v>
      </c>
      <c r="AY142" s="15" t="s">
        <v>158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5" t="s">
        <v>78</v>
      </c>
      <c r="BK142" s="214">
        <f>ROUND(I142*H142,2)</f>
        <v>0</v>
      </c>
      <c r="BL142" s="15" t="s">
        <v>2613</v>
      </c>
      <c r="BM142" s="15" t="s">
        <v>3066</v>
      </c>
    </row>
    <row r="143" s="1" customFormat="1" ht="16.5" customHeight="1">
      <c r="B143" s="36"/>
      <c r="C143" s="203" t="s">
        <v>362</v>
      </c>
      <c r="D143" s="203" t="s">
        <v>160</v>
      </c>
      <c r="E143" s="204" t="s">
        <v>672</v>
      </c>
      <c r="F143" s="205" t="s">
        <v>3067</v>
      </c>
      <c r="G143" s="206" t="s">
        <v>530</v>
      </c>
      <c r="H143" s="207">
        <v>1</v>
      </c>
      <c r="I143" s="208"/>
      <c r="J143" s="209">
        <f>ROUND(I143*H143,2)</f>
        <v>0</v>
      </c>
      <c r="K143" s="205" t="s">
        <v>19</v>
      </c>
      <c r="L143" s="41"/>
      <c r="M143" s="210" t="s">
        <v>19</v>
      </c>
      <c r="N143" s="211" t="s">
        <v>41</v>
      </c>
      <c r="O143" s="77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15" t="s">
        <v>2613</v>
      </c>
      <c r="AT143" s="15" t="s">
        <v>160</v>
      </c>
      <c r="AU143" s="15" t="s">
        <v>174</v>
      </c>
      <c r="AY143" s="15" t="s">
        <v>158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5" t="s">
        <v>78</v>
      </c>
      <c r="BK143" s="214">
        <f>ROUND(I143*H143,2)</f>
        <v>0</v>
      </c>
      <c r="BL143" s="15" t="s">
        <v>2613</v>
      </c>
      <c r="BM143" s="15" t="s">
        <v>3068</v>
      </c>
    </row>
    <row r="144" s="1" customFormat="1" ht="16.5" customHeight="1">
      <c r="B144" s="36"/>
      <c r="C144" s="203" t="s">
        <v>367</v>
      </c>
      <c r="D144" s="203" t="s">
        <v>160</v>
      </c>
      <c r="E144" s="204" t="s">
        <v>678</v>
      </c>
      <c r="F144" s="205" t="s">
        <v>3069</v>
      </c>
      <c r="G144" s="206" t="s">
        <v>530</v>
      </c>
      <c r="H144" s="207">
        <v>1</v>
      </c>
      <c r="I144" s="208"/>
      <c r="J144" s="209">
        <f>ROUND(I144*H144,2)</f>
        <v>0</v>
      </c>
      <c r="K144" s="205" t="s">
        <v>19</v>
      </c>
      <c r="L144" s="41"/>
      <c r="M144" s="210" t="s">
        <v>19</v>
      </c>
      <c r="N144" s="211" t="s">
        <v>41</v>
      </c>
      <c r="O144" s="77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15" t="s">
        <v>2613</v>
      </c>
      <c r="AT144" s="15" t="s">
        <v>160</v>
      </c>
      <c r="AU144" s="15" t="s">
        <v>174</v>
      </c>
      <c r="AY144" s="15" t="s">
        <v>158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78</v>
      </c>
      <c r="BK144" s="214">
        <f>ROUND(I144*H144,2)</f>
        <v>0</v>
      </c>
      <c r="BL144" s="15" t="s">
        <v>2613</v>
      </c>
      <c r="BM144" s="15" t="s">
        <v>3070</v>
      </c>
    </row>
    <row r="145" s="1" customFormat="1" ht="16.5" customHeight="1">
      <c r="B145" s="36"/>
      <c r="C145" s="203" t="s">
        <v>372</v>
      </c>
      <c r="D145" s="203" t="s">
        <v>160</v>
      </c>
      <c r="E145" s="204" t="s">
        <v>682</v>
      </c>
      <c r="F145" s="205" t="s">
        <v>3071</v>
      </c>
      <c r="G145" s="206" t="s">
        <v>2973</v>
      </c>
      <c r="H145" s="207">
        <v>1</v>
      </c>
      <c r="I145" s="208"/>
      <c r="J145" s="209">
        <f>ROUND(I145*H145,2)</f>
        <v>0</v>
      </c>
      <c r="K145" s="205" t="s">
        <v>19</v>
      </c>
      <c r="L145" s="41"/>
      <c r="M145" s="210" t="s">
        <v>19</v>
      </c>
      <c r="N145" s="211" t="s">
        <v>41</v>
      </c>
      <c r="O145" s="77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15" t="s">
        <v>2613</v>
      </c>
      <c r="AT145" s="15" t="s">
        <v>160</v>
      </c>
      <c r="AU145" s="15" t="s">
        <v>174</v>
      </c>
      <c r="AY145" s="15" t="s">
        <v>158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78</v>
      </c>
      <c r="BK145" s="214">
        <f>ROUND(I145*H145,2)</f>
        <v>0</v>
      </c>
      <c r="BL145" s="15" t="s">
        <v>2613</v>
      </c>
      <c r="BM145" s="15" t="s">
        <v>3072</v>
      </c>
    </row>
    <row r="146" s="1" customFormat="1" ht="16.5" customHeight="1">
      <c r="B146" s="36"/>
      <c r="C146" s="203" t="s">
        <v>377</v>
      </c>
      <c r="D146" s="203" t="s">
        <v>160</v>
      </c>
      <c r="E146" s="204" t="s">
        <v>687</v>
      </c>
      <c r="F146" s="205" t="s">
        <v>3073</v>
      </c>
      <c r="G146" s="206" t="s">
        <v>2973</v>
      </c>
      <c r="H146" s="207">
        <v>1</v>
      </c>
      <c r="I146" s="208"/>
      <c r="J146" s="209">
        <f>ROUND(I146*H146,2)</f>
        <v>0</v>
      </c>
      <c r="K146" s="205" t="s">
        <v>19</v>
      </c>
      <c r="L146" s="41"/>
      <c r="M146" s="210" t="s">
        <v>19</v>
      </c>
      <c r="N146" s="211" t="s">
        <v>41</v>
      </c>
      <c r="O146" s="77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15" t="s">
        <v>2613</v>
      </c>
      <c r="AT146" s="15" t="s">
        <v>160</v>
      </c>
      <c r="AU146" s="15" t="s">
        <v>174</v>
      </c>
      <c r="AY146" s="15" t="s">
        <v>158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78</v>
      </c>
      <c r="BK146" s="214">
        <f>ROUND(I146*H146,2)</f>
        <v>0</v>
      </c>
      <c r="BL146" s="15" t="s">
        <v>2613</v>
      </c>
      <c r="BM146" s="15" t="s">
        <v>3074</v>
      </c>
    </row>
    <row r="147" s="1" customFormat="1" ht="16.5" customHeight="1">
      <c r="B147" s="36"/>
      <c r="C147" s="203" t="s">
        <v>382</v>
      </c>
      <c r="D147" s="203" t="s">
        <v>160</v>
      </c>
      <c r="E147" s="204" t="s">
        <v>697</v>
      </c>
      <c r="F147" s="205" t="s">
        <v>3075</v>
      </c>
      <c r="G147" s="206" t="s">
        <v>530</v>
      </c>
      <c r="H147" s="207">
        <v>1</v>
      </c>
      <c r="I147" s="208"/>
      <c r="J147" s="209">
        <f>ROUND(I147*H147,2)</f>
        <v>0</v>
      </c>
      <c r="K147" s="205" t="s">
        <v>19</v>
      </c>
      <c r="L147" s="41"/>
      <c r="M147" s="254" t="s">
        <v>19</v>
      </c>
      <c r="N147" s="255" t="s">
        <v>41</v>
      </c>
      <c r="O147" s="252"/>
      <c r="P147" s="256">
        <f>O147*H147</f>
        <v>0</v>
      </c>
      <c r="Q147" s="256">
        <v>0</v>
      </c>
      <c r="R147" s="256">
        <f>Q147*H147</f>
        <v>0</v>
      </c>
      <c r="S147" s="256">
        <v>0</v>
      </c>
      <c r="T147" s="257">
        <f>S147*H147</f>
        <v>0</v>
      </c>
      <c r="AR147" s="15" t="s">
        <v>2613</v>
      </c>
      <c r="AT147" s="15" t="s">
        <v>160</v>
      </c>
      <c r="AU147" s="15" t="s">
        <v>174</v>
      </c>
      <c r="AY147" s="15" t="s">
        <v>158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5" t="s">
        <v>78</v>
      </c>
      <c r="BK147" s="214">
        <f>ROUND(I147*H147,2)</f>
        <v>0</v>
      </c>
      <c r="BL147" s="15" t="s">
        <v>2613</v>
      </c>
      <c r="BM147" s="15" t="s">
        <v>3076</v>
      </c>
    </row>
    <row r="148" s="1" customFormat="1" ht="6.96" customHeight="1">
      <c r="B148" s="55"/>
      <c r="C148" s="56"/>
      <c r="D148" s="56"/>
      <c r="E148" s="56"/>
      <c r="F148" s="56"/>
      <c r="G148" s="56"/>
      <c r="H148" s="56"/>
      <c r="I148" s="152"/>
      <c r="J148" s="56"/>
      <c r="K148" s="56"/>
      <c r="L148" s="41"/>
    </row>
  </sheetData>
  <sheetProtection sheet="1" autoFilter="0" formatColumns="0" formatRows="0" objects="1" scenarios="1" spinCount="100000" saltValue="wwqnrXjb7ZsnKUYPtf3qBU/n63VKuvYXPFiixvaYGiqs1rszw9o6R5alZ3SNOSPTgJNb6pK005QcPrITqZd4VQ==" hashValue="rsxeVqajbqbgpIGjjMF2rIypemXcvo3bcYTJjNHELgH/dQ/uBTSvM92cyC+1AlWEvRusSOFHDOK2c7QhVZeHkg==" algorithmName="SHA-512" password="CC35"/>
  <autoFilter ref="C84:K147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86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80</v>
      </c>
    </row>
    <row r="4" ht="24.96" customHeight="1">
      <c r="B4" s="18"/>
      <c r="D4" s="125" t="s">
        <v>96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6" t="s">
        <v>16</v>
      </c>
      <c r="L6" s="18"/>
    </row>
    <row r="7" ht="16.5" customHeight="1">
      <c r="B7" s="18"/>
      <c r="E7" s="127" t="str">
        <f>'Rekapitulace stavby'!K6</f>
        <v>Revize č.2-Aktualizace projektu snížení energetické náročnosti budovy ZŠ, MŠs a PrŠ Jesenice, okr. Rakovník</v>
      </c>
      <c r="F7" s="126"/>
      <c r="G7" s="126"/>
      <c r="H7" s="126"/>
      <c r="L7" s="18"/>
    </row>
    <row r="8" s="1" customFormat="1" ht="12" customHeight="1">
      <c r="B8" s="41"/>
      <c r="D8" s="126" t="s">
        <v>97</v>
      </c>
      <c r="I8" s="128"/>
      <c r="L8" s="41"/>
    </row>
    <row r="9" s="1" customFormat="1" ht="36.96" customHeight="1">
      <c r="B9" s="41"/>
      <c r="E9" s="129" t="s">
        <v>3077</v>
      </c>
      <c r="F9" s="1"/>
      <c r="G9" s="1"/>
      <c r="H9" s="1"/>
      <c r="I9" s="128"/>
      <c r="L9" s="41"/>
    </row>
    <row r="10" s="1" customFormat="1">
      <c r="B10" s="41"/>
      <c r="I10" s="128"/>
      <c r="L10" s="41"/>
    </row>
    <row r="11" s="1" customFormat="1" ht="12" customHeight="1">
      <c r="B11" s="41"/>
      <c r="D11" s="126" t="s">
        <v>18</v>
      </c>
      <c r="F11" s="15" t="s">
        <v>19</v>
      </c>
      <c r="I11" s="130" t="s">
        <v>20</v>
      </c>
      <c r="J11" s="15" t="s">
        <v>19</v>
      </c>
      <c r="L11" s="41"/>
    </row>
    <row r="12" s="1" customFormat="1" ht="12" customHeight="1">
      <c r="B12" s="41"/>
      <c r="D12" s="126" t="s">
        <v>21</v>
      </c>
      <c r="F12" s="15" t="s">
        <v>22</v>
      </c>
      <c r="I12" s="130" t="s">
        <v>23</v>
      </c>
      <c r="J12" s="131" t="str">
        <f>'Rekapitulace stavby'!AN8</f>
        <v>23. 10. 2018</v>
      </c>
      <c r="L12" s="41"/>
    </row>
    <row r="13" s="1" customFormat="1" ht="10.8" customHeight="1">
      <c r="B13" s="41"/>
      <c r="I13" s="128"/>
      <c r="L13" s="41"/>
    </row>
    <row r="14" s="1" customFormat="1" ht="12" customHeight="1">
      <c r="B14" s="41"/>
      <c r="D14" s="126" t="s">
        <v>25</v>
      </c>
      <c r="I14" s="130" t="s">
        <v>26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0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8"/>
      <c r="L16" s="41"/>
    </row>
    <row r="17" s="1" customFormat="1" ht="12" customHeight="1">
      <c r="B17" s="41"/>
      <c r="D17" s="126" t="s">
        <v>28</v>
      </c>
      <c r="I17" s="130" t="s">
        <v>26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0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8"/>
      <c r="L19" s="41"/>
    </row>
    <row r="20" s="1" customFormat="1" ht="12" customHeight="1">
      <c r="B20" s="41"/>
      <c r="D20" s="126" t="s">
        <v>30</v>
      </c>
      <c r="I20" s="130" t="s">
        <v>26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0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8"/>
      <c r="L22" s="41"/>
    </row>
    <row r="23" s="1" customFormat="1" ht="12" customHeight="1">
      <c r="B23" s="41"/>
      <c r="D23" s="126" t="s">
        <v>32</v>
      </c>
      <c r="I23" s="130" t="s">
        <v>26</v>
      </c>
      <c r="J23" s="15" t="s">
        <v>19</v>
      </c>
      <c r="L23" s="41"/>
    </row>
    <row r="24" s="1" customFormat="1" ht="18" customHeight="1">
      <c r="B24" s="41"/>
      <c r="E24" s="15" t="s">
        <v>33</v>
      </c>
      <c r="I24" s="130" t="s">
        <v>27</v>
      </c>
      <c r="J24" s="15" t="s">
        <v>19</v>
      </c>
      <c r="L24" s="41"/>
    </row>
    <row r="25" s="1" customFormat="1" ht="6.96" customHeight="1">
      <c r="B25" s="41"/>
      <c r="I25" s="128"/>
      <c r="L25" s="41"/>
    </row>
    <row r="26" s="1" customFormat="1" ht="12" customHeight="1">
      <c r="B26" s="41"/>
      <c r="D26" s="126" t="s">
        <v>34</v>
      </c>
      <c r="I26" s="128"/>
      <c r="L26" s="41"/>
    </row>
    <row r="27" s="6" customFormat="1" ht="16.5" customHeight="1">
      <c r="B27" s="132"/>
      <c r="E27" s="133" t="s">
        <v>19</v>
      </c>
      <c r="F27" s="133"/>
      <c r="G27" s="133"/>
      <c r="H27" s="133"/>
      <c r="I27" s="134"/>
      <c r="L27" s="132"/>
    </row>
    <row r="28" s="1" customFormat="1" ht="6.96" customHeight="1">
      <c r="B28" s="41"/>
      <c r="I28" s="128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="1" customFormat="1" ht="25.44" customHeight="1">
      <c r="B30" s="41"/>
      <c r="D30" s="136" t="s">
        <v>36</v>
      </c>
      <c r="I30" s="128"/>
      <c r="J30" s="137">
        <f>ROUND(J81,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="1" customFormat="1" ht="14.4" customHeight="1">
      <c r="B32" s="41"/>
      <c r="F32" s="138" t="s">
        <v>38</v>
      </c>
      <c r="I32" s="139" t="s">
        <v>37</v>
      </c>
      <c r="J32" s="138" t="s">
        <v>39</v>
      </c>
      <c r="L32" s="41"/>
    </row>
    <row r="33" s="1" customFormat="1" ht="14.4" customHeight="1">
      <c r="B33" s="41"/>
      <c r="D33" s="126" t="s">
        <v>40</v>
      </c>
      <c r="E33" s="126" t="s">
        <v>41</v>
      </c>
      <c r="F33" s="140">
        <f>ROUND((SUM(BE81:BE108)),  2)</f>
        <v>0</v>
      </c>
      <c r="I33" s="141">
        <v>0.20999999999999999</v>
      </c>
      <c r="J33" s="140">
        <f>ROUND(((SUM(BE81:BE108))*I33),  2)</f>
        <v>0</v>
      </c>
      <c r="L33" s="41"/>
    </row>
    <row r="34" s="1" customFormat="1" ht="14.4" customHeight="1">
      <c r="B34" s="41"/>
      <c r="E34" s="126" t="s">
        <v>42</v>
      </c>
      <c r="F34" s="140">
        <f>ROUND((SUM(BF81:BF108)),  2)</f>
        <v>0</v>
      </c>
      <c r="I34" s="141">
        <v>0.14999999999999999</v>
      </c>
      <c r="J34" s="140">
        <f>ROUND(((SUM(BF81:BF108))*I34),  2)</f>
        <v>0</v>
      </c>
      <c r="L34" s="41"/>
    </row>
    <row r="35" hidden="1" s="1" customFormat="1" ht="14.4" customHeight="1">
      <c r="B35" s="41"/>
      <c r="E35" s="126" t="s">
        <v>43</v>
      </c>
      <c r="F35" s="140">
        <f>ROUND((SUM(BG81:BG108)),  2)</f>
        <v>0</v>
      </c>
      <c r="I35" s="141">
        <v>0.20999999999999999</v>
      </c>
      <c r="J35" s="140">
        <f>0</f>
        <v>0</v>
      </c>
      <c r="L35" s="41"/>
    </row>
    <row r="36" hidden="1" s="1" customFormat="1" ht="14.4" customHeight="1">
      <c r="B36" s="41"/>
      <c r="E36" s="126" t="s">
        <v>44</v>
      </c>
      <c r="F36" s="140">
        <f>ROUND((SUM(BH81:BH108)),  2)</f>
        <v>0</v>
      </c>
      <c r="I36" s="141">
        <v>0.14999999999999999</v>
      </c>
      <c r="J36" s="140">
        <f>0</f>
        <v>0</v>
      </c>
      <c r="L36" s="41"/>
    </row>
    <row r="37" hidden="1" s="1" customFormat="1" ht="14.4" customHeight="1">
      <c r="B37" s="41"/>
      <c r="E37" s="126" t="s">
        <v>45</v>
      </c>
      <c r="F37" s="140">
        <f>ROUND((SUM(BI81:BI108)),  2)</f>
        <v>0</v>
      </c>
      <c r="I37" s="141">
        <v>0</v>
      </c>
      <c r="J37" s="140">
        <f>0</f>
        <v>0</v>
      </c>
      <c r="L37" s="41"/>
    </row>
    <row r="38" s="1" customFormat="1" ht="6.96" customHeight="1">
      <c r="B38" s="41"/>
      <c r="I38" s="128"/>
      <c r="L38" s="41"/>
    </row>
    <row r="39" s="1" customFormat="1" ht="25.44" customHeight="1">
      <c r="B39" s="41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7"/>
      <c r="J39" s="148">
        <f>SUM(J30:J37)</f>
        <v>0</v>
      </c>
      <c r="K39" s="149"/>
      <c r="L39" s="41"/>
    </row>
    <row r="40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4" s="1" customFormat="1" ht="6.96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="1" customFormat="1" ht="24.96" customHeight="1">
      <c r="B45" s="36"/>
      <c r="C45" s="21" t="s">
        <v>99</v>
      </c>
      <c r="D45" s="37"/>
      <c r="E45" s="37"/>
      <c r="F45" s="37"/>
      <c r="G45" s="37"/>
      <c r="H45" s="37"/>
      <c r="I45" s="128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="1" customFormat="1" ht="16.5" customHeight="1">
      <c r="B48" s="36"/>
      <c r="C48" s="37"/>
      <c r="D48" s="37"/>
      <c r="E48" s="156" t="str">
        <f>E7</f>
        <v>Revize č.2-Aktualizace projektu snížení energetické náročnosti budovy ZŠ, MŠs a PrŠ Jesenice, okr. Rakovník</v>
      </c>
      <c r="F48" s="30"/>
      <c r="G48" s="30"/>
      <c r="H48" s="30"/>
      <c r="I48" s="128"/>
      <c r="J48" s="37"/>
      <c r="K48" s="37"/>
      <c r="L48" s="41"/>
    </row>
    <row r="49" s="1" customFormat="1" ht="12" customHeight="1">
      <c r="B49" s="36"/>
      <c r="C49" s="30" t="s">
        <v>97</v>
      </c>
      <c r="D49" s="37"/>
      <c r="E49" s="37"/>
      <c r="F49" s="37"/>
      <c r="G49" s="37"/>
      <c r="H49" s="37"/>
      <c r="I49" s="128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SO 02 - Bleskosvod</v>
      </c>
      <c r="F50" s="37"/>
      <c r="G50" s="37"/>
      <c r="H50" s="37"/>
      <c r="I50" s="128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="1" customFormat="1" ht="12" customHeight="1">
      <c r="B52" s="36"/>
      <c r="C52" s="30" t="s">
        <v>21</v>
      </c>
      <c r="D52" s="37"/>
      <c r="E52" s="37"/>
      <c r="F52" s="25" t="str">
        <f>F12</f>
        <v xml:space="preserve"> </v>
      </c>
      <c r="G52" s="37"/>
      <c r="H52" s="37"/>
      <c r="I52" s="130" t="s">
        <v>23</v>
      </c>
      <c r="J52" s="65" t="str">
        <f>IF(J12="","",J12)</f>
        <v>23. 10. 2018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="1" customFormat="1" ht="13.65" customHeight="1">
      <c r="B54" s="36"/>
      <c r="C54" s="30" t="s">
        <v>25</v>
      </c>
      <c r="D54" s="37"/>
      <c r="E54" s="37"/>
      <c r="F54" s="25" t="str">
        <f>E15</f>
        <v xml:space="preserve"> </v>
      </c>
      <c r="G54" s="37"/>
      <c r="H54" s="37"/>
      <c r="I54" s="130" t="s">
        <v>30</v>
      </c>
      <c r="J54" s="34" t="str">
        <f>E21</f>
        <v xml:space="preserve"> </v>
      </c>
      <c r="K54" s="37"/>
      <c r="L54" s="41"/>
    </row>
    <row r="55" s="1" customFormat="1" ht="24.9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0" t="s">
        <v>32</v>
      </c>
      <c r="J55" s="34" t="str">
        <f>E24</f>
        <v xml:space="preserve">Ing. Petr Dědič, Ulrichova 1423,  256 01 Benešov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="1" customFormat="1" ht="29.28" customHeight="1">
      <c r="B57" s="36"/>
      <c r="C57" s="157" t="s">
        <v>100</v>
      </c>
      <c r="D57" s="158"/>
      <c r="E57" s="158"/>
      <c r="F57" s="158"/>
      <c r="G57" s="158"/>
      <c r="H57" s="158"/>
      <c r="I57" s="159"/>
      <c r="J57" s="160" t="s">
        <v>101</v>
      </c>
      <c r="K57" s="158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="1" customFormat="1" ht="22.8" customHeight="1">
      <c r="B59" s="36"/>
      <c r="C59" s="161" t="s">
        <v>68</v>
      </c>
      <c r="D59" s="37"/>
      <c r="E59" s="37"/>
      <c r="F59" s="37"/>
      <c r="G59" s="37"/>
      <c r="H59" s="37"/>
      <c r="I59" s="128"/>
      <c r="J59" s="95">
        <f>J81</f>
        <v>0</v>
      </c>
      <c r="K59" s="37"/>
      <c r="L59" s="41"/>
      <c r="AU59" s="15" t="s">
        <v>102</v>
      </c>
    </row>
    <row r="60" s="7" customFormat="1" ht="24.96" customHeight="1">
      <c r="B60" s="162"/>
      <c r="C60" s="163"/>
      <c r="D60" s="164" t="s">
        <v>121</v>
      </c>
      <c r="E60" s="165"/>
      <c r="F60" s="165"/>
      <c r="G60" s="165"/>
      <c r="H60" s="165"/>
      <c r="I60" s="166"/>
      <c r="J60" s="167">
        <f>J82</f>
        <v>0</v>
      </c>
      <c r="K60" s="163"/>
      <c r="L60" s="168"/>
    </row>
    <row r="61" s="8" customFormat="1" ht="19.92" customHeight="1">
      <c r="B61" s="169"/>
      <c r="C61" s="170"/>
      <c r="D61" s="171" t="s">
        <v>3078</v>
      </c>
      <c r="E61" s="172"/>
      <c r="F61" s="172"/>
      <c r="G61" s="172"/>
      <c r="H61" s="172"/>
      <c r="I61" s="173"/>
      <c r="J61" s="174">
        <f>J83</f>
        <v>0</v>
      </c>
      <c r="K61" s="170"/>
      <c r="L61" s="175"/>
    </row>
    <row r="62" s="1" customFormat="1" ht="21.84" customHeight="1">
      <c r="B62" s="36"/>
      <c r="C62" s="37"/>
      <c r="D62" s="37"/>
      <c r="E62" s="37"/>
      <c r="F62" s="37"/>
      <c r="G62" s="37"/>
      <c r="H62" s="37"/>
      <c r="I62" s="128"/>
      <c r="J62" s="37"/>
      <c r="K62" s="37"/>
      <c r="L62" s="41"/>
    </row>
    <row r="63" s="1" customFormat="1" ht="6.96" customHeight="1">
      <c r="B63" s="55"/>
      <c r="C63" s="56"/>
      <c r="D63" s="56"/>
      <c r="E63" s="56"/>
      <c r="F63" s="56"/>
      <c r="G63" s="56"/>
      <c r="H63" s="56"/>
      <c r="I63" s="152"/>
      <c r="J63" s="56"/>
      <c r="K63" s="56"/>
      <c r="L63" s="41"/>
    </row>
    <row r="67" s="1" customFormat="1" ht="6.96" customHeight="1">
      <c r="B67" s="57"/>
      <c r="C67" s="58"/>
      <c r="D67" s="58"/>
      <c r="E67" s="58"/>
      <c r="F67" s="58"/>
      <c r="G67" s="58"/>
      <c r="H67" s="58"/>
      <c r="I67" s="155"/>
      <c r="J67" s="58"/>
      <c r="K67" s="58"/>
      <c r="L67" s="41"/>
    </row>
    <row r="68" s="1" customFormat="1" ht="24.96" customHeight="1">
      <c r="B68" s="36"/>
      <c r="C68" s="21" t="s">
        <v>143</v>
      </c>
      <c r="D68" s="37"/>
      <c r="E68" s="37"/>
      <c r="F68" s="37"/>
      <c r="G68" s="37"/>
      <c r="H68" s="37"/>
      <c r="I68" s="128"/>
      <c r="J68" s="37"/>
      <c r="K68" s="37"/>
      <c r="L68" s="41"/>
    </row>
    <row r="69" s="1" customFormat="1" ht="6.96" customHeight="1">
      <c r="B69" s="36"/>
      <c r="C69" s="37"/>
      <c r="D69" s="37"/>
      <c r="E69" s="37"/>
      <c r="F69" s="37"/>
      <c r="G69" s="37"/>
      <c r="H69" s="37"/>
      <c r="I69" s="128"/>
      <c r="J69" s="37"/>
      <c r="K69" s="37"/>
      <c r="L69" s="41"/>
    </row>
    <row r="70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28"/>
      <c r="J70" s="37"/>
      <c r="K70" s="37"/>
      <c r="L70" s="41"/>
    </row>
    <row r="71" s="1" customFormat="1" ht="16.5" customHeight="1">
      <c r="B71" s="36"/>
      <c r="C71" s="37"/>
      <c r="D71" s="37"/>
      <c r="E71" s="156" t="str">
        <f>E7</f>
        <v>Revize č.2-Aktualizace projektu snížení energetické náročnosti budovy ZŠ, MŠs a PrŠ Jesenice, okr. Rakovník</v>
      </c>
      <c r="F71" s="30"/>
      <c r="G71" s="30"/>
      <c r="H71" s="30"/>
      <c r="I71" s="128"/>
      <c r="J71" s="37"/>
      <c r="K71" s="37"/>
      <c r="L71" s="41"/>
    </row>
    <row r="72" s="1" customFormat="1" ht="12" customHeight="1">
      <c r="B72" s="36"/>
      <c r="C72" s="30" t="s">
        <v>97</v>
      </c>
      <c r="D72" s="37"/>
      <c r="E72" s="37"/>
      <c r="F72" s="37"/>
      <c r="G72" s="37"/>
      <c r="H72" s="37"/>
      <c r="I72" s="128"/>
      <c r="J72" s="37"/>
      <c r="K72" s="37"/>
      <c r="L72" s="41"/>
    </row>
    <row r="73" s="1" customFormat="1" ht="16.5" customHeight="1">
      <c r="B73" s="36"/>
      <c r="C73" s="37"/>
      <c r="D73" s="37"/>
      <c r="E73" s="62" t="str">
        <f>E9</f>
        <v>SO 02 - Bleskosvod</v>
      </c>
      <c r="F73" s="37"/>
      <c r="G73" s="37"/>
      <c r="H73" s="37"/>
      <c r="I73" s="128"/>
      <c r="J73" s="37"/>
      <c r="K73" s="37"/>
      <c r="L73" s="41"/>
    </row>
    <row r="74" s="1" customFormat="1" ht="6.96" customHeight="1">
      <c r="B74" s="36"/>
      <c r="C74" s="37"/>
      <c r="D74" s="37"/>
      <c r="E74" s="37"/>
      <c r="F74" s="37"/>
      <c r="G74" s="37"/>
      <c r="H74" s="37"/>
      <c r="I74" s="128"/>
      <c r="J74" s="37"/>
      <c r="K74" s="37"/>
      <c r="L74" s="41"/>
    </row>
    <row r="75" s="1" customFormat="1" ht="12" customHeight="1">
      <c r="B75" s="36"/>
      <c r="C75" s="30" t="s">
        <v>21</v>
      </c>
      <c r="D75" s="37"/>
      <c r="E75" s="37"/>
      <c r="F75" s="25" t="str">
        <f>F12</f>
        <v xml:space="preserve"> </v>
      </c>
      <c r="G75" s="37"/>
      <c r="H75" s="37"/>
      <c r="I75" s="130" t="s">
        <v>23</v>
      </c>
      <c r="J75" s="65" t="str">
        <f>IF(J12="","",J12)</f>
        <v>23. 10. 2018</v>
      </c>
      <c r="K75" s="37"/>
      <c r="L75" s="41"/>
    </row>
    <row r="76" s="1" customFormat="1" ht="6.96" customHeight="1">
      <c r="B76" s="36"/>
      <c r="C76" s="37"/>
      <c r="D76" s="37"/>
      <c r="E76" s="37"/>
      <c r="F76" s="37"/>
      <c r="G76" s="37"/>
      <c r="H76" s="37"/>
      <c r="I76" s="128"/>
      <c r="J76" s="37"/>
      <c r="K76" s="37"/>
      <c r="L76" s="41"/>
    </row>
    <row r="77" s="1" customFormat="1" ht="13.65" customHeight="1">
      <c r="B77" s="36"/>
      <c r="C77" s="30" t="s">
        <v>25</v>
      </c>
      <c r="D77" s="37"/>
      <c r="E77" s="37"/>
      <c r="F77" s="25" t="str">
        <f>E15</f>
        <v xml:space="preserve"> </v>
      </c>
      <c r="G77" s="37"/>
      <c r="H77" s="37"/>
      <c r="I77" s="130" t="s">
        <v>30</v>
      </c>
      <c r="J77" s="34" t="str">
        <f>E21</f>
        <v xml:space="preserve"> </v>
      </c>
      <c r="K77" s="37"/>
      <c r="L77" s="41"/>
    </row>
    <row r="78" s="1" customFormat="1" ht="24.9" customHeight="1">
      <c r="B78" s="36"/>
      <c r="C78" s="30" t="s">
        <v>28</v>
      </c>
      <c r="D78" s="37"/>
      <c r="E78" s="37"/>
      <c r="F78" s="25" t="str">
        <f>IF(E18="","",E18)</f>
        <v>Vyplň údaj</v>
      </c>
      <c r="G78" s="37"/>
      <c r="H78" s="37"/>
      <c r="I78" s="130" t="s">
        <v>32</v>
      </c>
      <c r="J78" s="34" t="str">
        <f>E24</f>
        <v xml:space="preserve">Ing. Petr Dědič, Ulrichova 1423,  256 01 Benešov</v>
      </c>
      <c r="K78" s="37"/>
      <c r="L78" s="41"/>
    </row>
    <row r="79" s="1" customFormat="1" ht="10.32" customHeight="1">
      <c r="B79" s="36"/>
      <c r="C79" s="37"/>
      <c r="D79" s="37"/>
      <c r="E79" s="37"/>
      <c r="F79" s="37"/>
      <c r="G79" s="37"/>
      <c r="H79" s="37"/>
      <c r="I79" s="128"/>
      <c r="J79" s="37"/>
      <c r="K79" s="37"/>
      <c r="L79" s="41"/>
    </row>
    <row r="80" s="9" customFormat="1" ht="29.28" customHeight="1">
      <c r="B80" s="176"/>
      <c r="C80" s="177" t="s">
        <v>144</v>
      </c>
      <c r="D80" s="178" t="s">
        <v>55</v>
      </c>
      <c r="E80" s="178" t="s">
        <v>51</v>
      </c>
      <c r="F80" s="178" t="s">
        <v>52</v>
      </c>
      <c r="G80" s="178" t="s">
        <v>145</v>
      </c>
      <c r="H80" s="178" t="s">
        <v>146</v>
      </c>
      <c r="I80" s="179" t="s">
        <v>147</v>
      </c>
      <c r="J80" s="180" t="s">
        <v>101</v>
      </c>
      <c r="K80" s="181" t="s">
        <v>148</v>
      </c>
      <c r="L80" s="182"/>
      <c r="M80" s="85" t="s">
        <v>19</v>
      </c>
      <c r="N80" s="86" t="s">
        <v>40</v>
      </c>
      <c r="O80" s="86" t="s">
        <v>149</v>
      </c>
      <c r="P80" s="86" t="s">
        <v>150</v>
      </c>
      <c r="Q80" s="86" t="s">
        <v>151</v>
      </c>
      <c r="R80" s="86" t="s">
        <v>152</v>
      </c>
      <c r="S80" s="86" t="s">
        <v>153</v>
      </c>
      <c r="T80" s="87" t="s">
        <v>154</v>
      </c>
    </row>
    <row r="81" s="1" customFormat="1" ht="22.8" customHeight="1">
      <c r="B81" s="36"/>
      <c r="C81" s="92" t="s">
        <v>155</v>
      </c>
      <c r="D81" s="37"/>
      <c r="E81" s="37"/>
      <c r="F81" s="37"/>
      <c r="G81" s="37"/>
      <c r="H81" s="37"/>
      <c r="I81" s="128"/>
      <c r="J81" s="183">
        <f>BK81</f>
        <v>0</v>
      </c>
      <c r="K81" s="37"/>
      <c r="L81" s="41"/>
      <c r="M81" s="88"/>
      <c r="N81" s="89"/>
      <c r="O81" s="89"/>
      <c r="P81" s="184">
        <f>P82</f>
        <v>0</v>
      </c>
      <c r="Q81" s="89"/>
      <c r="R81" s="184">
        <f>R82</f>
        <v>0</v>
      </c>
      <c r="S81" s="89"/>
      <c r="T81" s="185">
        <f>T82</f>
        <v>0</v>
      </c>
      <c r="AT81" s="15" t="s">
        <v>69</v>
      </c>
      <c r="AU81" s="15" t="s">
        <v>102</v>
      </c>
      <c r="BK81" s="186">
        <f>BK82</f>
        <v>0</v>
      </c>
    </row>
    <row r="82" s="10" customFormat="1" ht="25.92" customHeight="1">
      <c r="B82" s="187"/>
      <c r="C82" s="188"/>
      <c r="D82" s="189" t="s">
        <v>69</v>
      </c>
      <c r="E82" s="190" t="s">
        <v>1283</v>
      </c>
      <c r="F82" s="190" t="s">
        <v>1284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AR82" s="198" t="s">
        <v>80</v>
      </c>
      <c r="AT82" s="199" t="s">
        <v>69</v>
      </c>
      <c r="AU82" s="199" t="s">
        <v>70</v>
      </c>
      <c r="AY82" s="198" t="s">
        <v>158</v>
      </c>
      <c r="BK82" s="200">
        <f>BK83</f>
        <v>0</v>
      </c>
    </row>
    <row r="83" s="10" customFormat="1" ht="22.8" customHeight="1">
      <c r="B83" s="187"/>
      <c r="C83" s="188"/>
      <c r="D83" s="189" t="s">
        <v>69</v>
      </c>
      <c r="E83" s="201" t="s">
        <v>3079</v>
      </c>
      <c r="F83" s="201" t="s">
        <v>3080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SUM(P84:P108)</f>
        <v>0</v>
      </c>
      <c r="Q83" s="195"/>
      <c r="R83" s="196">
        <f>SUM(R84:R108)</f>
        <v>0</v>
      </c>
      <c r="S83" s="195"/>
      <c r="T83" s="197">
        <f>SUM(T84:T108)</f>
        <v>0</v>
      </c>
      <c r="AR83" s="198" t="s">
        <v>80</v>
      </c>
      <c r="AT83" s="199" t="s">
        <v>69</v>
      </c>
      <c r="AU83" s="199" t="s">
        <v>78</v>
      </c>
      <c r="AY83" s="198" t="s">
        <v>158</v>
      </c>
      <c r="BK83" s="200">
        <f>SUM(BK84:BK108)</f>
        <v>0</v>
      </c>
    </row>
    <row r="84" s="1" customFormat="1" ht="16.5" customHeight="1">
      <c r="B84" s="36"/>
      <c r="C84" s="227" t="s">
        <v>78</v>
      </c>
      <c r="D84" s="227" t="s">
        <v>261</v>
      </c>
      <c r="E84" s="228" t="s">
        <v>272</v>
      </c>
      <c r="F84" s="229" t="s">
        <v>3081</v>
      </c>
      <c r="G84" s="230" t="s">
        <v>396</v>
      </c>
      <c r="H84" s="231">
        <v>1</v>
      </c>
      <c r="I84" s="232"/>
      <c r="J84" s="233">
        <f>ROUND(I84*H84,2)</f>
        <v>0</v>
      </c>
      <c r="K84" s="229" t="s">
        <v>19</v>
      </c>
      <c r="L84" s="234"/>
      <c r="M84" s="235" t="s">
        <v>19</v>
      </c>
      <c r="N84" s="236" t="s">
        <v>41</v>
      </c>
      <c r="O84" s="77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15" t="s">
        <v>276</v>
      </c>
      <c r="AT84" s="15" t="s">
        <v>261</v>
      </c>
      <c r="AU84" s="15" t="s">
        <v>80</v>
      </c>
      <c r="AY84" s="15" t="s">
        <v>158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15" t="s">
        <v>78</v>
      </c>
      <c r="BK84" s="214">
        <f>ROUND(I84*H84,2)</f>
        <v>0</v>
      </c>
      <c r="BL84" s="15" t="s">
        <v>228</v>
      </c>
      <c r="BM84" s="15" t="s">
        <v>3082</v>
      </c>
    </row>
    <row r="85" s="1" customFormat="1" ht="16.5" customHeight="1">
      <c r="B85" s="36"/>
      <c r="C85" s="227" t="s">
        <v>80</v>
      </c>
      <c r="D85" s="227" t="s">
        <v>261</v>
      </c>
      <c r="E85" s="228" t="s">
        <v>305</v>
      </c>
      <c r="F85" s="229" t="s">
        <v>3083</v>
      </c>
      <c r="G85" s="230" t="s">
        <v>396</v>
      </c>
      <c r="H85" s="231">
        <v>1</v>
      </c>
      <c r="I85" s="232"/>
      <c r="J85" s="233">
        <f>ROUND(I85*H85,2)</f>
        <v>0</v>
      </c>
      <c r="K85" s="229" t="s">
        <v>19</v>
      </c>
      <c r="L85" s="234"/>
      <c r="M85" s="235" t="s">
        <v>19</v>
      </c>
      <c r="N85" s="236" t="s">
        <v>41</v>
      </c>
      <c r="O85" s="77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15" t="s">
        <v>276</v>
      </c>
      <c r="AT85" s="15" t="s">
        <v>261</v>
      </c>
      <c r="AU85" s="15" t="s">
        <v>80</v>
      </c>
      <c r="AY85" s="15" t="s">
        <v>158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15" t="s">
        <v>78</v>
      </c>
      <c r="BK85" s="214">
        <f>ROUND(I85*H85,2)</f>
        <v>0</v>
      </c>
      <c r="BL85" s="15" t="s">
        <v>228</v>
      </c>
      <c r="BM85" s="15" t="s">
        <v>3084</v>
      </c>
    </row>
    <row r="86" s="1" customFormat="1" ht="16.5" customHeight="1">
      <c r="B86" s="36"/>
      <c r="C86" s="227" t="s">
        <v>174</v>
      </c>
      <c r="D86" s="227" t="s">
        <v>261</v>
      </c>
      <c r="E86" s="228" t="s">
        <v>335</v>
      </c>
      <c r="F86" s="229" t="s">
        <v>3085</v>
      </c>
      <c r="G86" s="230" t="s">
        <v>396</v>
      </c>
      <c r="H86" s="231">
        <v>1</v>
      </c>
      <c r="I86" s="232"/>
      <c r="J86" s="233">
        <f>ROUND(I86*H86,2)</f>
        <v>0</v>
      </c>
      <c r="K86" s="229" t="s">
        <v>19</v>
      </c>
      <c r="L86" s="234"/>
      <c r="M86" s="235" t="s">
        <v>19</v>
      </c>
      <c r="N86" s="236" t="s">
        <v>41</v>
      </c>
      <c r="O86" s="77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AR86" s="15" t="s">
        <v>276</v>
      </c>
      <c r="AT86" s="15" t="s">
        <v>261</v>
      </c>
      <c r="AU86" s="15" t="s">
        <v>80</v>
      </c>
      <c r="AY86" s="15" t="s">
        <v>158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15" t="s">
        <v>78</v>
      </c>
      <c r="BK86" s="214">
        <f>ROUND(I86*H86,2)</f>
        <v>0</v>
      </c>
      <c r="BL86" s="15" t="s">
        <v>228</v>
      </c>
      <c r="BM86" s="15" t="s">
        <v>3086</v>
      </c>
    </row>
    <row r="87" s="1" customFormat="1" ht="16.5" customHeight="1">
      <c r="B87" s="36"/>
      <c r="C87" s="227" t="s">
        <v>165</v>
      </c>
      <c r="D87" s="227" t="s">
        <v>261</v>
      </c>
      <c r="E87" s="228" t="s">
        <v>340</v>
      </c>
      <c r="F87" s="229" t="s">
        <v>3087</v>
      </c>
      <c r="G87" s="230" t="s">
        <v>396</v>
      </c>
      <c r="H87" s="231">
        <v>1</v>
      </c>
      <c r="I87" s="232"/>
      <c r="J87" s="233">
        <f>ROUND(I87*H87,2)</f>
        <v>0</v>
      </c>
      <c r="K87" s="229" t="s">
        <v>19</v>
      </c>
      <c r="L87" s="234"/>
      <c r="M87" s="235" t="s">
        <v>19</v>
      </c>
      <c r="N87" s="236" t="s">
        <v>41</v>
      </c>
      <c r="O87" s="77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AR87" s="15" t="s">
        <v>276</v>
      </c>
      <c r="AT87" s="15" t="s">
        <v>261</v>
      </c>
      <c r="AU87" s="15" t="s">
        <v>80</v>
      </c>
      <c r="AY87" s="15" t="s">
        <v>158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15" t="s">
        <v>78</v>
      </c>
      <c r="BK87" s="214">
        <f>ROUND(I87*H87,2)</f>
        <v>0</v>
      </c>
      <c r="BL87" s="15" t="s">
        <v>228</v>
      </c>
      <c r="BM87" s="15" t="s">
        <v>3088</v>
      </c>
    </row>
    <row r="88" s="1" customFormat="1" ht="16.5" customHeight="1">
      <c r="B88" s="36"/>
      <c r="C88" s="227" t="s">
        <v>181</v>
      </c>
      <c r="D88" s="227" t="s">
        <v>261</v>
      </c>
      <c r="E88" s="228" t="s">
        <v>350</v>
      </c>
      <c r="F88" s="229" t="s">
        <v>3089</v>
      </c>
      <c r="G88" s="230" t="s">
        <v>396</v>
      </c>
      <c r="H88" s="231">
        <v>12</v>
      </c>
      <c r="I88" s="232"/>
      <c r="J88" s="233">
        <f>ROUND(I88*H88,2)</f>
        <v>0</v>
      </c>
      <c r="K88" s="229" t="s">
        <v>19</v>
      </c>
      <c r="L88" s="234"/>
      <c r="M88" s="235" t="s">
        <v>19</v>
      </c>
      <c r="N88" s="236" t="s">
        <v>41</v>
      </c>
      <c r="O88" s="77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15" t="s">
        <v>276</v>
      </c>
      <c r="AT88" s="15" t="s">
        <v>261</v>
      </c>
      <c r="AU88" s="15" t="s">
        <v>80</v>
      </c>
      <c r="AY88" s="15" t="s">
        <v>158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5" t="s">
        <v>78</v>
      </c>
      <c r="BK88" s="214">
        <f>ROUND(I88*H88,2)</f>
        <v>0</v>
      </c>
      <c r="BL88" s="15" t="s">
        <v>228</v>
      </c>
      <c r="BM88" s="15" t="s">
        <v>3090</v>
      </c>
    </row>
    <row r="89" s="1" customFormat="1" ht="16.5" customHeight="1">
      <c r="B89" s="36"/>
      <c r="C89" s="227" t="s">
        <v>185</v>
      </c>
      <c r="D89" s="227" t="s">
        <v>261</v>
      </c>
      <c r="E89" s="228" t="s">
        <v>359</v>
      </c>
      <c r="F89" s="229" t="s">
        <v>3091</v>
      </c>
      <c r="G89" s="230" t="s">
        <v>396</v>
      </c>
      <c r="H89" s="231">
        <v>16</v>
      </c>
      <c r="I89" s="232"/>
      <c r="J89" s="233">
        <f>ROUND(I89*H89,2)</f>
        <v>0</v>
      </c>
      <c r="K89" s="229" t="s">
        <v>19</v>
      </c>
      <c r="L89" s="234"/>
      <c r="M89" s="235" t="s">
        <v>19</v>
      </c>
      <c r="N89" s="236" t="s">
        <v>41</v>
      </c>
      <c r="O89" s="77"/>
      <c r="P89" s="212">
        <f>O89*H89</f>
        <v>0</v>
      </c>
      <c r="Q89" s="212">
        <v>0</v>
      </c>
      <c r="R89" s="212">
        <f>Q89*H89</f>
        <v>0</v>
      </c>
      <c r="S89" s="212">
        <v>0</v>
      </c>
      <c r="T89" s="213">
        <f>S89*H89</f>
        <v>0</v>
      </c>
      <c r="AR89" s="15" t="s">
        <v>276</v>
      </c>
      <c r="AT89" s="15" t="s">
        <v>261</v>
      </c>
      <c r="AU89" s="15" t="s">
        <v>80</v>
      </c>
      <c r="AY89" s="15" t="s">
        <v>158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5" t="s">
        <v>78</v>
      </c>
      <c r="BK89" s="214">
        <f>ROUND(I89*H89,2)</f>
        <v>0</v>
      </c>
      <c r="BL89" s="15" t="s">
        <v>228</v>
      </c>
      <c r="BM89" s="15" t="s">
        <v>3092</v>
      </c>
    </row>
    <row r="90" s="1" customFormat="1" ht="16.5" customHeight="1">
      <c r="B90" s="36"/>
      <c r="C90" s="227" t="s">
        <v>190</v>
      </c>
      <c r="D90" s="227" t="s">
        <v>261</v>
      </c>
      <c r="E90" s="228" t="s">
        <v>378</v>
      </c>
      <c r="F90" s="229" t="s">
        <v>3093</v>
      </c>
      <c r="G90" s="230" t="s">
        <v>396</v>
      </c>
      <c r="H90" s="231">
        <v>2</v>
      </c>
      <c r="I90" s="232"/>
      <c r="J90" s="233">
        <f>ROUND(I90*H90,2)</f>
        <v>0</v>
      </c>
      <c r="K90" s="229" t="s">
        <v>19</v>
      </c>
      <c r="L90" s="234"/>
      <c r="M90" s="235" t="s">
        <v>19</v>
      </c>
      <c r="N90" s="236" t="s">
        <v>41</v>
      </c>
      <c r="O90" s="77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15" t="s">
        <v>276</v>
      </c>
      <c r="AT90" s="15" t="s">
        <v>261</v>
      </c>
      <c r="AU90" s="15" t="s">
        <v>80</v>
      </c>
      <c r="AY90" s="15" t="s">
        <v>158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5" t="s">
        <v>78</v>
      </c>
      <c r="BK90" s="214">
        <f>ROUND(I90*H90,2)</f>
        <v>0</v>
      </c>
      <c r="BL90" s="15" t="s">
        <v>228</v>
      </c>
      <c r="BM90" s="15" t="s">
        <v>3094</v>
      </c>
    </row>
    <row r="91" s="1" customFormat="1" ht="16.5" customHeight="1">
      <c r="B91" s="36"/>
      <c r="C91" s="227" t="s">
        <v>194</v>
      </c>
      <c r="D91" s="227" t="s">
        <v>261</v>
      </c>
      <c r="E91" s="228" t="s">
        <v>389</v>
      </c>
      <c r="F91" s="229" t="s">
        <v>3095</v>
      </c>
      <c r="G91" s="230" t="s">
        <v>396</v>
      </c>
      <c r="H91" s="231">
        <v>18</v>
      </c>
      <c r="I91" s="232"/>
      <c r="J91" s="233">
        <f>ROUND(I91*H91,2)</f>
        <v>0</v>
      </c>
      <c r="K91" s="229" t="s">
        <v>19</v>
      </c>
      <c r="L91" s="234"/>
      <c r="M91" s="235" t="s">
        <v>19</v>
      </c>
      <c r="N91" s="236" t="s">
        <v>41</v>
      </c>
      <c r="O91" s="77"/>
      <c r="P91" s="212">
        <f>O91*H91</f>
        <v>0</v>
      </c>
      <c r="Q91" s="212">
        <v>0</v>
      </c>
      <c r="R91" s="212">
        <f>Q91*H91</f>
        <v>0</v>
      </c>
      <c r="S91" s="212">
        <v>0</v>
      </c>
      <c r="T91" s="213">
        <f>S91*H91</f>
        <v>0</v>
      </c>
      <c r="AR91" s="15" t="s">
        <v>276</v>
      </c>
      <c r="AT91" s="15" t="s">
        <v>261</v>
      </c>
      <c r="AU91" s="15" t="s">
        <v>80</v>
      </c>
      <c r="AY91" s="15" t="s">
        <v>158</v>
      </c>
      <c r="BE91" s="214">
        <f>IF(N91="základní",J91,0)</f>
        <v>0</v>
      </c>
      <c r="BF91" s="214">
        <f>IF(N91="snížená",J91,0)</f>
        <v>0</v>
      </c>
      <c r="BG91" s="214">
        <f>IF(N91="zákl. přenesená",J91,0)</f>
        <v>0</v>
      </c>
      <c r="BH91" s="214">
        <f>IF(N91="sníž. přenesená",J91,0)</f>
        <v>0</v>
      </c>
      <c r="BI91" s="214">
        <f>IF(N91="nulová",J91,0)</f>
        <v>0</v>
      </c>
      <c r="BJ91" s="15" t="s">
        <v>78</v>
      </c>
      <c r="BK91" s="214">
        <f>ROUND(I91*H91,2)</f>
        <v>0</v>
      </c>
      <c r="BL91" s="15" t="s">
        <v>228</v>
      </c>
      <c r="BM91" s="15" t="s">
        <v>3096</v>
      </c>
    </row>
    <row r="92" s="1" customFormat="1" ht="16.5" customHeight="1">
      <c r="B92" s="36"/>
      <c r="C92" s="227" t="s">
        <v>198</v>
      </c>
      <c r="D92" s="227" t="s">
        <v>261</v>
      </c>
      <c r="E92" s="228" t="s">
        <v>394</v>
      </c>
      <c r="F92" s="229" t="s">
        <v>3097</v>
      </c>
      <c r="G92" s="230" t="s">
        <v>396</v>
      </c>
      <c r="H92" s="231">
        <v>2</v>
      </c>
      <c r="I92" s="232"/>
      <c r="J92" s="233">
        <f>ROUND(I92*H92,2)</f>
        <v>0</v>
      </c>
      <c r="K92" s="229" t="s">
        <v>19</v>
      </c>
      <c r="L92" s="234"/>
      <c r="M92" s="235" t="s">
        <v>19</v>
      </c>
      <c r="N92" s="236" t="s">
        <v>41</v>
      </c>
      <c r="O92" s="77"/>
      <c r="P92" s="212">
        <f>O92*H92</f>
        <v>0</v>
      </c>
      <c r="Q92" s="212">
        <v>0</v>
      </c>
      <c r="R92" s="212">
        <f>Q92*H92</f>
        <v>0</v>
      </c>
      <c r="S92" s="212">
        <v>0</v>
      </c>
      <c r="T92" s="213">
        <f>S92*H92</f>
        <v>0</v>
      </c>
      <c r="AR92" s="15" t="s">
        <v>276</v>
      </c>
      <c r="AT92" s="15" t="s">
        <v>261</v>
      </c>
      <c r="AU92" s="15" t="s">
        <v>80</v>
      </c>
      <c r="AY92" s="15" t="s">
        <v>158</v>
      </c>
      <c r="BE92" s="214">
        <f>IF(N92="základní",J92,0)</f>
        <v>0</v>
      </c>
      <c r="BF92" s="214">
        <f>IF(N92="snížená",J92,0)</f>
        <v>0</v>
      </c>
      <c r="BG92" s="214">
        <f>IF(N92="zákl. přenesená",J92,0)</f>
        <v>0</v>
      </c>
      <c r="BH92" s="214">
        <f>IF(N92="sníž. přenesená",J92,0)</f>
        <v>0</v>
      </c>
      <c r="BI92" s="214">
        <f>IF(N92="nulová",J92,0)</f>
        <v>0</v>
      </c>
      <c r="BJ92" s="15" t="s">
        <v>78</v>
      </c>
      <c r="BK92" s="214">
        <f>ROUND(I92*H92,2)</f>
        <v>0</v>
      </c>
      <c r="BL92" s="15" t="s">
        <v>228</v>
      </c>
      <c r="BM92" s="15" t="s">
        <v>3098</v>
      </c>
    </row>
    <row r="93" s="1" customFormat="1" ht="16.5" customHeight="1">
      <c r="B93" s="36"/>
      <c r="C93" s="227" t="s">
        <v>203</v>
      </c>
      <c r="D93" s="227" t="s">
        <v>261</v>
      </c>
      <c r="E93" s="228" t="s">
        <v>400</v>
      </c>
      <c r="F93" s="229" t="s">
        <v>3099</v>
      </c>
      <c r="G93" s="230" t="s">
        <v>396</v>
      </c>
      <c r="H93" s="231">
        <v>20</v>
      </c>
      <c r="I93" s="232"/>
      <c r="J93" s="233">
        <f>ROUND(I93*H93,2)</f>
        <v>0</v>
      </c>
      <c r="K93" s="229" t="s">
        <v>19</v>
      </c>
      <c r="L93" s="234"/>
      <c r="M93" s="235" t="s">
        <v>19</v>
      </c>
      <c r="N93" s="236" t="s">
        <v>41</v>
      </c>
      <c r="O93" s="77"/>
      <c r="P93" s="212">
        <f>O93*H93</f>
        <v>0</v>
      </c>
      <c r="Q93" s="212">
        <v>0</v>
      </c>
      <c r="R93" s="212">
        <f>Q93*H93</f>
        <v>0</v>
      </c>
      <c r="S93" s="212">
        <v>0</v>
      </c>
      <c r="T93" s="213">
        <f>S93*H93</f>
        <v>0</v>
      </c>
      <c r="AR93" s="15" t="s">
        <v>276</v>
      </c>
      <c r="AT93" s="15" t="s">
        <v>261</v>
      </c>
      <c r="AU93" s="15" t="s">
        <v>80</v>
      </c>
      <c r="AY93" s="15" t="s">
        <v>158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5" t="s">
        <v>78</v>
      </c>
      <c r="BK93" s="214">
        <f>ROUND(I93*H93,2)</f>
        <v>0</v>
      </c>
      <c r="BL93" s="15" t="s">
        <v>228</v>
      </c>
      <c r="BM93" s="15" t="s">
        <v>3100</v>
      </c>
    </row>
    <row r="94" s="1" customFormat="1" ht="16.5" customHeight="1">
      <c r="B94" s="36"/>
      <c r="C94" s="227" t="s">
        <v>2983</v>
      </c>
      <c r="D94" s="227" t="s">
        <v>261</v>
      </c>
      <c r="E94" s="228" t="s">
        <v>405</v>
      </c>
      <c r="F94" s="229" t="s">
        <v>3101</v>
      </c>
      <c r="G94" s="230" t="s">
        <v>396</v>
      </c>
      <c r="H94" s="231">
        <v>2</v>
      </c>
      <c r="I94" s="232"/>
      <c r="J94" s="233">
        <f>ROUND(I94*H94,2)</f>
        <v>0</v>
      </c>
      <c r="K94" s="229" t="s">
        <v>19</v>
      </c>
      <c r="L94" s="234"/>
      <c r="M94" s="235" t="s">
        <v>19</v>
      </c>
      <c r="N94" s="236" t="s">
        <v>41</v>
      </c>
      <c r="O94" s="77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15" t="s">
        <v>276</v>
      </c>
      <c r="AT94" s="15" t="s">
        <v>261</v>
      </c>
      <c r="AU94" s="15" t="s">
        <v>80</v>
      </c>
      <c r="AY94" s="15" t="s">
        <v>158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5" t="s">
        <v>78</v>
      </c>
      <c r="BK94" s="214">
        <f>ROUND(I94*H94,2)</f>
        <v>0</v>
      </c>
      <c r="BL94" s="15" t="s">
        <v>228</v>
      </c>
      <c r="BM94" s="15" t="s">
        <v>3102</v>
      </c>
    </row>
    <row r="95" s="1" customFormat="1" ht="16.5" customHeight="1">
      <c r="B95" s="36"/>
      <c r="C95" s="227" t="s">
        <v>2988</v>
      </c>
      <c r="D95" s="227" t="s">
        <v>261</v>
      </c>
      <c r="E95" s="228" t="s">
        <v>428</v>
      </c>
      <c r="F95" s="229" t="s">
        <v>3103</v>
      </c>
      <c r="G95" s="230" t="s">
        <v>396</v>
      </c>
      <c r="H95" s="231">
        <v>2</v>
      </c>
      <c r="I95" s="232"/>
      <c r="J95" s="233">
        <f>ROUND(I95*H95,2)</f>
        <v>0</v>
      </c>
      <c r="K95" s="229" t="s">
        <v>19</v>
      </c>
      <c r="L95" s="234"/>
      <c r="M95" s="235" t="s">
        <v>19</v>
      </c>
      <c r="N95" s="236" t="s">
        <v>41</v>
      </c>
      <c r="O95" s="77"/>
      <c r="P95" s="212">
        <f>O95*H95</f>
        <v>0</v>
      </c>
      <c r="Q95" s="212">
        <v>0</v>
      </c>
      <c r="R95" s="212">
        <f>Q95*H95</f>
        <v>0</v>
      </c>
      <c r="S95" s="212">
        <v>0</v>
      </c>
      <c r="T95" s="213">
        <f>S95*H95</f>
        <v>0</v>
      </c>
      <c r="AR95" s="15" t="s">
        <v>276</v>
      </c>
      <c r="AT95" s="15" t="s">
        <v>261</v>
      </c>
      <c r="AU95" s="15" t="s">
        <v>80</v>
      </c>
      <c r="AY95" s="15" t="s">
        <v>158</v>
      </c>
      <c r="BE95" s="214">
        <f>IF(N95="základní",J95,0)</f>
        <v>0</v>
      </c>
      <c r="BF95" s="214">
        <f>IF(N95="snížená",J95,0)</f>
        <v>0</v>
      </c>
      <c r="BG95" s="214">
        <f>IF(N95="zákl. přenesená",J95,0)</f>
        <v>0</v>
      </c>
      <c r="BH95" s="214">
        <f>IF(N95="sníž. přenesená",J95,0)</f>
        <v>0</v>
      </c>
      <c r="BI95" s="214">
        <f>IF(N95="nulová",J95,0)</f>
        <v>0</v>
      </c>
      <c r="BJ95" s="15" t="s">
        <v>78</v>
      </c>
      <c r="BK95" s="214">
        <f>ROUND(I95*H95,2)</f>
        <v>0</v>
      </c>
      <c r="BL95" s="15" t="s">
        <v>228</v>
      </c>
      <c r="BM95" s="15" t="s">
        <v>3104</v>
      </c>
    </row>
    <row r="96" s="1" customFormat="1" ht="16.5" customHeight="1">
      <c r="B96" s="36"/>
      <c r="C96" s="227" t="s">
        <v>207</v>
      </c>
      <c r="D96" s="227" t="s">
        <v>261</v>
      </c>
      <c r="E96" s="228" t="s">
        <v>433</v>
      </c>
      <c r="F96" s="229" t="s">
        <v>3105</v>
      </c>
      <c r="G96" s="230" t="s">
        <v>396</v>
      </c>
      <c r="H96" s="231">
        <v>34</v>
      </c>
      <c r="I96" s="232"/>
      <c r="J96" s="233">
        <f>ROUND(I96*H96,2)</f>
        <v>0</v>
      </c>
      <c r="K96" s="229" t="s">
        <v>19</v>
      </c>
      <c r="L96" s="234"/>
      <c r="M96" s="235" t="s">
        <v>19</v>
      </c>
      <c r="N96" s="236" t="s">
        <v>41</v>
      </c>
      <c r="O96" s="77"/>
      <c r="P96" s="212">
        <f>O96*H96</f>
        <v>0</v>
      </c>
      <c r="Q96" s="212">
        <v>0</v>
      </c>
      <c r="R96" s="212">
        <f>Q96*H96</f>
        <v>0</v>
      </c>
      <c r="S96" s="212">
        <v>0</v>
      </c>
      <c r="T96" s="213">
        <f>S96*H96</f>
        <v>0</v>
      </c>
      <c r="AR96" s="15" t="s">
        <v>276</v>
      </c>
      <c r="AT96" s="15" t="s">
        <v>261</v>
      </c>
      <c r="AU96" s="15" t="s">
        <v>80</v>
      </c>
      <c r="AY96" s="15" t="s">
        <v>158</v>
      </c>
      <c r="BE96" s="214">
        <f>IF(N96="základní",J96,0)</f>
        <v>0</v>
      </c>
      <c r="BF96" s="214">
        <f>IF(N96="snížená",J96,0)</f>
        <v>0</v>
      </c>
      <c r="BG96" s="214">
        <f>IF(N96="zákl. přenesená",J96,0)</f>
        <v>0</v>
      </c>
      <c r="BH96" s="214">
        <f>IF(N96="sníž. přenesená",J96,0)</f>
        <v>0</v>
      </c>
      <c r="BI96" s="214">
        <f>IF(N96="nulová",J96,0)</f>
        <v>0</v>
      </c>
      <c r="BJ96" s="15" t="s">
        <v>78</v>
      </c>
      <c r="BK96" s="214">
        <f>ROUND(I96*H96,2)</f>
        <v>0</v>
      </c>
      <c r="BL96" s="15" t="s">
        <v>228</v>
      </c>
      <c r="BM96" s="15" t="s">
        <v>3106</v>
      </c>
    </row>
    <row r="97" s="1" customFormat="1" ht="16.5" customHeight="1">
      <c r="B97" s="36"/>
      <c r="C97" s="227" t="s">
        <v>212</v>
      </c>
      <c r="D97" s="227" t="s">
        <v>261</v>
      </c>
      <c r="E97" s="228" t="s">
        <v>443</v>
      </c>
      <c r="F97" s="229" t="s">
        <v>3107</v>
      </c>
      <c r="G97" s="230" t="s">
        <v>396</v>
      </c>
      <c r="H97" s="231">
        <v>2</v>
      </c>
      <c r="I97" s="232"/>
      <c r="J97" s="233">
        <f>ROUND(I97*H97,2)</f>
        <v>0</v>
      </c>
      <c r="K97" s="229" t="s">
        <v>19</v>
      </c>
      <c r="L97" s="234"/>
      <c r="M97" s="235" t="s">
        <v>19</v>
      </c>
      <c r="N97" s="236" t="s">
        <v>41</v>
      </c>
      <c r="O97" s="77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15" t="s">
        <v>276</v>
      </c>
      <c r="AT97" s="15" t="s">
        <v>261</v>
      </c>
      <c r="AU97" s="15" t="s">
        <v>80</v>
      </c>
      <c r="AY97" s="15" t="s">
        <v>158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5" t="s">
        <v>78</v>
      </c>
      <c r="BK97" s="214">
        <f>ROUND(I97*H97,2)</f>
        <v>0</v>
      </c>
      <c r="BL97" s="15" t="s">
        <v>228</v>
      </c>
      <c r="BM97" s="15" t="s">
        <v>3108</v>
      </c>
    </row>
    <row r="98" s="1" customFormat="1" ht="16.5" customHeight="1">
      <c r="B98" s="36"/>
      <c r="C98" s="227" t="s">
        <v>8</v>
      </c>
      <c r="D98" s="227" t="s">
        <v>261</v>
      </c>
      <c r="E98" s="228" t="s">
        <v>448</v>
      </c>
      <c r="F98" s="229" t="s">
        <v>3109</v>
      </c>
      <c r="G98" s="230" t="s">
        <v>396</v>
      </c>
      <c r="H98" s="231">
        <v>6</v>
      </c>
      <c r="I98" s="232"/>
      <c r="J98" s="233">
        <f>ROUND(I98*H98,2)</f>
        <v>0</v>
      </c>
      <c r="K98" s="229" t="s">
        <v>19</v>
      </c>
      <c r="L98" s="234"/>
      <c r="M98" s="235" t="s">
        <v>19</v>
      </c>
      <c r="N98" s="236" t="s">
        <v>41</v>
      </c>
      <c r="O98" s="77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15" t="s">
        <v>276</v>
      </c>
      <c r="AT98" s="15" t="s">
        <v>261</v>
      </c>
      <c r="AU98" s="15" t="s">
        <v>80</v>
      </c>
      <c r="AY98" s="15" t="s">
        <v>158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78</v>
      </c>
      <c r="BK98" s="214">
        <f>ROUND(I98*H98,2)</f>
        <v>0</v>
      </c>
      <c r="BL98" s="15" t="s">
        <v>228</v>
      </c>
      <c r="BM98" s="15" t="s">
        <v>3110</v>
      </c>
    </row>
    <row r="99" s="1" customFormat="1" ht="16.5" customHeight="1">
      <c r="B99" s="36"/>
      <c r="C99" s="227" t="s">
        <v>228</v>
      </c>
      <c r="D99" s="227" t="s">
        <v>261</v>
      </c>
      <c r="E99" s="228" t="s">
        <v>453</v>
      </c>
      <c r="F99" s="229" t="s">
        <v>3111</v>
      </c>
      <c r="G99" s="230" t="s">
        <v>396</v>
      </c>
      <c r="H99" s="231">
        <v>2</v>
      </c>
      <c r="I99" s="232"/>
      <c r="J99" s="233">
        <f>ROUND(I99*H99,2)</f>
        <v>0</v>
      </c>
      <c r="K99" s="229" t="s">
        <v>19</v>
      </c>
      <c r="L99" s="234"/>
      <c r="M99" s="235" t="s">
        <v>19</v>
      </c>
      <c r="N99" s="236" t="s">
        <v>41</v>
      </c>
      <c r="O99" s="77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15" t="s">
        <v>276</v>
      </c>
      <c r="AT99" s="15" t="s">
        <v>261</v>
      </c>
      <c r="AU99" s="15" t="s">
        <v>80</v>
      </c>
      <c r="AY99" s="15" t="s">
        <v>158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78</v>
      </c>
      <c r="BK99" s="214">
        <f>ROUND(I99*H99,2)</f>
        <v>0</v>
      </c>
      <c r="BL99" s="15" t="s">
        <v>228</v>
      </c>
      <c r="BM99" s="15" t="s">
        <v>3112</v>
      </c>
    </row>
    <row r="100" s="1" customFormat="1" ht="16.5" customHeight="1">
      <c r="B100" s="36"/>
      <c r="C100" s="227" t="s">
        <v>233</v>
      </c>
      <c r="D100" s="227" t="s">
        <v>261</v>
      </c>
      <c r="E100" s="228" t="s">
        <v>457</v>
      </c>
      <c r="F100" s="229" t="s">
        <v>3113</v>
      </c>
      <c r="G100" s="230" t="s">
        <v>240</v>
      </c>
      <c r="H100" s="231">
        <v>2</v>
      </c>
      <c r="I100" s="232"/>
      <c r="J100" s="233">
        <f>ROUND(I100*H100,2)</f>
        <v>0</v>
      </c>
      <c r="K100" s="229" t="s">
        <v>19</v>
      </c>
      <c r="L100" s="234"/>
      <c r="M100" s="235" t="s">
        <v>19</v>
      </c>
      <c r="N100" s="236" t="s">
        <v>41</v>
      </c>
      <c r="O100" s="77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15" t="s">
        <v>276</v>
      </c>
      <c r="AT100" s="15" t="s">
        <v>261</v>
      </c>
      <c r="AU100" s="15" t="s">
        <v>80</v>
      </c>
      <c r="AY100" s="15" t="s">
        <v>158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5" t="s">
        <v>78</v>
      </c>
      <c r="BK100" s="214">
        <f>ROUND(I100*H100,2)</f>
        <v>0</v>
      </c>
      <c r="BL100" s="15" t="s">
        <v>228</v>
      </c>
      <c r="BM100" s="15" t="s">
        <v>3114</v>
      </c>
    </row>
    <row r="101" s="1" customFormat="1" ht="16.5" customHeight="1">
      <c r="B101" s="36"/>
      <c r="C101" s="227" t="s">
        <v>220</v>
      </c>
      <c r="D101" s="227" t="s">
        <v>261</v>
      </c>
      <c r="E101" s="228" t="s">
        <v>464</v>
      </c>
      <c r="F101" s="229" t="s">
        <v>3115</v>
      </c>
      <c r="G101" s="230" t="s">
        <v>240</v>
      </c>
      <c r="H101" s="231">
        <v>36</v>
      </c>
      <c r="I101" s="232"/>
      <c r="J101" s="233">
        <f>ROUND(I101*H101,2)</f>
        <v>0</v>
      </c>
      <c r="K101" s="229" t="s">
        <v>19</v>
      </c>
      <c r="L101" s="234"/>
      <c r="M101" s="235" t="s">
        <v>19</v>
      </c>
      <c r="N101" s="236" t="s">
        <v>41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15" t="s">
        <v>276</v>
      </c>
      <c r="AT101" s="15" t="s">
        <v>261</v>
      </c>
      <c r="AU101" s="15" t="s">
        <v>80</v>
      </c>
      <c r="AY101" s="15" t="s">
        <v>158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78</v>
      </c>
      <c r="BK101" s="214">
        <f>ROUND(I101*H101,2)</f>
        <v>0</v>
      </c>
      <c r="BL101" s="15" t="s">
        <v>228</v>
      </c>
      <c r="BM101" s="15" t="s">
        <v>3116</v>
      </c>
    </row>
    <row r="102" s="1" customFormat="1" ht="16.5" customHeight="1">
      <c r="B102" s="36"/>
      <c r="C102" s="227" t="s">
        <v>224</v>
      </c>
      <c r="D102" s="227" t="s">
        <v>261</v>
      </c>
      <c r="E102" s="228" t="s">
        <v>483</v>
      </c>
      <c r="F102" s="229" t="s">
        <v>3117</v>
      </c>
      <c r="G102" s="230" t="s">
        <v>240</v>
      </c>
      <c r="H102" s="231">
        <v>12</v>
      </c>
      <c r="I102" s="232"/>
      <c r="J102" s="233">
        <f>ROUND(I102*H102,2)</f>
        <v>0</v>
      </c>
      <c r="K102" s="229" t="s">
        <v>19</v>
      </c>
      <c r="L102" s="234"/>
      <c r="M102" s="235" t="s">
        <v>19</v>
      </c>
      <c r="N102" s="236" t="s">
        <v>41</v>
      </c>
      <c r="O102" s="77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15" t="s">
        <v>276</v>
      </c>
      <c r="AT102" s="15" t="s">
        <v>261</v>
      </c>
      <c r="AU102" s="15" t="s">
        <v>80</v>
      </c>
      <c r="AY102" s="15" t="s">
        <v>158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5" t="s">
        <v>78</v>
      </c>
      <c r="BK102" s="214">
        <f>ROUND(I102*H102,2)</f>
        <v>0</v>
      </c>
      <c r="BL102" s="15" t="s">
        <v>228</v>
      </c>
      <c r="BM102" s="15" t="s">
        <v>3118</v>
      </c>
    </row>
    <row r="103" s="1" customFormat="1" ht="16.5" customHeight="1">
      <c r="B103" s="36"/>
      <c r="C103" s="203" t="s">
        <v>237</v>
      </c>
      <c r="D103" s="203" t="s">
        <v>160</v>
      </c>
      <c r="E103" s="204" t="s">
        <v>536</v>
      </c>
      <c r="F103" s="205" t="s">
        <v>3119</v>
      </c>
      <c r="G103" s="206" t="s">
        <v>240</v>
      </c>
      <c r="H103" s="207">
        <v>48</v>
      </c>
      <c r="I103" s="208"/>
      <c r="J103" s="209">
        <f>ROUND(I103*H103,2)</f>
        <v>0</v>
      </c>
      <c r="K103" s="205" t="s">
        <v>19</v>
      </c>
      <c r="L103" s="41"/>
      <c r="M103" s="210" t="s">
        <v>19</v>
      </c>
      <c r="N103" s="211" t="s">
        <v>41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5" t="s">
        <v>228</v>
      </c>
      <c r="AT103" s="15" t="s">
        <v>160</v>
      </c>
      <c r="AU103" s="15" t="s">
        <v>80</v>
      </c>
      <c r="AY103" s="15" t="s">
        <v>158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78</v>
      </c>
      <c r="BK103" s="214">
        <f>ROUND(I103*H103,2)</f>
        <v>0</v>
      </c>
      <c r="BL103" s="15" t="s">
        <v>228</v>
      </c>
      <c r="BM103" s="15" t="s">
        <v>3120</v>
      </c>
    </row>
    <row r="104" s="1" customFormat="1" ht="16.5" customHeight="1">
      <c r="B104" s="36"/>
      <c r="C104" s="203" t="s">
        <v>7</v>
      </c>
      <c r="D104" s="203" t="s">
        <v>160</v>
      </c>
      <c r="E104" s="204" t="s">
        <v>541</v>
      </c>
      <c r="F104" s="205" t="s">
        <v>3121</v>
      </c>
      <c r="G104" s="206" t="s">
        <v>396</v>
      </c>
      <c r="H104" s="207">
        <v>1</v>
      </c>
      <c r="I104" s="208"/>
      <c r="J104" s="209">
        <f>ROUND(I104*H104,2)</f>
        <v>0</v>
      </c>
      <c r="K104" s="205" t="s">
        <v>19</v>
      </c>
      <c r="L104" s="41"/>
      <c r="M104" s="210" t="s">
        <v>19</v>
      </c>
      <c r="N104" s="211" t="s">
        <v>41</v>
      </c>
      <c r="O104" s="77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5" t="s">
        <v>228</v>
      </c>
      <c r="AT104" s="15" t="s">
        <v>160</v>
      </c>
      <c r="AU104" s="15" t="s">
        <v>80</v>
      </c>
      <c r="AY104" s="15" t="s">
        <v>158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5" t="s">
        <v>78</v>
      </c>
      <c r="BK104" s="214">
        <f>ROUND(I104*H104,2)</f>
        <v>0</v>
      </c>
      <c r="BL104" s="15" t="s">
        <v>228</v>
      </c>
      <c r="BM104" s="15" t="s">
        <v>3122</v>
      </c>
    </row>
    <row r="105" s="1" customFormat="1" ht="16.5" customHeight="1">
      <c r="B105" s="36"/>
      <c r="C105" s="203" t="s">
        <v>247</v>
      </c>
      <c r="D105" s="203" t="s">
        <v>160</v>
      </c>
      <c r="E105" s="204" t="s">
        <v>545</v>
      </c>
      <c r="F105" s="205" t="s">
        <v>3123</v>
      </c>
      <c r="G105" s="206" t="s">
        <v>240</v>
      </c>
      <c r="H105" s="207">
        <v>12</v>
      </c>
      <c r="I105" s="208"/>
      <c r="J105" s="209">
        <f>ROUND(I105*H105,2)</f>
        <v>0</v>
      </c>
      <c r="K105" s="205" t="s">
        <v>19</v>
      </c>
      <c r="L105" s="41"/>
      <c r="M105" s="210" t="s">
        <v>19</v>
      </c>
      <c r="N105" s="211" t="s">
        <v>41</v>
      </c>
      <c r="O105" s="77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15" t="s">
        <v>228</v>
      </c>
      <c r="AT105" s="15" t="s">
        <v>160</v>
      </c>
      <c r="AU105" s="15" t="s">
        <v>80</v>
      </c>
      <c r="AY105" s="15" t="s">
        <v>158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78</v>
      </c>
      <c r="BK105" s="214">
        <f>ROUND(I105*H105,2)</f>
        <v>0</v>
      </c>
      <c r="BL105" s="15" t="s">
        <v>228</v>
      </c>
      <c r="BM105" s="15" t="s">
        <v>3124</v>
      </c>
    </row>
    <row r="106" s="1" customFormat="1" ht="16.5" customHeight="1">
      <c r="B106" s="36"/>
      <c r="C106" s="203" t="s">
        <v>251</v>
      </c>
      <c r="D106" s="203" t="s">
        <v>160</v>
      </c>
      <c r="E106" s="204" t="s">
        <v>550</v>
      </c>
      <c r="F106" s="205" t="s">
        <v>3125</v>
      </c>
      <c r="G106" s="206" t="s">
        <v>530</v>
      </c>
      <c r="H106" s="207">
        <v>1</v>
      </c>
      <c r="I106" s="208"/>
      <c r="J106" s="209">
        <f>ROUND(I106*H106,2)</f>
        <v>0</v>
      </c>
      <c r="K106" s="205" t="s">
        <v>19</v>
      </c>
      <c r="L106" s="41"/>
      <c r="M106" s="210" t="s">
        <v>19</v>
      </c>
      <c r="N106" s="211" t="s">
        <v>41</v>
      </c>
      <c r="O106" s="77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15" t="s">
        <v>228</v>
      </c>
      <c r="AT106" s="15" t="s">
        <v>160</v>
      </c>
      <c r="AU106" s="15" t="s">
        <v>80</v>
      </c>
      <c r="AY106" s="15" t="s">
        <v>158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5" t="s">
        <v>78</v>
      </c>
      <c r="BK106" s="214">
        <f>ROUND(I106*H106,2)</f>
        <v>0</v>
      </c>
      <c r="BL106" s="15" t="s">
        <v>228</v>
      </c>
      <c r="BM106" s="15" t="s">
        <v>3126</v>
      </c>
    </row>
    <row r="107" s="1" customFormat="1" ht="16.5" customHeight="1">
      <c r="B107" s="36"/>
      <c r="C107" s="203" t="s">
        <v>266</v>
      </c>
      <c r="D107" s="203" t="s">
        <v>160</v>
      </c>
      <c r="E107" s="204" t="s">
        <v>556</v>
      </c>
      <c r="F107" s="205" t="s">
        <v>3127</v>
      </c>
      <c r="G107" s="206" t="s">
        <v>530</v>
      </c>
      <c r="H107" s="207">
        <v>1</v>
      </c>
      <c r="I107" s="208"/>
      <c r="J107" s="209">
        <f>ROUND(I107*H107,2)</f>
        <v>0</v>
      </c>
      <c r="K107" s="205" t="s">
        <v>19</v>
      </c>
      <c r="L107" s="41"/>
      <c r="M107" s="210" t="s">
        <v>19</v>
      </c>
      <c r="N107" s="211" t="s">
        <v>41</v>
      </c>
      <c r="O107" s="77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5" t="s">
        <v>228</v>
      </c>
      <c r="AT107" s="15" t="s">
        <v>160</v>
      </c>
      <c r="AU107" s="15" t="s">
        <v>80</v>
      </c>
      <c r="AY107" s="15" t="s">
        <v>158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78</v>
      </c>
      <c r="BK107" s="214">
        <f>ROUND(I107*H107,2)</f>
        <v>0</v>
      </c>
      <c r="BL107" s="15" t="s">
        <v>228</v>
      </c>
      <c r="BM107" s="15" t="s">
        <v>3128</v>
      </c>
    </row>
    <row r="108" s="1" customFormat="1" ht="16.5" customHeight="1">
      <c r="B108" s="36"/>
      <c r="C108" s="203" t="s">
        <v>3018</v>
      </c>
      <c r="D108" s="203" t="s">
        <v>160</v>
      </c>
      <c r="E108" s="204" t="s">
        <v>560</v>
      </c>
      <c r="F108" s="205" t="s">
        <v>3129</v>
      </c>
      <c r="G108" s="206" t="s">
        <v>530</v>
      </c>
      <c r="H108" s="207">
        <v>1</v>
      </c>
      <c r="I108" s="208"/>
      <c r="J108" s="209">
        <f>ROUND(I108*H108,2)</f>
        <v>0</v>
      </c>
      <c r="K108" s="205" t="s">
        <v>19</v>
      </c>
      <c r="L108" s="41"/>
      <c r="M108" s="254" t="s">
        <v>19</v>
      </c>
      <c r="N108" s="255" t="s">
        <v>41</v>
      </c>
      <c r="O108" s="252"/>
      <c r="P108" s="256">
        <f>O108*H108</f>
        <v>0</v>
      </c>
      <c r="Q108" s="256">
        <v>0</v>
      </c>
      <c r="R108" s="256">
        <f>Q108*H108</f>
        <v>0</v>
      </c>
      <c r="S108" s="256">
        <v>0</v>
      </c>
      <c r="T108" s="257">
        <f>S108*H108</f>
        <v>0</v>
      </c>
      <c r="AR108" s="15" t="s">
        <v>228</v>
      </c>
      <c r="AT108" s="15" t="s">
        <v>160</v>
      </c>
      <c r="AU108" s="15" t="s">
        <v>80</v>
      </c>
      <c r="AY108" s="15" t="s">
        <v>158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78</v>
      </c>
      <c r="BK108" s="214">
        <f>ROUND(I108*H108,2)</f>
        <v>0</v>
      </c>
      <c r="BL108" s="15" t="s">
        <v>228</v>
      </c>
      <c r="BM108" s="15" t="s">
        <v>3130</v>
      </c>
    </row>
    <row r="109" s="1" customFormat="1" ht="6.96" customHeight="1">
      <c r="B109" s="55"/>
      <c r="C109" s="56"/>
      <c r="D109" s="56"/>
      <c r="E109" s="56"/>
      <c r="F109" s="56"/>
      <c r="G109" s="56"/>
      <c r="H109" s="56"/>
      <c r="I109" s="152"/>
      <c r="J109" s="56"/>
      <c r="K109" s="56"/>
      <c r="L109" s="41"/>
    </row>
  </sheetData>
  <sheetProtection sheet="1" autoFilter="0" formatColumns="0" formatRows="0" objects="1" scenarios="1" spinCount="100000" saltValue="PUHj7mgQRwq1Hw0ZM1l05YqrrzrMrvr6wJOX+j7KURd7S7nXmK8nDn/IGV4FeLGJ9dYUbzS/ctcNFuuL0raZ4g==" hashValue="iUMSOJ7s6KL+u9KW7LGf10gaK6NRdUpjx3Zjx3r+sA7wJ73SloiJqQ1yTy2mbPxGeVdqsvGhxwXUprCDm6RNqw==" algorithmName="SHA-512" password="CC35"/>
  <autoFilter ref="C80:K10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89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80</v>
      </c>
    </row>
    <row r="4" ht="24.96" customHeight="1">
      <c r="B4" s="18"/>
      <c r="D4" s="125" t="s">
        <v>96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6" t="s">
        <v>16</v>
      </c>
      <c r="L6" s="18"/>
    </row>
    <row r="7" ht="16.5" customHeight="1">
      <c r="B7" s="18"/>
      <c r="E7" s="127" t="str">
        <f>'Rekapitulace stavby'!K6</f>
        <v>Revize č.2-Aktualizace projektu snížení energetické náročnosti budovy ZŠ, MŠs a PrŠ Jesenice, okr. Rakovník</v>
      </c>
      <c r="F7" s="126"/>
      <c r="G7" s="126"/>
      <c r="H7" s="126"/>
      <c r="L7" s="18"/>
    </row>
    <row r="8" s="1" customFormat="1" ht="12" customHeight="1">
      <c r="B8" s="41"/>
      <c r="D8" s="126" t="s">
        <v>97</v>
      </c>
      <c r="I8" s="128"/>
      <c r="L8" s="41"/>
    </row>
    <row r="9" s="1" customFormat="1" ht="36.96" customHeight="1">
      <c r="B9" s="41"/>
      <c r="E9" s="129" t="s">
        <v>3131</v>
      </c>
      <c r="F9" s="1"/>
      <c r="G9" s="1"/>
      <c r="H9" s="1"/>
      <c r="I9" s="128"/>
      <c r="L9" s="41"/>
    </row>
    <row r="10" s="1" customFormat="1">
      <c r="B10" s="41"/>
      <c r="I10" s="128"/>
      <c r="L10" s="41"/>
    </row>
    <row r="11" s="1" customFormat="1" ht="12" customHeight="1">
      <c r="B11" s="41"/>
      <c r="D11" s="126" t="s">
        <v>18</v>
      </c>
      <c r="F11" s="15" t="s">
        <v>19</v>
      </c>
      <c r="I11" s="130" t="s">
        <v>20</v>
      </c>
      <c r="J11" s="15" t="s">
        <v>19</v>
      </c>
      <c r="L11" s="41"/>
    </row>
    <row r="12" s="1" customFormat="1" ht="12" customHeight="1">
      <c r="B12" s="41"/>
      <c r="D12" s="126" t="s">
        <v>21</v>
      </c>
      <c r="F12" s="15" t="s">
        <v>22</v>
      </c>
      <c r="I12" s="130" t="s">
        <v>23</v>
      </c>
      <c r="J12" s="131" t="str">
        <f>'Rekapitulace stavby'!AN8</f>
        <v>23. 10. 2018</v>
      </c>
      <c r="L12" s="41"/>
    </row>
    <row r="13" s="1" customFormat="1" ht="10.8" customHeight="1">
      <c r="B13" s="41"/>
      <c r="I13" s="128"/>
      <c r="L13" s="41"/>
    </row>
    <row r="14" s="1" customFormat="1" ht="12" customHeight="1">
      <c r="B14" s="41"/>
      <c r="D14" s="126" t="s">
        <v>25</v>
      </c>
      <c r="I14" s="130" t="s">
        <v>26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0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8"/>
      <c r="L16" s="41"/>
    </row>
    <row r="17" s="1" customFormat="1" ht="12" customHeight="1">
      <c r="B17" s="41"/>
      <c r="D17" s="126" t="s">
        <v>28</v>
      </c>
      <c r="I17" s="130" t="s">
        <v>26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0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8"/>
      <c r="L19" s="41"/>
    </row>
    <row r="20" s="1" customFormat="1" ht="12" customHeight="1">
      <c r="B20" s="41"/>
      <c r="D20" s="126" t="s">
        <v>30</v>
      </c>
      <c r="I20" s="130" t="s">
        <v>26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0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8"/>
      <c r="L22" s="41"/>
    </row>
    <row r="23" s="1" customFormat="1" ht="12" customHeight="1">
      <c r="B23" s="41"/>
      <c r="D23" s="126" t="s">
        <v>32</v>
      </c>
      <c r="I23" s="130" t="s">
        <v>26</v>
      </c>
      <c r="J23" s="15" t="s">
        <v>19</v>
      </c>
      <c r="L23" s="41"/>
    </row>
    <row r="24" s="1" customFormat="1" ht="18" customHeight="1">
      <c r="B24" s="41"/>
      <c r="E24" s="15" t="s">
        <v>33</v>
      </c>
      <c r="I24" s="130" t="s">
        <v>27</v>
      </c>
      <c r="J24" s="15" t="s">
        <v>19</v>
      </c>
      <c r="L24" s="41"/>
    </row>
    <row r="25" s="1" customFormat="1" ht="6.96" customHeight="1">
      <c r="B25" s="41"/>
      <c r="I25" s="128"/>
      <c r="L25" s="41"/>
    </row>
    <row r="26" s="1" customFormat="1" ht="12" customHeight="1">
      <c r="B26" s="41"/>
      <c r="D26" s="126" t="s">
        <v>34</v>
      </c>
      <c r="I26" s="128"/>
      <c r="L26" s="41"/>
    </row>
    <row r="27" s="6" customFormat="1" ht="16.5" customHeight="1">
      <c r="B27" s="132"/>
      <c r="E27" s="133" t="s">
        <v>19</v>
      </c>
      <c r="F27" s="133"/>
      <c r="G27" s="133"/>
      <c r="H27" s="133"/>
      <c r="I27" s="134"/>
      <c r="L27" s="132"/>
    </row>
    <row r="28" s="1" customFormat="1" ht="6.96" customHeight="1">
      <c r="B28" s="41"/>
      <c r="I28" s="128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="1" customFormat="1" ht="25.44" customHeight="1">
      <c r="B30" s="41"/>
      <c r="D30" s="136" t="s">
        <v>36</v>
      </c>
      <c r="I30" s="128"/>
      <c r="J30" s="137">
        <f>ROUND(J92,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="1" customFormat="1" ht="14.4" customHeight="1">
      <c r="B32" s="41"/>
      <c r="F32" s="138" t="s">
        <v>38</v>
      </c>
      <c r="I32" s="139" t="s">
        <v>37</v>
      </c>
      <c r="J32" s="138" t="s">
        <v>39</v>
      </c>
      <c r="L32" s="41"/>
    </row>
    <row r="33" s="1" customFormat="1" ht="14.4" customHeight="1">
      <c r="B33" s="41"/>
      <c r="D33" s="126" t="s">
        <v>40</v>
      </c>
      <c r="E33" s="126" t="s">
        <v>41</v>
      </c>
      <c r="F33" s="140">
        <f>ROUND((SUM(BE92:BE173)),  2)</f>
        <v>0</v>
      </c>
      <c r="I33" s="141">
        <v>0.20999999999999999</v>
      </c>
      <c r="J33" s="140">
        <f>ROUND(((SUM(BE92:BE173))*I33),  2)</f>
        <v>0</v>
      </c>
      <c r="L33" s="41"/>
    </row>
    <row r="34" s="1" customFormat="1" ht="14.4" customHeight="1">
      <c r="B34" s="41"/>
      <c r="E34" s="126" t="s">
        <v>42</v>
      </c>
      <c r="F34" s="140">
        <f>ROUND((SUM(BF92:BF173)),  2)</f>
        <v>0</v>
      </c>
      <c r="I34" s="141">
        <v>0.14999999999999999</v>
      </c>
      <c r="J34" s="140">
        <f>ROUND(((SUM(BF92:BF173))*I34),  2)</f>
        <v>0</v>
      </c>
      <c r="L34" s="41"/>
    </row>
    <row r="35" hidden="1" s="1" customFormat="1" ht="14.4" customHeight="1">
      <c r="B35" s="41"/>
      <c r="E35" s="126" t="s">
        <v>43</v>
      </c>
      <c r="F35" s="140">
        <f>ROUND((SUM(BG92:BG173)),  2)</f>
        <v>0</v>
      </c>
      <c r="I35" s="141">
        <v>0.20999999999999999</v>
      </c>
      <c r="J35" s="140">
        <f>0</f>
        <v>0</v>
      </c>
      <c r="L35" s="41"/>
    </row>
    <row r="36" hidden="1" s="1" customFormat="1" ht="14.4" customHeight="1">
      <c r="B36" s="41"/>
      <c r="E36" s="126" t="s">
        <v>44</v>
      </c>
      <c r="F36" s="140">
        <f>ROUND((SUM(BH92:BH173)),  2)</f>
        <v>0</v>
      </c>
      <c r="I36" s="141">
        <v>0.14999999999999999</v>
      </c>
      <c r="J36" s="140">
        <f>0</f>
        <v>0</v>
      </c>
      <c r="L36" s="41"/>
    </row>
    <row r="37" hidden="1" s="1" customFormat="1" ht="14.4" customHeight="1">
      <c r="B37" s="41"/>
      <c r="E37" s="126" t="s">
        <v>45</v>
      </c>
      <c r="F37" s="140">
        <f>ROUND((SUM(BI92:BI173)),  2)</f>
        <v>0</v>
      </c>
      <c r="I37" s="141">
        <v>0</v>
      </c>
      <c r="J37" s="140">
        <f>0</f>
        <v>0</v>
      </c>
      <c r="L37" s="41"/>
    </row>
    <row r="38" s="1" customFormat="1" ht="6.96" customHeight="1">
      <c r="B38" s="41"/>
      <c r="I38" s="128"/>
      <c r="L38" s="41"/>
    </row>
    <row r="39" s="1" customFormat="1" ht="25.44" customHeight="1">
      <c r="B39" s="41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7"/>
      <c r="J39" s="148">
        <f>SUM(J30:J37)</f>
        <v>0</v>
      </c>
      <c r="K39" s="149"/>
      <c r="L39" s="41"/>
    </row>
    <row r="40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4" s="1" customFormat="1" ht="6.96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="1" customFormat="1" ht="24.96" customHeight="1">
      <c r="B45" s="36"/>
      <c r="C45" s="21" t="s">
        <v>99</v>
      </c>
      <c r="D45" s="37"/>
      <c r="E45" s="37"/>
      <c r="F45" s="37"/>
      <c r="G45" s="37"/>
      <c r="H45" s="37"/>
      <c r="I45" s="128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="1" customFormat="1" ht="16.5" customHeight="1">
      <c r="B48" s="36"/>
      <c r="C48" s="37"/>
      <c r="D48" s="37"/>
      <c r="E48" s="156" t="str">
        <f>E7</f>
        <v>Revize č.2-Aktualizace projektu snížení energetické náročnosti budovy ZŠ, MŠs a PrŠ Jesenice, okr. Rakovník</v>
      </c>
      <c r="F48" s="30"/>
      <c r="G48" s="30"/>
      <c r="H48" s="30"/>
      <c r="I48" s="128"/>
      <c r="J48" s="37"/>
      <c r="K48" s="37"/>
      <c r="L48" s="41"/>
    </row>
    <row r="49" s="1" customFormat="1" ht="12" customHeight="1">
      <c r="B49" s="36"/>
      <c r="C49" s="30" t="s">
        <v>97</v>
      </c>
      <c r="D49" s="37"/>
      <c r="E49" s="37"/>
      <c r="F49" s="37"/>
      <c r="G49" s="37"/>
      <c r="H49" s="37"/>
      <c r="I49" s="128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SO 03 - Vzduchotechnika</v>
      </c>
      <c r="F50" s="37"/>
      <c r="G50" s="37"/>
      <c r="H50" s="37"/>
      <c r="I50" s="128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="1" customFormat="1" ht="12" customHeight="1">
      <c r="B52" s="36"/>
      <c r="C52" s="30" t="s">
        <v>21</v>
      </c>
      <c r="D52" s="37"/>
      <c r="E52" s="37"/>
      <c r="F52" s="25" t="str">
        <f>F12</f>
        <v xml:space="preserve"> </v>
      </c>
      <c r="G52" s="37"/>
      <c r="H52" s="37"/>
      <c r="I52" s="130" t="s">
        <v>23</v>
      </c>
      <c r="J52" s="65" t="str">
        <f>IF(J12="","",J12)</f>
        <v>23. 10. 2018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="1" customFormat="1" ht="13.65" customHeight="1">
      <c r="B54" s="36"/>
      <c r="C54" s="30" t="s">
        <v>25</v>
      </c>
      <c r="D54" s="37"/>
      <c r="E54" s="37"/>
      <c r="F54" s="25" t="str">
        <f>E15</f>
        <v xml:space="preserve"> </v>
      </c>
      <c r="G54" s="37"/>
      <c r="H54" s="37"/>
      <c r="I54" s="130" t="s">
        <v>30</v>
      </c>
      <c r="J54" s="34" t="str">
        <f>E21</f>
        <v xml:space="preserve"> </v>
      </c>
      <c r="K54" s="37"/>
      <c r="L54" s="41"/>
    </row>
    <row r="55" s="1" customFormat="1" ht="24.9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0" t="s">
        <v>32</v>
      </c>
      <c r="J55" s="34" t="str">
        <f>E24</f>
        <v xml:space="preserve">Ing. Petr Dědič, Ulrichova 1423,  256 01 Benešov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="1" customFormat="1" ht="29.28" customHeight="1">
      <c r="B57" s="36"/>
      <c r="C57" s="157" t="s">
        <v>100</v>
      </c>
      <c r="D57" s="158"/>
      <c r="E57" s="158"/>
      <c r="F57" s="158"/>
      <c r="G57" s="158"/>
      <c r="H57" s="158"/>
      <c r="I57" s="159"/>
      <c r="J57" s="160" t="s">
        <v>101</v>
      </c>
      <c r="K57" s="158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="1" customFormat="1" ht="22.8" customHeight="1">
      <c r="B59" s="36"/>
      <c r="C59" s="161" t="s">
        <v>68</v>
      </c>
      <c r="D59" s="37"/>
      <c r="E59" s="37"/>
      <c r="F59" s="37"/>
      <c r="G59" s="37"/>
      <c r="H59" s="37"/>
      <c r="I59" s="128"/>
      <c r="J59" s="95">
        <f>J92</f>
        <v>0</v>
      </c>
      <c r="K59" s="37"/>
      <c r="L59" s="41"/>
      <c r="AU59" s="15" t="s">
        <v>102</v>
      </c>
    </row>
    <row r="60" s="7" customFormat="1" ht="24.96" customHeight="1">
      <c r="B60" s="162"/>
      <c r="C60" s="163"/>
      <c r="D60" s="164" t="s">
        <v>3132</v>
      </c>
      <c r="E60" s="165"/>
      <c r="F60" s="165"/>
      <c r="G60" s="165"/>
      <c r="H60" s="165"/>
      <c r="I60" s="166"/>
      <c r="J60" s="167">
        <f>J93</f>
        <v>0</v>
      </c>
      <c r="K60" s="163"/>
      <c r="L60" s="168"/>
    </row>
    <row r="61" s="7" customFormat="1" ht="24.96" customHeight="1">
      <c r="B61" s="162"/>
      <c r="C61" s="163"/>
      <c r="D61" s="164" t="s">
        <v>121</v>
      </c>
      <c r="E61" s="165"/>
      <c r="F61" s="165"/>
      <c r="G61" s="165"/>
      <c r="H61" s="165"/>
      <c r="I61" s="166"/>
      <c r="J61" s="167">
        <f>J94</f>
        <v>0</v>
      </c>
      <c r="K61" s="163"/>
      <c r="L61" s="168"/>
    </row>
    <row r="62" s="8" customFormat="1" ht="19.92" customHeight="1">
      <c r="B62" s="169"/>
      <c r="C62" s="170"/>
      <c r="D62" s="171" t="s">
        <v>130</v>
      </c>
      <c r="E62" s="172"/>
      <c r="F62" s="172"/>
      <c r="G62" s="172"/>
      <c r="H62" s="172"/>
      <c r="I62" s="173"/>
      <c r="J62" s="174">
        <f>J95</f>
        <v>0</v>
      </c>
      <c r="K62" s="170"/>
      <c r="L62" s="175"/>
    </row>
    <row r="63" s="8" customFormat="1" ht="14.88" customHeight="1">
      <c r="B63" s="169"/>
      <c r="C63" s="170"/>
      <c r="D63" s="171" t="s">
        <v>3133</v>
      </c>
      <c r="E63" s="172"/>
      <c r="F63" s="172"/>
      <c r="G63" s="172"/>
      <c r="H63" s="172"/>
      <c r="I63" s="173"/>
      <c r="J63" s="174">
        <f>J96</f>
        <v>0</v>
      </c>
      <c r="K63" s="170"/>
      <c r="L63" s="175"/>
    </row>
    <row r="64" s="8" customFormat="1" ht="14.88" customHeight="1">
      <c r="B64" s="169"/>
      <c r="C64" s="170"/>
      <c r="D64" s="171" t="s">
        <v>3134</v>
      </c>
      <c r="E64" s="172"/>
      <c r="F64" s="172"/>
      <c r="G64" s="172"/>
      <c r="H64" s="172"/>
      <c r="I64" s="173"/>
      <c r="J64" s="174">
        <f>J106</f>
        <v>0</v>
      </c>
      <c r="K64" s="170"/>
      <c r="L64" s="175"/>
    </row>
    <row r="65" s="8" customFormat="1" ht="14.88" customHeight="1">
      <c r="B65" s="169"/>
      <c r="C65" s="170"/>
      <c r="D65" s="171" t="s">
        <v>3135</v>
      </c>
      <c r="E65" s="172"/>
      <c r="F65" s="172"/>
      <c r="G65" s="172"/>
      <c r="H65" s="172"/>
      <c r="I65" s="173"/>
      <c r="J65" s="174">
        <f>J117</f>
        <v>0</v>
      </c>
      <c r="K65" s="170"/>
      <c r="L65" s="175"/>
    </row>
    <row r="66" s="8" customFormat="1" ht="14.88" customHeight="1">
      <c r="B66" s="169"/>
      <c r="C66" s="170"/>
      <c r="D66" s="171" t="s">
        <v>3136</v>
      </c>
      <c r="E66" s="172"/>
      <c r="F66" s="172"/>
      <c r="G66" s="172"/>
      <c r="H66" s="172"/>
      <c r="I66" s="173"/>
      <c r="J66" s="174">
        <f>J125</f>
        <v>0</v>
      </c>
      <c r="K66" s="170"/>
      <c r="L66" s="175"/>
    </row>
    <row r="67" s="8" customFormat="1" ht="14.88" customHeight="1">
      <c r="B67" s="169"/>
      <c r="C67" s="170"/>
      <c r="D67" s="171" t="s">
        <v>3137</v>
      </c>
      <c r="E67" s="172"/>
      <c r="F67" s="172"/>
      <c r="G67" s="172"/>
      <c r="H67" s="172"/>
      <c r="I67" s="173"/>
      <c r="J67" s="174">
        <f>J134</f>
        <v>0</v>
      </c>
      <c r="K67" s="170"/>
      <c r="L67" s="175"/>
    </row>
    <row r="68" s="8" customFormat="1" ht="14.88" customHeight="1">
      <c r="B68" s="169"/>
      <c r="C68" s="170"/>
      <c r="D68" s="171" t="s">
        <v>3138</v>
      </c>
      <c r="E68" s="172"/>
      <c r="F68" s="172"/>
      <c r="G68" s="172"/>
      <c r="H68" s="172"/>
      <c r="I68" s="173"/>
      <c r="J68" s="174">
        <f>J142</f>
        <v>0</v>
      </c>
      <c r="K68" s="170"/>
      <c r="L68" s="175"/>
    </row>
    <row r="69" s="8" customFormat="1" ht="14.88" customHeight="1">
      <c r="B69" s="169"/>
      <c r="C69" s="170"/>
      <c r="D69" s="171" t="s">
        <v>3139</v>
      </c>
      <c r="E69" s="172"/>
      <c r="F69" s="172"/>
      <c r="G69" s="172"/>
      <c r="H69" s="172"/>
      <c r="I69" s="173"/>
      <c r="J69" s="174">
        <f>J150</f>
        <v>0</v>
      </c>
      <c r="K69" s="170"/>
      <c r="L69" s="175"/>
    </row>
    <row r="70" s="8" customFormat="1" ht="14.88" customHeight="1">
      <c r="B70" s="169"/>
      <c r="C70" s="170"/>
      <c r="D70" s="171" t="s">
        <v>3140</v>
      </c>
      <c r="E70" s="172"/>
      <c r="F70" s="172"/>
      <c r="G70" s="172"/>
      <c r="H70" s="172"/>
      <c r="I70" s="173"/>
      <c r="J70" s="174">
        <f>J158</f>
        <v>0</v>
      </c>
      <c r="K70" s="170"/>
      <c r="L70" s="175"/>
    </row>
    <row r="71" s="8" customFormat="1" ht="14.88" customHeight="1">
      <c r="B71" s="169"/>
      <c r="C71" s="170"/>
      <c r="D71" s="171" t="s">
        <v>3141</v>
      </c>
      <c r="E71" s="172"/>
      <c r="F71" s="172"/>
      <c r="G71" s="172"/>
      <c r="H71" s="172"/>
      <c r="I71" s="173"/>
      <c r="J71" s="174">
        <f>J165</f>
        <v>0</v>
      </c>
      <c r="K71" s="170"/>
      <c r="L71" s="175"/>
    </row>
    <row r="72" s="8" customFormat="1" ht="14.88" customHeight="1">
      <c r="B72" s="169"/>
      <c r="C72" s="170"/>
      <c r="D72" s="171" t="s">
        <v>2954</v>
      </c>
      <c r="E72" s="172"/>
      <c r="F72" s="172"/>
      <c r="G72" s="172"/>
      <c r="H72" s="172"/>
      <c r="I72" s="173"/>
      <c r="J72" s="174">
        <f>J172</f>
        <v>0</v>
      </c>
      <c r="K72" s="170"/>
      <c r="L72" s="175"/>
    </row>
    <row r="73" s="1" customFormat="1" ht="21.84" customHeight="1">
      <c r="B73" s="36"/>
      <c r="C73" s="37"/>
      <c r="D73" s="37"/>
      <c r="E73" s="37"/>
      <c r="F73" s="37"/>
      <c r="G73" s="37"/>
      <c r="H73" s="37"/>
      <c r="I73" s="128"/>
      <c r="J73" s="37"/>
      <c r="K73" s="37"/>
      <c r="L73" s="41"/>
    </row>
    <row r="74" s="1" customFormat="1" ht="6.96" customHeight="1">
      <c r="B74" s="55"/>
      <c r="C74" s="56"/>
      <c r="D74" s="56"/>
      <c r="E74" s="56"/>
      <c r="F74" s="56"/>
      <c r="G74" s="56"/>
      <c r="H74" s="56"/>
      <c r="I74" s="152"/>
      <c r="J74" s="56"/>
      <c r="K74" s="56"/>
      <c r="L74" s="41"/>
    </row>
    <row r="78" s="1" customFormat="1" ht="6.96" customHeight="1">
      <c r="B78" s="57"/>
      <c r="C78" s="58"/>
      <c r="D78" s="58"/>
      <c r="E78" s="58"/>
      <c r="F78" s="58"/>
      <c r="G78" s="58"/>
      <c r="H78" s="58"/>
      <c r="I78" s="155"/>
      <c r="J78" s="58"/>
      <c r="K78" s="58"/>
      <c r="L78" s="41"/>
    </row>
    <row r="79" s="1" customFormat="1" ht="24.96" customHeight="1">
      <c r="B79" s="36"/>
      <c r="C79" s="21" t="s">
        <v>143</v>
      </c>
      <c r="D79" s="37"/>
      <c r="E79" s="37"/>
      <c r="F79" s="37"/>
      <c r="G79" s="37"/>
      <c r="H79" s="37"/>
      <c r="I79" s="128"/>
      <c r="J79" s="37"/>
      <c r="K79" s="37"/>
      <c r="L79" s="41"/>
    </row>
    <row r="80" s="1" customFormat="1" ht="6.96" customHeight="1">
      <c r="B80" s="36"/>
      <c r="C80" s="37"/>
      <c r="D80" s="37"/>
      <c r="E80" s="37"/>
      <c r="F80" s="37"/>
      <c r="G80" s="37"/>
      <c r="H80" s="37"/>
      <c r="I80" s="128"/>
      <c r="J80" s="37"/>
      <c r="K80" s="37"/>
      <c r="L80" s="41"/>
    </row>
    <row r="81" s="1" customFormat="1" ht="12" customHeight="1">
      <c r="B81" s="36"/>
      <c r="C81" s="30" t="s">
        <v>16</v>
      </c>
      <c r="D81" s="37"/>
      <c r="E81" s="37"/>
      <c r="F81" s="37"/>
      <c r="G81" s="37"/>
      <c r="H81" s="37"/>
      <c r="I81" s="128"/>
      <c r="J81" s="37"/>
      <c r="K81" s="37"/>
      <c r="L81" s="41"/>
    </row>
    <row r="82" s="1" customFormat="1" ht="16.5" customHeight="1">
      <c r="B82" s="36"/>
      <c r="C82" s="37"/>
      <c r="D82" s="37"/>
      <c r="E82" s="156" t="str">
        <f>E7</f>
        <v>Revize č.2-Aktualizace projektu snížení energetické náročnosti budovy ZŠ, MŠs a PrŠ Jesenice, okr. Rakovník</v>
      </c>
      <c r="F82" s="30"/>
      <c r="G82" s="30"/>
      <c r="H82" s="30"/>
      <c r="I82" s="128"/>
      <c r="J82" s="37"/>
      <c r="K82" s="37"/>
      <c r="L82" s="41"/>
    </row>
    <row r="83" s="1" customFormat="1" ht="12" customHeight="1">
      <c r="B83" s="36"/>
      <c r="C83" s="30" t="s">
        <v>97</v>
      </c>
      <c r="D83" s="37"/>
      <c r="E83" s="37"/>
      <c r="F83" s="37"/>
      <c r="G83" s="37"/>
      <c r="H83" s="37"/>
      <c r="I83" s="128"/>
      <c r="J83" s="37"/>
      <c r="K83" s="37"/>
      <c r="L83" s="41"/>
    </row>
    <row r="84" s="1" customFormat="1" ht="16.5" customHeight="1">
      <c r="B84" s="36"/>
      <c r="C84" s="37"/>
      <c r="D84" s="37"/>
      <c r="E84" s="62" t="str">
        <f>E9</f>
        <v>SO 03 - Vzduchotechnika</v>
      </c>
      <c r="F84" s="37"/>
      <c r="G84" s="37"/>
      <c r="H84" s="37"/>
      <c r="I84" s="128"/>
      <c r="J84" s="37"/>
      <c r="K84" s="37"/>
      <c r="L84" s="41"/>
    </row>
    <row r="85" s="1" customFormat="1" ht="6.96" customHeight="1">
      <c r="B85" s="36"/>
      <c r="C85" s="37"/>
      <c r="D85" s="37"/>
      <c r="E85" s="37"/>
      <c r="F85" s="37"/>
      <c r="G85" s="37"/>
      <c r="H85" s="37"/>
      <c r="I85" s="128"/>
      <c r="J85" s="37"/>
      <c r="K85" s="37"/>
      <c r="L85" s="41"/>
    </row>
    <row r="86" s="1" customFormat="1" ht="12" customHeight="1">
      <c r="B86" s="36"/>
      <c r="C86" s="30" t="s">
        <v>21</v>
      </c>
      <c r="D86" s="37"/>
      <c r="E86" s="37"/>
      <c r="F86" s="25" t="str">
        <f>F12</f>
        <v xml:space="preserve"> </v>
      </c>
      <c r="G86" s="37"/>
      <c r="H86" s="37"/>
      <c r="I86" s="130" t="s">
        <v>23</v>
      </c>
      <c r="J86" s="65" t="str">
        <f>IF(J12="","",J12)</f>
        <v>23. 10. 2018</v>
      </c>
      <c r="K86" s="37"/>
      <c r="L86" s="41"/>
    </row>
    <row r="87" s="1" customFormat="1" ht="6.96" customHeight="1">
      <c r="B87" s="36"/>
      <c r="C87" s="37"/>
      <c r="D87" s="37"/>
      <c r="E87" s="37"/>
      <c r="F87" s="37"/>
      <c r="G87" s="37"/>
      <c r="H87" s="37"/>
      <c r="I87" s="128"/>
      <c r="J87" s="37"/>
      <c r="K87" s="37"/>
      <c r="L87" s="41"/>
    </row>
    <row r="88" s="1" customFormat="1" ht="13.65" customHeight="1">
      <c r="B88" s="36"/>
      <c r="C88" s="30" t="s">
        <v>25</v>
      </c>
      <c r="D88" s="37"/>
      <c r="E88" s="37"/>
      <c r="F88" s="25" t="str">
        <f>E15</f>
        <v xml:space="preserve"> </v>
      </c>
      <c r="G88" s="37"/>
      <c r="H88" s="37"/>
      <c r="I88" s="130" t="s">
        <v>30</v>
      </c>
      <c r="J88" s="34" t="str">
        <f>E21</f>
        <v xml:space="preserve"> </v>
      </c>
      <c r="K88" s="37"/>
      <c r="L88" s="41"/>
    </row>
    <row r="89" s="1" customFormat="1" ht="24.9" customHeight="1">
      <c r="B89" s="36"/>
      <c r="C89" s="30" t="s">
        <v>28</v>
      </c>
      <c r="D89" s="37"/>
      <c r="E89" s="37"/>
      <c r="F89" s="25" t="str">
        <f>IF(E18="","",E18)</f>
        <v>Vyplň údaj</v>
      </c>
      <c r="G89" s="37"/>
      <c r="H89" s="37"/>
      <c r="I89" s="130" t="s">
        <v>32</v>
      </c>
      <c r="J89" s="34" t="str">
        <f>E24</f>
        <v xml:space="preserve">Ing. Petr Dědič, Ulrichova 1423,  256 01 Benešov</v>
      </c>
      <c r="K89" s="37"/>
      <c r="L89" s="41"/>
    </row>
    <row r="90" s="1" customFormat="1" ht="10.32" customHeight="1">
      <c r="B90" s="36"/>
      <c r="C90" s="37"/>
      <c r="D90" s="37"/>
      <c r="E90" s="37"/>
      <c r="F90" s="37"/>
      <c r="G90" s="37"/>
      <c r="H90" s="37"/>
      <c r="I90" s="128"/>
      <c r="J90" s="37"/>
      <c r="K90" s="37"/>
      <c r="L90" s="41"/>
    </row>
    <row r="91" s="9" customFormat="1" ht="29.28" customHeight="1">
      <c r="B91" s="176"/>
      <c r="C91" s="177" t="s">
        <v>144</v>
      </c>
      <c r="D91" s="178" t="s">
        <v>55</v>
      </c>
      <c r="E91" s="178" t="s">
        <v>51</v>
      </c>
      <c r="F91" s="178" t="s">
        <v>52</v>
      </c>
      <c r="G91" s="178" t="s">
        <v>145</v>
      </c>
      <c r="H91" s="178" t="s">
        <v>146</v>
      </c>
      <c r="I91" s="179" t="s">
        <v>147</v>
      </c>
      <c r="J91" s="180" t="s">
        <v>101</v>
      </c>
      <c r="K91" s="181" t="s">
        <v>148</v>
      </c>
      <c r="L91" s="182"/>
      <c r="M91" s="85" t="s">
        <v>19</v>
      </c>
      <c r="N91" s="86" t="s">
        <v>40</v>
      </c>
      <c r="O91" s="86" t="s">
        <v>149</v>
      </c>
      <c r="P91" s="86" t="s">
        <v>150</v>
      </c>
      <c r="Q91" s="86" t="s">
        <v>151</v>
      </c>
      <c r="R91" s="86" t="s">
        <v>152</v>
      </c>
      <c r="S91" s="86" t="s">
        <v>153</v>
      </c>
      <c r="T91" s="87" t="s">
        <v>154</v>
      </c>
    </row>
    <row r="92" s="1" customFormat="1" ht="22.8" customHeight="1">
      <c r="B92" s="36"/>
      <c r="C92" s="92" t="s">
        <v>155</v>
      </c>
      <c r="D92" s="37"/>
      <c r="E92" s="37"/>
      <c r="F92" s="37"/>
      <c r="G92" s="37"/>
      <c r="H92" s="37"/>
      <c r="I92" s="128"/>
      <c r="J92" s="183">
        <f>BK92</f>
        <v>0</v>
      </c>
      <c r="K92" s="37"/>
      <c r="L92" s="41"/>
      <c r="M92" s="88"/>
      <c r="N92" s="89"/>
      <c r="O92" s="89"/>
      <c r="P92" s="184">
        <f>P93+P94</f>
        <v>0</v>
      </c>
      <c r="Q92" s="89"/>
      <c r="R92" s="184">
        <f>R93+R94</f>
        <v>0</v>
      </c>
      <c r="S92" s="89"/>
      <c r="T92" s="185">
        <f>T93+T94</f>
        <v>0</v>
      </c>
      <c r="AT92" s="15" t="s">
        <v>69</v>
      </c>
      <c r="AU92" s="15" t="s">
        <v>102</v>
      </c>
      <c r="BK92" s="186">
        <f>BK93+BK94</f>
        <v>0</v>
      </c>
    </row>
    <row r="93" s="10" customFormat="1" ht="25.92" customHeight="1">
      <c r="B93" s="187"/>
      <c r="C93" s="188"/>
      <c r="D93" s="189" t="s">
        <v>69</v>
      </c>
      <c r="E93" s="190" t="s">
        <v>156</v>
      </c>
      <c r="F93" s="190" t="s">
        <v>156</v>
      </c>
      <c r="G93" s="188"/>
      <c r="H93" s="188"/>
      <c r="I93" s="191"/>
      <c r="J93" s="192">
        <f>BK93</f>
        <v>0</v>
      </c>
      <c r="K93" s="188"/>
      <c r="L93" s="193"/>
      <c r="M93" s="194"/>
      <c r="N93" s="195"/>
      <c r="O93" s="195"/>
      <c r="P93" s="196">
        <v>0</v>
      </c>
      <c r="Q93" s="195"/>
      <c r="R93" s="196">
        <v>0</v>
      </c>
      <c r="S93" s="195"/>
      <c r="T93" s="197">
        <v>0</v>
      </c>
      <c r="AR93" s="198" t="s">
        <v>78</v>
      </c>
      <c r="AT93" s="199" t="s">
        <v>69</v>
      </c>
      <c r="AU93" s="199" t="s">
        <v>70</v>
      </c>
      <c r="AY93" s="198" t="s">
        <v>158</v>
      </c>
      <c r="BK93" s="200">
        <v>0</v>
      </c>
    </row>
    <row r="94" s="10" customFormat="1" ht="25.92" customHeight="1">
      <c r="B94" s="187"/>
      <c r="C94" s="188"/>
      <c r="D94" s="189" t="s">
        <v>69</v>
      </c>
      <c r="E94" s="190" t="s">
        <v>1283</v>
      </c>
      <c r="F94" s="190" t="s">
        <v>1284</v>
      </c>
      <c r="G94" s="188"/>
      <c r="H94" s="188"/>
      <c r="I94" s="191"/>
      <c r="J94" s="192">
        <f>BK94</f>
        <v>0</v>
      </c>
      <c r="K94" s="188"/>
      <c r="L94" s="193"/>
      <c r="M94" s="194"/>
      <c r="N94" s="195"/>
      <c r="O94" s="195"/>
      <c r="P94" s="196">
        <f>P95</f>
        <v>0</v>
      </c>
      <c r="Q94" s="195"/>
      <c r="R94" s="196">
        <f>R95</f>
        <v>0</v>
      </c>
      <c r="S94" s="195"/>
      <c r="T94" s="197">
        <f>T95</f>
        <v>0</v>
      </c>
      <c r="AR94" s="198" t="s">
        <v>80</v>
      </c>
      <c r="AT94" s="199" t="s">
        <v>69</v>
      </c>
      <c r="AU94" s="199" t="s">
        <v>70</v>
      </c>
      <c r="AY94" s="198" t="s">
        <v>158</v>
      </c>
      <c r="BK94" s="200">
        <f>BK95</f>
        <v>0</v>
      </c>
    </row>
    <row r="95" s="10" customFormat="1" ht="22.8" customHeight="1">
      <c r="B95" s="187"/>
      <c r="C95" s="188"/>
      <c r="D95" s="189" t="s">
        <v>69</v>
      </c>
      <c r="E95" s="201" t="s">
        <v>1761</v>
      </c>
      <c r="F95" s="201" t="s">
        <v>88</v>
      </c>
      <c r="G95" s="188"/>
      <c r="H95" s="188"/>
      <c r="I95" s="191"/>
      <c r="J95" s="202">
        <f>BK95</f>
        <v>0</v>
      </c>
      <c r="K95" s="188"/>
      <c r="L95" s="193"/>
      <c r="M95" s="194"/>
      <c r="N95" s="195"/>
      <c r="O95" s="195"/>
      <c r="P95" s="196">
        <f>P96+P106+P117+P125+P134+P142+P150+P158+P165+P172</f>
        <v>0</v>
      </c>
      <c r="Q95" s="195"/>
      <c r="R95" s="196">
        <f>R96+R106+R117+R125+R134+R142+R150+R158+R165+R172</f>
        <v>0</v>
      </c>
      <c r="S95" s="195"/>
      <c r="T95" s="197">
        <f>T96+T106+T117+T125+T134+T142+T150+T158+T165+T172</f>
        <v>0</v>
      </c>
      <c r="AR95" s="198" t="s">
        <v>80</v>
      </c>
      <c r="AT95" s="199" t="s">
        <v>69</v>
      </c>
      <c r="AU95" s="199" t="s">
        <v>78</v>
      </c>
      <c r="AY95" s="198" t="s">
        <v>158</v>
      </c>
      <c r="BK95" s="200">
        <f>BK96+BK106+BK117+BK125+BK134+BK142+BK150+BK158+BK165+BK172</f>
        <v>0</v>
      </c>
    </row>
    <row r="96" s="10" customFormat="1" ht="20.88" customHeight="1">
      <c r="B96" s="187"/>
      <c r="C96" s="188"/>
      <c r="D96" s="189" t="s">
        <v>69</v>
      </c>
      <c r="E96" s="201" t="s">
        <v>272</v>
      </c>
      <c r="F96" s="201" t="s">
        <v>3142</v>
      </c>
      <c r="G96" s="188"/>
      <c r="H96" s="188"/>
      <c r="I96" s="191"/>
      <c r="J96" s="202">
        <f>BK96</f>
        <v>0</v>
      </c>
      <c r="K96" s="188"/>
      <c r="L96" s="193"/>
      <c r="M96" s="194"/>
      <c r="N96" s="195"/>
      <c r="O96" s="195"/>
      <c r="P96" s="196">
        <f>SUM(P97:P105)</f>
        <v>0</v>
      </c>
      <c r="Q96" s="195"/>
      <c r="R96" s="196">
        <f>SUM(R97:R105)</f>
        <v>0</v>
      </c>
      <c r="S96" s="195"/>
      <c r="T96" s="197">
        <f>SUM(T97:T105)</f>
        <v>0</v>
      </c>
      <c r="AR96" s="198" t="s">
        <v>78</v>
      </c>
      <c r="AT96" s="199" t="s">
        <v>69</v>
      </c>
      <c r="AU96" s="199" t="s">
        <v>80</v>
      </c>
      <c r="AY96" s="198" t="s">
        <v>158</v>
      </c>
      <c r="BK96" s="200">
        <f>SUM(BK97:BK105)</f>
        <v>0</v>
      </c>
    </row>
    <row r="97" s="1" customFormat="1" ht="78.75" customHeight="1">
      <c r="B97" s="36"/>
      <c r="C97" s="203" t="s">
        <v>78</v>
      </c>
      <c r="D97" s="203" t="s">
        <v>160</v>
      </c>
      <c r="E97" s="204" t="s">
        <v>3143</v>
      </c>
      <c r="F97" s="205" t="s">
        <v>3144</v>
      </c>
      <c r="G97" s="206" t="s">
        <v>396</v>
      </c>
      <c r="H97" s="207">
        <v>1</v>
      </c>
      <c r="I97" s="208"/>
      <c r="J97" s="209">
        <f>ROUND(I97*H97,2)</f>
        <v>0</v>
      </c>
      <c r="K97" s="205" t="s">
        <v>19</v>
      </c>
      <c r="L97" s="41"/>
      <c r="M97" s="210" t="s">
        <v>19</v>
      </c>
      <c r="N97" s="211" t="s">
        <v>41</v>
      </c>
      <c r="O97" s="77"/>
      <c r="P97" s="212">
        <f>O97*H97</f>
        <v>0</v>
      </c>
      <c r="Q97" s="212">
        <v>0</v>
      </c>
      <c r="R97" s="212">
        <f>Q97*H97</f>
        <v>0</v>
      </c>
      <c r="S97" s="212">
        <v>0</v>
      </c>
      <c r="T97" s="213">
        <f>S97*H97</f>
        <v>0</v>
      </c>
      <c r="AR97" s="15" t="s">
        <v>228</v>
      </c>
      <c r="AT97" s="15" t="s">
        <v>160</v>
      </c>
      <c r="AU97" s="15" t="s">
        <v>174</v>
      </c>
      <c r="AY97" s="15" t="s">
        <v>158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5" t="s">
        <v>78</v>
      </c>
      <c r="BK97" s="214">
        <f>ROUND(I97*H97,2)</f>
        <v>0</v>
      </c>
      <c r="BL97" s="15" t="s">
        <v>228</v>
      </c>
      <c r="BM97" s="15" t="s">
        <v>3145</v>
      </c>
    </row>
    <row r="98" s="1" customFormat="1" ht="16.5" customHeight="1">
      <c r="B98" s="36"/>
      <c r="C98" s="203" t="s">
        <v>80</v>
      </c>
      <c r="D98" s="203" t="s">
        <v>160</v>
      </c>
      <c r="E98" s="204" t="s">
        <v>3146</v>
      </c>
      <c r="F98" s="205" t="s">
        <v>3147</v>
      </c>
      <c r="G98" s="206" t="s">
        <v>396</v>
      </c>
      <c r="H98" s="207">
        <v>1</v>
      </c>
      <c r="I98" s="208"/>
      <c r="J98" s="209">
        <f>ROUND(I98*H98,2)</f>
        <v>0</v>
      </c>
      <c r="K98" s="205" t="s">
        <v>19</v>
      </c>
      <c r="L98" s="41"/>
      <c r="M98" s="210" t="s">
        <v>19</v>
      </c>
      <c r="N98" s="211" t="s">
        <v>41</v>
      </c>
      <c r="O98" s="77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15" t="s">
        <v>228</v>
      </c>
      <c r="AT98" s="15" t="s">
        <v>160</v>
      </c>
      <c r="AU98" s="15" t="s">
        <v>174</v>
      </c>
      <c r="AY98" s="15" t="s">
        <v>158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78</v>
      </c>
      <c r="BK98" s="214">
        <f>ROUND(I98*H98,2)</f>
        <v>0</v>
      </c>
      <c r="BL98" s="15" t="s">
        <v>228</v>
      </c>
      <c r="BM98" s="15" t="s">
        <v>3148</v>
      </c>
    </row>
    <row r="99" s="1" customFormat="1" ht="16.5" customHeight="1">
      <c r="B99" s="36"/>
      <c r="C99" s="203" t="s">
        <v>174</v>
      </c>
      <c r="D99" s="203" t="s">
        <v>160</v>
      </c>
      <c r="E99" s="204" t="s">
        <v>3149</v>
      </c>
      <c r="F99" s="205" t="s">
        <v>3150</v>
      </c>
      <c r="G99" s="206" t="s">
        <v>396</v>
      </c>
      <c r="H99" s="207">
        <v>1</v>
      </c>
      <c r="I99" s="208"/>
      <c r="J99" s="209">
        <f>ROUND(I99*H99,2)</f>
        <v>0</v>
      </c>
      <c r="K99" s="205" t="s">
        <v>19</v>
      </c>
      <c r="L99" s="41"/>
      <c r="M99" s="210" t="s">
        <v>19</v>
      </c>
      <c r="N99" s="211" t="s">
        <v>41</v>
      </c>
      <c r="O99" s="77"/>
      <c r="P99" s="212">
        <f>O99*H99</f>
        <v>0</v>
      </c>
      <c r="Q99" s="212">
        <v>0</v>
      </c>
      <c r="R99" s="212">
        <f>Q99*H99</f>
        <v>0</v>
      </c>
      <c r="S99" s="212">
        <v>0</v>
      </c>
      <c r="T99" s="213">
        <f>S99*H99</f>
        <v>0</v>
      </c>
      <c r="AR99" s="15" t="s">
        <v>228</v>
      </c>
      <c r="AT99" s="15" t="s">
        <v>160</v>
      </c>
      <c r="AU99" s="15" t="s">
        <v>174</v>
      </c>
      <c r="AY99" s="15" t="s">
        <v>158</v>
      </c>
      <c r="BE99" s="214">
        <f>IF(N99="základní",J99,0)</f>
        <v>0</v>
      </c>
      <c r="BF99" s="214">
        <f>IF(N99="snížená",J99,0)</f>
        <v>0</v>
      </c>
      <c r="BG99" s="214">
        <f>IF(N99="zákl. přenesená",J99,0)</f>
        <v>0</v>
      </c>
      <c r="BH99" s="214">
        <f>IF(N99="sníž. přenesená",J99,0)</f>
        <v>0</v>
      </c>
      <c r="BI99" s="214">
        <f>IF(N99="nulová",J99,0)</f>
        <v>0</v>
      </c>
      <c r="BJ99" s="15" t="s">
        <v>78</v>
      </c>
      <c r="BK99" s="214">
        <f>ROUND(I99*H99,2)</f>
        <v>0</v>
      </c>
      <c r="BL99" s="15" t="s">
        <v>228</v>
      </c>
      <c r="BM99" s="15" t="s">
        <v>3151</v>
      </c>
    </row>
    <row r="100" s="1" customFormat="1" ht="16.5" customHeight="1">
      <c r="B100" s="36"/>
      <c r="C100" s="203" t="s">
        <v>165</v>
      </c>
      <c r="D100" s="203" t="s">
        <v>160</v>
      </c>
      <c r="E100" s="204" t="s">
        <v>3152</v>
      </c>
      <c r="F100" s="205" t="s">
        <v>3153</v>
      </c>
      <c r="G100" s="206" t="s">
        <v>396</v>
      </c>
      <c r="H100" s="207">
        <v>1</v>
      </c>
      <c r="I100" s="208"/>
      <c r="J100" s="209">
        <f>ROUND(I100*H100,2)</f>
        <v>0</v>
      </c>
      <c r="K100" s="205" t="s">
        <v>19</v>
      </c>
      <c r="L100" s="41"/>
      <c r="M100" s="210" t="s">
        <v>19</v>
      </c>
      <c r="N100" s="211" t="s">
        <v>41</v>
      </c>
      <c r="O100" s="77"/>
      <c r="P100" s="212">
        <f>O100*H100</f>
        <v>0</v>
      </c>
      <c r="Q100" s="212">
        <v>0</v>
      </c>
      <c r="R100" s="212">
        <f>Q100*H100</f>
        <v>0</v>
      </c>
      <c r="S100" s="212">
        <v>0</v>
      </c>
      <c r="T100" s="213">
        <f>S100*H100</f>
        <v>0</v>
      </c>
      <c r="AR100" s="15" t="s">
        <v>228</v>
      </c>
      <c r="AT100" s="15" t="s">
        <v>160</v>
      </c>
      <c r="AU100" s="15" t="s">
        <v>174</v>
      </c>
      <c r="AY100" s="15" t="s">
        <v>158</v>
      </c>
      <c r="BE100" s="214">
        <f>IF(N100="základní",J100,0)</f>
        <v>0</v>
      </c>
      <c r="BF100" s="214">
        <f>IF(N100="snížená",J100,0)</f>
        <v>0</v>
      </c>
      <c r="BG100" s="214">
        <f>IF(N100="zákl. přenesená",J100,0)</f>
        <v>0</v>
      </c>
      <c r="BH100" s="214">
        <f>IF(N100="sníž. přenesená",J100,0)</f>
        <v>0</v>
      </c>
      <c r="BI100" s="214">
        <f>IF(N100="nulová",J100,0)</f>
        <v>0</v>
      </c>
      <c r="BJ100" s="15" t="s">
        <v>78</v>
      </c>
      <c r="BK100" s="214">
        <f>ROUND(I100*H100,2)</f>
        <v>0</v>
      </c>
      <c r="BL100" s="15" t="s">
        <v>228</v>
      </c>
      <c r="BM100" s="15" t="s">
        <v>3154</v>
      </c>
    </row>
    <row r="101" s="1" customFormat="1" ht="16.5" customHeight="1">
      <c r="B101" s="36"/>
      <c r="C101" s="203" t="s">
        <v>181</v>
      </c>
      <c r="D101" s="203" t="s">
        <v>160</v>
      </c>
      <c r="E101" s="204" t="s">
        <v>3155</v>
      </c>
      <c r="F101" s="205" t="s">
        <v>3156</v>
      </c>
      <c r="G101" s="206" t="s">
        <v>396</v>
      </c>
      <c r="H101" s="207">
        <v>1</v>
      </c>
      <c r="I101" s="208"/>
      <c r="J101" s="209">
        <f>ROUND(I101*H101,2)</f>
        <v>0</v>
      </c>
      <c r="K101" s="205" t="s">
        <v>19</v>
      </c>
      <c r="L101" s="41"/>
      <c r="M101" s="210" t="s">
        <v>19</v>
      </c>
      <c r="N101" s="211" t="s">
        <v>41</v>
      </c>
      <c r="O101" s="77"/>
      <c r="P101" s="212">
        <f>O101*H101</f>
        <v>0</v>
      </c>
      <c r="Q101" s="212">
        <v>0</v>
      </c>
      <c r="R101" s="212">
        <f>Q101*H101</f>
        <v>0</v>
      </c>
      <c r="S101" s="212">
        <v>0</v>
      </c>
      <c r="T101" s="213">
        <f>S101*H101</f>
        <v>0</v>
      </c>
      <c r="AR101" s="15" t="s">
        <v>228</v>
      </c>
      <c r="AT101" s="15" t="s">
        <v>160</v>
      </c>
      <c r="AU101" s="15" t="s">
        <v>174</v>
      </c>
      <c r="AY101" s="15" t="s">
        <v>158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5" t="s">
        <v>78</v>
      </c>
      <c r="BK101" s="214">
        <f>ROUND(I101*H101,2)</f>
        <v>0</v>
      </c>
      <c r="BL101" s="15" t="s">
        <v>228</v>
      </c>
      <c r="BM101" s="15" t="s">
        <v>3157</v>
      </c>
    </row>
    <row r="102" s="1" customFormat="1" ht="16.5" customHeight="1">
      <c r="B102" s="36"/>
      <c r="C102" s="203" t="s">
        <v>185</v>
      </c>
      <c r="D102" s="203" t="s">
        <v>160</v>
      </c>
      <c r="E102" s="204" t="s">
        <v>3158</v>
      </c>
      <c r="F102" s="205" t="s">
        <v>3159</v>
      </c>
      <c r="G102" s="206" t="s">
        <v>240</v>
      </c>
      <c r="H102" s="207">
        <v>23</v>
      </c>
      <c r="I102" s="208"/>
      <c r="J102" s="209">
        <f>ROUND(I102*H102,2)</f>
        <v>0</v>
      </c>
      <c r="K102" s="205" t="s">
        <v>19</v>
      </c>
      <c r="L102" s="41"/>
      <c r="M102" s="210" t="s">
        <v>19</v>
      </c>
      <c r="N102" s="211" t="s">
        <v>41</v>
      </c>
      <c r="O102" s="77"/>
      <c r="P102" s="212">
        <f>O102*H102</f>
        <v>0</v>
      </c>
      <c r="Q102" s="212">
        <v>0</v>
      </c>
      <c r="R102" s="212">
        <f>Q102*H102</f>
        <v>0</v>
      </c>
      <c r="S102" s="212">
        <v>0</v>
      </c>
      <c r="T102" s="213">
        <f>S102*H102</f>
        <v>0</v>
      </c>
      <c r="AR102" s="15" t="s">
        <v>228</v>
      </c>
      <c r="AT102" s="15" t="s">
        <v>160</v>
      </c>
      <c r="AU102" s="15" t="s">
        <v>174</v>
      </c>
      <c r="AY102" s="15" t="s">
        <v>158</v>
      </c>
      <c r="BE102" s="214">
        <f>IF(N102="základní",J102,0)</f>
        <v>0</v>
      </c>
      <c r="BF102" s="214">
        <f>IF(N102="snížená",J102,0)</f>
        <v>0</v>
      </c>
      <c r="BG102" s="214">
        <f>IF(N102="zákl. přenesená",J102,0)</f>
        <v>0</v>
      </c>
      <c r="BH102" s="214">
        <f>IF(N102="sníž. přenesená",J102,0)</f>
        <v>0</v>
      </c>
      <c r="BI102" s="214">
        <f>IF(N102="nulová",J102,0)</f>
        <v>0</v>
      </c>
      <c r="BJ102" s="15" t="s">
        <v>78</v>
      </c>
      <c r="BK102" s="214">
        <f>ROUND(I102*H102,2)</f>
        <v>0</v>
      </c>
      <c r="BL102" s="15" t="s">
        <v>228</v>
      </c>
      <c r="BM102" s="15" t="s">
        <v>3160</v>
      </c>
    </row>
    <row r="103" s="1" customFormat="1" ht="16.5" customHeight="1">
      <c r="B103" s="36"/>
      <c r="C103" s="203" t="s">
        <v>190</v>
      </c>
      <c r="D103" s="203" t="s">
        <v>160</v>
      </c>
      <c r="E103" s="204" t="s">
        <v>3161</v>
      </c>
      <c r="F103" s="205" t="s">
        <v>3162</v>
      </c>
      <c r="G103" s="206" t="s">
        <v>396</v>
      </c>
      <c r="H103" s="207">
        <v>8</v>
      </c>
      <c r="I103" s="208"/>
      <c r="J103" s="209">
        <f>ROUND(I103*H103,2)</f>
        <v>0</v>
      </c>
      <c r="K103" s="205" t="s">
        <v>19</v>
      </c>
      <c r="L103" s="41"/>
      <c r="M103" s="210" t="s">
        <v>19</v>
      </c>
      <c r="N103" s="211" t="s">
        <v>41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5" t="s">
        <v>228</v>
      </c>
      <c r="AT103" s="15" t="s">
        <v>160</v>
      </c>
      <c r="AU103" s="15" t="s">
        <v>174</v>
      </c>
      <c r="AY103" s="15" t="s">
        <v>158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78</v>
      </c>
      <c r="BK103" s="214">
        <f>ROUND(I103*H103,2)</f>
        <v>0</v>
      </c>
      <c r="BL103" s="15" t="s">
        <v>228</v>
      </c>
      <c r="BM103" s="15" t="s">
        <v>3163</v>
      </c>
    </row>
    <row r="104" s="1" customFormat="1" ht="16.5" customHeight="1">
      <c r="B104" s="36"/>
      <c r="C104" s="203" t="s">
        <v>194</v>
      </c>
      <c r="D104" s="203" t="s">
        <v>160</v>
      </c>
      <c r="E104" s="204" t="s">
        <v>3164</v>
      </c>
      <c r="F104" s="205" t="s">
        <v>3165</v>
      </c>
      <c r="G104" s="206" t="s">
        <v>171</v>
      </c>
      <c r="H104" s="207">
        <v>20</v>
      </c>
      <c r="I104" s="208"/>
      <c r="J104" s="209">
        <f>ROUND(I104*H104,2)</f>
        <v>0</v>
      </c>
      <c r="K104" s="205" t="s">
        <v>19</v>
      </c>
      <c r="L104" s="41"/>
      <c r="M104" s="210" t="s">
        <v>19</v>
      </c>
      <c r="N104" s="211" t="s">
        <v>41</v>
      </c>
      <c r="O104" s="77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5" t="s">
        <v>228</v>
      </c>
      <c r="AT104" s="15" t="s">
        <v>160</v>
      </c>
      <c r="AU104" s="15" t="s">
        <v>174</v>
      </c>
      <c r="AY104" s="15" t="s">
        <v>158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5" t="s">
        <v>78</v>
      </c>
      <c r="BK104" s="214">
        <f>ROUND(I104*H104,2)</f>
        <v>0</v>
      </c>
      <c r="BL104" s="15" t="s">
        <v>228</v>
      </c>
      <c r="BM104" s="15" t="s">
        <v>3166</v>
      </c>
    </row>
    <row r="105" s="1" customFormat="1" ht="16.5" customHeight="1">
      <c r="B105" s="36"/>
      <c r="C105" s="203" t="s">
        <v>198</v>
      </c>
      <c r="D105" s="203" t="s">
        <v>160</v>
      </c>
      <c r="E105" s="204" t="s">
        <v>3167</v>
      </c>
      <c r="F105" s="205" t="s">
        <v>3168</v>
      </c>
      <c r="G105" s="206" t="s">
        <v>240</v>
      </c>
      <c r="H105" s="207">
        <v>5</v>
      </c>
      <c r="I105" s="208"/>
      <c r="J105" s="209">
        <f>ROUND(I105*H105,2)</f>
        <v>0</v>
      </c>
      <c r="K105" s="205" t="s">
        <v>19</v>
      </c>
      <c r="L105" s="41"/>
      <c r="M105" s="210" t="s">
        <v>19</v>
      </c>
      <c r="N105" s="211" t="s">
        <v>41</v>
      </c>
      <c r="O105" s="77"/>
      <c r="P105" s="212">
        <f>O105*H105</f>
        <v>0</v>
      </c>
      <c r="Q105" s="212">
        <v>0</v>
      </c>
      <c r="R105" s="212">
        <f>Q105*H105</f>
        <v>0</v>
      </c>
      <c r="S105" s="212">
        <v>0</v>
      </c>
      <c r="T105" s="213">
        <f>S105*H105</f>
        <v>0</v>
      </c>
      <c r="AR105" s="15" t="s">
        <v>228</v>
      </c>
      <c r="AT105" s="15" t="s">
        <v>160</v>
      </c>
      <c r="AU105" s="15" t="s">
        <v>174</v>
      </c>
      <c r="AY105" s="15" t="s">
        <v>158</v>
      </c>
      <c r="BE105" s="214">
        <f>IF(N105="základní",J105,0)</f>
        <v>0</v>
      </c>
      <c r="BF105" s="214">
        <f>IF(N105="snížená",J105,0)</f>
        <v>0</v>
      </c>
      <c r="BG105" s="214">
        <f>IF(N105="zákl. přenesená",J105,0)</f>
        <v>0</v>
      </c>
      <c r="BH105" s="214">
        <f>IF(N105="sníž. přenesená",J105,0)</f>
        <v>0</v>
      </c>
      <c r="BI105" s="214">
        <f>IF(N105="nulová",J105,0)</f>
        <v>0</v>
      </c>
      <c r="BJ105" s="15" t="s">
        <v>78</v>
      </c>
      <c r="BK105" s="214">
        <f>ROUND(I105*H105,2)</f>
        <v>0</v>
      </c>
      <c r="BL105" s="15" t="s">
        <v>228</v>
      </c>
      <c r="BM105" s="15" t="s">
        <v>3169</v>
      </c>
    </row>
    <row r="106" s="10" customFormat="1" ht="20.88" customHeight="1">
      <c r="B106" s="187"/>
      <c r="C106" s="188"/>
      <c r="D106" s="189" t="s">
        <v>69</v>
      </c>
      <c r="E106" s="201" t="s">
        <v>305</v>
      </c>
      <c r="F106" s="201" t="s">
        <v>3170</v>
      </c>
      <c r="G106" s="188"/>
      <c r="H106" s="188"/>
      <c r="I106" s="191"/>
      <c r="J106" s="202">
        <f>BK106</f>
        <v>0</v>
      </c>
      <c r="K106" s="188"/>
      <c r="L106" s="193"/>
      <c r="M106" s="194"/>
      <c r="N106" s="195"/>
      <c r="O106" s="195"/>
      <c r="P106" s="196">
        <f>SUM(P107:P116)</f>
        <v>0</v>
      </c>
      <c r="Q106" s="195"/>
      <c r="R106" s="196">
        <f>SUM(R107:R116)</f>
        <v>0</v>
      </c>
      <c r="S106" s="195"/>
      <c r="T106" s="197">
        <f>SUM(T107:T116)</f>
        <v>0</v>
      </c>
      <c r="AR106" s="198" t="s">
        <v>78</v>
      </c>
      <c r="AT106" s="199" t="s">
        <v>69</v>
      </c>
      <c r="AU106" s="199" t="s">
        <v>80</v>
      </c>
      <c r="AY106" s="198" t="s">
        <v>158</v>
      </c>
      <c r="BK106" s="200">
        <f>SUM(BK107:BK116)</f>
        <v>0</v>
      </c>
    </row>
    <row r="107" s="1" customFormat="1" ht="78.75" customHeight="1">
      <c r="B107" s="36"/>
      <c r="C107" s="203" t="s">
        <v>203</v>
      </c>
      <c r="D107" s="203" t="s">
        <v>160</v>
      </c>
      <c r="E107" s="204" t="s">
        <v>3171</v>
      </c>
      <c r="F107" s="205" t="s">
        <v>3172</v>
      </c>
      <c r="G107" s="206" t="s">
        <v>396</v>
      </c>
      <c r="H107" s="207">
        <v>1</v>
      </c>
      <c r="I107" s="208"/>
      <c r="J107" s="209">
        <f>ROUND(I107*H107,2)</f>
        <v>0</v>
      </c>
      <c r="K107" s="205" t="s">
        <v>19</v>
      </c>
      <c r="L107" s="41"/>
      <c r="M107" s="210" t="s">
        <v>19</v>
      </c>
      <c r="N107" s="211" t="s">
        <v>41</v>
      </c>
      <c r="O107" s="77"/>
      <c r="P107" s="212">
        <f>O107*H107</f>
        <v>0</v>
      </c>
      <c r="Q107" s="212">
        <v>0</v>
      </c>
      <c r="R107" s="212">
        <f>Q107*H107</f>
        <v>0</v>
      </c>
      <c r="S107" s="212">
        <v>0</v>
      </c>
      <c r="T107" s="213">
        <f>S107*H107</f>
        <v>0</v>
      </c>
      <c r="AR107" s="15" t="s">
        <v>228</v>
      </c>
      <c r="AT107" s="15" t="s">
        <v>160</v>
      </c>
      <c r="AU107" s="15" t="s">
        <v>174</v>
      </c>
      <c r="AY107" s="15" t="s">
        <v>158</v>
      </c>
      <c r="BE107" s="214">
        <f>IF(N107="základní",J107,0)</f>
        <v>0</v>
      </c>
      <c r="BF107" s="214">
        <f>IF(N107="snížená",J107,0)</f>
        <v>0</v>
      </c>
      <c r="BG107" s="214">
        <f>IF(N107="zákl. přenesená",J107,0)</f>
        <v>0</v>
      </c>
      <c r="BH107" s="214">
        <f>IF(N107="sníž. přenesená",J107,0)</f>
        <v>0</v>
      </c>
      <c r="BI107" s="214">
        <f>IF(N107="nulová",J107,0)</f>
        <v>0</v>
      </c>
      <c r="BJ107" s="15" t="s">
        <v>78</v>
      </c>
      <c r="BK107" s="214">
        <f>ROUND(I107*H107,2)</f>
        <v>0</v>
      </c>
      <c r="BL107" s="15" t="s">
        <v>228</v>
      </c>
      <c r="BM107" s="15" t="s">
        <v>3173</v>
      </c>
    </row>
    <row r="108" s="1" customFormat="1" ht="16.5" customHeight="1">
      <c r="B108" s="36"/>
      <c r="C108" s="203" t="s">
        <v>2983</v>
      </c>
      <c r="D108" s="203" t="s">
        <v>160</v>
      </c>
      <c r="E108" s="204" t="s">
        <v>3174</v>
      </c>
      <c r="F108" s="205" t="s">
        <v>3175</v>
      </c>
      <c r="G108" s="206" t="s">
        <v>396</v>
      </c>
      <c r="H108" s="207">
        <v>1</v>
      </c>
      <c r="I108" s="208"/>
      <c r="J108" s="209">
        <f>ROUND(I108*H108,2)</f>
        <v>0</v>
      </c>
      <c r="K108" s="205" t="s">
        <v>19</v>
      </c>
      <c r="L108" s="41"/>
      <c r="M108" s="210" t="s">
        <v>19</v>
      </c>
      <c r="N108" s="211" t="s">
        <v>41</v>
      </c>
      <c r="O108" s="77"/>
      <c r="P108" s="212">
        <f>O108*H108</f>
        <v>0</v>
      </c>
      <c r="Q108" s="212">
        <v>0</v>
      </c>
      <c r="R108" s="212">
        <f>Q108*H108</f>
        <v>0</v>
      </c>
      <c r="S108" s="212">
        <v>0</v>
      </c>
      <c r="T108" s="213">
        <f>S108*H108</f>
        <v>0</v>
      </c>
      <c r="AR108" s="15" t="s">
        <v>228</v>
      </c>
      <c r="AT108" s="15" t="s">
        <v>160</v>
      </c>
      <c r="AU108" s="15" t="s">
        <v>174</v>
      </c>
      <c r="AY108" s="15" t="s">
        <v>158</v>
      </c>
      <c r="BE108" s="214">
        <f>IF(N108="základní",J108,0)</f>
        <v>0</v>
      </c>
      <c r="BF108" s="214">
        <f>IF(N108="snížená",J108,0)</f>
        <v>0</v>
      </c>
      <c r="BG108" s="214">
        <f>IF(N108="zákl. přenesená",J108,0)</f>
        <v>0</v>
      </c>
      <c r="BH108" s="214">
        <f>IF(N108="sníž. přenesená",J108,0)</f>
        <v>0</v>
      </c>
      <c r="BI108" s="214">
        <f>IF(N108="nulová",J108,0)</f>
        <v>0</v>
      </c>
      <c r="BJ108" s="15" t="s">
        <v>78</v>
      </c>
      <c r="BK108" s="214">
        <f>ROUND(I108*H108,2)</f>
        <v>0</v>
      </c>
      <c r="BL108" s="15" t="s">
        <v>228</v>
      </c>
      <c r="BM108" s="15" t="s">
        <v>3176</v>
      </c>
    </row>
    <row r="109" s="1" customFormat="1" ht="16.5" customHeight="1">
      <c r="B109" s="36"/>
      <c r="C109" s="203" t="s">
        <v>2988</v>
      </c>
      <c r="D109" s="203" t="s">
        <v>160</v>
      </c>
      <c r="E109" s="204" t="s">
        <v>3177</v>
      </c>
      <c r="F109" s="205" t="s">
        <v>3178</v>
      </c>
      <c r="G109" s="206" t="s">
        <v>396</v>
      </c>
      <c r="H109" s="207">
        <v>1</v>
      </c>
      <c r="I109" s="208"/>
      <c r="J109" s="209">
        <f>ROUND(I109*H109,2)</f>
        <v>0</v>
      </c>
      <c r="K109" s="205" t="s">
        <v>19</v>
      </c>
      <c r="L109" s="41"/>
      <c r="M109" s="210" t="s">
        <v>19</v>
      </c>
      <c r="N109" s="211" t="s">
        <v>41</v>
      </c>
      <c r="O109" s="77"/>
      <c r="P109" s="212">
        <f>O109*H109</f>
        <v>0</v>
      </c>
      <c r="Q109" s="212">
        <v>0</v>
      </c>
      <c r="R109" s="212">
        <f>Q109*H109</f>
        <v>0</v>
      </c>
      <c r="S109" s="212">
        <v>0</v>
      </c>
      <c r="T109" s="213">
        <f>S109*H109</f>
        <v>0</v>
      </c>
      <c r="AR109" s="15" t="s">
        <v>228</v>
      </c>
      <c r="AT109" s="15" t="s">
        <v>160</v>
      </c>
      <c r="AU109" s="15" t="s">
        <v>174</v>
      </c>
      <c r="AY109" s="15" t="s">
        <v>158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5" t="s">
        <v>78</v>
      </c>
      <c r="BK109" s="214">
        <f>ROUND(I109*H109,2)</f>
        <v>0</v>
      </c>
      <c r="BL109" s="15" t="s">
        <v>228</v>
      </c>
      <c r="BM109" s="15" t="s">
        <v>3179</v>
      </c>
    </row>
    <row r="110" s="1" customFormat="1" ht="16.5" customHeight="1">
      <c r="B110" s="36"/>
      <c r="C110" s="203" t="s">
        <v>207</v>
      </c>
      <c r="D110" s="203" t="s">
        <v>160</v>
      </c>
      <c r="E110" s="204" t="s">
        <v>3180</v>
      </c>
      <c r="F110" s="205" t="s">
        <v>3153</v>
      </c>
      <c r="G110" s="206" t="s">
        <v>396</v>
      </c>
      <c r="H110" s="207">
        <v>1</v>
      </c>
      <c r="I110" s="208"/>
      <c r="J110" s="209">
        <f>ROUND(I110*H110,2)</f>
        <v>0</v>
      </c>
      <c r="K110" s="205" t="s">
        <v>19</v>
      </c>
      <c r="L110" s="41"/>
      <c r="M110" s="210" t="s">
        <v>19</v>
      </c>
      <c r="N110" s="211" t="s">
        <v>41</v>
      </c>
      <c r="O110" s="77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AR110" s="15" t="s">
        <v>228</v>
      </c>
      <c r="AT110" s="15" t="s">
        <v>160</v>
      </c>
      <c r="AU110" s="15" t="s">
        <v>174</v>
      </c>
      <c r="AY110" s="15" t="s">
        <v>158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78</v>
      </c>
      <c r="BK110" s="214">
        <f>ROUND(I110*H110,2)</f>
        <v>0</v>
      </c>
      <c r="BL110" s="15" t="s">
        <v>228</v>
      </c>
      <c r="BM110" s="15" t="s">
        <v>3181</v>
      </c>
    </row>
    <row r="111" s="1" customFormat="1" ht="16.5" customHeight="1">
      <c r="B111" s="36"/>
      <c r="C111" s="203" t="s">
        <v>212</v>
      </c>
      <c r="D111" s="203" t="s">
        <v>160</v>
      </c>
      <c r="E111" s="204" t="s">
        <v>3182</v>
      </c>
      <c r="F111" s="205" t="s">
        <v>3183</v>
      </c>
      <c r="G111" s="206" t="s">
        <v>396</v>
      </c>
      <c r="H111" s="207">
        <v>1</v>
      </c>
      <c r="I111" s="208"/>
      <c r="J111" s="209">
        <f>ROUND(I111*H111,2)</f>
        <v>0</v>
      </c>
      <c r="K111" s="205" t="s">
        <v>19</v>
      </c>
      <c r="L111" s="41"/>
      <c r="M111" s="210" t="s">
        <v>19</v>
      </c>
      <c r="N111" s="211" t="s">
        <v>41</v>
      </c>
      <c r="O111" s="77"/>
      <c r="P111" s="212">
        <f>O111*H111</f>
        <v>0</v>
      </c>
      <c r="Q111" s="212">
        <v>0</v>
      </c>
      <c r="R111" s="212">
        <f>Q111*H111</f>
        <v>0</v>
      </c>
      <c r="S111" s="212">
        <v>0</v>
      </c>
      <c r="T111" s="213">
        <f>S111*H111</f>
        <v>0</v>
      </c>
      <c r="AR111" s="15" t="s">
        <v>228</v>
      </c>
      <c r="AT111" s="15" t="s">
        <v>160</v>
      </c>
      <c r="AU111" s="15" t="s">
        <v>174</v>
      </c>
      <c r="AY111" s="15" t="s">
        <v>158</v>
      </c>
      <c r="BE111" s="214">
        <f>IF(N111="základní",J111,0)</f>
        <v>0</v>
      </c>
      <c r="BF111" s="214">
        <f>IF(N111="snížená",J111,0)</f>
        <v>0</v>
      </c>
      <c r="BG111" s="214">
        <f>IF(N111="zákl. přenesená",J111,0)</f>
        <v>0</v>
      </c>
      <c r="BH111" s="214">
        <f>IF(N111="sníž. přenesená",J111,0)</f>
        <v>0</v>
      </c>
      <c r="BI111" s="214">
        <f>IF(N111="nulová",J111,0)</f>
        <v>0</v>
      </c>
      <c r="BJ111" s="15" t="s">
        <v>78</v>
      </c>
      <c r="BK111" s="214">
        <f>ROUND(I111*H111,2)</f>
        <v>0</v>
      </c>
      <c r="BL111" s="15" t="s">
        <v>228</v>
      </c>
      <c r="BM111" s="15" t="s">
        <v>3184</v>
      </c>
    </row>
    <row r="112" s="1" customFormat="1" ht="16.5" customHeight="1">
      <c r="B112" s="36"/>
      <c r="C112" s="203" t="s">
        <v>8</v>
      </c>
      <c r="D112" s="203" t="s">
        <v>160</v>
      </c>
      <c r="E112" s="204" t="s">
        <v>3185</v>
      </c>
      <c r="F112" s="205" t="s">
        <v>3186</v>
      </c>
      <c r="G112" s="206" t="s">
        <v>240</v>
      </c>
      <c r="H112" s="207">
        <v>27</v>
      </c>
      <c r="I112" s="208"/>
      <c r="J112" s="209">
        <f>ROUND(I112*H112,2)</f>
        <v>0</v>
      </c>
      <c r="K112" s="205" t="s">
        <v>19</v>
      </c>
      <c r="L112" s="41"/>
      <c r="M112" s="210" t="s">
        <v>19</v>
      </c>
      <c r="N112" s="211" t="s">
        <v>41</v>
      </c>
      <c r="O112" s="77"/>
      <c r="P112" s="212">
        <f>O112*H112</f>
        <v>0</v>
      </c>
      <c r="Q112" s="212">
        <v>0</v>
      </c>
      <c r="R112" s="212">
        <f>Q112*H112</f>
        <v>0</v>
      </c>
      <c r="S112" s="212">
        <v>0</v>
      </c>
      <c r="T112" s="213">
        <f>S112*H112</f>
        <v>0</v>
      </c>
      <c r="AR112" s="15" t="s">
        <v>228</v>
      </c>
      <c r="AT112" s="15" t="s">
        <v>160</v>
      </c>
      <c r="AU112" s="15" t="s">
        <v>174</v>
      </c>
      <c r="AY112" s="15" t="s">
        <v>158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5" t="s">
        <v>78</v>
      </c>
      <c r="BK112" s="214">
        <f>ROUND(I112*H112,2)</f>
        <v>0</v>
      </c>
      <c r="BL112" s="15" t="s">
        <v>228</v>
      </c>
      <c r="BM112" s="15" t="s">
        <v>3187</v>
      </c>
    </row>
    <row r="113" s="1" customFormat="1" ht="16.5" customHeight="1">
      <c r="B113" s="36"/>
      <c r="C113" s="203" t="s">
        <v>228</v>
      </c>
      <c r="D113" s="203" t="s">
        <v>160</v>
      </c>
      <c r="E113" s="204" t="s">
        <v>3188</v>
      </c>
      <c r="F113" s="205" t="s">
        <v>3189</v>
      </c>
      <c r="G113" s="206" t="s">
        <v>396</v>
      </c>
      <c r="H113" s="207">
        <v>4</v>
      </c>
      <c r="I113" s="208"/>
      <c r="J113" s="209">
        <f>ROUND(I113*H113,2)</f>
        <v>0</v>
      </c>
      <c r="K113" s="205" t="s">
        <v>19</v>
      </c>
      <c r="L113" s="41"/>
      <c r="M113" s="210" t="s">
        <v>19</v>
      </c>
      <c r="N113" s="211" t="s">
        <v>41</v>
      </c>
      <c r="O113" s="77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15" t="s">
        <v>228</v>
      </c>
      <c r="AT113" s="15" t="s">
        <v>160</v>
      </c>
      <c r="AU113" s="15" t="s">
        <v>174</v>
      </c>
      <c r="AY113" s="15" t="s">
        <v>158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78</v>
      </c>
      <c r="BK113" s="214">
        <f>ROUND(I113*H113,2)</f>
        <v>0</v>
      </c>
      <c r="BL113" s="15" t="s">
        <v>228</v>
      </c>
      <c r="BM113" s="15" t="s">
        <v>3190</v>
      </c>
    </row>
    <row r="114" s="1" customFormat="1" ht="16.5" customHeight="1">
      <c r="B114" s="36"/>
      <c r="C114" s="203" t="s">
        <v>233</v>
      </c>
      <c r="D114" s="203" t="s">
        <v>160</v>
      </c>
      <c r="E114" s="204" t="s">
        <v>3191</v>
      </c>
      <c r="F114" s="205" t="s">
        <v>3192</v>
      </c>
      <c r="G114" s="206" t="s">
        <v>396</v>
      </c>
      <c r="H114" s="207">
        <v>2</v>
      </c>
      <c r="I114" s="208"/>
      <c r="J114" s="209">
        <f>ROUND(I114*H114,2)</f>
        <v>0</v>
      </c>
      <c r="K114" s="205" t="s">
        <v>19</v>
      </c>
      <c r="L114" s="41"/>
      <c r="M114" s="210" t="s">
        <v>19</v>
      </c>
      <c r="N114" s="211" t="s">
        <v>41</v>
      </c>
      <c r="O114" s="77"/>
      <c r="P114" s="212">
        <f>O114*H114</f>
        <v>0</v>
      </c>
      <c r="Q114" s="212">
        <v>0</v>
      </c>
      <c r="R114" s="212">
        <f>Q114*H114</f>
        <v>0</v>
      </c>
      <c r="S114" s="212">
        <v>0</v>
      </c>
      <c r="T114" s="213">
        <f>S114*H114</f>
        <v>0</v>
      </c>
      <c r="AR114" s="15" t="s">
        <v>228</v>
      </c>
      <c r="AT114" s="15" t="s">
        <v>160</v>
      </c>
      <c r="AU114" s="15" t="s">
        <v>174</v>
      </c>
      <c r="AY114" s="15" t="s">
        <v>158</v>
      </c>
      <c r="BE114" s="214">
        <f>IF(N114="základní",J114,0)</f>
        <v>0</v>
      </c>
      <c r="BF114" s="214">
        <f>IF(N114="snížená",J114,0)</f>
        <v>0</v>
      </c>
      <c r="BG114" s="214">
        <f>IF(N114="zákl. přenesená",J114,0)</f>
        <v>0</v>
      </c>
      <c r="BH114" s="214">
        <f>IF(N114="sníž. přenesená",J114,0)</f>
        <v>0</v>
      </c>
      <c r="BI114" s="214">
        <f>IF(N114="nulová",J114,0)</f>
        <v>0</v>
      </c>
      <c r="BJ114" s="15" t="s">
        <v>78</v>
      </c>
      <c r="BK114" s="214">
        <f>ROUND(I114*H114,2)</f>
        <v>0</v>
      </c>
      <c r="BL114" s="15" t="s">
        <v>228</v>
      </c>
      <c r="BM114" s="15" t="s">
        <v>3193</v>
      </c>
    </row>
    <row r="115" s="1" customFormat="1" ht="16.5" customHeight="1">
      <c r="B115" s="36"/>
      <c r="C115" s="203" t="s">
        <v>220</v>
      </c>
      <c r="D115" s="203" t="s">
        <v>160</v>
      </c>
      <c r="E115" s="204" t="s">
        <v>3194</v>
      </c>
      <c r="F115" s="205" t="s">
        <v>3165</v>
      </c>
      <c r="G115" s="206" t="s">
        <v>171</v>
      </c>
      <c r="H115" s="207">
        <v>30</v>
      </c>
      <c r="I115" s="208"/>
      <c r="J115" s="209">
        <f>ROUND(I115*H115,2)</f>
        <v>0</v>
      </c>
      <c r="K115" s="205" t="s">
        <v>19</v>
      </c>
      <c r="L115" s="41"/>
      <c r="M115" s="210" t="s">
        <v>19</v>
      </c>
      <c r="N115" s="211" t="s">
        <v>41</v>
      </c>
      <c r="O115" s="77"/>
      <c r="P115" s="212">
        <f>O115*H115</f>
        <v>0</v>
      </c>
      <c r="Q115" s="212">
        <v>0</v>
      </c>
      <c r="R115" s="212">
        <f>Q115*H115</f>
        <v>0</v>
      </c>
      <c r="S115" s="212">
        <v>0</v>
      </c>
      <c r="T115" s="213">
        <f>S115*H115</f>
        <v>0</v>
      </c>
      <c r="AR115" s="15" t="s">
        <v>228</v>
      </c>
      <c r="AT115" s="15" t="s">
        <v>160</v>
      </c>
      <c r="AU115" s="15" t="s">
        <v>174</v>
      </c>
      <c r="AY115" s="15" t="s">
        <v>158</v>
      </c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15" t="s">
        <v>78</v>
      </c>
      <c r="BK115" s="214">
        <f>ROUND(I115*H115,2)</f>
        <v>0</v>
      </c>
      <c r="BL115" s="15" t="s">
        <v>228</v>
      </c>
      <c r="BM115" s="15" t="s">
        <v>3195</v>
      </c>
    </row>
    <row r="116" s="1" customFormat="1" ht="16.5" customHeight="1">
      <c r="B116" s="36"/>
      <c r="C116" s="203" t="s">
        <v>224</v>
      </c>
      <c r="D116" s="203" t="s">
        <v>160</v>
      </c>
      <c r="E116" s="204" t="s">
        <v>3196</v>
      </c>
      <c r="F116" s="205" t="s">
        <v>3168</v>
      </c>
      <c r="G116" s="206" t="s">
        <v>240</v>
      </c>
      <c r="H116" s="207">
        <v>9</v>
      </c>
      <c r="I116" s="208"/>
      <c r="J116" s="209">
        <f>ROUND(I116*H116,2)</f>
        <v>0</v>
      </c>
      <c r="K116" s="205" t="s">
        <v>19</v>
      </c>
      <c r="L116" s="41"/>
      <c r="M116" s="210" t="s">
        <v>19</v>
      </c>
      <c r="N116" s="211" t="s">
        <v>41</v>
      </c>
      <c r="O116" s="77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15" t="s">
        <v>228</v>
      </c>
      <c r="AT116" s="15" t="s">
        <v>160</v>
      </c>
      <c r="AU116" s="15" t="s">
        <v>174</v>
      </c>
      <c r="AY116" s="15" t="s">
        <v>158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78</v>
      </c>
      <c r="BK116" s="214">
        <f>ROUND(I116*H116,2)</f>
        <v>0</v>
      </c>
      <c r="BL116" s="15" t="s">
        <v>228</v>
      </c>
      <c r="BM116" s="15" t="s">
        <v>3197</v>
      </c>
    </row>
    <row r="117" s="10" customFormat="1" ht="20.88" customHeight="1">
      <c r="B117" s="187"/>
      <c r="C117" s="188"/>
      <c r="D117" s="189" t="s">
        <v>69</v>
      </c>
      <c r="E117" s="201" t="s">
        <v>335</v>
      </c>
      <c r="F117" s="201" t="s">
        <v>3198</v>
      </c>
      <c r="G117" s="188"/>
      <c r="H117" s="188"/>
      <c r="I117" s="191"/>
      <c r="J117" s="202">
        <f>BK117</f>
        <v>0</v>
      </c>
      <c r="K117" s="188"/>
      <c r="L117" s="193"/>
      <c r="M117" s="194"/>
      <c r="N117" s="195"/>
      <c r="O117" s="195"/>
      <c r="P117" s="196">
        <f>SUM(P118:P124)</f>
        <v>0</v>
      </c>
      <c r="Q117" s="195"/>
      <c r="R117" s="196">
        <f>SUM(R118:R124)</f>
        <v>0</v>
      </c>
      <c r="S117" s="195"/>
      <c r="T117" s="197">
        <f>SUM(T118:T124)</f>
        <v>0</v>
      </c>
      <c r="AR117" s="198" t="s">
        <v>78</v>
      </c>
      <c r="AT117" s="199" t="s">
        <v>69</v>
      </c>
      <c r="AU117" s="199" t="s">
        <v>80</v>
      </c>
      <c r="AY117" s="198" t="s">
        <v>158</v>
      </c>
      <c r="BK117" s="200">
        <f>SUM(BK118:BK124)</f>
        <v>0</v>
      </c>
    </row>
    <row r="118" s="1" customFormat="1" ht="78.75" customHeight="1">
      <c r="B118" s="36"/>
      <c r="C118" s="203" t="s">
        <v>237</v>
      </c>
      <c r="D118" s="203" t="s">
        <v>160</v>
      </c>
      <c r="E118" s="204" t="s">
        <v>3199</v>
      </c>
      <c r="F118" s="205" t="s">
        <v>3200</v>
      </c>
      <c r="G118" s="206" t="s">
        <v>396</v>
      </c>
      <c r="H118" s="207">
        <v>1</v>
      </c>
      <c r="I118" s="208"/>
      <c r="J118" s="209">
        <f>ROUND(I118*H118,2)</f>
        <v>0</v>
      </c>
      <c r="K118" s="205" t="s">
        <v>19</v>
      </c>
      <c r="L118" s="41"/>
      <c r="M118" s="210" t="s">
        <v>19</v>
      </c>
      <c r="N118" s="211" t="s">
        <v>41</v>
      </c>
      <c r="O118" s="77"/>
      <c r="P118" s="212">
        <f>O118*H118</f>
        <v>0</v>
      </c>
      <c r="Q118" s="212">
        <v>0</v>
      </c>
      <c r="R118" s="212">
        <f>Q118*H118</f>
        <v>0</v>
      </c>
      <c r="S118" s="212">
        <v>0</v>
      </c>
      <c r="T118" s="213">
        <f>S118*H118</f>
        <v>0</v>
      </c>
      <c r="AR118" s="15" t="s">
        <v>165</v>
      </c>
      <c r="AT118" s="15" t="s">
        <v>160</v>
      </c>
      <c r="AU118" s="15" t="s">
        <v>174</v>
      </c>
      <c r="AY118" s="15" t="s">
        <v>158</v>
      </c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15" t="s">
        <v>78</v>
      </c>
      <c r="BK118" s="214">
        <f>ROUND(I118*H118,2)</f>
        <v>0</v>
      </c>
      <c r="BL118" s="15" t="s">
        <v>165</v>
      </c>
      <c r="BM118" s="15" t="s">
        <v>3201</v>
      </c>
    </row>
    <row r="119" s="1" customFormat="1" ht="16.5" customHeight="1">
      <c r="B119" s="36"/>
      <c r="C119" s="203" t="s">
        <v>7</v>
      </c>
      <c r="D119" s="203" t="s">
        <v>160</v>
      </c>
      <c r="E119" s="204" t="s">
        <v>3202</v>
      </c>
      <c r="F119" s="205" t="s">
        <v>3203</v>
      </c>
      <c r="G119" s="206" t="s">
        <v>396</v>
      </c>
      <c r="H119" s="207">
        <v>1</v>
      </c>
      <c r="I119" s="208"/>
      <c r="J119" s="209">
        <f>ROUND(I119*H119,2)</f>
        <v>0</v>
      </c>
      <c r="K119" s="205" t="s">
        <v>19</v>
      </c>
      <c r="L119" s="41"/>
      <c r="M119" s="210" t="s">
        <v>19</v>
      </c>
      <c r="N119" s="211" t="s">
        <v>41</v>
      </c>
      <c r="O119" s="77"/>
      <c r="P119" s="212">
        <f>O119*H119</f>
        <v>0</v>
      </c>
      <c r="Q119" s="212">
        <v>0</v>
      </c>
      <c r="R119" s="212">
        <f>Q119*H119</f>
        <v>0</v>
      </c>
      <c r="S119" s="212">
        <v>0</v>
      </c>
      <c r="T119" s="213">
        <f>S119*H119</f>
        <v>0</v>
      </c>
      <c r="AR119" s="15" t="s">
        <v>165</v>
      </c>
      <c r="AT119" s="15" t="s">
        <v>160</v>
      </c>
      <c r="AU119" s="15" t="s">
        <v>174</v>
      </c>
      <c r="AY119" s="15" t="s">
        <v>158</v>
      </c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15" t="s">
        <v>78</v>
      </c>
      <c r="BK119" s="214">
        <f>ROUND(I119*H119,2)</f>
        <v>0</v>
      </c>
      <c r="BL119" s="15" t="s">
        <v>165</v>
      </c>
      <c r="BM119" s="15" t="s">
        <v>3204</v>
      </c>
    </row>
    <row r="120" s="1" customFormat="1" ht="16.5" customHeight="1">
      <c r="B120" s="36"/>
      <c r="C120" s="203" t="s">
        <v>247</v>
      </c>
      <c r="D120" s="203" t="s">
        <v>160</v>
      </c>
      <c r="E120" s="204" t="s">
        <v>3205</v>
      </c>
      <c r="F120" s="205" t="s">
        <v>3206</v>
      </c>
      <c r="G120" s="206" t="s">
        <v>396</v>
      </c>
      <c r="H120" s="207">
        <v>1</v>
      </c>
      <c r="I120" s="208"/>
      <c r="J120" s="209">
        <f>ROUND(I120*H120,2)</f>
        <v>0</v>
      </c>
      <c r="K120" s="205" t="s">
        <v>19</v>
      </c>
      <c r="L120" s="41"/>
      <c r="M120" s="210" t="s">
        <v>19</v>
      </c>
      <c r="N120" s="211" t="s">
        <v>41</v>
      </c>
      <c r="O120" s="77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15" t="s">
        <v>165</v>
      </c>
      <c r="AT120" s="15" t="s">
        <v>160</v>
      </c>
      <c r="AU120" s="15" t="s">
        <v>174</v>
      </c>
      <c r="AY120" s="15" t="s">
        <v>158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78</v>
      </c>
      <c r="BK120" s="214">
        <f>ROUND(I120*H120,2)</f>
        <v>0</v>
      </c>
      <c r="BL120" s="15" t="s">
        <v>165</v>
      </c>
      <c r="BM120" s="15" t="s">
        <v>3207</v>
      </c>
    </row>
    <row r="121" s="1" customFormat="1" ht="16.5" customHeight="1">
      <c r="B121" s="36"/>
      <c r="C121" s="203" t="s">
        <v>251</v>
      </c>
      <c r="D121" s="203" t="s">
        <v>160</v>
      </c>
      <c r="E121" s="204" t="s">
        <v>3208</v>
      </c>
      <c r="F121" s="205" t="s">
        <v>3159</v>
      </c>
      <c r="G121" s="206" t="s">
        <v>240</v>
      </c>
      <c r="H121" s="207">
        <v>5</v>
      </c>
      <c r="I121" s="208"/>
      <c r="J121" s="209">
        <f>ROUND(I121*H121,2)</f>
        <v>0</v>
      </c>
      <c r="K121" s="205" t="s">
        <v>19</v>
      </c>
      <c r="L121" s="41"/>
      <c r="M121" s="210" t="s">
        <v>19</v>
      </c>
      <c r="N121" s="211" t="s">
        <v>41</v>
      </c>
      <c r="O121" s="77"/>
      <c r="P121" s="212">
        <f>O121*H121</f>
        <v>0</v>
      </c>
      <c r="Q121" s="212">
        <v>0</v>
      </c>
      <c r="R121" s="212">
        <f>Q121*H121</f>
        <v>0</v>
      </c>
      <c r="S121" s="212">
        <v>0</v>
      </c>
      <c r="T121" s="213">
        <f>S121*H121</f>
        <v>0</v>
      </c>
      <c r="AR121" s="15" t="s">
        <v>165</v>
      </c>
      <c r="AT121" s="15" t="s">
        <v>160</v>
      </c>
      <c r="AU121" s="15" t="s">
        <v>174</v>
      </c>
      <c r="AY121" s="15" t="s">
        <v>158</v>
      </c>
      <c r="BE121" s="214">
        <f>IF(N121="základní",J121,0)</f>
        <v>0</v>
      </c>
      <c r="BF121" s="214">
        <f>IF(N121="snížená",J121,0)</f>
        <v>0</v>
      </c>
      <c r="BG121" s="214">
        <f>IF(N121="zákl. přenesená",J121,0)</f>
        <v>0</v>
      </c>
      <c r="BH121" s="214">
        <f>IF(N121="sníž. přenesená",J121,0)</f>
        <v>0</v>
      </c>
      <c r="BI121" s="214">
        <f>IF(N121="nulová",J121,0)</f>
        <v>0</v>
      </c>
      <c r="BJ121" s="15" t="s">
        <v>78</v>
      </c>
      <c r="BK121" s="214">
        <f>ROUND(I121*H121,2)</f>
        <v>0</v>
      </c>
      <c r="BL121" s="15" t="s">
        <v>165</v>
      </c>
      <c r="BM121" s="15" t="s">
        <v>3209</v>
      </c>
    </row>
    <row r="122" s="1" customFormat="1" ht="16.5" customHeight="1">
      <c r="B122" s="36"/>
      <c r="C122" s="203" t="s">
        <v>266</v>
      </c>
      <c r="D122" s="203" t="s">
        <v>160</v>
      </c>
      <c r="E122" s="204" t="s">
        <v>3210</v>
      </c>
      <c r="F122" s="205" t="s">
        <v>3162</v>
      </c>
      <c r="G122" s="206" t="s">
        <v>396</v>
      </c>
      <c r="H122" s="207">
        <v>1</v>
      </c>
      <c r="I122" s="208"/>
      <c r="J122" s="209">
        <f>ROUND(I122*H122,2)</f>
        <v>0</v>
      </c>
      <c r="K122" s="205" t="s">
        <v>19</v>
      </c>
      <c r="L122" s="41"/>
      <c r="M122" s="210" t="s">
        <v>19</v>
      </c>
      <c r="N122" s="211" t="s">
        <v>41</v>
      </c>
      <c r="O122" s="77"/>
      <c r="P122" s="212">
        <f>O122*H122</f>
        <v>0</v>
      </c>
      <c r="Q122" s="212">
        <v>0</v>
      </c>
      <c r="R122" s="212">
        <f>Q122*H122</f>
        <v>0</v>
      </c>
      <c r="S122" s="212">
        <v>0</v>
      </c>
      <c r="T122" s="213">
        <f>S122*H122</f>
        <v>0</v>
      </c>
      <c r="AR122" s="15" t="s">
        <v>165</v>
      </c>
      <c r="AT122" s="15" t="s">
        <v>160</v>
      </c>
      <c r="AU122" s="15" t="s">
        <v>174</v>
      </c>
      <c r="AY122" s="15" t="s">
        <v>158</v>
      </c>
      <c r="BE122" s="214">
        <f>IF(N122="základní",J122,0)</f>
        <v>0</v>
      </c>
      <c r="BF122" s="214">
        <f>IF(N122="snížená",J122,0)</f>
        <v>0</v>
      </c>
      <c r="BG122" s="214">
        <f>IF(N122="zákl. přenesená",J122,0)</f>
        <v>0</v>
      </c>
      <c r="BH122" s="214">
        <f>IF(N122="sníž. přenesená",J122,0)</f>
        <v>0</v>
      </c>
      <c r="BI122" s="214">
        <f>IF(N122="nulová",J122,0)</f>
        <v>0</v>
      </c>
      <c r="BJ122" s="15" t="s">
        <v>78</v>
      </c>
      <c r="BK122" s="214">
        <f>ROUND(I122*H122,2)</f>
        <v>0</v>
      </c>
      <c r="BL122" s="15" t="s">
        <v>165</v>
      </c>
      <c r="BM122" s="15" t="s">
        <v>3211</v>
      </c>
    </row>
    <row r="123" s="1" customFormat="1" ht="16.5" customHeight="1">
      <c r="B123" s="36"/>
      <c r="C123" s="203" t="s">
        <v>3018</v>
      </c>
      <c r="D123" s="203" t="s">
        <v>160</v>
      </c>
      <c r="E123" s="204" t="s">
        <v>3212</v>
      </c>
      <c r="F123" s="205" t="s">
        <v>3165</v>
      </c>
      <c r="G123" s="206" t="s">
        <v>171</v>
      </c>
      <c r="H123" s="207">
        <v>3</v>
      </c>
      <c r="I123" s="208"/>
      <c r="J123" s="209">
        <f>ROUND(I123*H123,2)</f>
        <v>0</v>
      </c>
      <c r="K123" s="205" t="s">
        <v>19</v>
      </c>
      <c r="L123" s="41"/>
      <c r="M123" s="210" t="s">
        <v>19</v>
      </c>
      <c r="N123" s="211" t="s">
        <v>41</v>
      </c>
      <c r="O123" s="77"/>
      <c r="P123" s="212">
        <f>O123*H123</f>
        <v>0</v>
      </c>
      <c r="Q123" s="212">
        <v>0</v>
      </c>
      <c r="R123" s="212">
        <f>Q123*H123</f>
        <v>0</v>
      </c>
      <c r="S123" s="212">
        <v>0</v>
      </c>
      <c r="T123" s="213">
        <f>S123*H123</f>
        <v>0</v>
      </c>
      <c r="AR123" s="15" t="s">
        <v>165</v>
      </c>
      <c r="AT123" s="15" t="s">
        <v>160</v>
      </c>
      <c r="AU123" s="15" t="s">
        <v>174</v>
      </c>
      <c r="AY123" s="15" t="s">
        <v>158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5" t="s">
        <v>78</v>
      </c>
      <c r="BK123" s="214">
        <f>ROUND(I123*H123,2)</f>
        <v>0</v>
      </c>
      <c r="BL123" s="15" t="s">
        <v>165</v>
      </c>
      <c r="BM123" s="15" t="s">
        <v>3213</v>
      </c>
    </row>
    <row r="124" s="1" customFormat="1" ht="16.5" customHeight="1">
      <c r="B124" s="36"/>
      <c r="C124" s="203" t="s">
        <v>256</v>
      </c>
      <c r="D124" s="203" t="s">
        <v>160</v>
      </c>
      <c r="E124" s="204" t="s">
        <v>3214</v>
      </c>
      <c r="F124" s="205" t="s">
        <v>3168</v>
      </c>
      <c r="G124" s="206" t="s">
        <v>240</v>
      </c>
      <c r="H124" s="207">
        <v>4</v>
      </c>
      <c r="I124" s="208"/>
      <c r="J124" s="209">
        <f>ROUND(I124*H124,2)</f>
        <v>0</v>
      </c>
      <c r="K124" s="205" t="s">
        <v>19</v>
      </c>
      <c r="L124" s="41"/>
      <c r="M124" s="210" t="s">
        <v>19</v>
      </c>
      <c r="N124" s="211" t="s">
        <v>41</v>
      </c>
      <c r="O124" s="77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5" t="s">
        <v>165</v>
      </c>
      <c r="AT124" s="15" t="s">
        <v>160</v>
      </c>
      <c r="AU124" s="15" t="s">
        <v>174</v>
      </c>
      <c r="AY124" s="15" t="s">
        <v>158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78</v>
      </c>
      <c r="BK124" s="214">
        <f>ROUND(I124*H124,2)</f>
        <v>0</v>
      </c>
      <c r="BL124" s="15" t="s">
        <v>165</v>
      </c>
      <c r="BM124" s="15" t="s">
        <v>3215</v>
      </c>
    </row>
    <row r="125" s="10" customFormat="1" ht="20.88" customHeight="1">
      <c r="B125" s="187"/>
      <c r="C125" s="188"/>
      <c r="D125" s="189" t="s">
        <v>69</v>
      </c>
      <c r="E125" s="201" t="s">
        <v>340</v>
      </c>
      <c r="F125" s="201" t="s">
        <v>3216</v>
      </c>
      <c r="G125" s="188"/>
      <c r="H125" s="188"/>
      <c r="I125" s="191"/>
      <c r="J125" s="202">
        <f>BK125</f>
        <v>0</v>
      </c>
      <c r="K125" s="188"/>
      <c r="L125" s="193"/>
      <c r="M125" s="194"/>
      <c r="N125" s="195"/>
      <c r="O125" s="195"/>
      <c r="P125" s="196">
        <f>SUM(P126:P133)</f>
        <v>0</v>
      </c>
      <c r="Q125" s="195"/>
      <c r="R125" s="196">
        <f>SUM(R126:R133)</f>
        <v>0</v>
      </c>
      <c r="S125" s="195"/>
      <c r="T125" s="197">
        <f>SUM(T126:T133)</f>
        <v>0</v>
      </c>
      <c r="AR125" s="198" t="s">
        <v>78</v>
      </c>
      <c r="AT125" s="199" t="s">
        <v>69</v>
      </c>
      <c r="AU125" s="199" t="s">
        <v>80</v>
      </c>
      <c r="AY125" s="198" t="s">
        <v>158</v>
      </c>
      <c r="BK125" s="200">
        <f>SUM(BK126:BK133)</f>
        <v>0</v>
      </c>
    </row>
    <row r="126" s="1" customFormat="1" ht="78.75" customHeight="1">
      <c r="B126" s="36"/>
      <c r="C126" s="203" t="s">
        <v>260</v>
      </c>
      <c r="D126" s="203" t="s">
        <v>160</v>
      </c>
      <c r="E126" s="204" t="s">
        <v>3217</v>
      </c>
      <c r="F126" s="205" t="s">
        <v>3218</v>
      </c>
      <c r="G126" s="206" t="s">
        <v>396</v>
      </c>
      <c r="H126" s="207">
        <v>1</v>
      </c>
      <c r="I126" s="208"/>
      <c r="J126" s="209">
        <f>ROUND(I126*H126,2)</f>
        <v>0</v>
      </c>
      <c r="K126" s="205" t="s">
        <v>19</v>
      </c>
      <c r="L126" s="41"/>
      <c r="M126" s="210" t="s">
        <v>19</v>
      </c>
      <c r="N126" s="211" t="s">
        <v>41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165</v>
      </c>
      <c r="AT126" s="15" t="s">
        <v>160</v>
      </c>
      <c r="AU126" s="15" t="s">
        <v>174</v>
      </c>
      <c r="AY126" s="15" t="s">
        <v>158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78</v>
      </c>
      <c r="BK126" s="214">
        <f>ROUND(I126*H126,2)</f>
        <v>0</v>
      </c>
      <c r="BL126" s="15" t="s">
        <v>165</v>
      </c>
      <c r="BM126" s="15" t="s">
        <v>3219</v>
      </c>
    </row>
    <row r="127" s="1" customFormat="1" ht="16.5" customHeight="1">
      <c r="B127" s="36"/>
      <c r="C127" s="203" t="s">
        <v>280</v>
      </c>
      <c r="D127" s="203" t="s">
        <v>160</v>
      </c>
      <c r="E127" s="204" t="s">
        <v>3220</v>
      </c>
      <c r="F127" s="205" t="s">
        <v>3221</v>
      </c>
      <c r="G127" s="206" t="s">
        <v>396</v>
      </c>
      <c r="H127" s="207">
        <v>1</v>
      </c>
      <c r="I127" s="208"/>
      <c r="J127" s="209">
        <f>ROUND(I127*H127,2)</f>
        <v>0</v>
      </c>
      <c r="K127" s="205" t="s">
        <v>19</v>
      </c>
      <c r="L127" s="41"/>
      <c r="M127" s="210" t="s">
        <v>19</v>
      </c>
      <c r="N127" s="211" t="s">
        <v>41</v>
      </c>
      <c r="O127" s="77"/>
      <c r="P127" s="212">
        <f>O127*H127</f>
        <v>0</v>
      </c>
      <c r="Q127" s="212">
        <v>0</v>
      </c>
      <c r="R127" s="212">
        <f>Q127*H127</f>
        <v>0</v>
      </c>
      <c r="S127" s="212">
        <v>0</v>
      </c>
      <c r="T127" s="213">
        <f>S127*H127</f>
        <v>0</v>
      </c>
      <c r="AR127" s="15" t="s">
        <v>165</v>
      </c>
      <c r="AT127" s="15" t="s">
        <v>160</v>
      </c>
      <c r="AU127" s="15" t="s">
        <v>174</v>
      </c>
      <c r="AY127" s="15" t="s">
        <v>158</v>
      </c>
      <c r="BE127" s="214">
        <f>IF(N127="základní",J127,0)</f>
        <v>0</v>
      </c>
      <c r="BF127" s="214">
        <f>IF(N127="snížená",J127,0)</f>
        <v>0</v>
      </c>
      <c r="BG127" s="214">
        <f>IF(N127="zákl. přenesená",J127,0)</f>
        <v>0</v>
      </c>
      <c r="BH127" s="214">
        <f>IF(N127="sníž. přenesená",J127,0)</f>
        <v>0</v>
      </c>
      <c r="BI127" s="214">
        <f>IF(N127="nulová",J127,0)</f>
        <v>0</v>
      </c>
      <c r="BJ127" s="15" t="s">
        <v>78</v>
      </c>
      <c r="BK127" s="214">
        <f>ROUND(I127*H127,2)</f>
        <v>0</v>
      </c>
      <c r="BL127" s="15" t="s">
        <v>165</v>
      </c>
      <c r="BM127" s="15" t="s">
        <v>3222</v>
      </c>
    </row>
    <row r="128" s="1" customFormat="1" ht="16.5" customHeight="1">
      <c r="B128" s="36"/>
      <c r="C128" s="203" t="s">
        <v>285</v>
      </c>
      <c r="D128" s="203" t="s">
        <v>160</v>
      </c>
      <c r="E128" s="204" t="s">
        <v>3223</v>
      </c>
      <c r="F128" s="205" t="s">
        <v>3224</v>
      </c>
      <c r="G128" s="206" t="s">
        <v>396</v>
      </c>
      <c r="H128" s="207">
        <v>1</v>
      </c>
      <c r="I128" s="208"/>
      <c r="J128" s="209">
        <f>ROUND(I128*H128,2)</f>
        <v>0</v>
      </c>
      <c r="K128" s="205" t="s">
        <v>19</v>
      </c>
      <c r="L128" s="41"/>
      <c r="M128" s="210" t="s">
        <v>19</v>
      </c>
      <c r="N128" s="211" t="s">
        <v>41</v>
      </c>
      <c r="O128" s="77"/>
      <c r="P128" s="212">
        <f>O128*H128</f>
        <v>0</v>
      </c>
      <c r="Q128" s="212">
        <v>0</v>
      </c>
      <c r="R128" s="212">
        <f>Q128*H128</f>
        <v>0</v>
      </c>
      <c r="S128" s="212">
        <v>0</v>
      </c>
      <c r="T128" s="213">
        <f>S128*H128</f>
        <v>0</v>
      </c>
      <c r="AR128" s="15" t="s">
        <v>165</v>
      </c>
      <c r="AT128" s="15" t="s">
        <v>160</v>
      </c>
      <c r="AU128" s="15" t="s">
        <v>174</v>
      </c>
      <c r="AY128" s="15" t="s">
        <v>158</v>
      </c>
      <c r="BE128" s="214">
        <f>IF(N128="základní",J128,0)</f>
        <v>0</v>
      </c>
      <c r="BF128" s="214">
        <f>IF(N128="snížená",J128,0)</f>
        <v>0</v>
      </c>
      <c r="BG128" s="214">
        <f>IF(N128="zákl. přenesená",J128,0)</f>
        <v>0</v>
      </c>
      <c r="BH128" s="214">
        <f>IF(N128="sníž. přenesená",J128,0)</f>
        <v>0</v>
      </c>
      <c r="BI128" s="214">
        <f>IF(N128="nulová",J128,0)</f>
        <v>0</v>
      </c>
      <c r="BJ128" s="15" t="s">
        <v>78</v>
      </c>
      <c r="BK128" s="214">
        <f>ROUND(I128*H128,2)</f>
        <v>0</v>
      </c>
      <c r="BL128" s="15" t="s">
        <v>165</v>
      </c>
      <c r="BM128" s="15" t="s">
        <v>3225</v>
      </c>
    </row>
    <row r="129" s="1" customFormat="1" ht="16.5" customHeight="1">
      <c r="B129" s="36"/>
      <c r="C129" s="203" t="s">
        <v>294</v>
      </c>
      <c r="D129" s="203" t="s">
        <v>160</v>
      </c>
      <c r="E129" s="204" t="s">
        <v>3226</v>
      </c>
      <c r="F129" s="205" t="s">
        <v>3227</v>
      </c>
      <c r="G129" s="206" t="s">
        <v>240</v>
      </c>
      <c r="H129" s="207">
        <v>8</v>
      </c>
      <c r="I129" s="208"/>
      <c r="J129" s="209">
        <f>ROUND(I129*H129,2)</f>
        <v>0</v>
      </c>
      <c r="K129" s="205" t="s">
        <v>19</v>
      </c>
      <c r="L129" s="41"/>
      <c r="M129" s="210" t="s">
        <v>19</v>
      </c>
      <c r="N129" s="211" t="s">
        <v>41</v>
      </c>
      <c r="O129" s="77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15" t="s">
        <v>165</v>
      </c>
      <c r="AT129" s="15" t="s">
        <v>160</v>
      </c>
      <c r="AU129" s="15" t="s">
        <v>174</v>
      </c>
      <c r="AY129" s="15" t="s">
        <v>158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78</v>
      </c>
      <c r="BK129" s="214">
        <f>ROUND(I129*H129,2)</f>
        <v>0</v>
      </c>
      <c r="BL129" s="15" t="s">
        <v>165</v>
      </c>
      <c r="BM129" s="15" t="s">
        <v>3228</v>
      </c>
    </row>
    <row r="130" s="1" customFormat="1" ht="16.5" customHeight="1">
      <c r="B130" s="36"/>
      <c r="C130" s="203" t="s">
        <v>290</v>
      </c>
      <c r="D130" s="203" t="s">
        <v>160</v>
      </c>
      <c r="E130" s="204" t="s">
        <v>3229</v>
      </c>
      <c r="F130" s="205" t="s">
        <v>3230</v>
      </c>
      <c r="G130" s="206" t="s">
        <v>396</v>
      </c>
      <c r="H130" s="207">
        <v>3</v>
      </c>
      <c r="I130" s="208"/>
      <c r="J130" s="209">
        <f>ROUND(I130*H130,2)</f>
        <v>0</v>
      </c>
      <c r="K130" s="205" t="s">
        <v>19</v>
      </c>
      <c r="L130" s="41"/>
      <c r="M130" s="210" t="s">
        <v>19</v>
      </c>
      <c r="N130" s="211" t="s">
        <v>41</v>
      </c>
      <c r="O130" s="77"/>
      <c r="P130" s="212">
        <f>O130*H130</f>
        <v>0</v>
      </c>
      <c r="Q130" s="212">
        <v>0</v>
      </c>
      <c r="R130" s="212">
        <f>Q130*H130</f>
        <v>0</v>
      </c>
      <c r="S130" s="212">
        <v>0</v>
      </c>
      <c r="T130" s="213">
        <f>S130*H130</f>
        <v>0</v>
      </c>
      <c r="AR130" s="15" t="s">
        <v>165</v>
      </c>
      <c r="AT130" s="15" t="s">
        <v>160</v>
      </c>
      <c r="AU130" s="15" t="s">
        <v>174</v>
      </c>
      <c r="AY130" s="15" t="s">
        <v>158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5" t="s">
        <v>78</v>
      </c>
      <c r="BK130" s="214">
        <f>ROUND(I130*H130,2)</f>
        <v>0</v>
      </c>
      <c r="BL130" s="15" t="s">
        <v>165</v>
      </c>
      <c r="BM130" s="15" t="s">
        <v>3231</v>
      </c>
    </row>
    <row r="131" s="1" customFormat="1" ht="16.5" customHeight="1">
      <c r="B131" s="36"/>
      <c r="C131" s="203" t="s">
        <v>276</v>
      </c>
      <c r="D131" s="203" t="s">
        <v>160</v>
      </c>
      <c r="E131" s="204" t="s">
        <v>3232</v>
      </c>
      <c r="F131" s="205" t="s">
        <v>3233</v>
      </c>
      <c r="G131" s="206" t="s">
        <v>396</v>
      </c>
      <c r="H131" s="207">
        <v>2</v>
      </c>
      <c r="I131" s="208"/>
      <c r="J131" s="209">
        <f>ROUND(I131*H131,2)</f>
        <v>0</v>
      </c>
      <c r="K131" s="205" t="s">
        <v>19</v>
      </c>
      <c r="L131" s="41"/>
      <c r="M131" s="210" t="s">
        <v>19</v>
      </c>
      <c r="N131" s="211" t="s">
        <v>41</v>
      </c>
      <c r="O131" s="77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15" t="s">
        <v>165</v>
      </c>
      <c r="AT131" s="15" t="s">
        <v>160</v>
      </c>
      <c r="AU131" s="15" t="s">
        <v>174</v>
      </c>
      <c r="AY131" s="15" t="s">
        <v>158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78</v>
      </c>
      <c r="BK131" s="214">
        <f>ROUND(I131*H131,2)</f>
        <v>0</v>
      </c>
      <c r="BL131" s="15" t="s">
        <v>165</v>
      </c>
      <c r="BM131" s="15" t="s">
        <v>3234</v>
      </c>
    </row>
    <row r="132" s="1" customFormat="1" ht="16.5" customHeight="1">
      <c r="B132" s="36"/>
      <c r="C132" s="203" t="s">
        <v>271</v>
      </c>
      <c r="D132" s="203" t="s">
        <v>160</v>
      </c>
      <c r="E132" s="204" t="s">
        <v>3235</v>
      </c>
      <c r="F132" s="205" t="s">
        <v>3165</v>
      </c>
      <c r="G132" s="206" t="s">
        <v>171</v>
      </c>
      <c r="H132" s="207">
        <v>7</v>
      </c>
      <c r="I132" s="208"/>
      <c r="J132" s="209">
        <f>ROUND(I132*H132,2)</f>
        <v>0</v>
      </c>
      <c r="K132" s="205" t="s">
        <v>19</v>
      </c>
      <c r="L132" s="41"/>
      <c r="M132" s="210" t="s">
        <v>19</v>
      </c>
      <c r="N132" s="211" t="s">
        <v>41</v>
      </c>
      <c r="O132" s="77"/>
      <c r="P132" s="212">
        <f>O132*H132</f>
        <v>0</v>
      </c>
      <c r="Q132" s="212">
        <v>0</v>
      </c>
      <c r="R132" s="212">
        <f>Q132*H132</f>
        <v>0</v>
      </c>
      <c r="S132" s="212">
        <v>0</v>
      </c>
      <c r="T132" s="213">
        <f>S132*H132</f>
        <v>0</v>
      </c>
      <c r="AR132" s="15" t="s">
        <v>165</v>
      </c>
      <c r="AT132" s="15" t="s">
        <v>160</v>
      </c>
      <c r="AU132" s="15" t="s">
        <v>174</v>
      </c>
      <c r="AY132" s="15" t="s">
        <v>158</v>
      </c>
      <c r="BE132" s="214">
        <f>IF(N132="základní",J132,0)</f>
        <v>0</v>
      </c>
      <c r="BF132" s="214">
        <f>IF(N132="snížená",J132,0)</f>
        <v>0</v>
      </c>
      <c r="BG132" s="214">
        <f>IF(N132="zákl. přenesená",J132,0)</f>
        <v>0</v>
      </c>
      <c r="BH132" s="214">
        <f>IF(N132="sníž. přenesená",J132,0)</f>
        <v>0</v>
      </c>
      <c r="BI132" s="214">
        <f>IF(N132="nulová",J132,0)</f>
        <v>0</v>
      </c>
      <c r="BJ132" s="15" t="s">
        <v>78</v>
      </c>
      <c r="BK132" s="214">
        <f>ROUND(I132*H132,2)</f>
        <v>0</v>
      </c>
      <c r="BL132" s="15" t="s">
        <v>165</v>
      </c>
      <c r="BM132" s="15" t="s">
        <v>3236</v>
      </c>
    </row>
    <row r="133" s="1" customFormat="1" ht="16.5" customHeight="1">
      <c r="B133" s="36"/>
      <c r="C133" s="203" t="s">
        <v>299</v>
      </c>
      <c r="D133" s="203" t="s">
        <v>160</v>
      </c>
      <c r="E133" s="204" t="s">
        <v>3237</v>
      </c>
      <c r="F133" s="205" t="s">
        <v>3238</v>
      </c>
      <c r="G133" s="206" t="s">
        <v>240</v>
      </c>
      <c r="H133" s="207">
        <v>6</v>
      </c>
      <c r="I133" s="208"/>
      <c r="J133" s="209">
        <f>ROUND(I133*H133,2)</f>
        <v>0</v>
      </c>
      <c r="K133" s="205" t="s">
        <v>19</v>
      </c>
      <c r="L133" s="41"/>
      <c r="M133" s="210" t="s">
        <v>19</v>
      </c>
      <c r="N133" s="211" t="s">
        <v>41</v>
      </c>
      <c r="O133" s="77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15" t="s">
        <v>165</v>
      </c>
      <c r="AT133" s="15" t="s">
        <v>160</v>
      </c>
      <c r="AU133" s="15" t="s">
        <v>174</v>
      </c>
      <c r="AY133" s="15" t="s">
        <v>158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78</v>
      </c>
      <c r="BK133" s="214">
        <f>ROUND(I133*H133,2)</f>
        <v>0</v>
      </c>
      <c r="BL133" s="15" t="s">
        <v>165</v>
      </c>
      <c r="BM133" s="15" t="s">
        <v>3239</v>
      </c>
    </row>
    <row r="134" s="10" customFormat="1" ht="20.88" customHeight="1">
      <c r="B134" s="187"/>
      <c r="C134" s="188"/>
      <c r="D134" s="189" t="s">
        <v>69</v>
      </c>
      <c r="E134" s="201" t="s">
        <v>350</v>
      </c>
      <c r="F134" s="201" t="s">
        <v>3240</v>
      </c>
      <c r="G134" s="188"/>
      <c r="H134" s="188"/>
      <c r="I134" s="191"/>
      <c r="J134" s="202">
        <f>BK134</f>
        <v>0</v>
      </c>
      <c r="K134" s="188"/>
      <c r="L134" s="193"/>
      <c r="M134" s="194"/>
      <c r="N134" s="195"/>
      <c r="O134" s="195"/>
      <c r="P134" s="196">
        <f>SUM(P135:P141)</f>
        <v>0</v>
      </c>
      <c r="Q134" s="195"/>
      <c r="R134" s="196">
        <f>SUM(R135:R141)</f>
        <v>0</v>
      </c>
      <c r="S134" s="195"/>
      <c r="T134" s="197">
        <f>SUM(T135:T141)</f>
        <v>0</v>
      </c>
      <c r="AR134" s="198" t="s">
        <v>78</v>
      </c>
      <c r="AT134" s="199" t="s">
        <v>69</v>
      </c>
      <c r="AU134" s="199" t="s">
        <v>80</v>
      </c>
      <c r="AY134" s="198" t="s">
        <v>158</v>
      </c>
      <c r="BK134" s="200">
        <f>SUM(BK135:BK141)</f>
        <v>0</v>
      </c>
    </row>
    <row r="135" s="1" customFormat="1" ht="78.75" customHeight="1">
      <c r="B135" s="36"/>
      <c r="C135" s="203" t="s">
        <v>304</v>
      </c>
      <c r="D135" s="203" t="s">
        <v>160</v>
      </c>
      <c r="E135" s="204" t="s">
        <v>3241</v>
      </c>
      <c r="F135" s="205" t="s">
        <v>3242</v>
      </c>
      <c r="G135" s="206" t="s">
        <v>396</v>
      </c>
      <c r="H135" s="207">
        <v>1</v>
      </c>
      <c r="I135" s="208"/>
      <c r="J135" s="209">
        <f>ROUND(I135*H135,2)</f>
        <v>0</v>
      </c>
      <c r="K135" s="205" t="s">
        <v>19</v>
      </c>
      <c r="L135" s="41"/>
      <c r="M135" s="210" t="s">
        <v>19</v>
      </c>
      <c r="N135" s="211" t="s">
        <v>41</v>
      </c>
      <c r="O135" s="77"/>
      <c r="P135" s="212">
        <f>O135*H135</f>
        <v>0</v>
      </c>
      <c r="Q135" s="212">
        <v>0</v>
      </c>
      <c r="R135" s="212">
        <f>Q135*H135</f>
        <v>0</v>
      </c>
      <c r="S135" s="212">
        <v>0</v>
      </c>
      <c r="T135" s="213">
        <f>S135*H135</f>
        <v>0</v>
      </c>
      <c r="AR135" s="15" t="s">
        <v>165</v>
      </c>
      <c r="AT135" s="15" t="s">
        <v>160</v>
      </c>
      <c r="AU135" s="15" t="s">
        <v>174</v>
      </c>
      <c r="AY135" s="15" t="s">
        <v>158</v>
      </c>
      <c r="BE135" s="214">
        <f>IF(N135="základní",J135,0)</f>
        <v>0</v>
      </c>
      <c r="BF135" s="214">
        <f>IF(N135="snížená",J135,0)</f>
        <v>0</v>
      </c>
      <c r="BG135" s="214">
        <f>IF(N135="zákl. přenesená",J135,0)</f>
        <v>0</v>
      </c>
      <c r="BH135" s="214">
        <f>IF(N135="sníž. přenesená",J135,0)</f>
        <v>0</v>
      </c>
      <c r="BI135" s="214">
        <f>IF(N135="nulová",J135,0)</f>
        <v>0</v>
      </c>
      <c r="BJ135" s="15" t="s">
        <v>78</v>
      </c>
      <c r="BK135" s="214">
        <f>ROUND(I135*H135,2)</f>
        <v>0</v>
      </c>
      <c r="BL135" s="15" t="s">
        <v>165</v>
      </c>
      <c r="BM135" s="15" t="s">
        <v>3243</v>
      </c>
    </row>
    <row r="136" s="1" customFormat="1" ht="16.5" customHeight="1">
      <c r="B136" s="36"/>
      <c r="C136" s="203" t="s">
        <v>3041</v>
      </c>
      <c r="D136" s="203" t="s">
        <v>160</v>
      </c>
      <c r="E136" s="204" t="s">
        <v>3244</v>
      </c>
      <c r="F136" s="205" t="s">
        <v>3221</v>
      </c>
      <c r="G136" s="206" t="s">
        <v>396</v>
      </c>
      <c r="H136" s="207">
        <v>1</v>
      </c>
      <c r="I136" s="208"/>
      <c r="J136" s="209">
        <f>ROUND(I136*H136,2)</f>
        <v>0</v>
      </c>
      <c r="K136" s="205" t="s">
        <v>19</v>
      </c>
      <c r="L136" s="41"/>
      <c r="M136" s="210" t="s">
        <v>19</v>
      </c>
      <c r="N136" s="211" t="s">
        <v>41</v>
      </c>
      <c r="O136" s="77"/>
      <c r="P136" s="212">
        <f>O136*H136</f>
        <v>0</v>
      </c>
      <c r="Q136" s="212">
        <v>0</v>
      </c>
      <c r="R136" s="212">
        <f>Q136*H136</f>
        <v>0</v>
      </c>
      <c r="S136" s="212">
        <v>0</v>
      </c>
      <c r="T136" s="213">
        <f>S136*H136</f>
        <v>0</v>
      </c>
      <c r="AR136" s="15" t="s">
        <v>165</v>
      </c>
      <c r="AT136" s="15" t="s">
        <v>160</v>
      </c>
      <c r="AU136" s="15" t="s">
        <v>174</v>
      </c>
      <c r="AY136" s="15" t="s">
        <v>158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5" t="s">
        <v>78</v>
      </c>
      <c r="BK136" s="214">
        <f>ROUND(I136*H136,2)</f>
        <v>0</v>
      </c>
      <c r="BL136" s="15" t="s">
        <v>165</v>
      </c>
      <c r="BM136" s="15" t="s">
        <v>3245</v>
      </c>
    </row>
    <row r="137" s="1" customFormat="1" ht="16.5" customHeight="1">
      <c r="B137" s="36"/>
      <c r="C137" s="203" t="s">
        <v>310</v>
      </c>
      <c r="D137" s="203" t="s">
        <v>160</v>
      </c>
      <c r="E137" s="204" t="s">
        <v>3246</v>
      </c>
      <c r="F137" s="205" t="s">
        <v>3224</v>
      </c>
      <c r="G137" s="206" t="s">
        <v>396</v>
      </c>
      <c r="H137" s="207">
        <v>1</v>
      </c>
      <c r="I137" s="208"/>
      <c r="J137" s="209">
        <f>ROUND(I137*H137,2)</f>
        <v>0</v>
      </c>
      <c r="K137" s="205" t="s">
        <v>19</v>
      </c>
      <c r="L137" s="41"/>
      <c r="M137" s="210" t="s">
        <v>19</v>
      </c>
      <c r="N137" s="211" t="s">
        <v>41</v>
      </c>
      <c r="O137" s="77"/>
      <c r="P137" s="212">
        <f>O137*H137</f>
        <v>0</v>
      </c>
      <c r="Q137" s="212">
        <v>0</v>
      </c>
      <c r="R137" s="212">
        <f>Q137*H137</f>
        <v>0</v>
      </c>
      <c r="S137" s="212">
        <v>0</v>
      </c>
      <c r="T137" s="213">
        <f>S137*H137</f>
        <v>0</v>
      </c>
      <c r="AR137" s="15" t="s">
        <v>165</v>
      </c>
      <c r="AT137" s="15" t="s">
        <v>160</v>
      </c>
      <c r="AU137" s="15" t="s">
        <v>174</v>
      </c>
      <c r="AY137" s="15" t="s">
        <v>158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5" t="s">
        <v>78</v>
      </c>
      <c r="BK137" s="214">
        <f>ROUND(I137*H137,2)</f>
        <v>0</v>
      </c>
      <c r="BL137" s="15" t="s">
        <v>165</v>
      </c>
      <c r="BM137" s="15" t="s">
        <v>3247</v>
      </c>
    </row>
    <row r="138" s="1" customFormat="1" ht="16.5" customHeight="1">
      <c r="B138" s="36"/>
      <c r="C138" s="203" t="s">
        <v>315</v>
      </c>
      <c r="D138" s="203" t="s">
        <v>160</v>
      </c>
      <c r="E138" s="204" t="s">
        <v>3248</v>
      </c>
      <c r="F138" s="205" t="s">
        <v>3227</v>
      </c>
      <c r="G138" s="206" t="s">
        <v>240</v>
      </c>
      <c r="H138" s="207">
        <v>6</v>
      </c>
      <c r="I138" s="208"/>
      <c r="J138" s="209">
        <f>ROUND(I138*H138,2)</f>
        <v>0</v>
      </c>
      <c r="K138" s="205" t="s">
        <v>19</v>
      </c>
      <c r="L138" s="41"/>
      <c r="M138" s="210" t="s">
        <v>19</v>
      </c>
      <c r="N138" s="211" t="s">
        <v>41</v>
      </c>
      <c r="O138" s="77"/>
      <c r="P138" s="212">
        <f>O138*H138</f>
        <v>0</v>
      </c>
      <c r="Q138" s="212">
        <v>0</v>
      </c>
      <c r="R138" s="212">
        <f>Q138*H138</f>
        <v>0</v>
      </c>
      <c r="S138" s="212">
        <v>0</v>
      </c>
      <c r="T138" s="213">
        <f>S138*H138</f>
        <v>0</v>
      </c>
      <c r="AR138" s="15" t="s">
        <v>165</v>
      </c>
      <c r="AT138" s="15" t="s">
        <v>160</v>
      </c>
      <c r="AU138" s="15" t="s">
        <v>174</v>
      </c>
      <c r="AY138" s="15" t="s">
        <v>158</v>
      </c>
      <c r="BE138" s="214">
        <f>IF(N138="základní",J138,0)</f>
        <v>0</v>
      </c>
      <c r="BF138" s="214">
        <f>IF(N138="snížená",J138,0)</f>
        <v>0</v>
      </c>
      <c r="BG138" s="214">
        <f>IF(N138="zákl. přenesená",J138,0)</f>
        <v>0</v>
      </c>
      <c r="BH138" s="214">
        <f>IF(N138="sníž. přenesená",J138,0)</f>
        <v>0</v>
      </c>
      <c r="BI138" s="214">
        <f>IF(N138="nulová",J138,0)</f>
        <v>0</v>
      </c>
      <c r="BJ138" s="15" t="s">
        <v>78</v>
      </c>
      <c r="BK138" s="214">
        <f>ROUND(I138*H138,2)</f>
        <v>0</v>
      </c>
      <c r="BL138" s="15" t="s">
        <v>165</v>
      </c>
      <c r="BM138" s="15" t="s">
        <v>3249</v>
      </c>
    </row>
    <row r="139" s="1" customFormat="1" ht="16.5" customHeight="1">
      <c r="B139" s="36"/>
      <c r="C139" s="203" t="s">
        <v>319</v>
      </c>
      <c r="D139" s="203" t="s">
        <v>160</v>
      </c>
      <c r="E139" s="204" t="s">
        <v>3250</v>
      </c>
      <c r="F139" s="205" t="s">
        <v>3230</v>
      </c>
      <c r="G139" s="206" t="s">
        <v>396</v>
      </c>
      <c r="H139" s="207">
        <v>1</v>
      </c>
      <c r="I139" s="208"/>
      <c r="J139" s="209">
        <f>ROUND(I139*H139,2)</f>
        <v>0</v>
      </c>
      <c r="K139" s="205" t="s">
        <v>19</v>
      </c>
      <c r="L139" s="41"/>
      <c r="M139" s="210" t="s">
        <v>19</v>
      </c>
      <c r="N139" s="211" t="s">
        <v>41</v>
      </c>
      <c r="O139" s="77"/>
      <c r="P139" s="212">
        <f>O139*H139</f>
        <v>0</v>
      </c>
      <c r="Q139" s="212">
        <v>0</v>
      </c>
      <c r="R139" s="212">
        <f>Q139*H139</f>
        <v>0</v>
      </c>
      <c r="S139" s="212">
        <v>0</v>
      </c>
      <c r="T139" s="213">
        <f>S139*H139</f>
        <v>0</v>
      </c>
      <c r="AR139" s="15" t="s">
        <v>165</v>
      </c>
      <c r="AT139" s="15" t="s">
        <v>160</v>
      </c>
      <c r="AU139" s="15" t="s">
        <v>174</v>
      </c>
      <c r="AY139" s="15" t="s">
        <v>158</v>
      </c>
      <c r="BE139" s="214">
        <f>IF(N139="základní",J139,0)</f>
        <v>0</v>
      </c>
      <c r="BF139" s="214">
        <f>IF(N139="snížená",J139,0)</f>
        <v>0</v>
      </c>
      <c r="BG139" s="214">
        <f>IF(N139="zákl. přenesená",J139,0)</f>
        <v>0</v>
      </c>
      <c r="BH139" s="214">
        <f>IF(N139="sníž. přenesená",J139,0)</f>
        <v>0</v>
      </c>
      <c r="BI139" s="214">
        <f>IF(N139="nulová",J139,0)</f>
        <v>0</v>
      </c>
      <c r="BJ139" s="15" t="s">
        <v>78</v>
      </c>
      <c r="BK139" s="214">
        <f>ROUND(I139*H139,2)</f>
        <v>0</v>
      </c>
      <c r="BL139" s="15" t="s">
        <v>165</v>
      </c>
      <c r="BM139" s="15" t="s">
        <v>3251</v>
      </c>
    </row>
    <row r="140" s="1" customFormat="1" ht="16.5" customHeight="1">
      <c r="B140" s="36"/>
      <c r="C140" s="203" t="s">
        <v>324</v>
      </c>
      <c r="D140" s="203" t="s">
        <v>160</v>
      </c>
      <c r="E140" s="204" t="s">
        <v>3252</v>
      </c>
      <c r="F140" s="205" t="s">
        <v>3165</v>
      </c>
      <c r="G140" s="206" t="s">
        <v>171</v>
      </c>
      <c r="H140" s="207">
        <v>6</v>
      </c>
      <c r="I140" s="208"/>
      <c r="J140" s="209">
        <f>ROUND(I140*H140,2)</f>
        <v>0</v>
      </c>
      <c r="K140" s="205" t="s">
        <v>19</v>
      </c>
      <c r="L140" s="41"/>
      <c r="M140" s="210" t="s">
        <v>19</v>
      </c>
      <c r="N140" s="211" t="s">
        <v>41</v>
      </c>
      <c r="O140" s="77"/>
      <c r="P140" s="212">
        <f>O140*H140</f>
        <v>0</v>
      </c>
      <c r="Q140" s="212">
        <v>0</v>
      </c>
      <c r="R140" s="212">
        <f>Q140*H140</f>
        <v>0</v>
      </c>
      <c r="S140" s="212">
        <v>0</v>
      </c>
      <c r="T140" s="213">
        <f>S140*H140</f>
        <v>0</v>
      </c>
      <c r="AR140" s="15" t="s">
        <v>165</v>
      </c>
      <c r="AT140" s="15" t="s">
        <v>160</v>
      </c>
      <c r="AU140" s="15" t="s">
        <v>174</v>
      </c>
      <c r="AY140" s="15" t="s">
        <v>158</v>
      </c>
      <c r="BE140" s="214">
        <f>IF(N140="základní",J140,0)</f>
        <v>0</v>
      </c>
      <c r="BF140" s="214">
        <f>IF(N140="snížená",J140,0)</f>
        <v>0</v>
      </c>
      <c r="BG140" s="214">
        <f>IF(N140="zákl. přenesená",J140,0)</f>
        <v>0</v>
      </c>
      <c r="BH140" s="214">
        <f>IF(N140="sníž. přenesená",J140,0)</f>
        <v>0</v>
      </c>
      <c r="BI140" s="214">
        <f>IF(N140="nulová",J140,0)</f>
        <v>0</v>
      </c>
      <c r="BJ140" s="15" t="s">
        <v>78</v>
      </c>
      <c r="BK140" s="214">
        <f>ROUND(I140*H140,2)</f>
        <v>0</v>
      </c>
      <c r="BL140" s="15" t="s">
        <v>165</v>
      </c>
      <c r="BM140" s="15" t="s">
        <v>3253</v>
      </c>
    </row>
    <row r="141" s="1" customFormat="1" ht="16.5" customHeight="1">
      <c r="B141" s="36"/>
      <c r="C141" s="203" t="s">
        <v>334</v>
      </c>
      <c r="D141" s="203" t="s">
        <v>160</v>
      </c>
      <c r="E141" s="204" t="s">
        <v>3254</v>
      </c>
      <c r="F141" s="205" t="s">
        <v>3168</v>
      </c>
      <c r="G141" s="206" t="s">
        <v>240</v>
      </c>
      <c r="H141" s="207">
        <v>7</v>
      </c>
      <c r="I141" s="208"/>
      <c r="J141" s="209">
        <f>ROUND(I141*H141,2)</f>
        <v>0</v>
      </c>
      <c r="K141" s="205" t="s">
        <v>19</v>
      </c>
      <c r="L141" s="41"/>
      <c r="M141" s="210" t="s">
        <v>19</v>
      </c>
      <c r="N141" s="211" t="s">
        <v>41</v>
      </c>
      <c r="O141" s="77"/>
      <c r="P141" s="212">
        <f>O141*H141</f>
        <v>0</v>
      </c>
      <c r="Q141" s="212">
        <v>0</v>
      </c>
      <c r="R141" s="212">
        <f>Q141*H141</f>
        <v>0</v>
      </c>
      <c r="S141" s="212">
        <v>0</v>
      </c>
      <c r="T141" s="213">
        <f>S141*H141</f>
        <v>0</v>
      </c>
      <c r="AR141" s="15" t="s">
        <v>165</v>
      </c>
      <c r="AT141" s="15" t="s">
        <v>160</v>
      </c>
      <c r="AU141" s="15" t="s">
        <v>174</v>
      </c>
      <c r="AY141" s="15" t="s">
        <v>158</v>
      </c>
      <c r="BE141" s="214">
        <f>IF(N141="základní",J141,0)</f>
        <v>0</v>
      </c>
      <c r="BF141" s="214">
        <f>IF(N141="snížená",J141,0)</f>
        <v>0</v>
      </c>
      <c r="BG141" s="214">
        <f>IF(N141="zákl. přenesená",J141,0)</f>
        <v>0</v>
      </c>
      <c r="BH141" s="214">
        <f>IF(N141="sníž. přenesená",J141,0)</f>
        <v>0</v>
      </c>
      <c r="BI141" s="214">
        <f>IF(N141="nulová",J141,0)</f>
        <v>0</v>
      </c>
      <c r="BJ141" s="15" t="s">
        <v>78</v>
      </c>
      <c r="BK141" s="214">
        <f>ROUND(I141*H141,2)</f>
        <v>0</v>
      </c>
      <c r="BL141" s="15" t="s">
        <v>165</v>
      </c>
      <c r="BM141" s="15" t="s">
        <v>3255</v>
      </c>
    </row>
    <row r="142" s="10" customFormat="1" ht="20.88" customHeight="1">
      <c r="B142" s="187"/>
      <c r="C142" s="188"/>
      <c r="D142" s="189" t="s">
        <v>69</v>
      </c>
      <c r="E142" s="201" t="s">
        <v>359</v>
      </c>
      <c r="F142" s="201" t="s">
        <v>3256</v>
      </c>
      <c r="G142" s="188"/>
      <c r="H142" s="188"/>
      <c r="I142" s="191"/>
      <c r="J142" s="202">
        <f>BK142</f>
        <v>0</v>
      </c>
      <c r="K142" s="188"/>
      <c r="L142" s="193"/>
      <c r="M142" s="194"/>
      <c r="N142" s="195"/>
      <c r="O142" s="195"/>
      <c r="P142" s="196">
        <f>SUM(P143:P149)</f>
        <v>0</v>
      </c>
      <c r="Q142" s="195"/>
      <c r="R142" s="196">
        <f>SUM(R143:R149)</f>
        <v>0</v>
      </c>
      <c r="S142" s="195"/>
      <c r="T142" s="197">
        <f>SUM(T143:T149)</f>
        <v>0</v>
      </c>
      <c r="AR142" s="198" t="s">
        <v>78</v>
      </c>
      <c r="AT142" s="199" t="s">
        <v>69</v>
      </c>
      <c r="AU142" s="199" t="s">
        <v>80</v>
      </c>
      <c r="AY142" s="198" t="s">
        <v>158</v>
      </c>
      <c r="BK142" s="200">
        <f>SUM(BK143:BK149)</f>
        <v>0</v>
      </c>
    </row>
    <row r="143" s="1" customFormat="1" ht="78.75" customHeight="1">
      <c r="B143" s="36"/>
      <c r="C143" s="203" t="s">
        <v>339</v>
      </c>
      <c r="D143" s="203" t="s">
        <v>160</v>
      </c>
      <c r="E143" s="204" t="s">
        <v>3257</v>
      </c>
      <c r="F143" s="205" t="s">
        <v>3242</v>
      </c>
      <c r="G143" s="206" t="s">
        <v>396</v>
      </c>
      <c r="H143" s="207">
        <v>1</v>
      </c>
      <c r="I143" s="208"/>
      <c r="J143" s="209">
        <f>ROUND(I143*H143,2)</f>
        <v>0</v>
      </c>
      <c r="K143" s="205" t="s">
        <v>19</v>
      </c>
      <c r="L143" s="41"/>
      <c r="M143" s="210" t="s">
        <v>19</v>
      </c>
      <c r="N143" s="211" t="s">
        <v>41</v>
      </c>
      <c r="O143" s="77"/>
      <c r="P143" s="212">
        <f>O143*H143</f>
        <v>0</v>
      </c>
      <c r="Q143" s="212">
        <v>0</v>
      </c>
      <c r="R143" s="212">
        <f>Q143*H143</f>
        <v>0</v>
      </c>
      <c r="S143" s="212">
        <v>0</v>
      </c>
      <c r="T143" s="213">
        <f>S143*H143</f>
        <v>0</v>
      </c>
      <c r="AR143" s="15" t="s">
        <v>165</v>
      </c>
      <c r="AT143" s="15" t="s">
        <v>160</v>
      </c>
      <c r="AU143" s="15" t="s">
        <v>174</v>
      </c>
      <c r="AY143" s="15" t="s">
        <v>158</v>
      </c>
      <c r="BE143" s="214">
        <f>IF(N143="základní",J143,0)</f>
        <v>0</v>
      </c>
      <c r="BF143" s="214">
        <f>IF(N143="snížená",J143,0)</f>
        <v>0</v>
      </c>
      <c r="BG143" s="214">
        <f>IF(N143="zákl. přenesená",J143,0)</f>
        <v>0</v>
      </c>
      <c r="BH143" s="214">
        <f>IF(N143="sníž. přenesená",J143,0)</f>
        <v>0</v>
      </c>
      <c r="BI143" s="214">
        <f>IF(N143="nulová",J143,0)</f>
        <v>0</v>
      </c>
      <c r="BJ143" s="15" t="s">
        <v>78</v>
      </c>
      <c r="BK143" s="214">
        <f>ROUND(I143*H143,2)</f>
        <v>0</v>
      </c>
      <c r="BL143" s="15" t="s">
        <v>165</v>
      </c>
      <c r="BM143" s="15" t="s">
        <v>3258</v>
      </c>
    </row>
    <row r="144" s="1" customFormat="1" ht="16.5" customHeight="1">
      <c r="B144" s="36"/>
      <c r="C144" s="203" t="s">
        <v>329</v>
      </c>
      <c r="D144" s="203" t="s">
        <v>160</v>
      </c>
      <c r="E144" s="204" t="s">
        <v>3259</v>
      </c>
      <c r="F144" s="205" t="s">
        <v>3221</v>
      </c>
      <c r="G144" s="206" t="s">
        <v>396</v>
      </c>
      <c r="H144" s="207">
        <v>1</v>
      </c>
      <c r="I144" s="208"/>
      <c r="J144" s="209">
        <f>ROUND(I144*H144,2)</f>
        <v>0</v>
      </c>
      <c r="K144" s="205" t="s">
        <v>19</v>
      </c>
      <c r="L144" s="41"/>
      <c r="M144" s="210" t="s">
        <v>19</v>
      </c>
      <c r="N144" s="211" t="s">
        <v>41</v>
      </c>
      <c r="O144" s="77"/>
      <c r="P144" s="212">
        <f>O144*H144</f>
        <v>0</v>
      </c>
      <c r="Q144" s="212">
        <v>0</v>
      </c>
      <c r="R144" s="212">
        <f>Q144*H144</f>
        <v>0</v>
      </c>
      <c r="S144" s="212">
        <v>0</v>
      </c>
      <c r="T144" s="213">
        <f>S144*H144</f>
        <v>0</v>
      </c>
      <c r="AR144" s="15" t="s">
        <v>165</v>
      </c>
      <c r="AT144" s="15" t="s">
        <v>160</v>
      </c>
      <c r="AU144" s="15" t="s">
        <v>174</v>
      </c>
      <c r="AY144" s="15" t="s">
        <v>158</v>
      </c>
      <c r="BE144" s="214">
        <f>IF(N144="základní",J144,0)</f>
        <v>0</v>
      </c>
      <c r="BF144" s="214">
        <f>IF(N144="snížená",J144,0)</f>
        <v>0</v>
      </c>
      <c r="BG144" s="214">
        <f>IF(N144="zákl. přenesená",J144,0)</f>
        <v>0</v>
      </c>
      <c r="BH144" s="214">
        <f>IF(N144="sníž. přenesená",J144,0)</f>
        <v>0</v>
      </c>
      <c r="BI144" s="214">
        <f>IF(N144="nulová",J144,0)</f>
        <v>0</v>
      </c>
      <c r="BJ144" s="15" t="s">
        <v>78</v>
      </c>
      <c r="BK144" s="214">
        <f>ROUND(I144*H144,2)</f>
        <v>0</v>
      </c>
      <c r="BL144" s="15" t="s">
        <v>165</v>
      </c>
      <c r="BM144" s="15" t="s">
        <v>3260</v>
      </c>
    </row>
    <row r="145" s="1" customFormat="1" ht="16.5" customHeight="1">
      <c r="B145" s="36"/>
      <c r="C145" s="203" t="s">
        <v>345</v>
      </c>
      <c r="D145" s="203" t="s">
        <v>160</v>
      </c>
      <c r="E145" s="204" t="s">
        <v>3261</v>
      </c>
      <c r="F145" s="205" t="s">
        <v>3224</v>
      </c>
      <c r="G145" s="206" t="s">
        <v>396</v>
      </c>
      <c r="H145" s="207">
        <v>1</v>
      </c>
      <c r="I145" s="208"/>
      <c r="J145" s="209">
        <f>ROUND(I145*H145,2)</f>
        <v>0</v>
      </c>
      <c r="K145" s="205" t="s">
        <v>19</v>
      </c>
      <c r="L145" s="41"/>
      <c r="M145" s="210" t="s">
        <v>19</v>
      </c>
      <c r="N145" s="211" t="s">
        <v>41</v>
      </c>
      <c r="O145" s="77"/>
      <c r="P145" s="212">
        <f>O145*H145</f>
        <v>0</v>
      </c>
      <c r="Q145" s="212">
        <v>0</v>
      </c>
      <c r="R145" s="212">
        <f>Q145*H145</f>
        <v>0</v>
      </c>
      <c r="S145" s="212">
        <v>0</v>
      </c>
      <c r="T145" s="213">
        <f>S145*H145</f>
        <v>0</v>
      </c>
      <c r="AR145" s="15" t="s">
        <v>165</v>
      </c>
      <c r="AT145" s="15" t="s">
        <v>160</v>
      </c>
      <c r="AU145" s="15" t="s">
        <v>174</v>
      </c>
      <c r="AY145" s="15" t="s">
        <v>158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5" t="s">
        <v>78</v>
      </c>
      <c r="BK145" s="214">
        <f>ROUND(I145*H145,2)</f>
        <v>0</v>
      </c>
      <c r="BL145" s="15" t="s">
        <v>165</v>
      </c>
      <c r="BM145" s="15" t="s">
        <v>3262</v>
      </c>
    </row>
    <row r="146" s="1" customFormat="1" ht="16.5" customHeight="1">
      <c r="B146" s="36"/>
      <c r="C146" s="203" t="s">
        <v>349</v>
      </c>
      <c r="D146" s="203" t="s">
        <v>160</v>
      </c>
      <c r="E146" s="204" t="s">
        <v>3263</v>
      </c>
      <c r="F146" s="205" t="s">
        <v>3227</v>
      </c>
      <c r="G146" s="206" t="s">
        <v>240</v>
      </c>
      <c r="H146" s="207">
        <v>6</v>
      </c>
      <c r="I146" s="208"/>
      <c r="J146" s="209">
        <f>ROUND(I146*H146,2)</f>
        <v>0</v>
      </c>
      <c r="K146" s="205" t="s">
        <v>19</v>
      </c>
      <c r="L146" s="41"/>
      <c r="M146" s="210" t="s">
        <v>19</v>
      </c>
      <c r="N146" s="211" t="s">
        <v>41</v>
      </c>
      <c r="O146" s="77"/>
      <c r="P146" s="212">
        <f>O146*H146</f>
        <v>0</v>
      </c>
      <c r="Q146" s="212">
        <v>0</v>
      </c>
      <c r="R146" s="212">
        <f>Q146*H146</f>
        <v>0</v>
      </c>
      <c r="S146" s="212">
        <v>0</v>
      </c>
      <c r="T146" s="213">
        <f>S146*H146</f>
        <v>0</v>
      </c>
      <c r="AR146" s="15" t="s">
        <v>165</v>
      </c>
      <c r="AT146" s="15" t="s">
        <v>160</v>
      </c>
      <c r="AU146" s="15" t="s">
        <v>174</v>
      </c>
      <c r="AY146" s="15" t="s">
        <v>158</v>
      </c>
      <c r="BE146" s="214">
        <f>IF(N146="základní",J146,0)</f>
        <v>0</v>
      </c>
      <c r="BF146" s="214">
        <f>IF(N146="snížená",J146,0)</f>
        <v>0</v>
      </c>
      <c r="BG146" s="214">
        <f>IF(N146="zákl. přenesená",J146,0)</f>
        <v>0</v>
      </c>
      <c r="BH146" s="214">
        <f>IF(N146="sníž. přenesená",J146,0)</f>
        <v>0</v>
      </c>
      <c r="BI146" s="214">
        <f>IF(N146="nulová",J146,0)</f>
        <v>0</v>
      </c>
      <c r="BJ146" s="15" t="s">
        <v>78</v>
      </c>
      <c r="BK146" s="214">
        <f>ROUND(I146*H146,2)</f>
        <v>0</v>
      </c>
      <c r="BL146" s="15" t="s">
        <v>165</v>
      </c>
      <c r="BM146" s="15" t="s">
        <v>3264</v>
      </c>
    </row>
    <row r="147" s="1" customFormat="1" ht="16.5" customHeight="1">
      <c r="B147" s="36"/>
      <c r="C147" s="203" t="s">
        <v>353</v>
      </c>
      <c r="D147" s="203" t="s">
        <v>160</v>
      </c>
      <c r="E147" s="204" t="s">
        <v>3265</v>
      </c>
      <c r="F147" s="205" t="s">
        <v>3230</v>
      </c>
      <c r="G147" s="206" t="s">
        <v>396</v>
      </c>
      <c r="H147" s="207">
        <v>1</v>
      </c>
      <c r="I147" s="208"/>
      <c r="J147" s="209">
        <f>ROUND(I147*H147,2)</f>
        <v>0</v>
      </c>
      <c r="K147" s="205" t="s">
        <v>19</v>
      </c>
      <c r="L147" s="41"/>
      <c r="M147" s="210" t="s">
        <v>19</v>
      </c>
      <c r="N147" s="211" t="s">
        <v>41</v>
      </c>
      <c r="O147" s="77"/>
      <c r="P147" s="212">
        <f>O147*H147</f>
        <v>0</v>
      </c>
      <c r="Q147" s="212">
        <v>0</v>
      </c>
      <c r="R147" s="212">
        <f>Q147*H147</f>
        <v>0</v>
      </c>
      <c r="S147" s="212">
        <v>0</v>
      </c>
      <c r="T147" s="213">
        <f>S147*H147</f>
        <v>0</v>
      </c>
      <c r="AR147" s="15" t="s">
        <v>165</v>
      </c>
      <c r="AT147" s="15" t="s">
        <v>160</v>
      </c>
      <c r="AU147" s="15" t="s">
        <v>174</v>
      </c>
      <c r="AY147" s="15" t="s">
        <v>158</v>
      </c>
      <c r="BE147" s="214">
        <f>IF(N147="základní",J147,0)</f>
        <v>0</v>
      </c>
      <c r="BF147" s="214">
        <f>IF(N147="snížená",J147,0)</f>
        <v>0</v>
      </c>
      <c r="BG147" s="214">
        <f>IF(N147="zákl. přenesená",J147,0)</f>
        <v>0</v>
      </c>
      <c r="BH147" s="214">
        <f>IF(N147="sníž. přenesená",J147,0)</f>
        <v>0</v>
      </c>
      <c r="BI147" s="214">
        <f>IF(N147="nulová",J147,0)</f>
        <v>0</v>
      </c>
      <c r="BJ147" s="15" t="s">
        <v>78</v>
      </c>
      <c r="BK147" s="214">
        <f>ROUND(I147*H147,2)</f>
        <v>0</v>
      </c>
      <c r="BL147" s="15" t="s">
        <v>165</v>
      </c>
      <c r="BM147" s="15" t="s">
        <v>3266</v>
      </c>
    </row>
    <row r="148" s="1" customFormat="1" ht="16.5" customHeight="1">
      <c r="B148" s="36"/>
      <c r="C148" s="203" t="s">
        <v>358</v>
      </c>
      <c r="D148" s="203" t="s">
        <v>160</v>
      </c>
      <c r="E148" s="204" t="s">
        <v>3267</v>
      </c>
      <c r="F148" s="205" t="s">
        <v>3165</v>
      </c>
      <c r="G148" s="206" t="s">
        <v>171</v>
      </c>
      <c r="H148" s="207">
        <v>6</v>
      </c>
      <c r="I148" s="208"/>
      <c r="J148" s="209">
        <f>ROUND(I148*H148,2)</f>
        <v>0</v>
      </c>
      <c r="K148" s="205" t="s">
        <v>19</v>
      </c>
      <c r="L148" s="41"/>
      <c r="M148" s="210" t="s">
        <v>19</v>
      </c>
      <c r="N148" s="211" t="s">
        <v>41</v>
      </c>
      <c r="O148" s="77"/>
      <c r="P148" s="212">
        <f>O148*H148</f>
        <v>0</v>
      </c>
      <c r="Q148" s="212">
        <v>0</v>
      </c>
      <c r="R148" s="212">
        <f>Q148*H148</f>
        <v>0</v>
      </c>
      <c r="S148" s="212">
        <v>0</v>
      </c>
      <c r="T148" s="213">
        <f>S148*H148</f>
        <v>0</v>
      </c>
      <c r="AR148" s="15" t="s">
        <v>165</v>
      </c>
      <c r="AT148" s="15" t="s">
        <v>160</v>
      </c>
      <c r="AU148" s="15" t="s">
        <v>174</v>
      </c>
      <c r="AY148" s="15" t="s">
        <v>158</v>
      </c>
      <c r="BE148" s="214">
        <f>IF(N148="základní",J148,0)</f>
        <v>0</v>
      </c>
      <c r="BF148" s="214">
        <f>IF(N148="snížená",J148,0)</f>
        <v>0</v>
      </c>
      <c r="BG148" s="214">
        <f>IF(N148="zákl. přenesená",J148,0)</f>
        <v>0</v>
      </c>
      <c r="BH148" s="214">
        <f>IF(N148="sníž. přenesená",J148,0)</f>
        <v>0</v>
      </c>
      <c r="BI148" s="214">
        <f>IF(N148="nulová",J148,0)</f>
        <v>0</v>
      </c>
      <c r="BJ148" s="15" t="s">
        <v>78</v>
      </c>
      <c r="BK148" s="214">
        <f>ROUND(I148*H148,2)</f>
        <v>0</v>
      </c>
      <c r="BL148" s="15" t="s">
        <v>165</v>
      </c>
      <c r="BM148" s="15" t="s">
        <v>3268</v>
      </c>
    </row>
    <row r="149" s="1" customFormat="1" ht="16.5" customHeight="1">
      <c r="B149" s="36"/>
      <c r="C149" s="203" t="s">
        <v>362</v>
      </c>
      <c r="D149" s="203" t="s">
        <v>160</v>
      </c>
      <c r="E149" s="204" t="s">
        <v>3269</v>
      </c>
      <c r="F149" s="205" t="s">
        <v>3168</v>
      </c>
      <c r="G149" s="206" t="s">
        <v>240</v>
      </c>
      <c r="H149" s="207">
        <v>5</v>
      </c>
      <c r="I149" s="208"/>
      <c r="J149" s="209">
        <f>ROUND(I149*H149,2)</f>
        <v>0</v>
      </c>
      <c r="K149" s="205" t="s">
        <v>19</v>
      </c>
      <c r="L149" s="41"/>
      <c r="M149" s="210" t="s">
        <v>19</v>
      </c>
      <c r="N149" s="211" t="s">
        <v>41</v>
      </c>
      <c r="O149" s="77"/>
      <c r="P149" s="212">
        <f>O149*H149</f>
        <v>0</v>
      </c>
      <c r="Q149" s="212">
        <v>0</v>
      </c>
      <c r="R149" s="212">
        <f>Q149*H149</f>
        <v>0</v>
      </c>
      <c r="S149" s="212">
        <v>0</v>
      </c>
      <c r="T149" s="213">
        <f>S149*H149</f>
        <v>0</v>
      </c>
      <c r="AR149" s="15" t="s">
        <v>165</v>
      </c>
      <c r="AT149" s="15" t="s">
        <v>160</v>
      </c>
      <c r="AU149" s="15" t="s">
        <v>174</v>
      </c>
      <c r="AY149" s="15" t="s">
        <v>158</v>
      </c>
      <c r="BE149" s="214">
        <f>IF(N149="základní",J149,0)</f>
        <v>0</v>
      </c>
      <c r="BF149" s="214">
        <f>IF(N149="snížená",J149,0)</f>
        <v>0</v>
      </c>
      <c r="BG149" s="214">
        <f>IF(N149="zákl. přenesená",J149,0)</f>
        <v>0</v>
      </c>
      <c r="BH149" s="214">
        <f>IF(N149="sníž. přenesená",J149,0)</f>
        <v>0</v>
      </c>
      <c r="BI149" s="214">
        <f>IF(N149="nulová",J149,0)</f>
        <v>0</v>
      </c>
      <c r="BJ149" s="15" t="s">
        <v>78</v>
      </c>
      <c r="BK149" s="214">
        <f>ROUND(I149*H149,2)</f>
        <v>0</v>
      </c>
      <c r="BL149" s="15" t="s">
        <v>165</v>
      </c>
      <c r="BM149" s="15" t="s">
        <v>3270</v>
      </c>
    </row>
    <row r="150" s="10" customFormat="1" ht="20.88" customHeight="1">
      <c r="B150" s="187"/>
      <c r="C150" s="188"/>
      <c r="D150" s="189" t="s">
        <v>69</v>
      </c>
      <c r="E150" s="201" t="s">
        <v>378</v>
      </c>
      <c r="F150" s="201" t="s">
        <v>3271</v>
      </c>
      <c r="G150" s="188"/>
      <c r="H150" s="188"/>
      <c r="I150" s="191"/>
      <c r="J150" s="202">
        <f>BK150</f>
        <v>0</v>
      </c>
      <c r="K150" s="188"/>
      <c r="L150" s="193"/>
      <c r="M150" s="194"/>
      <c r="N150" s="195"/>
      <c r="O150" s="195"/>
      <c r="P150" s="196">
        <f>SUM(P151:P157)</f>
        <v>0</v>
      </c>
      <c r="Q150" s="195"/>
      <c r="R150" s="196">
        <f>SUM(R151:R157)</f>
        <v>0</v>
      </c>
      <c r="S150" s="195"/>
      <c r="T150" s="197">
        <f>SUM(T151:T157)</f>
        <v>0</v>
      </c>
      <c r="AR150" s="198" t="s">
        <v>78</v>
      </c>
      <c r="AT150" s="199" t="s">
        <v>69</v>
      </c>
      <c r="AU150" s="199" t="s">
        <v>80</v>
      </c>
      <c r="AY150" s="198" t="s">
        <v>158</v>
      </c>
      <c r="BK150" s="200">
        <f>SUM(BK151:BK157)</f>
        <v>0</v>
      </c>
    </row>
    <row r="151" s="1" customFormat="1" ht="78.75" customHeight="1">
      <c r="B151" s="36"/>
      <c r="C151" s="203" t="s">
        <v>367</v>
      </c>
      <c r="D151" s="203" t="s">
        <v>160</v>
      </c>
      <c r="E151" s="204" t="s">
        <v>3272</v>
      </c>
      <c r="F151" s="205" t="s">
        <v>3200</v>
      </c>
      <c r="G151" s="206" t="s">
        <v>396</v>
      </c>
      <c r="H151" s="207">
        <v>1</v>
      </c>
      <c r="I151" s="208"/>
      <c r="J151" s="209">
        <f>ROUND(I151*H151,2)</f>
        <v>0</v>
      </c>
      <c r="K151" s="205" t="s">
        <v>19</v>
      </c>
      <c r="L151" s="41"/>
      <c r="M151" s="210" t="s">
        <v>19</v>
      </c>
      <c r="N151" s="211" t="s">
        <v>41</v>
      </c>
      <c r="O151" s="77"/>
      <c r="P151" s="212">
        <f>O151*H151</f>
        <v>0</v>
      </c>
      <c r="Q151" s="212">
        <v>0</v>
      </c>
      <c r="R151" s="212">
        <f>Q151*H151</f>
        <v>0</v>
      </c>
      <c r="S151" s="212">
        <v>0</v>
      </c>
      <c r="T151" s="213">
        <f>S151*H151</f>
        <v>0</v>
      </c>
      <c r="AR151" s="15" t="s">
        <v>165</v>
      </c>
      <c r="AT151" s="15" t="s">
        <v>160</v>
      </c>
      <c r="AU151" s="15" t="s">
        <v>174</v>
      </c>
      <c r="AY151" s="15" t="s">
        <v>158</v>
      </c>
      <c r="BE151" s="214">
        <f>IF(N151="základní",J151,0)</f>
        <v>0</v>
      </c>
      <c r="BF151" s="214">
        <f>IF(N151="snížená",J151,0)</f>
        <v>0</v>
      </c>
      <c r="BG151" s="214">
        <f>IF(N151="zákl. přenesená",J151,0)</f>
        <v>0</v>
      </c>
      <c r="BH151" s="214">
        <f>IF(N151="sníž. přenesená",J151,0)</f>
        <v>0</v>
      </c>
      <c r="BI151" s="214">
        <f>IF(N151="nulová",J151,0)</f>
        <v>0</v>
      </c>
      <c r="BJ151" s="15" t="s">
        <v>78</v>
      </c>
      <c r="BK151" s="214">
        <f>ROUND(I151*H151,2)</f>
        <v>0</v>
      </c>
      <c r="BL151" s="15" t="s">
        <v>165</v>
      </c>
      <c r="BM151" s="15" t="s">
        <v>3273</v>
      </c>
    </row>
    <row r="152" s="1" customFormat="1" ht="16.5" customHeight="1">
      <c r="B152" s="36"/>
      <c r="C152" s="203" t="s">
        <v>372</v>
      </c>
      <c r="D152" s="203" t="s">
        <v>160</v>
      </c>
      <c r="E152" s="204" t="s">
        <v>3274</v>
      </c>
      <c r="F152" s="205" t="s">
        <v>3203</v>
      </c>
      <c r="G152" s="206" t="s">
        <v>396</v>
      </c>
      <c r="H152" s="207">
        <v>1</v>
      </c>
      <c r="I152" s="208"/>
      <c r="J152" s="209">
        <f>ROUND(I152*H152,2)</f>
        <v>0</v>
      </c>
      <c r="K152" s="205" t="s">
        <v>19</v>
      </c>
      <c r="L152" s="41"/>
      <c r="M152" s="210" t="s">
        <v>19</v>
      </c>
      <c r="N152" s="211" t="s">
        <v>41</v>
      </c>
      <c r="O152" s="77"/>
      <c r="P152" s="212">
        <f>O152*H152</f>
        <v>0</v>
      </c>
      <c r="Q152" s="212">
        <v>0</v>
      </c>
      <c r="R152" s="212">
        <f>Q152*H152</f>
        <v>0</v>
      </c>
      <c r="S152" s="212">
        <v>0</v>
      </c>
      <c r="T152" s="213">
        <f>S152*H152</f>
        <v>0</v>
      </c>
      <c r="AR152" s="15" t="s">
        <v>165</v>
      </c>
      <c r="AT152" s="15" t="s">
        <v>160</v>
      </c>
      <c r="AU152" s="15" t="s">
        <v>174</v>
      </c>
      <c r="AY152" s="15" t="s">
        <v>158</v>
      </c>
      <c r="BE152" s="214">
        <f>IF(N152="základní",J152,0)</f>
        <v>0</v>
      </c>
      <c r="BF152" s="214">
        <f>IF(N152="snížená",J152,0)</f>
        <v>0</v>
      </c>
      <c r="BG152" s="214">
        <f>IF(N152="zákl. přenesená",J152,0)</f>
        <v>0</v>
      </c>
      <c r="BH152" s="214">
        <f>IF(N152="sníž. přenesená",J152,0)</f>
        <v>0</v>
      </c>
      <c r="BI152" s="214">
        <f>IF(N152="nulová",J152,0)</f>
        <v>0</v>
      </c>
      <c r="BJ152" s="15" t="s">
        <v>78</v>
      </c>
      <c r="BK152" s="214">
        <f>ROUND(I152*H152,2)</f>
        <v>0</v>
      </c>
      <c r="BL152" s="15" t="s">
        <v>165</v>
      </c>
      <c r="BM152" s="15" t="s">
        <v>3275</v>
      </c>
    </row>
    <row r="153" s="1" customFormat="1" ht="16.5" customHeight="1">
      <c r="B153" s="36"/>
      <c r="C153" s="203" t="s">
        <v>377</v>
      </c>
      <c r="D153" s="203" t="s">
        <v>160</v>
      </c>
      <c r="E153" s="204" t="s">
        <v>3276</v>
      </c>
      <c r="F153" s="205" t="s">
        <v>3206</v>
      </c>
      <c r="G153" s="206" t="s">
        <v>396</v>
      </c>
      <c r="H153" s="207">
        <v>1</v>
      </c>
      <c r="I153" s="208"/>
      <c r="J153" s="209">
        <f>ROUND(I153*H153,2)</f>
        <v>0</v>
      </c>
      <c r="K153" s="205" t="s">
        <v>19</v>
      </c>
      <c r="L153" s="41"/>
      <c r="M153" s="210" t="s">
        <v>19</v>
      </c>
      <c r="N153" s="211" t="s">
        <v>41</v>
      </c>
      <c r="O153" s="77"/>
      <c r="P153" s="212">
        <f>O153*H153</f>
        <v>0</v>
      </c>
      <c r="Q153" s="212">
        <v>0</v>
      </c>
      <c r="R153" s="212">
        <f>Q153*H153</f>
        <v>0</v>
      </c>
      <c r="S153" s="212">
        <v>0</v>
      </c>
      <c r="T153" s="213">
        <f>S153*H153</f>
        <v>0</v>
      </c>
      <c r="AR153" s="15" t="s">
        <v>165</v>
      </c>
      <c r="AT153" s="15" t="s">
        <v>160</v>
      </c>
      <c r="AU153" s="15" t="s">
        <v>174</v>
      </c>
      <c r="AY153" s="15" t="s">
        <v>158</v>
      </c>
      <c r="BE153" s="214">
        <f>IF(N153="základní",J153,0)</f>
        <v>0</v>
      </c>
      <c r="BF153" s="214">
        <f>IF(N153="snížená",J153,0)</f>
        <v>0</v>
      </c>
      <c r="BG153" s="214">
        <f>IF(N153="zákl. přenesená",J153,0)</f>
        <v>0</v>
      </c>
      <c r="BH153" s="214">
        <f>IF(N153="sníž. přenesená",J153,0)</f>
        <v>0</v>
      </c>
      <c r="BI153" s="214">
        <f>IF(N153="nulová",J153,0)</f>
        <v>0</v>
      </c>
      <c r="BJ153" s="15" t="s">
        <v>78</v>
      </c>
      <c r="BK153" s="214">
        <f>ROUND(I153*H153,2)</f>
        <v>0</v>
      </c>
      <c r="BL153" s="15" t="s">
        <v>165</v>
      </c>
      <c r="BM153" s="15" t="s">
        <v>3277</v>
      </c>
    </row>
    <row r="154" s="1" customFormat="1" ht="16.5" customHeight="1">
      <c r="B154" s="36"/>
      <c r="C154" s="203" t="s">
        <v>382</v>
      </c>
      <c r="D154" s="203" t="s">
        <v>160</v>
      </c>
      <c r="E154" s="204" t="s">
        <v>3278</v>
      </c>
      <c r="F154" s="205" t="s">
        <v>3159</v>
      </c>
      <c r="G154" s="206" t="s">
        <v>240</v>
      </c>
      <c r="H154" s="207">
        <v>5</v>
      </c>
      <c r="I154" s="208"/>
      <c r="J154" s="209">
        <f>ROUND(I154*H154,2)</f>
        <v>0</v>
      </c>
      <c r="K154" s="205" t="s">
        <v>19</v>
      </c>
      <c r="L154" s="41"/>
      <c r="M154" s="210" t="s">
        <v>19</v>
      </c>
      <c r="N154" s="211" t="s">
        <v>41</v>
      </c>
      <c r="O154" s="77"/>
      <c r="P154" s="212">
        <f>O154*H154</f>
        <v>0</v>
      </c>
      <c r="Q154" s="212">
        <v>0</v>
      </c>
      <c r="R154" s="212">
        <f>Q154*H154</f>
        <v>0</v>
      </c>
      <c r="S154" s="212">
        <v>0</v>
      </c>
      <c r="T154" s="213">
        <f>S154*H154</f>
        <v>0</v>
      </c>
      <c r="AR154" s="15" t="s">
        <v>165</v>
      </c>
      <c r="AT154" s="15" t="s">
        <v>160</v>
      </c>
      <c r="AU154" s="15" t="s">
        <v>174</v>
      </c>
      <c r="AY154" s="15" t="s">
        <v>158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5" t="s">
        <v>78</v>
      </c>
      <c r="BK154" s="214">
        <f>ROUND(I154*H154,2)</f>
        <v>0</v>
      </c>
      <c r="BL154" s="15" t="s">
        <v>165</v>
      </c>
      <c r="BM154" s="15" t="s">
        <v>3279</v>
      </c>
    </row>
    <row r="155" s="1" customFormat="1" ht="16.5" customHeight="1">
      <c r="B155" s="36"/>
      <c r="C155" s="203" t="s">
        <v>388</v>
      </c>
      <c r="D155" s="203" t="s">
        <v>160</v>
      </c>
      <c r="E155" s="204" t="s">
        <v>3280</v>
      </c>
      <c r="F155" s="205" t="s">
        <v>3162</v>
      </c>
      <c r="G155" s="206" t="s">
        <v>396</v>
      </c>
      <c r="H155" s="207">
        <v>1</v>
      </c>
      <c r="I155" s="208"/>
      <c r="J155" s="209">
        <f>ROUND(I155*H155,2)</f>
        <v>0</v>
      </c>
      <c r="K155" s="205" t="s">
        <v>19</v>
      </c>
      <c r="L155" s="41"/>
      <c r="M155" s="210" t="s">
        <v>19</v>
      </c>
      <c r="N155" s="211" t="s">
        <v>41</v>
      </c>
      <c r="O155" s="77"/>
      <c r="P155" s="212">
        <f>O155*H155</f>
        <v>0</v>
      </c>
      <c r="Q155" s="212">
        <v>0</v>
      </c>
      <c r="R155" s="212">
        <f>Q155*H155</f>
        <v>0</v>
      </c>
      <c r="S155" s="212">
        <v>0</v>
      </c>
      <c r="T155" s="213">
        <f>S155*H155</f>
        <v>0</v>
      </c>
      <c r="AR155" s="15" t="s">
        <v>165</v>
      </c>
      <c r="AT155" s="15" t="s">
        <v>160</v>
      </c>
      <c r="AU155" s="15" t="s">
        <v>174</v>
      </c>
      <c r="AY155" s="15" t="s">
        <v>158</v>
      </c>
      <c r="BE155" s="214">
        <f>IF(N155="základní",J155,0)</f>
        <v>0</v>
      </c>
      <c r="BF155" s="214">
        <f>IF(N155="snížená",J155,0)</f>
        <v>0</v>
      </c>
      <c r="BG155" s="214">
        <f>IF(N155="zákl. přenesená",J155,0)</f>
        <v>0</v>
      </c>
      <c r="BH155" s="214">
        <f>IF(N155="sníž. přenesená",J155,0)</f>
        <v>0</v>
      </c>
      <c r="BI155" s="214">
        <f>IF(N155="nulová",J155,0)</f>
        <v>0</v>
      </c>
      <c r="BJ155" s="15" t="s">
        <v>78</v>
      </c>
      <c r="BK155" s="214">
        <f>ROUND(I155*H155,2)</f>
        <v>0</v>
      </c>
      <c r="BL155" s="15" t="s">
        <v>165</v>
      </c>
      <c r="BM155" s="15" t="s">
        <v>3281</v>
      </c>
    </row>
    <row r="156" s="1" customFormat="1" ht="16.5" customHeight="1">
      <c r="B156" s="36"/>
      <c r="C156" s="203" t="s">
        <v>393</v>
      </c>
      <c r="D156" s="203" t="s">
        <v>160</v>
      </c>
      <c r="E156" s="204" t="s">
        <v>3282</v>
      </c>
      <c r="F156" s="205" t="s">
        <v>3165</v>
      </c>
      <c r="G156" s="206" t="s">
        <v>171</v>
      </c>
      <c r="H156" s="207">
        <v>3</v>
      </c>
      <c r="I156" s="208"/>
      <c r="J156" s="209">
        <f>ROUND(I156*H156,2)</f>
        <v>0</v>
      </c>
      <c r="K156" s="205" t="s">
        <v>19</v>
      </c>
      <c r="L156" s="41"/>
      <c r="M156" s="210" t="s">
        <v>19</v>
      </c>
      <c r="N156" s="211" t="s">
        <v>41</v>
      </c>
      <c r="O156" s="77"/>
      <c r="P156" s="212">
        <f>O156*H156</f>
        <v>0</v>
      </c>
      <c r="Q156" s="212">
        <v>0</v>
      </c>
      <c r="R156" s="212">
        <f>Q156*H156</f>
        <v>0</v>
      </c>
      <c r="S156" s="212">
        <v>0</v>
      </c>
      <c r="T156" s="213">
        <f>S156*H156</f>
        <v>0</v>
      </c>
      <c r="AR156" s="15" t="s">
        <v>165</v>
      </c>
      <c r="AT156" s="15" t="s">
        <v>160</v>
      </c>
      <c r="AU156" s="15" t="s">
        <v>174</v>
      </c>
      <c r="AY156" s="15" t="s">
        <v>158</v>
      </c>
      <c r="BE156" s="214">
        <f>IF(N156="základní",J156,0)</f>
        <v>0</v>
      </c>
      <c r="BF156" s="214">
        <f>IF(N156="snížená",J156,0)</f>
        <v>0</v>
      </c>
      <c r="BG156" s="214">
        <f>IF(N156="zákl. přenesená",J156,0)</f>
        <v>0</v>
      </c>
      <c r="BH156" s="214">
        <f>IF(N156="sníž. přenesená",J156,0)</f>
        <v>0</v>
      </c>
      <c r="BI156" s="214">
        <f>IF(N156="nulová",J156,0)</f>
        <v>0</v>
      </c>
      <c r="BJ156" s="15" t="s">
        <v>78</v>
      </c>
      <c r="BK156" s="214">
        <f>ROUND(I156*H156,2)</f>
        <v>0</v>
      </c>
      <c r="BL156" s="15" t="s">
        <v>165</v>
      </c>
      <c r="BM156" s="15" t="s">
        <v>3283</v>
      </c>
    </row>
    <row r="157" s="1" customFormat="1" ht="16.5" customHeight="1">
      <c r="B157" s="36"/>
      <c r="C157" s="203" t="s">
        <v>399</v>
      </c>
      <c r="D157" s="203" t="s">
        <v>160</v>
      </c>
      <c r="E157" s="204" t="s">
        <v>3284</v>
      </c>
      <c r="F157" s="205" t="s">
        <v>3285</v>
      </c>
      <c r="G157" s="206" t="s">
        <v>240</v>
      </c>
      <c r="H157" s="207">
        <v>9</v>
      </c>
      <c r="I157" s="208"/>
      <c r="J157" s="209">
        <f>ROUND(I157*H157,2)</f>
        <v>0</v>
      </c>
      <c r="K157" s="205" t="s">
        <v>19</v>
      </c>
      <c r="L157" s="41"/>
      <c r="M157" s="210" t="s">
        <v>19</v>
      </c>
      <c r="N157" s="211" t="s">
        <v>41</v>
      </c>
      <c r="O157" s="77"/>
      <c r="P157" s="212">
        <f>O157*H157</f>
        <v>0</v>
      </c>
      <c r="Q157" s="212">
        <v>0</v>
      </c>
      <c r="R157" s="212">
        <f>Q157*H157</f>
        <v>0</v>
      </c>
      <c r="S157" s="212">
        <v>0</v>
      </c>
      <c r="T157" s="213">
        <f>S157*H157</f>
        <v>0</v>
      </c>
      <c r="AR157" s="15" t="s">
        <v>165</v>
      </c>
      <c r="AT157" s="15" t="s">
        <v>160</v>
      </c>
      <c r="AU157" s="15" t="s">
        <v>174</v>
      </c>
      <c r="AY157" s="15" t="s">
        <v>158</v>
      </c>
      <c r="BE157" s="214">
        <f>IF(N157="základní",J157,0)</f>
        <v>0</v>
      </c>
      <c r="BF157" s="214">
        <f>IF(N157="snížená",J157,0)</f>
        <v>0</v>
      </c>
      <c r="BG157" s="214">
        <f>IF(N157="zákl. přenesená",J157,0)</f>
        <v>0</v>
      </c>
      <c r="BH157" s="214">
        <f>IF(N157="sníž. přenesená",J157,0)</f>
        <v>0</v>
      </c>
      <c r="BI157" s="214">
        <f>IF(N157="nulová",J157,0)</f>
        <v>0</v>
      </c>
      <c r="BJ157" s="15" t="s">
        <v>78</v>
      </c>
      <c r="BK157" s="214">
        <f>ROUND(I157*H157,2)</f>
        <v>0</v>
      </c>
      <c r="BL157" s="15" t="s">
        <v>165</v>
      </c>
      <c r="BM157" s="15" t="s">
        <v>3286</v>
      </c>
    </row>
    <row r="158" s="10" customFormat="1" ht="20.88" customHeight="1">
      <c r="B158" s="187"/>
      <c r="C158" s="188"/>
      <c r="D158" s="189" t="s">
        <v>69</v>
      </c>
      <c r="E158" s="201" t="s">
        <v>389</v>
      </c>
      <c r="F158" s="201" t="s">
        <v>3287</v>
      </c>
      <c r="G158" s="188"/>
      <c r="H158" s="188"/>
      <c r="I158" s="191"/>
      <c r="J158" s="202">
        <f>BK158</f>
        <v>0</v>
      </c>
      <c r="K158" s="188"/>
      <c r="L158" s="193"/>
      <c r="M158" s="194"/>
      <c r="N158" s="195"/>
      <c r="O158" s="195"/>
      <c r="P158" s="196">
        <f>SUM(P159:P164)</f>
        <v>0</v>
      </c>
      <c r="Q158" s="195"/>
      <c r="R158" s="196">
        <f>SUM(R159:R164)</f>
        <v>0</v>
      </c>
      <c r="S158" s="195"/>
      <c r="T158" s="197">
        <f>SUM(T159:T164)</f>
        <v>0</v>
      </c>
      <c r="AR158" s="198" t="s">
        <v>78</v>
      </c>
      <c r="AT158" s="199" t="s">
        <v>69</v>
      </c>
      <c r="AU158" s="199" t="s">
        <v>80</v>
      </c>
      <c r="AY158" s="198" t="s">
        <v>158</v>
      </c>
      <c r="BK158" s="200">
        <f>SUM(BK159:BK164)</f>
        <v>0</v>
      </c>
    </row>
    <row r="159" s="1" customFormat="1" ht="78.75" customHeight="1">
      <c r="B159" s="36"/>
      <c r="C159" s="203" t="s">
        <v>404</v>
      </c>
      <c r="D159" s="203" t="s">
        <v>160</v>
      </c>
      <c r="E159" s="204" t="s">
        <v>3288</v>
      </c>
      <c r="F159" s="205" t="s">
        <v>3289</v>
      </c>
      <c r="G159" s="206" t="s">
        <v>396</v>
      </c>
      <c r="H159" s="207">
        <v>2</v>
      </c>
      <c r="I159" s="208"/>
      <c r="J159" s="209">
        <f>ROUND(I159*H159,2)</f>
        <v>0</v>
      </c>
      <c r="K159" s="205" t="s">
        <v>19</v>
      </c>
      <c r="L159" s="41"/>
      <c r="M159" s="210" t="s">
        <v>19</v>
      </c>
      <c r="N159" s="211" t="s">
        <v>41</v>
      </c>
      <c r="O159" s="77"/>
      <c r="P159" s="212">
        <f>O159*H159</f>
        <v>0</v>
      </c>
      <c r="Q159" s="212">
        <v>0</v>
      </c>
      <c r="R159" s="212">
        <f>Q159*H159</f>
        <v>0</v>
      </c>
      <c r="S159" s="212">
        <v>0</v>
      </c>
      <c r="T159" s="213">
        <f>S159*H159</f>
        <v>0</v>
      </c>
      <c r="AR159" s="15" t="s">
        <v>165</v>
      </c>
      <c r="AT159" s="15" t="s">
        <v>160</v>
      </c>
      <c r="AU159" s="15" t="s">
        <v>174</v>
      </c>
      <c r="AY159" s="15" t="s">
        <v>158</v>
      </c>
      <c r="BE159" s="214">
        <f>IF(N159="základní",J159,0)</f>
        <v>0</v>
      </c>
      <c r="BF159" s="214">
        <f>IF(N159="snížená",J159,0)</f>
        <v>0</v>
      </c>
      <c r="BG159" s="214">
        <f>IF(N159="zákl. přenesená",J159,0)</f>
        <v>0</v>
      </c>
      <c r="BH159" s="214">
        <f>IF(N159="sníž. přenesená",J159,0)</f>
        <v>0</v>
      </c>
      <c r="BI159" s="214">
        <f>IF(N159="nulová",J159,0)</f>
        <v>0</v>
      </c>
      <c r="BJ159" s="15" t="s">
        <v>78</v>
      </c>
      <c r="BK159" s="214">
        <f>ROUND(I159*H159,2)</f>
        <v>0</v>
      </c>
      <c r="BL159" s="15" t="s">
        <v>165</v>
      </c>
      <c r="BM159" s="15" t="s">
        <v>3290</v>
      </c>
    </row>
    <row r="160" s="1" customFormat="1" ht="16.5" customHeight="1">
      <c r="B160" s="36"/>
      <c r="C160" s="203" t="s">
        <v>410</v>
      </c>
      <c r="D160" s="203" t="s">
        <v>160</v>
      </c>
      <c r="E160" s="204" t="s">
        <v>3291</v>
      </c>
      <c r="F160" s="205" t="s">
        <v>3221</v>
      </c>
      <c r="G160" s="206" t="s">
        <v>396</v>
      </c>
      <c r="H160" s="207">
        <v>4</v>
      </c>
      <c r="I160" s="208"/>
      <c r="J160" s="209">
        <f>ROUND(I160*H160,2)</f>
        <v>0</v>
      </c>
      <c r="K160" s="205" t="s">
        <v>19</v>
      </c>
      <c r="L160" s="41"/>
      <c r="M160" s="210" t="s">
        <v>19</v>
      </c>
      <c r="N160" s="211" t="s">
        <v>41</v>
      </c>
      <c r="O160" s="77"/>
      <c r="P160" s="212">
        <f>O160*H160</f>
        <v>0</v>
      </c>
      <c r="Q160" s="212">
        <v>0</v>
      </c>
      <c r="R160" s="212">
        <f>Q160*H160</f>
        <v>0</v>
      </c>
      <c r="S160" s="212">
        <v>0</v>
      </c>
      <c r="T160" s="213">
        <f>S160*H160</f>
        <v>0</v>
      </c>
      <c r="AR160" s="15" t="s">
        <v>165</v>
      </c>
      <c r="AT160" s="15" t="s">
        <v>160</v>
      </c>
      <c r="AU160" s="15" t="s">
        <v>174</v>
      </c>
      <c r="AY160" s="15" t="s">
        <v>158</v>
      </c>
      <c r="BE160" s="214">
        <f>IF(N160="základní",J160,0)</f>
        <v>0</v>
      </c>
      <c r="BF160" s="214">
        <f>IF(N160="snížená",J160,0)</f>
        <v>0</v>
      </c>
      <c r="BG160" s="214">
        <f>IF(N160="zákl. přenesená",J160,0)</f>
        <v>0</v>
      </c>
      <c r="BH160" s="214">
        <f>IF(N160="sníž. přenesená",J160,0)</f>
        <v>0</v>
      </c>
      <c r="BI160" s="214">
        <f>IF(N160="nulová",J160,0)</f>
        <v>0</v>
      </c>
      <c r="BJ160" s="15" t="s">
        <v>78</v>
      </c>
      <c r="BK160" s="214">
        <f>ROUND(I160*H160,2)</f>
        <v>0</v>
      </c>
      <c r="BL160" s="15" t="s">
        <v>165</v>
      </c>
      <c r="BM160" s="15" t="s">
        <v>3292</v>
      </c>
    </row>
    <row r="161" s="1" customFormat="1" ht="16.5" customHeight="1">
      <c r="B161" s="36"/>
      <c r="C161" s="203" t="s">
        <v>415</v>
      </c>
      <c r="D161" s="203" t="s">
        <v>160</v>
      </c>
      <c r="E161" s="204" t="s">
        <v>3293</v>
      </c>
      <c r="F161" s="205" t="s">
        <v>3227</v>
      </c>
      <c r="G161" s="206" t="s">
        <v>240</v>
      </c>
      <c r="H161" s="207">
        <v>10</v>
      </c>
      <c r="I161" s="208"/>
      <c r="J161" s="209">
        <f>ROUND(I161*H161,2)</f>
        <v>0</v>
      </c>
      <c r="K161" s="205" t="s">
        <v>19</v>
      </c>
      <c r="L161" s="41"/>
      <c r="M161" s="210" t="s">
        <v>19</v>
      </c>
      <c r="N161" s="211" t="s">
        <v>41</v>
      </c>
      <c r="O161" s="77"/>
      <c r="P161" s="212">
        <f>O161*H161</f>
        <v>0</v>
      </c>
      <c r="Q161" s="212">
        <v>0</v>
      </c>
      <c r="R161" s="212">
        <f>Q161*H161</f>
        <v>0</v>
      </c>
      <c r="S161" s="212">
        <v>0</v>
      </c>
      <c r="T161" s="213">
        <f>S161*H161</f>
        <v>0</v>
      </c>
      <c r="AR161" s="15" t="s">
        <v>165</v>
      </c>
      <c r="AT161" s="15" t="s">
        <v>160</v>
      </c>
      <c r="AU161" s="15" t="s">
        <v>174</v>
      </c>
      <c r="AY161" s="15" t="s">
        <v>158</v>
      </c>
      <c r="BE161" s="214">
        <f>IF(N161="základní",J161,0)</f>
        <v>0</v>
      </c>
      <c r="BF161" s="214">
        <f>IF(N161="snížená",J161,0)</f>
        <v>0</v>
      </c>
      <c r="BG161" s="214">
        <f>IF(N161="zákl. přenesená",J161,0)</f>
        <v>0</v>
      </c>
      <c r="BH161" s="214">
        <f>IF(N161="sníž. přenesená",J161,0)</f>
        <v>0</v>
      </c>
      <c r="BI161" s="214">
        <f>IF(N161="nulová",J161,0)</f>
        <v>0</v>
      </c>
      <c r="BJ161" s="15" t="s">
        <v>78</v>
      </c>
      <c r="BK161" s="214">
        <f>ROUND(I161*H161,2)</f>
        <v>0</v>
      </c>
      <c r="BL161" s="15" t="s">
        <v>165</v>
      </c>
      <c r="BM161" s="15" t="s">
        <v>3294</v>
      </c>
    </row>
    <row r="162" s="1" customFormat="1" ht="16.5" customHeight="1">
      <c r="B162" s="36"/>
      <c r="C162" s="203" t="s">
        <v>420</v>
      </c>
      <c r="D162" s="203" t="s">
        <v>160</v>
      </c>
      <c r="E162" s="204" t="s">
        <v>3295</v>
      </c>
      <c r="F162" s="205" t="s">
        <v>3233</v>
      </c>
      <c r="G162" s="206" t="s">
        <v>396</v>
      </c>
      <c r="H162" s="207">
        <v>8</v>
      </c>
      <c r="I162" s="208"/>
      <c r="J162" s="209">
        <f>ROUND(I162*H162,2)</f>
        <v>0</v>
      </c>
      <c r="K162" s="205" t="s">
        <v>19</v>
      </c>
      <c r="L162" s="41"/>
      <c r="M162" s="210" t="s">
        <v>19</v>
      </c>
      <c r="N162" s="211" t="s">
        <v>41</v>
      </c>
      <c r="O162" s="77"/>
      <c r="P162" s="212">
        <f>O162*H162</f>
        <v>0</v>
      </c>
      <c r="Q162" s="212">
        <v>0</v>
      </c>
      <c r="R162" s="212">
        <f>Q162*H162</f>
        <v>0</v>
      </c>
      <c r="S162" s="212">
        <v>0</v>
      </c>
      <c r="T162" s="213">
        <f>S162*H162</f>
        <v>0</v>
      </c>
      <c r="AR162" s="15" t="s">
        <v>165</v>
      </c>
      <c r="AT162" s="15" t="s">
        <v>160</v>
      </c>
      <c r="AU162" s="15" t="s">
        <v>174</v>
      </c>
      <c r="AY162" s="15" t="s">
        <v>158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5" t="s">
        <v>78</v>
      </c>
      <c r="BK162" s="214">
        <f>ROUND(I162*H162,2)</f>
        <v>0</v>
      </c>
      <c r="BL162" s="15" t="s">
        <v>165</v>
      </c>
      <c r="BM162" s="15" t="s">
        <v>3296</v>
      </c>
    </row>
    <row r="163" s="1" customFormat="1" ht="16.5" customHeight="1">
      <c r="B163" s="36"/>
      <c r="C163" s="203" t="s">
        <v>427</v>
      </c>
      <c r="D163" s="203" t="s">
        <v>160</v>
      </c>
      <c r="E163" s="204" t="s">
        <v>3297</v>
      </c>
      <c r="F163" s="205" t="s">
        <v>3165</v>
      </c>
      <c r="G163" s="206" t="s">
        <v>171</v>
      </c>
      <c r="H163" s="207">
        <v>4</v>
      </c>
      <c r="I163" s="208"/>
      <c r="J163" s="209">
        <f>ROUND(I163*H163,2)</f>
        <v>0</v>
      </c>
      <c r="K163" s="205" t="s">
        <v>19</v>
      </c>
      <c r="L163" s="41"/>
      <c r="M163" s="210" t="s">
        <v>19</v>
      </c>
      <c r="N163" s="211" t="s">
        <v>41</v>
      </c>
      <c r="O163" s="77"/>
      <c r="P163" s="212">
        <f>O163*H163</f>
        <v>0</v>
      </c>
      <c r="Q163" s="212">
        <v>0</v>
      </c>
      <c r="R163" s="212">
        <f>Q163*H163</f>
        <v>0</v>
      </c>
      <c r="S163" s="212">
        <v>0</v>
      </c>
      <c r="T163" s="213">
        <f>S163*H163</f>
        <v>0</v>
      </c>
      <c r="AR163" s="15" t="s">
        <v>165</v>
      </c>
      <c r="AT163" s="15" t="s">
        <v>160</v>
      </c>
      <c r="AU163" s="15" t="s">
        <v>174</v>
      </c>
      <c r="AY163" s="15" t="s">
        <v>158</v>
      </c>
      <c r="BE163" s="214">
        <f>IF(N163="základní",J163,0)</f>
        <v>0</v>
      </c>
      <c r="BF163" s="214">
        <f>IF(N163="snížená",J163,0)</f>
        <v>0</v>
      </c>
      <c r="BG163" s="214">
        <f>IF(N163="zákl. přenesená",J163,0)</f>
        <v>0</v>
      </c>
      <c r="BH163" s="214">
        <f>IF(N163="sníž. přenesená",J163,0)</f>
        <v>0</v>
      </c>
      <c r="BI163" s="214">
        <f>IF(N163="nulová",J163,0)</f>
        <v>0</v>
      </c>
      <c r="BJ163" s="15" t="s">
        <v>78</v>
      </c>
      <c r="BK163" s="214">
        <f>ROUND(I163*H163,2)</f>
        <v>0</v>
      </c>
      <c r="BL163" s="15" t="s">
        <v>165</v>
      </c>
      <c r="BM163" s="15" t="s">
        <v>3298</v>
      </c>
    </row>
    <row r="164" s="1" customFormat="1" ht="16.5" customHeight="1">
      <c r="B164" s="36"/>
      <c r="C164" s="203" t="s">
        <v>432</v>
      </c>
      <c r="D164" s="203" t="s">
        <v>160</v>
      </c>
      <c r="E164" s="204" t="s">
        <v>3299</v>
      </c>
      <c r="F164" s="205" t="s">
        <v>3168</v>
      </c>
      <c r="G164" s="206" t="s">
        <v>240</v>
      </c>
      <c r="H164" s="207">
        <v>9</v>
      </c>
      <c r="I164" s="208"/>
      <c r="J164" s="209">
        <f>ROUND(I164*H164,2)</f>
        <v>0</v>
      </c>
      <c r="K164" s="205" t="s">
        <v>19</v>
      </c>
      <c r="L164" s="41"/>
      <c r="M164" s="210" t="s">
        <v>19</v>
      </c>
      <c r="N164" s="211" t="s">
        <v>41</v>
      </c>
      <c r="O164" s="77"/>
      <c r="P164" s="212">
        <f>O164*H164</f>
        <v>0</v>
      </c>
      <c r="Q164" s="212">
        <v>0</v>
      </c>
      <c r="R164" s="212">
        <f>Q164*H164</f>
        <v>0</v>
      </c>
      <c r="S164" s="212">
        <v>0</v>
      </c>
      <c r="T164" s="213">
        <f>S164*H164</f>
        <v>0</v>
      </c>
      <c r="AR164" s="15" t="s">
        <v>165</v>
      </c>
      <c r="AT164" s="15" t="s">
        <v>160</v>
      </c>
      <c r="AU164" s="15" t="s">
        <v>174</v>
      </c>
      <c r="AY164" s="15" t="s">
        <v>158</v>
      </c>
      <c r="BE164" s="214">
        <f>IF(N164="základní",J164,0)</f>
        <v>0</v>
      </c>
      <c r="BF164" s="214">
        <f>IF(N164="snížená",J164,0)</f>
        <v>0</v>
      </c>
      <c r="BG164" s="214">
        <f>IF(N164="zákl. přenesená",J164,0)</f>
        <v>0</v>
      </c>
      <c r="BH164" s="214">
        <f>IF(N164="sníž. přenesená",J164,0)</f>
        <v>0</v>
      </c>
      <c r="BI164" s="214">
        <f>IF(N164="nulová",J164,0)</f>
        <v>0</v>
      </c>
      <c r="BJ164" s="15" t="s">
        <v>78</v>
      </c>
      <c r="BK164" s="214">
        <f>ROUND(I164*H164,2)</f>
        <v>0</v>
      </c>
      <c r="BL164" s="15" t="s">
        <v>165</v>
      </c>
      <c r="BM164" s="15" t="s">
        <v>3300</v>
      </c>
    </row>
    <row r="165" s="10" customFormat="1" ht="20.88" customHeight="1">
      <c r="B165" s="187"/>
      <c r="C165" s="188"/>
      <c r="D165" s="189" t="s">
        <v>69</v>
      </c>
      <c r="E165" s="201" t="s">
        <v>394</v>
      </c>
      <c r="F165" s="201" t="s">
        <v>3301</v>
      </c>
      <c r="G165" s="188"/>
      <c r="H165" s="188"/>
      <c r="I165" s="191"/>
      <c r="J165" s="202">
        <f>BK165</f>
        <v>0</v>
      </c>
      <c r="K165" s="188"/>
      <c r="L165" s="193"/>
      <c r="M165" s="194"/>
      <c r="N165" s="195"/>
      <c r="O165" s="195"/>
      <c r="P165" s="196">
        <f>SUM(P166:P171)</f>
        <v>0</v>
      </c>
      <c r="Q165" s="195"/>
      <c r="R165" s="196">
        <f>SUM(R166:R171)</f>
        <v>0</v>
      </c>
      <c r="S165" s="195"/>
      <c r="T165" s="197">
        <f>SUM(T166:T171)</f>
        <v>0</v>
      </c>
      <c r="AR165" s="198" t="s">
        <v>78</v>
      </c>
      <c r="AT165" s="199" t="s">
        <v>69</v>
      </c>
      <c r="AU165" s="199" t="s">
        <v>80</v>
      </c>
      <c r="AY165" s="198" t="s">
        <v>158</v>
      </c>
      <c r="BK165" s="200">
        <f>SUM(BK166:BK171)</f>
        <v>0</v>
      </c>
    </row>
    <row r="166" s="1" customFormat="1" ht="78.75" customHeight="1">
      <c r="B166" s="36"/>
      <c r="C166" s="203" t="s">
        <v>436</v>
      </c>
      <c r="D166" s="203" t="s">
        <v>160</v>
      </c>
      <c r="E166" s="204" t="s">
        <v>3302</v>
      </c>
      <c r="F166" s="205" t="s">
        <v>3242</v>
      </c>
      <c r="G166" s="206" t="s">
        <v>396</v>
      </c>
      <c r="H166" s="207">
        <v>1</v>
      </c>
      <c r="I166" s="208"/>
      <c r="J166" s="209">
        <f>ROUND(I166*H166,2)</f>
        <v>0</v>
      </c>
      <c r="K166" s="205" t="s">
        <v>19</v>
      </c>
      <c r="L166" s="41"/>
      <c r="M166" s="210" t="s">
        <v>19</v>
      </c>
      <c r="N166" s="211" t="s">
        <v>41</v>
      </c>
      <c r="O166" s="77"/>
      <c r="P166" s="212">
        <f>O166*H166</f>
        <v>0</v>
      </c>
      <c r="Q166" s="212">
        <v>0</v>
      </c>
      <c r="R166" s="212">
        <f>Q166*H166</f>
        <v>0</v>
      </c>
      <c r="S166" s="212">
        <v>0</v>
      </c>
      <c r="T166" s="213">
        <f>S166*H166</f>
        <v>0</v>
      </c>
      <c r="AR166" s="15" t="s">
        <v>165</v>
      </c>
      <c r="AT166" s="15" t="s">
        <v>160</v>
      </c>
      <c r="AU166" s="15" t="s">
        <v>174</v>
      </c>
      <c r="AY166" s="15" t="s">
        <v>158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5" t="s">
        <v>78</v>
      </c>
      <c r="BK166" s="214">
        <f>ROUND(I166*H166,2)</f>
        <v>0</v>
      </c>
      <c r="BL166" s="15" t="s">
        <v>165</v>
      </c>
      <c r="BM166" s="15" t="s">
        <v>3303</v>
      </c>
    </row>
    <row r="167" s="1" customFormat="1" ht="16.5" customHeight="1">
      <c r="B167" s="36"/>
      <c r="C167" s="203" t="s">
        <v>442</v>
      </c>
      <c r="D167" s="203" t="s">
        <v>160</v>
      </c>
      <c r="E167" s="204" t="s">
        <v>3304</v>
      </c>
      <c r="F167" s="205" t="s">
        <v>3221</v>
      </c>
      <c r="G167" s="206" t="s">
        <v>396</v>
      </c>
      <c r="H167" s="207">
        <v>2</v>
      </c>
      <c r="I167" s="208"/>
      <c r="J167" s="209">
        <f>ROUND(I167*H167,2)</f>
        <v>0</v>
      </c>
      <c r="K167" s="205" t="s">
        <v>19</v>
      </c>
      <c r="L167" s="41"/>
      <c r="M167" s="210" t="s">
        <v>19</v>
      </c>
      <c r="N167" s="211" t="s">
        <v>41</v>
      </c>
      <c r="O167" s="77"/>
      <c r="P167" s="212">
        <f>O167*H167</f>
        <v>0</v>
      </c>
      <c r="Q167" s="212">
        <v>0</v>
      </c>
      <c r="R167" s="212">
        <f>Q167*H167</f>
        <v>0</v>
      </c>
      <c r="S167" s="212">
        <v>0</v>
      </c>
      <c r="T167" s="213">
        <f>S167*H167</f>
        <v>0</v>
      </c>
      <c r="AR167" s="15" t="s">
        <v>165</v>
      </c>
      <c r="AT167" s="15" t="s">
        <v>160</v>
      </c>
      <c r="AU167" s="15" t="s">
        <v>174</v>
      </c>
      <c r="AY167" s="15" t="s">
        <v>158</v>
      </c>
      <c r="BE167" s="214">
        <f>IF(N167="základní",J167,0)</f>
        <v>0</v>
      </c>
      <c r="BF167" s="214">
        <f>IF(N167="snížená",J167,0)</f>
        <v>0</v>
      </c>
      <c r="BG167" s="214">
        <f>IF(N167="zákl. přenesená",J167,0)</f>
        <v>0</v>
      </c>
      <c r="BH167" s="214">
        <f>IF(N167="sníž. přenesená",J167,0)</f>
        <v>0</v>
      </c>
      <c r="BI167" s="214">
        <f>IF(N167="nulová",J167,0)</f>
        <v>0</v>
      </c>
      <c r="BJ167" s="15" t="s">
        <v>78</v>
      </c>
      <c r="BK167" s="214">
        <f>ROUND(I167*H167,2)</f>
        <v>0</v>
      </c>
      <c r="BL167" s="15" t="s">
        <v>165</v>
      </c>
      <c r="BM167" s="15" t="s">
        <v>3305</v>
      </c>
    </row>
    <row r="168" s="1" customFormat="1" ht="16.5" customHeight="1">
      <c r="B168" s="36"/>
      <c r="C168" s="203" t="s">
        <v>447</v>
      </c>
      <c r="D168" s="203" t="s">
        <v>160</v>
      </c>
      <c r="E168" s="204" t="s">
        <v>3306</v>
      </c>
      <c r="F168" s="205" t="s">
        <v>3227</v>
      </c>
      <c r="G168" s="206" t="s">
        <v>240</v>
      </c>
      <c r="H168" s="207">
        <v>5</v>
      </c>
      <c r="I168" s="208"/>
      <c r="J168" s="209">
        <f>ROUND(I168*H168,2)</f>
        <v>0</v>
      </c>
      <c r="K168" s="205" t="s">
        <v>19</v>
      </c>
      <c r="L168" s="41"/>
      <c r="M168" s="210" t="s">
        <v>19</v>
      </c>
      <c r="N168" s="211" t="s">
        <v>41</v>
      </c>
      <c r="O168" s="77"/>
      <c r="P168" s="212">
        <f>O168*H168</f>
        <v>0</v>
      </c>
      <c r="Q168" s="212">
        <v>0</v>
      </c>
      <c r="R168" s="212">
        <f>Q168*H168</f>
        <v>0</v>
      </c>
      <c r="S168" s="212">
        <v>0</v>
      </c>
      <c r="T168" s="213">
        <f>S168*H168</f>
        <v>0</v>
      </c>
      <c r="AR168" s="15" t="s">
        <v>165</v>
      </c>
      <c r="AT168" s="15" t="s">
        <v>160</v>
      </c>
      <c r="AU168" s="15" t="s">
        <v>174</v>
      </c>
      <c r="AY168" s="15" t="s">
        <v>158</v>
      </c>
      <c r="BE168" s="214">
        <f>IF(N168="základní",J168,0)</f>
        <v>0</v>
      </c>
      <c r="BF168" s="214">
        <f>IF(N168="snížená",J168,0)</f>
        <v>0</v>
      </c>
      <c r="BG168" s="214">
        <f>IF(N168="zákl. přenesená",J168,0)</f>
        <v>0</v>
      </c>
      <c r="BH168" s="214">
        <f>IF(N168="sníž. přenesená",J168,0)</f>
        <v>0</v>
      </c>
      <c r="BI168" s="214">
        <f>IF(N168="nulová",J168,0)</f>
        <v>0</v>
      </c>
      <c r="BJ168" s="15" t="s">
        <v>78</v>
      </c>
      <c r="BK168" s="214">
        <f>ROUND(I168*H168,2)</f>
        <v>0</v>
      </c>
      <c r="BL168" s="15" t="s">
        <v>165</v>
      </c>
      <c r="BM168" s="15" t="s">
        <v>3307</v>
      </c>
    </row>
    <row r="169" s="1" customFormat="1" ht="16.5" customHeight="1">
      <c r="B169" s="36"/>
      <c r="C169" s="203" t="s">
        <v>452</v>
      </c>
      <c r="D169" s="203" t="s">
        <v>160</v>
      </c>
      <c r="E169" s="204" t="s">
        <v>3308</v>
      </c>
      <c r="F169" s="205" t="s">
        <v>3233</v>
      </c>
      <c r="G169" s="206" t="s">
        <v>396</v>
      </c>
      <c r="H169" s="207">
        <v>4</v>
      </c>
      <c r="I169" s="208"/>
      <c r="J169" s="209">
        <f>ROUND(I169*H169,2)</f>
        <v>0</v>
      </c>
      <c r="K169" s="205" t="s">
        <v>19</v>
      </c>
      <c r="L169" s="41"/>
      <c r="M169" s="210" t="s">
        <v>19</v>
      </c>
      <c r="N169" s="211" t="s">
        <v>41</v>
      </c>
      <c r="O169" s="77"/>
      <c r="P169" s="212">
        <f>O169*H169</f>
        <v>0</v>
      </c>
      <c r="Q169" s="212">
        <v>0</v>
      </c>
      <c r="R169" s="212">
        <f>Q169*H169</f>
        <v>0</v>
      </c>
      <c r="S169" s="212">
        <v>0</v>
      </c>
      <c r="T169" s="213">
        <f>S169*H169</f>
        <v>0</v>
      </c>
      <c r="AR169" s="15" t="s">
        <v>165</v>
      </c>
      <c r="AT169" s="15" t="s">
        <v>160</v>
      </c>
      <c r="AU169" s="15" t="s">
        <v>174</v>
      </c>
      <c r="AY169" s="15" t="s">
        <v>158</v>
      </c>
      <c r="BE169" s="214">
        <f>IF(N169="základní",J169,0)</f>
        <v>0</v>
      </c>
      <c r="BF169" s="214">
        <f>IF(N169="snížená",J169,0)</f>
        <v>0</v>
      </c>
      <c r="BG169" s="214">
        <f>IF(N169="zákl. přenesená",J169,0)</f>
        <v>0</v>
      </c>
      <c r="BH169" s="214">
        <f>IF(N169="sníž. přenesená",J169,0)</f>
        <v>0</v>
      </c>
      <c r="BI169" s="214">
        <f>IF(N169="nulová",J169,0)</f>
        <v>0</v>
      </c>
      <c r="BJ169" s="15" t="s">
        <v>78</v>
      </c>
      <c r="BK169" s="214">
        <f>ROUND(I169*H169,2)</f>
        <v>0</v>
      </c>
      <c r="BL169" s="15" t="s">
        <v>165</v>
      </c>
      <c r="BM169" s="15" t="s">
        <v>3309</v>
      </c>
    </row>
    <row r="170" s="1" customFormat="1" ht="16.5" customHeight="1">
      <c r="B170" s="36"/>
      <c r="C170" s="203" t="s">
        <v>456</v>
      </c>
      <c r="D170" s="203" t="s">
        <v>160</v>
      </c>
      <c r="E170" s="204" t="s">
        <v>3310</v>
      </c>
      <c r="F170" s="205" t="s">
        <v>3165</v>
      </c>
      <c r="G170" s="206" t="s">
        <v>171</v>
      </c>
      <c r="H170" s="207">
        <v>2</v>
      </c>
      <c r="I170" s="208"/>
      <c r="J170" s="209">
        <f>ROUND(I170*H170,2)</f>
        <v>0</v>
      </c>
      <c r="K170" s="205" t="s">
        <v>19</v>
      </c>
      <c r="L170" s="41"/>
      <c r="M170" s="210" t="s">
        <v>19</v>
      </c>
      <c r="N170" s="211" t="s">
        <v>41</v>
      </c>
      <c r="O170" s="77"/>
      <c r="P170" s="212">
        <f>O170*H170</f>
        <v>0</v>
      </c>
      <c r="Q170" s="212">
        <v>0</v>
      </c>
      <c r="R170" s="212">
        <f>Q170*H170</f>
        <v>0</v>
      </c>
      <c r="S170" s="212">
        <v>0</v>
      </c>
      <c r="T170" s="213">
        <f>S170*H170</f>
        <v>0</v>
      </c>
      <c r="AR170" s="15" t="s">
        <v>165</v>
      </c>
      <c r="AT170" s="15" t="s">
        <v>160</v>
      </c>
      <c r="AU170" s="15" t="s">
        <v>174</v>
      </c>
      <c r="AY170" s="15" t="s">
        <v>158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5" t="s">
        <v>78</v>
      </c>
      <c r="BK170" s="214">
        <f>ROUND(I170*H170,2)</f>
        <v>0</v>
      </c>
      <c r="BL170" s="15" t="s">
        <v>165</v>
      </c>
      <c r="BM170" s="15" t="s">
        <v>3311</v>
      </c>
    </row>
    <row r="171" s="1" customFormat="1" ht="16.5" customHeight="1">
      <c r="B171" s="36"/>
      <c r="C171" s="203" t="s">
        <v>463</v>
      </c>
      <c r="D171" s="203" t="s">
        <v>160</v>
      </c>
      <c r="E171" s="204" t="s">
        <v>3312</v>
      </c>
      <c r="F171" s="205" t="s">
        <v>3168</v>
      </c>
      <c r="G171" s="206" t="s">
        <v>240</v>
      </c>
      <c r="H171" s="207">
        <v>6</v>
      </c>
      <c r="I171" s="208"/>
      <c r="J171" s="209">
        <f>ROUND(I171*H171,2)</f>
        <v>0</v>
      </c>
      <c r="K171" s="205" t="s">
        <v>19</v>
      </c>
      <c r="L171" s="41"/>
      <c r="M171" s="210" t="s">
        <v>19</v>
      </c>
      <c r="N171" s="211" t="s">
        <v>41</v>
      </c>
      <c r="O171" s="77"/>
      <c r="P171" s="212">
        <f>O171*H171</f>
        <v>0</v>
      </c>
      <c r="Q171" s="212">
        <v>0</v>
      </c>
      <c r="R171" s="212">
        <f>Q171*H171</f>
        <v>0</v>
      </c>
      <c r="S171" s="212">
        <v>0</v>
      </c>
      <c r="T171" s="213">
        <f>S171*H171</f>
        <v>0</v>
      </c>
      <c r="AR171" s="15" t="s">
        <v>165</v>
      </c>
      <c r="AT171" s="15" t="s">
        <v>160</v>
      </c>
      <c r="AU171" s="15" t="s">
        <v>174</v>
      </c>
      <c r="AY171" s="15" t="s">
        <v>158</v>
      </c>
      <c r="BE171" s="214">
        <f>IF(N171="základní",J171,0)</f>
        <v>0</v>
      </c>
      <c r="BF171" s="214">
        <f>IF(N171="snížená",J171,0)</f>
        <v>0</v>
      </c>
      <c r="BG171" s="214">
        <f>IF(N171="zákl. přenesená",J171,0)</f>
        <v>0</v>
      </c>
      <c r="BH171" s="214">
        <f>IF(N171="sníž. přenesená",J171,0)</f>
        <v>0</v>
      </c>
      <c r="BI171" s="214">
        <f>IF(N171="nulová",J171,0)</f>
        <v>0</v>
      </c>
      <c r="BJ171" s="15" t="s">
        <v>78</v>
      </c>
      <c r="BK171" s="214">
        <f>ROUND(I171*H171,2)</f>
        <v>0</v>
      </c>
      <c r="BL171" s="15" t="s">
        <v>165</v>
      </c>
      <c r="BM171" s="15" t="s">
        <v>3313</v>
      </c>
    </row>
    <row r="172" s="10" customFormat="1" ht="20.88" customHeight="1">
      <c r="B172" s="187"/>
      <c r="C172" s="188"/>
      <c r="D172" s="189" t="s">
        <v>69</v>
      </c>
      <c r="E172" s="201" t="s">
        <v>2756</v>
      </c>
      <c r="F172" s="201" t="s">
        <v>2757</v>
      </c>
      <c r="G172" s="188"/>
      <c r="H172" s="188"/>
      <c r="I172" s="191"/>
      <c r="J172" s="202">
        <f>BK172</f>
        <v>0</v>
      </c>
      <c r="K172" s="188"/>
      <c r="L172" s="193"/>
      <c r="M172" s="194"/>
      <c r="N172" s="195"/>
      <c r="O172" s="195"/>
      <c r="P172" s="196">
        <f>P173</f>
        <v>0</v>
      </c>
      <c r="Q172" s="195"/>
      <c r="R172" s="196">
        <f>R173</f>
        <v>0</v>
      </c>
      <c r="S172" s="195"/>
      <c r="T172" s="197">
        <f>T173</f>
        <v>0</v>
      </c>
      <c r="AR172" s="198" t="s">
        <v>165</v>
      </c>
      <c r="AT172" s="199" t="s">
        <v>69</v>
      </c>
      <c r="AU172" s="199" t="s">
        <v>80</v>
      </c>
      <c r="AY172" s="198" t="s">
        <v>158</v>
      </c>
      <c r="BK172" s="200">
        <f>BK173</f>
        <v>0</v>
      </c>
    </row>
    <row r="173" s="1" customFormat="1" ht="16.5" customHeight="1">
      <c r="B173" s="36"/>
      <c r="C173" s="203" t="s">
        <v>468</v>
      </c>
      <c r="D173" s="203" t="s">
        <v>160</v>
      </c>
      <c r="E173" s="204" t="s">
        <v>3314</v>
      </c>
      <c r="F173" s="205" t="s">
        <v>3315</v>
      </c>
      <c r="G173" s="206" t="s">
        <v>2973</v>
      </c>
      <c r="H173" s="207">
        <v>1</v>
      </c>
      <c r="I173" s="208"/>
      <c r="J173" s="209">
        <f>ROUND(I173*H173,2)</f>
        <v>0</v>
      </c>
      <c r="K173" s="205" t="s">
        <v>19</v>
      </c>
      <c r="L173" s="41"/>
      <c r="M173" s="254" t="s">
        <v>19</v>
      </c>
      <c r="N173" s="255" t="s">
        <v>41</v>
      </c>
      <c r="O173" s="252"/>
      <c r="P173" s="256">
        <f>O173*H173</f>
        <v>0</v>
      </c>
      <c r="Q173" s="256">
        <v>0</v>
      </c>
      <c r="R173" s="256">
        <f>Q173*H173</f>
        <v>0</v>
      </c>
      <c r="S173" s="256">
        <v>0</v>
      </c>
      <c r="T173" s="257">
        <f>S173*H173</f>
        <v>0</v>
      </c>
      <c r="AR173" s="15" t="s">
        <v>2613</v>
      </c>
      <c r="AT173" s="15" t="s">
        <v>160</v>
      </c>
      <c r="AU173" s="15" t="s">
        <v>174</v>
      </c>
      <c r="AY173" s="15" t="s">
        <v>158</v>
      </c>
      <c r="BE173" s="214">
        <f>IF(N173="základní",J173,0)</f>
        <v>0</v>
      </c>
      <c r="BF173" s="214">
        <f>IF(N173="snížená",J173,0)</f>
        <v>0</v>
      </c>
      <c r="BG173" s="214">
        <f>IF(N173="zákl. přenesená",J173,0)</f>
        <v>0</v>
      </c>
      <c r="BH173" s="214">
        <f>IF(N173="sníž. přenesená",J173,0)</f>
        <v>0</v>
      </c>
      <c r="BI173" s="214">
        <f>IF(N173="nulová",J173,0)</f>
        <v>0</v>
      </c>
      <c r="BJ173" s="15" t="s">
        <v>78</v>
      </c>
      <c r="BK173" s="214">
        <f>ROUND(I173*H173,2)</f>
        <v>0</v>
      </c>
      <c r="BL173" s="15" t="s">
        <v>2613</v>
      </c>
      <c r="BM173" s="15" t="s">
        <v>3316</v>
      </c>
    </row>
    <row r="174" s="1" customFormat="1" ht="6.96" customHeight="1">
      <c r="B174" s="55"/>
      <c r="C174" s="56"/>
      <c r="D174" s="56"/>
      <c r="E174" s="56"/>
      <c r="F174" s="56"/>
      <c r="G174" s="56"/>
      <c r="H174" s="56"/>
      <c r="I174" s="152"/>
      <c r="J174" s="56"/>
      <c r="K174" s="56"/>
      <c r="L174" s="41"/>
    </row>
  </sheetData>
  <sheetProtection sheet="1" autoFilter="0" formatColumns="0" formatRows="0" objects="1" scenarios="1" spinCount="100000" saltValue="9GVB3P1anhMrB/MN9ZbgWvJX/YmwHxnHr0LIXa1hj7xMmcY1moNvakvwoVTcWvAm2LqKXfAUzfJoaDpVh8oGOQ==" hashValue="B4zicnF/iLINI4T27FKggG1G11z4aP9+LoRfl7cyq18illXd38aCs5aOk0n2jWAn1IUSdyQFsfkH1zUAVi4O/A==" algorithmName="SHA-512" password="CC35"/>
  <autoFilter ref="C91:K173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92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80</v>
      </c>
    </row>
    <row r="4" ht="24.96" customHeight="1">
      <c r="B4" s="18"/>
      <c r="D4" s="125" t="s">
        <v>96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6" t="s">
        <v>16</v>
      </c>
      <c r="L6" s="18"/>
    </row>
    <row r="7" ht="16.5" customHeight="1">
      <c r="B7" s="18"/>
      <c r="E7" s="127" t="str">
        <f>'Rekapitulace stavby'!K6</f>
        <v>Revize č.2-Aktualizace projektu snížení energetické náročnosti budovy ZŠ, MŠs a PrŠ Jesenice, okr. Rakovník</v>
      </c>
      <c r="F7" s="126"/>
      <c r="G7" s="126"/>
      <c r="H7" s="126"/>
      <c r="L7" s="18"/>
    </row>
    <row r="8" s="1" customFormat="1" ht="12" customHeight="1">
      <c r="B8" s="41"/>
      <c r="D8" s="126" t="s">
        <v>97</v>
      </c>
      <c r="I8" s="128"/>
      <c r="L8" s="41"/>
    </row>
    <row r="9" s="1" customFormat="1" ht="36.96" customHeight="1">
      <c r="B9" s="41"/>
      <c r="E9" s="129" t="s">
        <v>3317</v>
      </c>
      <c r="F9" s="1"/>
      <c r="G9" s="1"/>
      <c r="H9" s="1"/>
      <c r="I9" s="128"/>
      <c r="L9" s="41"/>
    </row>
    <row r="10" s="1" customFormat="1">
      <c r="B10" s="41"/>
      <c r="I10" s="128"/>
      <c r="L10" s="41"/>
    </row>
    <row r="11" s="1" customFormat="1" ht="12" customHeight="1">
      <c r="B11" s="41"/>
      <c r="D11" s="126" t="s">
        <v>18</v>
      </c>
      <c r="F11" s="15" t="s">
        <v>19</v>
      </c>
      <c r="I11" s="130" t="s">
        <v>20</v>
      </c>
      <c r="J11" s="15" t="s">
        <v>19</v>
      </c>
      <c r="L11" s="41"/>
    </row>
    <row r="12" s="1" customFormat="1" ht="12" customHeight="1">
      <c r="B12" s="41"/>
      <c r="D12" s="126" t="s">
        <v>21</v>
      </c>
      <c r="F12" s="15" t="s">
        <v>22</v>
      </c>
      <c r="I12" s="130" t="s">
        <v>23</v>
      </c>
      <c r="J12" s="131" t="str">
        <f>'Rekapitulace stavby'!AN8</f>
        <v>23. 10. 2018</v>
      </c>
      <c r="L12" s="41"/>
    </row>
    <row r="13" s="1" customFormat="1" ht="10.8" customHeight="1">
      <c r="B13" s="41"/>
      <c r="I13" s="128"/>
      <c r="L13" s="41"/>
    </row>
    <row r="14" s="1" customFormat="1" ht="12" customHeight="1">
      <c r="B14" s="41"/>
      <c r="D14" s="126" t="s">
        <v>25</v>
      </c>
      <c r="I14" s="130" t="s">
        <v>26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0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8"/>
      <c r="L16" s="41"/>
    </row>
    <row r="17" s="1" customFormat="1" ht="12" customHeight="1">
      <c r="B17" s="41"/>
      <c r="D17" s="126" t="s">
        <v>28</v>
      </c>
      <c r="I17" s="130" t="s">
        <v>26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0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8"/>
      <c r="L19" s="41"/>
    </row>
    <row r="20" s="1" customFormat="1" ht="12" customHeight="1">
      <c r="B20" s="41"/>
      <c r="D20" s="126" t="s">
        <v>30</v>
      </c>
      <c r="I20" s="130" t="s">
        <v>26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0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8"/>
      <c r="L22" s="41"/>
    </row>
    <row r="23" s="1" customFormat="1" ht="12" customHeight="1">
      <c r="B23" s="41"/>
      <c r="D23" s="126" t="s">
        <v>32</v>
      </c>
      <c r="I23" s="130" t="s">
        <v>26</v>
      </c>
      <c r="J23" s="15" t="s">
        <v>19</v>
      </c>
      <c r="L23" s="41"/>
    </row>
    <row r="24" s="1" customFormat="1" ht="18" customHeight="1">
      <c r="B24" s="41"/>
      <c r="E24" s="15" t="s">
        <v>33</v>
      </c>
      <c r="I24" s="130" t="s">
        <v>27</v>
      </c>
      <c r="J24" s="15" t="s">
        <v>19</v>
      </c>
      <c r="L24" s="41"/>
    </row>
    <row r="25" s="1" customFormat="1" ht="6.96" customHeight="1">
      <c r="B25" s="41"/>
      <c r="I25" s="128"/>
      <c r="L25" s="41"/>
    </row>
    <row r="26" s="1" customFormat="1" ht="12" customHeight="1">
      <c r="B26" s="41"/>
      <c r="D26" s="126" t="s">
        <v>34</v>
      </c>
      <c r="I26" s="128"/>
      <c r="L26" s="41"/>
    </row>
    <row r="27" s="6" customFormat="1" ht="16.5" customHeight="1">
      <c r="B27" s="132"/>
      <c r="E27" s="133" t="s">
        <v>19</v>
      </c>
      <c r="F27" s="133"/>
      <c r="G27" s="133"/>
      <c r="H27" s="133"/>
      <c r="I27" s="134"/>
      <c r="L27" s="132"/>
    </row>
    <row r="28" s="1" customFormat="1" ht="6.96" customHeight="1">
      <c r="B28" s="41"/>
      <c r="I28" s="128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="1" customFormat="1" ht="25.44" customHeight="1">
      <c r="B30" s="41"/>
      <c r="D30" s="136" t="s">
        <v>36</v>
      </c>
      <c r="I30" s="128"/>
      <c r="J30" s="137">
        <f>ROUND(J81,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="1" customFormat="1" ht="14.4" customHeight="1">
      <c r="B32" s="41"/>
      <c r="F32" s="138" t="s">
        <v>38</v>
      </c>
      <c r="I32" s="139" t="s">
        <v>37</v>
      </c>
      <c r="J32" s="138" t="s">
        <v>39</v>
      </c>
      <c r="L32" s="41"/>
    </row>
    <row r="33" s="1" customFormat="1" ht="14.4" customHeight="1">
      <c r="B33" s="41"/>
      <c r="D33" s="126" t="s">
        <v>40</v>
      </c>
      <c r="E33" s="126" t="s">
        <v>41</v>
      </c>
      <c r="F33" s="140">
        <f>ROUND((SUM(BE81:BE88)),  2)</f>
        <v>0</v>
      </c>
      <c r="I33" s="141">
        <v>0.20999999999999999</v>
      </c>
      <c r="J33" s="140">
        <f>ROUND(((SUM(BE81:BE88))*I33),  2)</f>
        <v>0</v>
      </c>
      <c r="L33" s="41"/>
    </row>
    <row r="34" s="1" customFormat="1" ht="14.4" customHeight="1">
      <c r="B34" s="41"/>
      <c r="E34" s="126" t="s">
        <v>42</v>
      </c>
      <c r="F34" s="140">
        <f>ROUND((SUM(BF81:BF88)),  2)</f>
        <v>0</v>
      </c>
      <c r="I34" s="141">
        <v>0.14999999999999999</v>
      </c>
      <c r="J34" s="140">
        <f>ROUND(((SUM(BF81:BF88))*I34),  2)</f>
        <v>0</v>
      </c>
      <c r="L34" s="41"/>
    </row>
    <row r="35" hidden="1" s="1" customFormat="1" ht="14.4" customHeight="1">
      <c r="B35" s="41"/>
      <c r="E35" s="126" t="s">
        <v>43</v>
      </c>
      <c r="F35" s="140">
        <f>ROUND((SUM(BG81:BG88)),  2)</f>
        <v>0</v>
      </c>
      <c r="I35" s="141">
        <v>0.20999999999999999</v>
      </c>
      <c r="J35" s="140">
        <f>0</f>
        <v>0</v>
      </c>
      <c r="L35" s="41"/>
    </row>
    <row r="36" hidden="1" s="1" customFormat="1" ht="14.4" customHeight="1">
      <c r="B36" s="41"/>
      <c r="E36" s="126" t="s">
        <v>44</v>
      </c>
      <c r="F36" s="140">
        <f>ROUND((SUM(BH81:BH88)),  2)</f>
        <v>0</v>
      </c>
      <c r="I36" s="141">
        <v>0.14999999999999999</v>
      </c>
      <c r="J36" s="140">
        <f>0</f>
        <v>0</v>
      </c>
      <c r="L36" s="41"/>
    </row>
    <row r="37" hidden="1" s="1" customFormat="1" ht="14.4" customHeight="1">
      <c r="B37" s="41"/>
      <c r="E37" s="126" t="s">
        <v>45</v>
      </c>
      <c r="F37" s="140">
        <f>ROUND((SUM(BI81:BI88)),  2)</f>
        <v>0</v>
      </c>
      <c r="I37" s="141">
        <v>0</v>
      </c>
      <c r="J37" s="140">
        <f>0</f>
        <v>0</v>
      </c>
      <c r="L37" s="41"/>
    </row>
    <row r="38" s="1" customFormat="1" ht="6.96" customHeight="1">
      <c r="B38" s="41"/>
      <c r="I38" s="128"/>
      <c r="L38" s="41"/>
    </row>
    <row r="39" s="1" customFormat="1" ht="25.44" customHeight="1">
      <c r="B39" s="41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7"/>
      <c r="J39" s="148">
        <f>SUM(J30:J37)</f>
        <v>0</v>
      </c>
      <c r="K39" s="149"/>
      <c r="L39" s="41"/>
    </row>
    <row r="40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4" s="1" customFormat="1" ht="6.96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="1" customFormat="1" ht="24.96" customHeight="1">
      <c r="B45" s="36"/>
      <c r="C45" s="21" t="s">
        <v>99</v>
      </c>
      <c r="D45" s="37"/>
      <c r="E45" s="37"/>
      <c r="F45" s="37"/>
      <c r="G45" s="37"/>
      <c r="H45" s="37"/>
      <c r="I45" s="128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="1" customFormat="1" ht="16.5" customHeight="1">
      <c r="B48" s="36"/>
      <c r="C48" s="37"/>
      <c r="D48" s="37"/>
      <c r="E48" s="156" t="str">
        <f>E7</f>
        <v>Revize č.2-Aktualizace projektu snížení energetické náročnosti budovy ZŠ, MŠs a PrŠ Jesenice, okr. Rakovník</v>
      </c>
      <c r="F48" s="30"/>
      <c r="G48" s="30"/>
      <c r="H48" s="30"/>
      <c r="I48" s="128"/>
      <c r="J48" s="37"/>
      <c r="K48" s="37"/>
      <c r="L48" s="41"/>
    </row>
    <row r="49" s="1" customFormat="1" ht="12" customHeight="1">
      <c r="B49" s="36"/>
      <c r="C49" s="30" t="s">
        <v>97</v>
      </c>
      <c r="D49" s="37"/>
      <c r="E49" s="37"/>
      <c r="F49" s="37"/>
      <c r="G49" s="37"/>
      <c r="H49" s="37"/>
      <c r="I49" s="128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SO 04 - Záchytný systém</v>
      </c>
      <c r="F50" s="37"/>
      <c r="G50" s="37"/>
      <c r="H50" s="37"/>
      <c r="I50" s="128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="1" customFormat="1" ht="12" customHeight="1">
      <c r="B52" s="36"/>
      <c r="C52" s="30" t="s">
        <v>21</v>
      </c>
      <c r="D52" s="37"/>
      <c r="E52" s="37"/>
      <c r="F52" s="25" t="str">
        <f>F12</f>
        <v xml:space="preserve"> </v>
      </c>
      <c r="G52" s="37"/>
      <c r="H52" s="37"/>
      <c r="I52" s="130" t="s">
        <v>23</v>
      </c>
      <c r="J52" s="65" t="str">
        <f>IF(J12="","",J12)</f>
        <v>23. 10. 2018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="1" customFormat="1" ht="13.65" customHeight="1">
      <c r="B54" s="36"/>
      <c r="C54" s="30" t="s">
        <v>25</v>
      </c>
      <c r="D54" s="37"/>
      <c r="E54" s="37"/>
      <c r="F54" s="25" t="str">
        <f>E15</f>
        <v xml:space="preserve"> </v>
      </c>
      <c r="G54" s="37"/>
      <c r="H54" s="37"/>
      <c r="I54" s="130" t="s">
        <v>30</v>
      </c>
      <c r="J54" s="34" t="str">
        <f>E21</f>
        <v xml:space="preserve"> </v>
      </c>
      <c r="K54" s="37"/>
      <c r="L54" s="41"/>
    </row>
    <row r="55" s="1" customFormat="1" ht="24.9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0" t="s">
        <v>32</v>
      </c>
      <c r="J55" s="34" t="str">
        <f>E24</f>
        <v xml:space="preserve">Ing. Petr Dědič, Ulrichova 1423,  256 01 Benešov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="1" customFormat="1" ht="29.28" customHeight="1">
      <c r="B57" s="36"/>
      <c r="C57" s="157" t="s">
        <v>100</v>
      </c>
      <c r="D57" s="158"/>
      <c r="E57" s="158"/>
      <c r="F57" s="158"/>
      <c r="G57" s="158"/>
      <c r="H57" s="158"/>
      <c r="I57" s="159"/>
      <c r="J57" s="160" t="s">
        <v>101</v>
      </c>
      <c r="K57" s="158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="1" customFormat="1" ht="22.8" customHeight="1">
      <c r="B59" s="36"/>
      <c r="C59" s="161" t="s">
        <v>68</v>
      </c>
      <c r="D59" s="37"/>
      <c r="E59" s="37"/>
      <c r="F59" s="37"/>
      <c r="G59" s="37"/>
      <c r="H59" s="37"/>
      <c r="I59" s="128"/>
      <c r="J59" s="95">
        <f>J81</f>
        <v>0</v>
      </c>
      <c r="K59" s="37"/>
      <c r="L59" s="41"/>
      <c r="AU59" s="15" t="s">
        <v>102</v>
      </c>
    </row>
    <row r="60" s="7" customFormat="1" ht="24.96" customHeight="1">
      <c r="B60" s="162"/>
      <c r="C60" s="163"/>
      <c r="D60" s="164" t="s">
        <v>3318</v>
      </c>
      <c r="E60" s="165"/>
      <c r="F60" s="165"/>
      <c r="G60" s="165"/>
      <c r="H60" s="165"/>
      <c r="I60" s="166"/>
      <c r="J60" s="167">
        <f>J82</f>
        <v>0</v>
      </c>
      <c r="K60" s="163"/>
      <c r="L60" s="168"/>
    </row>
    <row r="61" s="8" customFormat="1" ht="19.92" customHeight="1">
      <c r="B61" s="169"/>
      <c r="C61" s="170"/>
      <c r="D61" s="171" t="s">
        <v>3319</v>
      </c>
      <c r="E61" s="172"/>
      <c r="F61" s="172"/>
      <c r="G61" s="172"/>
      <c r="H61" s="172"/>
      <c r="I61" s="173"/>
      <c r="J61" s="174">
        <f>J83</f>
        <v>0</v>
      </c>
      <c r="K61" s="170"/>
      <c r="L61" s="175"/>
    </row>
    <row r="62" s="1" customFormat="1" ht="21.84" customHeight="1">
      <c r="B62" s="36"/>
      <c r="C62" s="37"/>
      <c r="D62" s="37"/>
      <c r="E62" s="37"/>
      <c r="F62" s="37"/>
      <c r="G62" s="37"/>
      <c r="H62" s="37"/>
      <c r="I62" s="128"/>
      <c r="J62" s="37"/>
      <c r="K62" s="37"/>
      <c r="L62" s="41"/>
    </row>
    <row r="63" s="1" customFormat="1" ht="6.96" customHeight="1">
      <c r="B63" s="55"/>
      <c r="C63" s="56"/>
      <c r="D63" s="56"/>
      <c r="E63" s="56"/>
      <c r="F63" s="56"/>
      <c r="G63" s="56"/>
      <c r="H63" s="56"/>
      <c r="I63" s="152"/>
      <c r="J63" s="56"/>
      <c r="K63" s="56"/>
      <c r="L63" s="41"/>
    </row>
    <row r="67" s="1" customFormat="1" ht="6.96" customHeight="1">
      <c r="B67" s="57"/>
      <c r="C67" s="58"/>
      <c r="D67" s="58"/>
      <c r="E67" s="58"/>
      <c r="F67" s="58"/>
      <c r="G67" s="58"/>
      <c r="H67" s="58"/>
      <c r="I67" s="155"/>
      <c r="J67" s="58"/>
      <c r="K67" s="58"/>
      <c r="L67" s="41"/>
    </row>
    <row r="68" s="1" customFormat="1" ht="24.96" customHeight="1">
      <c r="B68" s="36"/>
      <c r="C68" s="21" t="s">
        <v>143</v>
      </c>
      <c r="D68" s="37"/>
      <c r="E68" s="37"/>
      <c r="F68" s="37"/>
      <c r="G68" s="37"/>
      <c r="H68" s="37"/>
      <c r="I68" s="128"/>
      <c r="J68" s="37"/>
      <c r="K68" s="37"/>
      <c r="L68" s="41"/>
    </row>
    <row r="69" s="1" customFormat="1" ht="6.96" customHeight="1">
      <c r="B69" s="36"/>
      <c r="C69" s="37"/>
      <c r="D69" s="37"/>
      <c r="E69" s="37"/>
      <c r="F69" s="37"/>
      <c r="G69" s="37"/>
      <c r="H69" s="37"/>
      <c r="I69" s="128"/>
      <c r="J69" s="37"/>
      <c r="K69" s="37"/>
      <c r="L69" s="41"/>
    </row>
    <row r="70" s="1" customFormat="1" ht="12" customHeight="1">
      <c r="B70" s="36"/>
      <c r="C70" s="30" t="s">
        <v>16</v>
      </c>
      <c r="D70" s="37"/>
      <c r="E70" s="37"/>
      <c r="F70" s="37"/>
      <c r="G70" s="37"/>
      <c r="H70" s="37"/>
      <c r="I70" s="128"/>
      <c r="J70" s="37"/>
      <c r="K70" s="37"/>
      <c r="L70" s="41"/>
    </row>
    <row r="71" s="1" customFormat="1" ht="16.5" customHeight="1">
      <c r="B71" s="36"/>
      <c r="C71" s="37"/>
      <c r="D71" s="37"/>
      <c r="E71" s="156" t="str">
        <f>E7</f>
        <v>Revize č.2-Aktualizace projektu snížení energetické náročnosti budovy ZŠ, MŠs a PrŠ Jesenice, okr. Rakovník</v>
      </c>
      <c r="F71" s="30"/>
      <c r="G71" s="30"/>
      <c r="H71" s="30"/>
      <c r="I71" s="128"/>
      <c r="J71" s="37"/>
      <c r="K71" s="37"/>
      <c r="L71" s="41"/>
    </row>
    <row r="72" s="1" customFormat="1" ht="12" customHeight="1">
      <c r="B72" s="36"/>
      <c r="C72" s="30" t="s">
        <v>97</v>
      </c>
      <c r="D72" s="37"/>
      <c r="E72" s="37"/>
      <c r="F72" s="37"/>
      <c r="G72" s="37"/>
      <c r="H72" s="37"/>
      <c r="I72" s="128"/>
      <c r="J72" s="37"/>
      <c r="K72" s="37"/>
      <c r="L72" s="41"/>
    </row>
    <row r="73" s="1" customFormat="1" ht="16.5" customHeight="1">
      <c r="B73" s="36"/>
      <c r="C73" s="37"/>
      <c r="D73" s="37"/>
      <c r="E73" s="62" t="str">
        <f>E9</f>
        <v>SO 04 - Záchytný systém</v>
      </c>
      <c r="F73" s="37"/>
      <c r="G73" s="37"/>
      <c r="H73" s="37"/>
      <c r="I73" s="128"/>
      <c r="J73" s="37"/>
      <c r="K73" s="37"/>
      <c r="L73" s="41"/>
    </row>
    <row r="74" s="1" customFormat="1" ht="6.96" customHeight="1">
      <c r="B74" s="36"/>
      <c r="C74" s="37"/>
      <c r="D74" s="37"/>
      <c r="E74" s="37"/>
      <c r="F74" s="37"/>
      <c r="G74" s="37"/>
      <c r="H74" s="37"/>
      <c r="I74" s="128"/>
      <c r="J74" s="37"/>
      <c r="K74" s="37"/>
      <c r="L74" s="41"/>
    </row>
    <row r="75" s="1" customFormat="1" ht="12" customHeight="1">
      <c r="B75" s="36"/>
      <c r="C75" s="30" t="s">
        <v>21</v>
      </c>
      <c r="D75" s="37"/>
      <c r="E75" s="37"/>
      <c r="F75" s="25" t="str">
        <f>F12</f>
        <v xml:space="preserve"> </v>
      </c>
      <c r="G75" s="37"/>
      <c r="H75" s="37"/>
      <c r="I75" s="130" t="s">
        <v>23</v>
      </c>
      <c r="J75" s="65" t="str">
        <f>IF(J12="","",J12)</f>
        <v>23. 10. 2018</v>
      </c>
      <c r="K75" s="37"/>
      <c r="L75" s="41"/>
    </row>
    <row r="76" s="1" customFormat="1" ht="6.96" customHeight="1">
      <c r="B76" s="36"/>
      <c r="C76" s="37"/>
      <c r="D76" s="37"/>
      <c r="E76" s="37"/>
      <c r="F76" s="37"/>
      <c r="G76" s="37"/>
      <c r="H76" s="37"/>
      <c r="I76" s="128"/>
      <c r="J76" s="37"/>
      <c r="K76" s="37"/>
      <c r="L76" s="41"/>
    </row>
    <row r="77" s="1" customFormat="1" ht="13.65" customHeight="1">
      <c r="B77" s="36"/>
      <c r="C77" s="30" t="s">
        <v>25</v>
      </c>
      <c r="D77" s="37"/>
      <c r="E77" s="37"/>
      <c r="F77" s="25" t="str">
        <f>E15</f>
        <v xml:space="preserve"> </v>
      </c>
      <c r="G77" s="37"/>
      <c r="H77" s="37"/>
      <c r="I77" s="130" t="s">
        <v>30</v>
      </c>
      <c r="J77" s="34" t="str">
        <f>E21</f>
        <v xml:space="preserve"> </v>
      </c>
      <c r="K77" s="37"/>
      <c r="L77" s="41"/>
    </row>
    <row r="78" s="1" customFormat="1" ht="24.9" customHeight="1">
      <c r="B78" s="36"/>
      <c r="C78" s="30" t="s">
        <v>28</v>
      </c>
      <c r="D78" s="37"/>
      <c r="E78" s="37"/>
      <c r="F78" s="25" t="str">
        <f>IF(E18="","",E18)</f>
        <v>Vyplň údaj</v>
      </c>
      <c r="G78" s="37"/>
      <c r="H78" s="37"/>
      <c r="I78" s="130" t="s">
        <v>32</v>
      </c>
      <c r="J78" s="34" t="str">
        <f>E24</f>
        <v xml:space="preserve">Ing. Petr Dědič, Ulrichova 1423,  256 01 Benešov</v>
      </c>
      <c r="K78" s="37"/>
      <c r="L78" s="41"/>
    </row>
    <row r="79" s="1" customFormat="1" ht="10.32" customHeight="1">
      <c r="B79" s="36"/>
      <c r="C79" s="37"/>
      <c r="D79" s="37"/>
      <c r="E79" s="37"/>
      <c r="F79" s="37"/>
      <c r="G79" s="37"/>
      <c r="H79" s="37"/>
      <c r="I79" s="128"/>
      <c r="J79" s="37"/>
      <c r="K79" s="37"/>
      <c r="L79" s="41"/>
    </row>
    <row r="80" s="9" customFormat="1" ht="29.28" customHeight="1">
      <c r="B80" s="176"/>
      <c r="C80" s="177" t="s">
        <v>144</v>
      </c>
      <c r="D80" s="178" t="s">
        <v>55</v>
      </c>
      <c r="E80" s="178" t="s">
        <v>51</v>
      </c>
      <c r="F80" s="178" t="s">
        <v>52</v>
      </c>
      <c r="G80" s="178" t="s">
        <v>145</v>
      </c>
      <c r="H80" s="178" t="s">
        <v>146</v>
      </c>
      <c r="I80" s="179" t="s">
        <v>147</v>
      </c>
      <c r="J80" s="180" t="s">
        <v>101</v>
      </c>
      <c r="K80" s="181" t="s">
        <v>148</v>
      </c>
      <c r="L80" s="182"/>
      <c r="M80" s="85" t="s">
        <v>19</v>
      </c>
      <c r="N80" s="86" t="s">
        <v>40</v>
      </c>
      <c r="O80" s="86" t="s">
        <v>149</v>
      </c>
      <c r="P80" s="86" t="s">
        <v>150</v>
      </c>
      <c r="Q80" s="86" t="s">
        <v>151</v>
      </c>
      <c r="R80" s="86" t="s">
        <v>152</v>
      </c>
      <c r="S80" s="86" t="s">
        <v>153</v>
      </c>
      <c r="T80" s="87" t="s">
        <v>154</v>
      </c>
    </row>
    <row r="81" s="1" customFormat="1" ht="22.8" customHeight="1">
      <c r="B81" s="36"/>
      <c r="C81" s="92" t="s">
        <v>155</v>
      </c>
      <c r="D81" s="37"/>
      <c r="E81" s="37"/>
      <c r="F81" s="37"/>
      <c r="G81" s="37"/>
      <c r="H81" s="37"/>
      <c r="I81" s="128"/>
      <c r="J81" s="183">
        <f>BK81</f>
        <v>0</v>
      </c>
      <c r="K81" s="37"/>
      <c r="L81" s="41"/>
      <c r="M81" s="88"/>
      <c r="N81" s="89"/>
      <c r="O81" s="89"/>
      <c r="P81" s="184">
        <f>P82</f>
        <v>0</v>
      </c>
      <c r="Q81" s="89"/>
      <c r="R81" s="184">
        <f>R82</f>
        <v>0</v>
      </c>
      <c r="S81" s="89"/>
      <c r="T81" s="185">
        <f>T82</f>
        <v>0</v>
      </c>
      <c r="AT81" s="15" t="s">
        <v>69</v>
      </c>
      <c r="AU81" s="15" t="s">
        <v>102</v>
      </c>
      <c r="BK81" s="186">
        <f>BK82</f>
        <v>0</v>
      </c>
    </row>
    <row r="82" s="10" customFormat="1" ht="25.92" customHeight="1">
      <c r="B82" s="187"/>
      <c r="C82" s="188"/>
      <c r="D82" s="189" t="s">
        <v>69</v>
      </c>
      <c r="E82" s="190" t="s">
        <v>3320</v>
      </c>
      <c r="F82" s="190" t="s">
        <v>91</v>
      </c>
      <c r="G82" s="188"/>
      <c r="H82" s="188"/>
      <c r="I82" s="191"/>
      <c r="J82" s="192">
        <f>BK82</f>
        <v>0</v>
      </c>
      <c r="K82" s="188"/>
      <c r="L82" s="193"/>
      <c r="M82" s="194"/>
      <c r="N82" s="195"/>
      <c r="O82" s="195"/>
      <c r="P82" s="196">
        <f>P83</f>
        <v>0</v>
      </c>
      <c r="Q82" s="195"/>
      <c r="R82" s="196">
        <f>R83</f>
        <v>0</v>
      </c>
      <c r="S82" s="195"/>
      <c r="T82" s="197">
        <f>T83</f>
        <v>0</v>
      </c>
      <c r="AR82" s="198" t="s">
        <v>165</v>
      </c>
      <c r="AT82" s="199" t="s">
        <v>69</v>
      </c>
      <c r="AU82" s="199" t="s">
        <v>70</v>
      </c>
      <c r="AY82" s="198" t="s">
        <v>158</v>
      </c>
      <c r="BK82" s="200">
        <f>BK83</f>
        <v>0</v>
      </c>
    </row>
    <row r="83" s="10" customFormat="1" ht="22.8" customHeight="1">
      <c r="B83" s="187"/>
      <c r="C83" s="188"/>
      <c r="D83" s="189" t="s">
        <v>69</v>
      </c>
      <c r="E83" s="201" t="s">
        <v>3321</v>
      </c>
      <c r="F83" s="201" t="s">
        <v>3322</v>
      </c>
      <c r="G83" s="188"/>
      <c r="H83" s="188"/>
      <c r="I83" s="191"/>
      <c r="J83" s="202">
        <f>BK83</f>
        <v>0</v>
      </c>
      <c r="K83" s="188"/>
      <c r="L83" s="193"/>
      <c r="M83" s="194"/>
      <c r="N83" s="195"/>
      <c r="O83" s="195"/>
      <c r="P83" s="196">
        <f>SUM(P84:P88)</f>
        <v>0</v>
      </c>
      <c r="Q83" s="195"/>
      <c r="R83" s="196">
        <f>SUM(R84:R88)</f>
        <v>0</v>
      </c>
      <c r="S83" s="195"/>
      <c r="T83" s="197">
        <f>SUM(T84:T88)</f>
        <v>0</v>
      </c>
      <c r="AR83" s="198" t="s">
        <v>165</v>
      </c>
      <c r="AT83" s="199" t="s">
        <v>69</v>
      </c>
      <c r="AU83" s="199" t="s">
        <v>78</v>
      </c>
      <c r="AY83" s="198" t="s">
        <v>158</v>
      </c>
      <c r="BK83" s="200">
        <f>SUM(BK84:BK88)</f>
        <v>0</v>
      </c>
    </row>
    <row r="84" s="1" customFormat="1" ht="33.75" customHeight="1">
      <c r="B84" s="36"/>
      <c r="C84" s="203" t="s">
        <v>78</v>
      </c>
      <c r="D84" s="203" t="s">
        <v>160</v>
      </c>
      <c r="E84" s="204" t="s">
        <v>272</v>
      </c>
      <c r="F84" s="205" t="s">
        <v>3323</v>
      </c>
      <c r="G84" s="206" t="s">
        <v>396</v>
      </c>
      <c r="H84" s="207">
        <v>6</v>
      </c>
      <c r="I84" s="208"/>
      <c r="J84" s="209">
        <f>ROUND(I84*H84,2)</f>
        <v>0</v>
      </c>
      <c r="K84" s="205" t="s">
        <v>19</v>
      </c>
      <c r="L84" s="41"/>
      <c r="M84" s="210" t="s">
        <v>19</v>
      </c>
      <c r="N84" s="211" t="s">
        <v>41</v>
      </c>
      <c r="O84" s="77"/>
      <c r="P84" s="212">
        <f>O84*H84</f>
        <v>0</v>
      </c>
      <c r="Q84" s="212">
        <v>0</v>
      </c>
      <c r="R84" s="212">
        <f>Q84*H84</f>
        <v>0</v>
      </c>
      <c r="S84" s="212">
        <v>0</v>
      </c>
      <c r="T84" s="213">
        <f>S84*H84</f>
        <v>0</v>
      </c>
      <c r="AR84" s="15" t="s">
        <v>2613</v>
      </c>
      <c r="AT84" s="15" t="s">
        <v>160</v>
      </c>
      <c r="AU84" s="15" t="s">
        <v>80</v>
      </c>
      <c r="AY84" s="15" t="s">
        <v>158</v>
      </c>
      <c r="BE84" s="214">
        <f>IF(N84="základní",J84,0)</f>
        <v>0</v>
      </c>
      <c r="BF84" s="214">
        <f>IF(N84="snížená",J84,0)</f>
        <v>0</v>
      </c>
      <c r="BG84" s="214">
        <f>IF(N84="zákl. přenesená",J84,0)</f>
        <v>0</v>
      </c>
      <c r="BH84" s="214">
        <f>IF(N84="sníž. přenesená",J84,0)</f>
        <v>0</v>
      </c>
      <c r="BI84" s="214">
        <f>IF(N84="nulová",J84,0)</f>
        <v>0</v>
      </c>
      <c r="BJ84" s="15" t="s">
        <v>78</v>
      </c>
      <c r="BK84" s="214">
        <f>ROUND(I84*H84,2)</f>
        <v>0</v>
      </c>
      <c r="BL84" s="15" t="s">
        <v>2613</v>
      </c>
      <c r="BM84" s="15" t="s">
        <v>3324</v>
      </c>
    </row>
    <row r="85" s="1" customFormat="1" ht="33.75" customHeight="1">
      <c r="B85" s="36"/>
      <c r="C85" s="203" t="s">
        <v>80</v>
      </c>
      <c r="D85" s="203" t="s">
        <v>160</v>
      </c>
      <c r="E85" s="204" t="s">
        <v>305</v>
      </c>
      <c r="F85" s="205" t="s">
        <v>3325</v>
      </c>
      <c r="G85" s="206" t="s">
        <v>396</v>
      </c>
      <c r="H85" s="207">
        <v>8</v>
      </c>
      <c r="I85" s="208"/>
      <c r="J85" s="209">
        <f>ROUND(I85*H85,2)</f>
        <v>0</v>
      </c>
      <c r="K85" s="205" t="s">
        <v>19</v>
      </c>
      <c r="L85" s="41"/>
      <c r="M85" s="210" t="s">
        <v>19</v>
      </c>
      <c r="N85" s="211" t="s">
        <v>41</v>
      </c>
      <c r="O85" s="77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15" t="s">
        <v>2613</v>
      </c>
      <c r="AT85" s="15" t="s">
        <v>160</v>
      </c>
      <c r="AU85" s="15" t="s">
        <v>80</v>
      </c>
      <c r="AY85" s="15" t="s">
        <v>158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15" t="s">
        <v>78</v>
      </c>
      <c r="BK85" s="214">
        <f>ROUND(I85*H85,2)</f>
        <v>0</v>
      </c>
      <c r="BL85" s="15" t="s">
        <v>2613</v>
      </c>
      <c r="BM85" s="15" t="s">
        <v>3326</v>
      </c>
    </row>
    <row r="86" s="1" customFormat="1" ht="33.75" customHeight="1">
      <c r="B86" s="36"/>
      <c r="C86" s="203" t="s">
        <v>174</v>
      </c>
      <c r="D86" s="203" t="s">
        <v>160</v>
      </c>
      <c r="E86" s="204" t="s">
        <v>335</v>
      </c>
      <c r="F86" s="205" t="s">
        <v>3327</v>
      </c>
      <c r="G86" s="206" t="s">
        <v>396</v>
      </c>
      <c r="H86" s="207">
        <v>10</v>
      </c>
      <c r="I86" s="208"/>
      <c r="J86" s="209">
        <f>ROUND(I86*H86,2)</f>
        <v>0</v>
      </c>
      <c r="K86" s="205" t="s">
        <v>19</v>
      </c>
      <c r="L86" s="41"/>
      <c r="M86" s="210" t="s">
        <v>19</v>
      </c>
      <c r="N86" s="211" t="s">
        <v>41</v>
      </c>
      <c r="O86" s="77"/>
      <c r="P86" s="212">
        <f>O86*H86</f>
        <v>0</v>
      </c>
      <c r="Q86" s="212">
        <v>0</v>
      </c>
      <c r="R86" s="212">
        <f>Q86*H86</f>
        <v>0</v>
      </c>
      <c r="S86" s="212">
        <v>0</v>
      </c>
      <c r="T86" s="213">
        <f>S86*H86</f>
        <v>0</v>
      </c>
      <c r="AR86" s="15" t="s">
        <v>2613</v>
      </c>
      <c r="AT86" s="15" t="s">
        <v>160</v>
      </c>
      <c r="AU86" s="15" t="s">
        <v>80</v>
      </c>
      <c r="AY86" s="15" t="s">
        <v>158</v>
      </c>
      <c r="BE86" s="214">
        <f>IF(N86="základní",J86,0)</f>
        <v>0</v>
      </c>
      <c r="BF86" s="214">
        <f>IF(N86="snížená",J86,0)</f>
        <v>0</v>
      </c>
      <c r="BG86" s="214">
        <f>IF(N86="zákl. přenesená",J86,0)</f>
        <v>0</v>
      </c>
      <c r="BH86" s="214">
        <f>IF(N86="sníž. přenesená",J86,0)</f>
        <v>0</v>
      </c>
      <c r="BI86" s="214">
        <f>IF(N86="nulová",J86,0)</f>
        <v>0</v>
      </c>
      <c r="BJ86" s="15" t="s">
        <v>78</v>
      </c>
      <c r="BK86" s="214">
        <f>ROUND(I86*H86,2)</f>
        <v>0</v>
      </c>
      <c r="BL86" s="15" t="s">
        <v>2613</v>
      </c>
      <c r="BM86" s="15" t="s">
        <v>3328</v>
      </c>
    </row>
    <row r="87" s="1" customFormat="1" ht="16.5" customHeight="1">
      <c r="B87" s="36"/>
      <c r="C87" s="203" t="s">
        <v>165</v>
      </c>
      <c r="D87" s="203" t="s">
        <v>160</v>
      </c>
      <c r="E87" s="204" t="s">
        <v>340</v>
      </c>
      <c r="F87" s="205" t="s">
        <v>3329</v>
      </c>
      <c r="G87" s="206" t="s">
        <v>530</v>
      </c>
      <c r="H87" s="207">
        <v>1</v>
      </c>
      <c r="I87" s="208"/>
      <c r="J87" s="209">
        <f>ROUND(I87*H87,2)</f>
        <v>0</v>
      </c>
      <c r="K87" s="205" t="s">
        <v>19</v>
      </c>
      <c r="L87" s="41"/>
      <c r="M87" s="210" t="s">
        <v>19</v>
      </c>
      <c r="N87" s="211" t="s">
        <v>41</v>
      </c>
      <c r="O87" s="77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AR87" s="15" t="s">
        <v>2613</v>
      </c>
      <c r="AT87" s="15" t="s">
        <v>160</v>
      </c>
      <c r="AU87" s="15" t="s">
        <v>80</v>
      </c>
      <c r="AY87" s="15" t="s">
        <v>158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15" t="s">
        <v>78</v>
      </c>
      <c r="BK87" s="214">
        <f>ROUND(I87*H87,2)</f>
        <v>0</v>
      </c>
      <c r="BL87" s="15" t="s">
        <v>2613</v>
      </c>
      <c r="BM87" s="15" t="s">
        <v>3330</v>
      </c>
    </row>
    <row r="88" s="1" customFormat="1" ht="16.5" customHeight="1">
      <c r="B88" s="36"/>
      <c r="C88" s="203" t="s">
        <v>181</v>
      </c>
      <c r="D88" s="203" t="s">
        <v>160</v>
      </c>
      <c r="E88" s="204" t="s">
        <v>350</v>
      </c>
      <c r="F88" s="205" t="s">
        <v>3331</v>
      </c>
      <c r="G88" s="206" t="s">
        <v>530</v>
      </c>
      <c r="H88" s="207">
        <v>1</v>
      </c>
      <c r="I88" s="208"/>
      <c r="J88" s="209">
        <f>ROUND(I88*H88,2)</f>
        <v>0</v>
      </c>
      <c r="K88" s="205" t="s">
        <v>19</v>
      </c>
      <c r="L88" s="41"/>
      <c r="M88" s="254" t="s">
        <v>19</v>
      </c>
      <c r="N88" s="255" t="s">
        <v>41</v>
      </c>
      <c r="O88" s="252"/>
      <c r="P88" s="256">
        <f>O88*H88</f>
        <v>0</v>
      </c>
      <c r="Q88" s="256">
        <v>0</v>
      </c>
      <c r="R88" s="256">
        <f>Q88*H88</f>
        <v>0</v>
      </c>
      <c r="S88" s="256">
        <v>0</v>
      </c>
      <c r="T88" s="257">
        <f>S88*H88</f>
        <v>0</v>
      </c>
      <c r="AR88" s="15" t="s">
        <v>2613</v>
      </c>
      <c r="AT88" s="15" t="s">
        <v>160</v>
      </c>
      <c r="AU88" s="15" t="s">
        <v>80</v>
      </c>
      <c r="AY88" s="15" t="s">
        <v>158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5" t="s">
        <v>78</v>
      </c>
      <c r="BK88" s="214">
        <f>ROUND(I88*H88,2)</f>
        <v>0</v>
      </c>
      <c r="BL88" s="15" t="s">
        <v>2613</v>
      </c>
      <c r="BM88" s="15" t="s">
        <v>3332</v>
      </c>
    </row>
    <row r="89" s="1" customFormat="1" ht="6.96" customHeight="1">
      <c r="B89" s="55"/>
      <c r="C89" s="56"/>
      <c r="D89" s="56"/>
      <c r="E89" s="56"/>
      <c r="F89" s="56"/>
      <c r="G89" s="56"/>
      <c r="H89" s="56"/>
      <c r="I89" s="152"/>
      <c r="J89" s="56"/>
      <c r="K89" s="56"/>
      <c r="L89" s="41"/>
    </row>
  </sheetData>
  <sheetProtection sheet="1" autoFilter="0" formatColumns="0" formatRows="0" objects="1" scenarios="1" spinCount="100000" saltValue="mv7r7zQogHgyawjgRkU/GXoHtO9POO9GnvJN9fINFnlEPOJUMVIuO2lefocoj2hLKAs9MekLzaKKkNr73EsP8w==" hashValue="U/foiummBoudRyZW9Sq019MaUG8mbEiZSdil8uJfMrv90+voFAfDxN61GNCGqiofKT+Bzi/05CdYgjw3omHchw==" algorithmName="SHA-512" password="CC35"/>
  <autoFilter ref="C80:K88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21" customWidth="1"/>
    <col min="10" max="10" width="23.5" customWidth="1"/>
    <col min="11" max="11" width="15.5" hidden="1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5" t="s">
        <v>95</v>
      </c>
    </row>
    <row r="3" ht="6.96" customHeight="1">
      <c r="B3" s="122"/>
      <c r="C3" s="123"/>
      <c r="D3" s="123"/>
      <c r="E3" s="123"/>
      <c r="F3" s="123"/>
      <c r="G3" s="123"/>
      <c r="H3" s="123"/>
      <c r="I3" s="124"/>
      <c r="J3" s="123"/>
      <c r="K3" s="123"/>
      <c r="L3" s="18"/>
      <c r="AT3" s="15" t="s">
        <v>80</v>
      </c>
    </row>
    <row r="4" ht="24.96" customHeight="1">
      <c r="B4" s="18"/>
      <c r="D4" s="125" t="s">
        <v>96</v>
      </c>
      <c r="L4" s="18"/>
      <c r="M4" s="22" t="s">
        <v>10</v>
      </c>
      <c r="AT4" s="15" t="s">
        <v>4</v>
      </c>
    </row>
    <row r="5" ht="6.96" customHeight="1">
      <c r="B5" s="18"/>
      <c r="L5" s="18"/>
    </row>
    <row r="6" ht="12" customHeight="1">
      <c r="B6" s="18"/>
      <c r="D6" s="126" t="s">
        <v>16</v>
      </c>
      <c r="L6" s="18"/>
    </row>
    <row r="7" ht="16.5" customHeight="1">
      <c r="B7" s="18"/>
      <c r="E7" s="127" t="str">
        <f>'Rekapitulace stavby'!K6</f>
        <v>Revize č.2-Aktualizace projektu snížení energetické náročnosti budovy ZŠ, MŠs a PrŠ Jesenice, okr. Rakovník</v>
      </c>
      <c r="F7" s="126"/>
      <c r="G7" s="126"/>
      <c r="H7" s="126"/>
      <c r="L7" s="18"/>
    </row>
    <row r="8" s="1" customFormat="1" ht="12" customHeight="1">
      <c r="B8" s="41"/>
      <c r="D8" s="126" t="s">
        <v>97</v>
      </c>
      <c r="I8" s="128"/>
      <c r="L8" s="41"/>
    </row>
    <row r="9" s="1" customFormat="1" ht="36.96" customHeight="1">
      <c r="B9" s="41"/>
      <c r="E9" s="129" t="s">
        <v>3333</v>
      </c>
      <c r="F9" s="1"/>
      <c r="G9" s="1"/>
      <c r="H9" s="1"/>
      <c r="I9" s="128"/>
      <c r="L9" s="41"/>
    </row>
    <row r="10" s="1" customFormat="1">
      <c r="B10" s="41"/>
      <c r="I10" s="128"/>
      <c r="L10" s="41"/>
    </row>
    <row r="11" s="1" customFormat="1" ht="12" customHeight="1">
      <c r="B11" s="41"/>
      <c r="D11" s="126" t="s">
        <v>18</v>
      </c>
      <c r="F11" s="15" t="s">
        <v>19</v>
      </c>
      <c r="I11" s="130" t="s">
        <v>20</v>
      </c>
      <c r="J11" s="15" t="s">
        <v>19</v>
      </c>
      <c r="L11" s="41"/>
    </row>
    <row r="12" s="1" customFormat="1" ht="12" customHeight="1">
      <c r="B12" s="41"/>
      <c r="D12" s="126" t="s">
        <v>21</v>
      </c>
      <c r="F12" s="15" t="s">
        <v>22</v>
      </c>
      <c r="I12" s="130" t="s">
        <v>23</v>
      </c>
      <c r="J12" s="131" t="str">
        <f>'Rekapitulace stavby'!AN8</f>
        <v>23. 10. 2018</v>
      </c>
      <c r="L12" s="41"/>
    </row>
    <row r="13" s="1" customFormat="1" ht="10.8" customHeight="1">
      <c r="B13" s="41"/>
      <c r="I13" s="128"/>
      <c r="L13" s="41"/>
    </row>
    <row r="14" s="1" customFormat="1" ht="12" customHeight="1">
      <c r="B14" s="41"/>
      <c r="D14" s="126" t="s">
        <v>25</v>
      </c>
      <c r="I14" s="130" t="s">
        <v>26</v>
      </c>
      <c r="J14" s="15" t="str">
        <f>IF('Rekapitulace stavby'!AN10="","",'Rekapitulace stavby'!AN10)</f>
        <v/>
      </c>
      <c r="L14" s="41"/>
    </row>
    <row r="15" s="1" customFormat="1" ht="18" customHeight="1">
      <c r="B15" s="41"/>
      <c r="E15" s="15" t="str">
        <f>IF('Rekapitulace stavby'!E11="","",'Rekapitulace stavby'!E11)</f>
        <v xml:space="preserve"> </v>
      </c>
      <c r="I15" s="130" t="s">
        <v>27</v>
      </c>
      <c r="J15" s="15" t="str">
        <f>IF('Rekapitulace stavby'!AN11="","",'Rekapitulace stavby'!AN11)</f>
        <v/>
      </c>
      <c r="L15" s="41"/>
    </row>
    <row r="16" s="1" customFormat="1" ht="6.96" customHeight="1">
      <c r="B16" s="41"/>
      <c r="I16" s="128"/>
      <c r="L16" s="41"/>
    </row>
    <row r="17" s="1" customFormat="1" ht="12" customHeight="1">
      <c r="B17" s="41"/>
      <c r="D17" s="126" t="s">
        <v>28</v>
      </c>
      <c r="I17" s="130" t="s">
        <v>26</v>
      </c>
      <c r="J17" s="31" t="str">
        <f>'Rekapitulace stavby'!AN13</f>
        <v>Vyplň údaj</v>
      </c>
      <c r="L17" s="41"/>
    </row>
    <row r="18" s="1" customFormat="1" ht="18" customHeight="1">
      <c r="B18" s="41"/>
      <c r="E18" s="31" t="str">
        <f>'Rekapitulace stavby'!E14</f>
        <v>Vyplň údaj</v>
      </c>
      <c r="F18" s="15"/>
      <c r="G18" s="15"/>
      <c r="H18" s="15"/>
      <c r="I18" s="130" t="s">
        <v>27</v>
      </c>
      <c r="J18" s="31" t="str">
        <f>'Rekapitulace stavby'!AN14</f>
        <v>Vyplň údaj</v>
      </c>
      <c r="L18" s="41"/>
    </row>
    <row r="19" s="1" customFormat="1" ht="6.96" customHeight="1">
      <c r="B19" s="41"/>
      <c r="I19" s="128"/>
      <c r="L19" s="41"/>
    </row>
    <row r="20" s="1" customFormat="1" ht="12" customHeight="1">
      <c r="B20" s="41"/>
      <c r="D20" s="126" t="s">
        <v>30</v>
      </c>
      <c r="I20" s="130" t="s">
        <v>26</v>
      </c>
      <c r="J20" s="15" t="str">
        <f>IF('Rekapitulace stavby'!AN16="","",'Rekapitulace stavby'!AN16)</f>
        <v/>
      </c>
      <c r="L20" s="41"/>
    </row>
    <row r="21" s="1" customFormat="1" ht="18" customHeight="1">
      <c r="B21" s="41"/>
      <c r="E21" s="15" t="str">
        <f>IF('Rekapitulace stavby'!E17="","",'Rekapitulace stavby'!E17)</f>
        <v xml:space="preserve"> </v>
      </c>
      <c r="I21" s="130" t="s">
        <v>27</v>
      </c>
      <c r="J21" s="15" t="str">
        <f>IF('Rekapitulace stavby'!AN17="","",'Rekapitulace stavby'!AN17)</f>
        <v/>
      </c>
      <c r="L21" s="41"/>
    </row>
    <row r="22" s="1" customFormat="1" ht="6.96" customHeight="1">
      <c r="B22" s="41"/>
      <c r="I22" s="128"/>
      <c r="L22" s="41"/>
    </row>
    <row r="23" s="1" customFormat="1" ht="12" customHeight="1">
      <c r="B23" s="41"/>
      <c r="D23" s="126" t="s">
        <v>32</v>
      </c>
      <c r="I23" s="130" t="s">
        <v>26</v>
      </c>
      <c r="J23" s="15" t="s">
        <v>19</v>
      </c>
      <c r="L23" s="41"/>
    </row>
    <row r="24" s="1" customFormat="1" ht="18" customHeight="1">
      <c r="B24" s="41"/>
      <c r="E24" s="15" t="s">
        <v>33</v>
      </c>
      <c r="I24" s="130" t="s">
        <v>27</v>
      </c>
      <c r="J24" s="15" t="s">
        <v>19</v>
      </c>
      <c r="L24" s="41"/>
    </row>
    <row r="25" s="1" customFormat="1" ht="6.96" customHeight="1">
      <c r="B25" s="41"/>
      <c r="I25" s="128"/>
      <c r="L25" s="41"/>
    </row>
    <row r="26" s="1" customFormat="1" ht="12" customHeight="1">
      <c r="B26" s="41"/>
      <c r="D26" s="126" t="s">
        <v>34</v>
      </c>
      <c r="I26" s="128"/>
      <c r="L26" s="41"/>
    </row>
    <row r="27" s="6" customFormat="1" ht="16.5" customHeight="1">
      <c r="B27" s="132"/>
      <c r="E27" s="133" t="s">
        <v>19</v>
      </c>
      <c r="F27" s="133"/>
      <c r="G27" s="133"/>
      <c r="H27" s="133"/>
      <c r="I27" s="134"/>
      <c r="L27" s="132"/>
    </row>
    <row r="28" s="1" customFormat="1" ht="6.96" customHeight="1">
      <c r="B28" s="41"/>
      <c r="I28" s="128"/>
      <c r="L28" s="41"/>
    </row>
    <row r="29" s="1" customFormat="1" ht="6.96" customHeight="1">
      <c r="B29" s="41"/>
      <c r="D29" s="69"/>
      <c r="E29" s="69"/>
      <c r="F29" s="69"/>
      <c r="G29" s="69"/>
      <c r="H29" s="69"/>
      <c r="I29" s="135"/>
      <c r="J29" s="69"/>
      <c r="K29" s="69"/>
      <c r="L29" s="41"/>
    </row>
    <row r="30" s="1" customFormat="1" ht="25.44" customHeight="1">
      <c r="B30" s="41"/>
      <c r="D30" s="136" t="s">
        <v>36</v>
      </c>
      <c r="I30" s="128"/>
      <c r="J30" s="137">
        <f>ROUND(J80, 2)</f>
        <v>0</v>
      </c>
      <c r="L30" s="41"/>
    </row>
    <row r="31" s="1" customFormat="1" ht="6.96" customHeight="1">
      <c r="B31" s="41"/>
      <c r="D31" s="69"/>
      <c r="E31" s="69"/>
      <c r="F31" s="69"/>
      <c r="G31" s="69"/>
      <c r="H31" s="69"/>
      <c r="I31" s="135"/>
      <c r="J31" s="69"/>
      <c r="K31" s="69"/>
      <c r="L31" s="41"/>
    </row>
    <row r="32" s="1" customFormat="1" ht="14.4" customHeight="1">
      <c r="B32" s="41"/>
      <c r="F32" s="138" t="s">
        <v>38</v>
      </c>
      <c r="I32" s="139" t="s">
        <v>37</v>
      </c>
      <c r="J32" s="138" t="s">
        <v>39</v>
      </c>
      <c r="L32" s="41"/>
    </row>
    <row r="33" s="1" customFormat="1" ht="14.4" customHeight="1">
      <c r="B33" s="41"/>
      <c r="D33" s="126" t="s">
        <v>40</v>
      </c>
      <c r="E33" s="126" t="s">
        <v>41</v>
      </c>
      <c r="F33" s="140">
        <f>ROUND((SUM(BE80:BE136)),  2)</f>
        <v>0</v>
      </c>
      <c r="I33" s="141">
        <v>0.20999999999999999</v>
      </c>
      <c r="J33" s="140">
        <f>ROUND(((SUM(BE80:BE136))*I33),  2)</f>
        <v>0</v>
      </c>
      <c r="L33" s="41"/>
    </row>
    <row r="34" s="1" customFormat="1" ht="14.4" customHeight="1">
      <c r="B34" s="41"/>
      <c r="E34" s="126" t="s">
        <v>42</v>
      </c>
      <c r="F34" s="140">
        <f>ROUND((SUM(BF80:BF136)),  2)</f>
        <v>0</v>
      </c>
      <c r="I34" s="141">
        <v>0.14999999999999999</v>
      </c>
      <c r="J34" s="140">
        <f>ROUND(((SUM(BF80:BF136))*I34),  2)</f>
        <v>0</v>
      </c>
      <c r="L34" s="41"/>
    </row>
    <row r="35" hidden="1" s="1" customFormat="1" ht="14.4" customHeight="1">
      <c r="B35" s="41"/>
      <c r="E35" s="126" t="s">
        <v>43</v>
      </c>
      <c r="F35" s="140">
        <f>ROUND((SUM(BG80:BG136)),  2)</f>
        <v>0</v>
      </c>
      <c r="I35" s="141">
        <v>0.20999999999999999</v>
      </c>
      <c r="J35" s="140">
        <f>0</f>
        <v>0</v>
      </c>
      <c r="L35" s="41"/>
    </row>
    <row r="36" hidden="1" s="1" customFormat="1" ht="14.4" customHeight="1">
      <c r="B36" s="41"/>
      <c r="E36" s="126" t="s">
        <v>44</v>
      </c>
      <c r="F36" s="140">
        <f>ROUND((SUM(BH80:BH136)),  2)</f>
        <v>0</v>
      </c>
      <c r="I36" s="141">
        <v>0.14999999999999999</v>
      </c>
      <c r="J36" s="140">
        <f>0</f>
        <v>0</v>
      </c>
      <c r="L36" s="41"/>
    </row>
    <row r="37" hidden="1" s="1" customFormat="1" ht="14.4" customHeight="1">
      <c r="B37" s="41"/>
      <c r="E37" s="126" t="s">
        <v>45</v>
      </c>
      <c r="F37" s="140">
        <f>ROUND((SUM(BI80:BI136)),  2)</f>
        <v>0</v>
      </c>
      <c r="I37" s="141">
        <v>0</v>
      </c>
      <c r="J37" s="140">
        <f>0</f>
        <v>0</v>
      </c>
      <c r="L37" s="41"/>
    </row>
    <row r="38" s="1" customFormat="1" ht="6.96" customHeight="1">
      <c r="B38" s="41"/>
      <c r="I38" s="128"/>
      <c r="L38" s="41"/>
    </row>
    <row r="39" s="1" customFormat="1" ht="25.44" customHeight="1">
      <c r="B39" s="41"/>
      <c r="C39" s="142"/>
      <c r="D39" s="143" t="s">
        <v>46</v>
      </c>
      <c r="E39" s="144"/>
      <c r="F39" s="144"/>
      <c r="G39" s="145" t="s">
        <v>47</v>
      </c>
      <c r="H39" s="146" t="s">
        <v>48</v>
      </c>
      <c r="I39" s="147"/>
      <c r="J39" s="148">
        <f>SUM(J30:J37)</f>
        <v>0</v>
      </c>
      <c r="K39" s="149"/>
      <c r="L39" s="41"/>
    </row>
    <row r="40" s="1" customFormat="1" ht="14.4" customHeight="1">
      <c r="B40" s="150"/>
      <c r="C40" s="151"/>
      <c r="D40" s="151"/>
      <c r="E40" s="151"/>
      <c r="F40" s="151"/>
      <c r="G40" s="151"/>
      <c r="H40" s="151"/>
      <c r="I40" s="152"/>
      <c r="J40" s="151"/>
      <c r="K40" s="151"/>
      <c r="L40" s="41"/>
    </row>
    <row r="44" s="1" customFormat="1" ht="6.96" customHeight="1">
      <c r="B44" s="153"/>
      <c r="C44" s="154"/>
      <c r="D44" s="154"/>
      <c r="E44" s="154"/>
      <c r="F44" s="154"/>
      <c r="G44" s="154"/>
      <c r="H44" s="154"/>
      <c r="I44" s="155"/>
      <c r="J44" s="154"/>
      <c r="K44" s="154"/>
      <c r="L44" s="41"/>
    </row>
    <row r="45" s="1" customFormat="1" ht="24.96" customHeight="1">
      <c r="B45" s="36"/>
      <c r="C45" s="21" t="s">
        <v>99</v>
      </c>
      <c r="D45" s="37"/>
      <c r="E45" s="37"/>
      <c r="F45" s="37"/>
      <c r="G45" s="37"/>
      <c r="H45" s="37"/>
      <c r="I45" s="128"/>
      <c r="J45" s="37"/>
      <c r="K45" s="37"/>
      <c r="L45" s="41"/>
    </row>
    <row r="46" s="1" customFormat="1" ht="6.96" customHeight="1">
      <c r="B46" s="36"/>
      <c r="C46" s="37"/>
      <c r="D46" s="37"/>
      <c r="E46" s="37"/>
      <c r="F46" s="37"/>
      <c r="G46" s="37"/>
      <c r="H46" s="37"/>
      <c r="I46" s="128"/>
      <c r="J46" s="37"/>
      <c r="K46" s="37"/>
      <c r="L46" s="41"/>
    </row>
    <row r="47" s="1" customFormat="1" ht="12" customHeight="1">
      <c r="B47" s="36"/>
      <c r="C47" s="30" t="s">
        <v>16</v>
      </c>
      <c r="D47" s="37"/>
      <c r="E47" s="37"/>
      <c r="F47" s="37"/>
      <c r="G47" s="37"/>
      <c r="H47" s="37"/>
      <c r="I47" s="128"/>
      <c r="J47" s="37"/>
      <c r="K47" s="37"/>
      <c r="L47" s="41"/>
    </row>
    <row r="48" s="1" customFormat="1" ht="16.5" customHeight="1">
      <c r="B48" s="36"/>
      <c r="C48" s="37"/>
      <c r="D48" s="37"/>
      <c r="E48" s="156" t="str">
        <f>E7</f>
        <v>Revize č.2-Aktualizace projektu snížení energetické náročnosti budovy ZŠ, MŠs a PrŠ Jesenice, okr. Rakovník</v>
      </c>
      <c r="F48" s="30"/>
      <c r="G48" s="30"/>
      <c r="H48" s="30"/>
      <c r="I48" s="128"/>
      <c r="J48" s="37"/>
      <c r="K48" s="37"/>
      <c r="L48" s="41"/>
    </row>
    <row r="49" s="1" customFormat="1" ht="12" customHeight="1">
      <c r="B49" s="36"/>
      <c r="C49" s="30" t="s">
        <v>97</v>
      </c>
      <c r="D49" s="37"/>
      <c r="E49" s="37"/>
      <c r="F49" s="37"/>
      <c r="G49" s="37"/>
      <c r="H49" s="37"/>
      <c r="I49" s="128"/>
      <c r="J49" s="37"/>
      <c r="K49" s="37"/>
      <c r="L49" s="41"/>
    </row>
    <row r="50" s="1" customFormat="1" ht="16.5" customHeight="1">
      <c r="B50" s="36"/>
      <c r="C50" s="37"/>
      <c r="D50" s="37"/>
      <c r="E50" s="62" t="str">
        <f>E9</f>
        <v>SO 05 - Neuznatelné náklady</v>
      </c>
      <c r="F50" s="37"/>
      <c r="G50" s="37"/>
      <c r="H50" s="37"/>
      <c r="I50" s="128"/>
      <c r="J50" s="37"/>
      <c r="K50" s="37"/>
      <c r="L50" s="41"/>
    </row>
    <row r="51" s="1" customFormat="1" ht="6.96" customHeight="1">
      <c r="B51" s="36"/>
      <c r="C51" s="37"/>
      <c r="D51" s="37"/>
      <c r="E51" s="37"/>
      <c r="F51" s="37"/>
      <c r="G51" s="37"/>
      <c r="H51" s="37"/>
      <c r="I51" s="128"/>
      <c r="J51" s="37"/>
      <c r="K51" s="37"/>
      <c r="L51" s="41"/>
    </row>
    <row r="52" s="1" customFormat="1" ht="12" customHeight="1">
      <c r="B52" s="36"/>
      <c r="C52" s="30" t="s">
        <v>21</v>
      </c>
      <c r="D52" s="37"/>
      <c r="E52" s="37"/>
      <c r="F52" s="25" t="str">
        <f>F12</f>
        <v xml:space="preserve"> </v>
      </c>
      <c r="G52" s="37"/>
      <c r="H52" s="37"/>
      <c r="I52" s="130" t="s">
        <v>23</v>
      </c>
      <c r="J52" s="65" t="str">
        <f>IF(J12="","",J12)</f>
        <v>23. 10. 2018</v>
      </c>
      <c r="K52" s="37"/>
      <c r="L52" s="41"/>
    </row>
    <row r="53" s="1" customFormat="1" ht="6.96" customHeight="1">
      <c r="B53" s="36"/>
      <c r="C53" s="37"/>
      <c r="D53" s="37"/>
      <c r="E53" s="37"/>
      <c r="F53" s="37"/>
      <c r="G53" s="37"/>
      <c r="H53" s="37"/>
      <c r="I53" s="128"/>
      <c r="J53" s="37"/>
      <c r="K53" s="37"/>
      <c r="L53" s="41"/>
    </row>
    <row r="54" s="1" customFormat="1" ht="13.65" customHeight="1">
      <c r="B54" s="36"/>
      <c r="C54" s="30" t="s">
        <v>25</v>
      </c>
      <c r="D54" s="37"/>
      <c r="E54" s="37"/>
      <c r="F54" s="25" t="str">
        <f>E15</f>
        <v xml:space="preserve"> </v>
      </c>
      <c r="G54" s="37"/>
      <c r="H54" s="37"/>
      <c r="I54" s="130" t="s">
        <v>30</v>
      </c>
      <c r="J54" s="34" t="str">
        <f>E21</f>
        <v xml:space="preserve"> </v>
      </c>
      <c r="K54" s="37"/>
      <c r="L54" s="41"/>
    </row>
    <row r="55" s="1" customFormat="1" ht="24.9" customHeight="1">
      <c r="B55" s="36"/>
      <c r="C55" s="30" t="s">
        <v>28</v>
      </c>
      <c r="D55" s="37"/>
      <c r="E55" s="37"/>
      <c r="F55" s="25" t="str">
        <f>IF(E18="","",E18)</f>
        <v>Vyplň údaj</v>
      </c>
      <c r="G55" s="37"/>
      <c r="H55" s="37"/>
      <c r="I55" s="130" t="s">
        <v>32</v>
      </c>
      <c r="J55" s="34" t="str">
        <f>E24</f>
        <v xml:space="preserve">Ing. Petr Dědič, Ulrichova 1423,  256 01 Benešov</v>
      </c>
      <c r="K55" s="37"/>
      <c r="L55" s="41"/>
    </row>
    <row r="56" s="1" customFormat="1" ht="10.32" customHeight="1">
      <c r="B56" s="36"/>
      <c r="C56" s="37"/>
      <c r="D56" s="37"/>
      <c r="E56" s="37"/>
      <c r="F56" s="37"/>
      <c r="G56" s="37"/>
      <c r="H56" s="37"/>
      <c r="I56" s="128"/>
      <c r="J56" s="37"/>
      <c r="K56" s="37"/>
      <c r="L56" s="41"/>
    </row>
    <row r="57" s="1" customFormat="1" ht="29.28" customHeight="1">
      <c r="B57" s="36"/>
      <c r="C57" s="157" t="s">
        <v>100</v>
      </c>
      <c r="D57" s="158"/>
      <c r="E57" s="158"/>
      <c r="F57" s="158"/>
      <c r="G57" s="158"/>
      <c r="H57" s="158"/>
      <c r="I57" s="159"/>
      <c r="J57" s="160" t="s">
        <v>101</v>
      </c>
      <c r="K57" s="158"/>
      <c r="L57" s="41"/>
    </row>
    <row r="58" s="1" customFormat="1" ht="10.32" customHeight="1">
      <c r="B58" s="36"/>
      <c r="C58" s="37"/>
      <c r="D58" s="37"/>
      <c r="E58" s="37"/>
      <c r="F58" s="37"/>
      <c r="G58" s="37"/>
      <c r="H58" s="37"/>
      <c r="I58" s="128"/>
      <c r="J58" s="37"/>
      <c r="K58" s="37"/>
      <c r="L58" s="41"/>
    </row>
    <row r="59" s="1" customFormat="1" ht="22.8" customHeight="1">
      <c r="B59" s="36"/>
      <c r="C59" s="161" t="s">
        <v>68</v>
      </c>
      <c r="D59" s="37"/>
      <c r="E59" s="37"/>
      <c r="F59" s="37"/>
      <c r="G59" s="37"/>
      <c r="H59" s="37"/>
      <c r="I59" s="128"/>
      <c r="J59" s="95">
        <f>J80</f>
        <v>0</v>
      </c>
      <c r="K59" s="37"/>
      <c r="L59" s="41"/>
      <c r="AU59" s="15" t="s">
        <v>102</v>
      </c>
    </row>
    <row r="60" s="7" customFormat="1" ht="24.96" customHeight="1">
      <c r="B60" s="162"/>
      <c r="C60" s="163"/>
      <c r="D60" s="164" t="s">
        <v>3334</v>
      </c>
      <c r="E60" s="165"/>
      <c r="F60" s="165"/>
      <c r="G60" s="165"/>
      <c r="H60" s="165"/>
      <c r="I60" s="166"/>
      <c r="J60" s="167">
        <f>J81</f>
        <v>0</v>
      </c>
      <c r="K60" s="163"/>
      <c r="L60" s="168"/>
    </row>
    <row r="61" s="1" customFormat="1" ht="21.84" customHeight="1">
      <c r="B61" s="36"/>
      <c r="C61" s="37"/>
      <c r="D61" s="37"/>
      <c r="E61" s="37"/>
      <c r="F61" s="37"/>
      <c r="G61" s="37"/>
      <c r="H61" s="37"/>
      <c r="I61" s="128"/>
      <c r="J61" s="37"/>
      <c r="K61" s="37"/>
      <c r="L61" s="41"/>
    </row>
    <row r="62" s="1" customFormat="1" ht="6.96" customHeight="1">
      <c r="B62" s="55"/>
      <c r="C62" s="56"/>
      <c r="D62" s="56"/>
      <c r="E62" s="56"/>
      <c r="F62" s="56"/>
      <c r="G62" s="56"/>
      <c r="H62" s="56"/>
      <c r="I62" s="152"/>
      <c r="J62" s="56"/>
      <c r="K62" s="56"/>
      <c r="L62" s="41"/>
    </row>
    <row r="66" s="1" customFormat="1" ht="6.96" customHeight="1">
      <c r="B66" s="57"/>
      <c r="C66" s="58"/>
      <c r="D66" s="58"/>
      <c r="E66" s="58"/>
      <c r="F66" s="58"/>
      <c r="G66" s="58"/>
      <c r="H66" s="58"/>
      <c r="I66" s="155"/>
      <c r="J66" s="58"/>
      <c r="K66" s="58"/>
      <c r="L66" s="41"/>
    </row>
    <row r="67" s="1" customFormat="1" ht="24.96" customHeight="1">
      <c r="B67" s="36"/>
      <c r="C67" s="21" t="s">
        <v>143</v>
      </c>
      <c r="D67" s="37"/>
      <c r="E67" s="37"/>
      <c r="F67" s="37"/>
      <c r="G67" s="37"/>
      <c r="H67" s="37"/>
      <c r="I67" s="128"/>
      <c r="J67" s="37"/>
      <c r="K67" s="37"/>
      <c r="L67" s="41"/>
    </row>
    <row r="68" s="1" customFormat="1" ht="6.96" customHeight="1">
      <c r="B68" s="36"/>
      <c r="C68" s="37"/>
      <c r="D68" s="37"/>
      <c r="E68" s="37"/>
      <c r="F68" s="37"/>
      <c r="G68" s="37"/>
      <c r="H68" s="37"/>
      <c r="I68" s="128"/>
      <c r="J68" s="37"/>
      <c r="K68" s="37"/>
      <c r="L68" s="41"/>
    </row>
    <row r="69" s="1" customFormat="1" ht="12" customHeight="1">
      <c r="B69" s="36"/>
      <c r="C69" s="30" t="s">
        <v>16</v>
      </c>
      <c r="D69" s="37"/>
      <c r="E69" s="37"/>
      <c r="F69" s="37"/>
      <c r="G69" s="37"/>
      <c r="H69" s="37"/>
      <c r="I69" s="128"/>
      <c r="J69" s="37"/>
      <c r="K69" s="37"/>
      <c r="L69" s="41"/>
    </row>
    <row r="70" s="1" customFormat="1" ht="16.5" customHeight="1">
      <c r="B70" s="36"/>
      <c r="C70" s="37"/>
      <c r="D70" s="37"/>
      <c r="E70" s="156" t="str">
        <f>E7</f>
        <v>Revize č.2-Aktualizace projektu snížení energetické náročnosti budovy ZŠ, MŠs a PrŠ Jesenice, okr. Rakovník</v>
      </c>
      <c r="F70" s="30"/>
      <c r="G70" s="30"/>
      <c r="H70" s="30"/>
      <c r="I70" s="128"/>
      <c r="J70" s="37"/>
      <c r="K70" s="37"/>
      <c r="L70" s="41"/>
    </row>
    <row r="71" s="1" customFormat="1" ht="12" customHeight="1">
      <c r="B71" s="36"/>
      <c r="C71" s="30" t="s">
        <v>97</v>
      </c>
      <c r="D71" s="37"/>
      <c r="E71" s="37"/>
      <c r="F71" s="37"/>
      <c r="G71" s="37"/>
      <c r="H71" s="37"/>
      <c r="I71" s="128"/>
      <c r="J71" s="37"/>
      <c r="K71" s="37"/>
      <c r="L71" s="41"/>
    </row>
    <row r="72" s="1" customFormat="1" ht="16.5" customHeight="1">
      <c r="B72" s="36"/>
      <c r="C72" s="37"/>
      <c r="D72" s="37"/>
      <c r="E72" s="62" t="str">
        <f>E9</f>
        <v>SO 05 - Neuznatelné náklady</v>
      </c>
      <c r="F72" s="37"/>
      <c r="G72" s="37"/>
      <c r="H72" s="37"/>
      <c r="I72" s="128"/>
      <c r="J72" s="37"/>
      <c r="K72" s="37"/>
      <c r="L72" s="41"/>
    </row>
    <row r="73" s="1" customFormat="1" ht="6.96" customHeight="1">
      <c r="B73" s="36"/>
      <c r="C73" s="37"/>
      <c r="D73" s="37"/>
      <c r="E73" s="37"/>
      <c r="F73" s="37"/>
      <c r="G73" s="37"/>
      <c r="H73" s="37"/>
      <c r="I73" s="128"/>
      <c r="J73" s="37"/>
      <c r="K73" s="37"/>
      <c r="L73" s="41"/>
    </row>
    <row r="74" s="1" customFormat="1" ht="12" customHeight="1">
      <c r="B74" s="36"/>
      <c r="C74" s="30" t="s">
        <v>21</v>
      </c>
      <c r="D74" s="37"/>
      <c r="E74" s="37"/>
      <c r="F74" s="25" t="str">
        <f>F12</f>
        <v xml:space="preserve"> </v>
      </c>
      <c r="G74" s="37"/>
      <c r="H74" s="37"/>
      <c r="I74" s="130" t="s">
        <v>23</v>
      </c>
      <c r="J74" s="65" t="str">
        <f>IF(J12="","",J12)</f>
        <v>23. 10. 2018</v>
      </c>
      <c r="K74" s="37"/>
      <c r="L74" s="41"/>
    </row>
    <row r="75" s="1" customFormat="1" ht="6.96" customHeight="1">
      <c r="B75" s="36"/>
      <c r="C75" s="37"/>
      <c r="D75" s="37"/>
      <c r="E75" s="37"/>
      <c r="F75" s="37"/>
      <c r="G75" s="37"/>
      <c r="H75" s="37"/>
      <c r="I75" s="128"/>
      <c r="J75" s="37"/>
      <c r="K75" s="37"/>
      <c r="L75" s="41"/>
    </row>
    <row r="76" s="1" customFormat="1" ht="13.65" customHeight="1">
      <c r="B76" s="36"/>
      <c r="C76" s="30" t="s">
        <v>25</v>
      </c>
      <c r="D76" s="37"/>
      <c r="E76" s="37"/>
      <c r="F76" s="25" t="str">
        <f>E15</f>
        <v xml:space="preserve"> </v>
      </c>
      <c r="G76" s="37"/>
      <c r="H76" s="37"/>
      <c r="I76" s="130" t="s">
        <v>30</v>
      </c>
      <c r="J76" s="34" t="str">
        <f>E21</f>
        <v xml:space="preserve"> </v>
      </c>
      <c r="K76" s="37"/>
      <c r="L76" s="41"/>
    </row>
    <row r="77" s="1" customFormat="1" ht="24.9" customHeight="1">
      <c r="B77" s="36"/>
      <c r="C77" s="30" t="s">
        <v>28</v>
      </c>
      <c r="D77" s="37"/>
      <c r="E77" s="37"/>
      <c r="F77" s="25" t="str">
        <f>IF(E18="","",E18)</f>
        <v>Vyplň údaj</v>
      </c>
      <c r="G77" s="37"/>
      <c r="H77" s="37"/>
      <c r="I77" s="130" t="s">
        <v>32</v>
      </c>
      <c r="J77" s="34" t="str">
        <f>E24</f>
        <v xml:space="preserve">Ing. Petr Dědič, Ulrichova 1423,  256 01 Benešov</v>
      </c>
      <c r="K77" s="37"/>
      <c r="L77" s="41"/>
    </row>
    <row r="78" s="1" customFormat="1" ht="10.32" customHeight="1">
      <c r="B78" s="36"/>
      <c r="C78" s="37"/>
      <c r="D78" s="37"/>
      <c r="E78" s="37"/>
      <c r="F78" s="37"/>
      <c r="G78" s="37"/>
      <c r="H78" s="37"/>
      <c r="I78" s="128"/>
      <c r="J78" s="37"/>
      <c r="K78" s="37"/>
      <c r="L78" s="41"/>
    </row>
    <row r="79" s="9" customFormat="1" ht="29.28" customHeight="1">
      <c r="B79" s="176"/>
      <c r="C79" s="177" t="s">
        <v>144</v>
      </c>
      <c r="D79" s="178" t="s">
        <v>55</v>
      </c>
      <c r="E79" s="178" t="s">
        <v>51</v>
      </c>
      <c r="F79" s="178" t="s">
        <v>52</v>
      </c>
      <c r="G79" s="178" t="s">
        <v>145</v>
      </c>
      <c r="H79" s="178" t="s">
        <v>146</v>
      </c>
      <c r="I79" s="179" t="s">
        <v>147</v>
      </c>
      <c r="J79" s="180" t="s">
        <v>101</v>
      </c>
      <c r="K79" s="181" t="s">
        <v>148</v>
      </c>
      <c r="L79" s="182"/>
      <c r="M79" s="85" t="s">
        <v>19</v>
      </c>
      <c r="N79" s="86" t="s">
        <v>40</v>
      </c>
      <c r="O79" s="86" t="s">
        <v>149</v>
      </c>
      <c r="P79" s="86" t="s">
        <v>150</v>
      </c>
      <c r="Q79" s="86" t="s">
        <v>151</v>
      </c>
      <c r="R79" s="86" t="s">
        <v>152</v>
      </c>
      <c r="S79" s="86" t="s">
        <v>153</v>
      </c>
      <c r="T79" s="87" t="s">
        <v>154</v>
      </c>
    </row>
    <row r="80" s="1" customFormat="1" ht="22.8" customHeight="1">
      <c r="B80" s="36"/>
      <c r="C80" s="92" t="s">
        <v>155</v>
      </c>
      <c r="D80" s="37"/>
      <c r="E80" s="37"/>
      <c r="F80" s="37"/>
      <c r="G80" s="37"/>
      <c r="H80" s="37"/>
      <c r="I80" s="128"/>
      <c r="J80" s="183">
        <f>BK80</f>
        <v>0</v>
      </c>
      <c r="K80" s="37"/>
      <c r="L80" s="41"/>
      <c r="M80" s="88"/>
      <c r="N80" s="89"/>
      <c r="O80" s="89"/>
      <c r="P80" s="184">
        <f>P81</f>
        <v>0</v>
      </c>
      <c r="Q80" s="89"/>
      <c r="R80" s="184">
        <f>R81</f>
        <v>0</v>
      </c>
      <c r="S80" s="89"/>
      <c r="T80" s="185">
        <f>T81</f>
        <v>0</v>
      </c>
      <c r="AT80" s="15" t="s">
        <v>69</v>
      </c>
      <c r="AU80" s="15" t="s">
        <v>102</v>
      </c>
      <c r="BK80" s="186">
        <f>BK81</f>
        <v>0</v>
      </c>
    </row>
    <row r="81" s="10" customFormat="1" ht="25.92" customHeight="1">
      <c r="B81" s="187"/>
      <c r="C81" s="188"/>
      <c r="D81" s="189" t="s">
        <v>69</v>
      </c>
      <c r="E81" s="190" t="s">
        <v>3335</v>
      </c>
      <c r="F81" s="190" t="s">
        <v>94</v>
      </c>
      <c r="G81" s="188"/>
      <c r="H81" s="188"/>
      <c r="I81" s="191"/>
      <c r="J81" s="192">
        <f>BK81</f>
        <v>0</v>
      </c>
      <c r="K81" s="188"/>
      <c r="L81" s="193"/>
      <c r="M81" s="194"/>
      <c r="N81" s="195"/>
      <c r="O81" s="195"/>
      <c r="P81" s="196">
        <f>SUM(P82:P136)</f>
        <v>0</v>
      </c>
      <c r="Q81" s="195"/>
      <c r="R81" s="196">
        <f>SUM(R82:R136)</f>
        <v>0</v>
      </c>
      <c r="S81" s="195"/>
      <c r="T81" s="197">
        <f>SUM(T82:T136)</f>
        <v>0</v>
      </c>
      <c r="AR81" s="198" t="s">
        <v>78</v>
      </c>
      <c r="AT81" s="199" t="s">
        <v>69</v>
      </c>
      <c r="AU81" s="199" t="s">
        <v>70</v>
      </c>
      <c r="AY81" s="198" t="s">
        <v>158</v>
      </c>
      <c r="BK81" s="200">
        <f>SUM(BK82:BK136)</f>
        <v>0</v>
      </c>
    </row>
    <row r="82" s="1" customFormat="1" ht="16.5" customHeight="1">
      <c r="B82" s="36"/>
      <c r="C82" s="203" t="s">
        <v>78</v>
      </c>
      <c r="D82" s="203" t="s">
        <v>160</v>
      </c>
      <c r="E82" s="204" t="s">
        <v>3336</v>
      </c>
      <c r="F82" s="205" t="s">
        <v>804</v>
      </c>
      <c r="G82" s="206" t="s">
        <v>302</v>
      </c>
      <c r="H82" s="207">
        <v>1</v>
      </c>
      <c r="I82" s="208"/>
      <c r="J82" s="209">
        <f>ROUND(I82*H82,2)</f>
        <v>0</v>
      </c>
      <c r="K82" s="205" t="s">
        <v>19</v>
      </c>
      <c r="L82" s="41"/>
      <c r="M82" s="210" t="s">
        <v>19</v>
      </c>
      <c r="N82" s="211" t="s">
        <v>41</v>
      </c>
      <c r="O82" s="77"/>
      <c r="P82" s="212">
        <f>O82*H82</f>
        <v>0</v>
      </c>
      <c r="Q82" s="212">
        <v>0</v>
      </c>
      <c r="R82" s="212">
        <f>Q82*H82</f>
        <v>0</v>
      </c>
      <c r="S82" s="212">
        <v>0</v>
      </c>
      <c r="T82" s="213">
        <f>S82*H82</f>
        <v>0</v>
      </c>
      <c r="AR82" s="15" t="s">
        <v>165</v>
      </c>
      <c r="AT82" s="15" t="s">
        <v>160</v>
      </c>
      <c r="AU82" s="15" t="s">
        <v>78</v>
      </c>
      <c r="AY82" s="15" t="s">
        <v>158</v>
      </c>
      <c r="BE82" s="214">
        <f>IF(N82="základní",J82,0)</f>
        <v>0</v>
      </c>
      <c r="BF82" s="214">
        <f>IF(N82="snížená",J82,0)</f>
        <v>0</v>
      </c>
      <c r="BG82" s="214">
        <f>IF(N82="zákl. přenesená",J82,0)</f>
        <v>0</v>
      </c>
      <c r="BH82" s="214">
        <f>IF(N82="sníž. přenesená",J82,0)</f>
        <v>0</v>
      </c>
      <c r="BI82" s="214">
        <f>IF(N82="nulová",J82,0)</f>
        <v>0</v>
      </c>
      <c r="BJ82" s="15" t="s">
        <v>78</v>
      </c>
      <c r="BK82" s="214">
        <f>ROUND(I82*H82,2)</f>
        <v>0</v>
      </c>
      <c r="BL82" s="15" t="s">
        <v>165</v>
      </c>
      <c r="BM82" s="15" t="s">
        <v>3337</v>
      </c>
    </row>
    <row r="83" s="1" customFormat="1" ht="16.5" customHeight="1">
      <c r="B83" s="36"/>
      <c r="C83" s="203" t="s">
        <v>233</v>
      </c>
      <c r="D83" s="203" t="s">
        <v>160</v>
      </c>
      <c r="E83" s="204" t="s">
        <v>3338</v>
      </c>
      <c r="F83" s="205" t="s">
        <v>1333</v>
      </c>
      <c r="G83" s="206" t="s">
        <v>171</v>
      </c>
      <c r="H83" s="207">
        <v>25.885999999999999</v>
      </c>
      <c r="I83" s="208"/>
      <c r="J83" s="209">
        <f>ROUND(I83*H83,2)</f>
        <v>0</v>
      </c>
      <c r="K83" s="205" t="s">
        <v>19</v>
      </c>
      <c r="L83" s="41"/>
      <c r="M83" s="210" t="s">
        <v>19</v>
      </c>
      <c r="N83" s="211" t="s">
        <v>41</v>
      </c>
      <c r="O83" s="77"/>
      <c r="P83" s="212">
        <f>O83*H83</f>
        <v>0</v>
      </c>
      <c r="Q83" s="212">
        <v>0</v>
      </c>
      <c r="R83" s="212">
        <f>Q83*H83</f>
        <v>0</v>
      </c>
      <c r="S83" s="212">
        <v>0</v>
      </c>
      <c r="T83" s="213">
        <f>S83*H83</f>
        <v>0</v>
      </c>
      <c r="AR83" s="15" t="s">
        <v>228</v>
      </c>
      <c r="AT83" s="15" t="s">
        <v>160</v>
      </c>
      <c r="AU83" s="15" t="s">
        <v>78</v>
      </c>
      <c r="AY83" s="15" t="s">
        <v>158</v>
      </c>
      <c r="BE83" s="214">
        <f>IF(N83="základní",J83,0)</f>
        <v>0</v>
      </c>
      <c r="BF83" s="214">
        <f>IF(N83="snížená",J83,0)</f>
        <v>0</v>
      </c>
      <c r="BG83" s="214">
        <f>IF(N83="zákl. přenesená",J83,0)</f>
        <v>0</v>
      </c>
      <c r="BH83" s="214">
        <f>IF(N83="sníž. přenesená",J83,0)</f>
        <v>0</v>
      </c>
      <c r="BI83" s="214">
        <f>IF(N83="nulová",J83,0)</f>
        <v>0</v>
      </c>
      <c r="BJ83" s="15" t="s">
        <v>78</v>
      </c>
      <c r="BK83" s="214">
        <f>ROUND(I83*H83,2)</f>
        <v>0</v>
      </c>
      <c r="BL83" s="15" t="s">
        <v>228</v>
      </c>
      <c r="BM83" s="15" t="s">
        <v>3339</v>
      </c>
    </row>
    <row r="84" s="11" customFormat="1">
      <c r="B84" s="215"/>
      <c r="C84" s="216"/>
      <c r="D84" s="217" t="s">
        <v>167</v>
      </c>
      <c r="E84" s="218" t="s">
        <v>19</v>
      </c>
      <c r="F84" s="219" t="s">
        <v>3340</v>
      </c>
      <c r="G84" s="216"/>
      <c r="H84" s="220">
        <v>25.885999999999999</v>
      </c>
      <c r="I84" s="221"/>
      <c r="J84" s="216"/>
      <c r="K84" s="216"/>
      <c r="L84" s="222"/>
      <c r="M84" s="223"/>
      <c r="N84" s="224"/>
      <c r="O84" s="224"/>
      <c r="P84" s="224"/>
      <c r="Q84" s="224"/>
      <c r="R84" s="224"/>
      <c r="S84" s="224"/>
      <c r="T84" s="225"/>
      <c r="AT84" s="226" t="s">
        <v>167</v>
      </c>
      <c r="AU84" s="226" t="s">
        <v>78</v>
      </c>
      <c r="AV84" s="11" t="s">
        <v>80</v>
      </c>
      <c r="AW84" s="11" t="s">
        <v>31</v>
      </c>
      <c r="AX84" s="11" t="s">
        <v>78</v>
      </c>
      <c r="AY84" s="226" t="s">
        <v>158</v>
      </c>
    </row>
    <row r="85" s="1" customFormat="1" ht="16.5" customHeight="1">
      <c r="B85" s="36"/>
      <c r="C85" s="203" t="s">
        <v>220</v>
      </c>
      <c r="D85" s="203" t="s">
        <v>160</v>
      </c>
      <c r="E85" s="204" t="s">
        <v>3341</v>
      </c>
      <c r="F85" s="205" t="s">
        <v>1339</v>
      </c>
      <c r="G85" s="206" t="s">
        <v>171</v>
      </c>
      <c r="H85" s="207">
        <v>25.885999999999999</v>
      </c>
      <c r="I85" s="208"/>
      <c r="J85" s="209">
        <f>ROUND(I85*H85,2)</f>
        <v>0</v>
      </c>
      <c r="K85" s="205" t="s">
        <v>19</v>
      </c>
      <c r="L85" s="41"/>
      <c r="M85" s="210" t="s">
        <v>19</v>
      </c>
      <c r="N85" s="211" t="s">
        <v>41</v>
      </c>
      <c r="O85" s="77"/>
      <c r="P85" s="212">
        <f>O85*H85</f>
        <v>0</v>
      </c>
      <c r="Q85" s="212">
        <v>0</v>
      </c>
      <c r="R85" s="212">
        <f>Q85*H85</f>
        <v>0</v>
      </c>
      <c r="S85" s="212">
        <v>0</v>
      </c>
      <c r="T85" s="213">
        <f>S85*H85</f>
        <v>0</v>
      </c>
      <c r="AR85" s="15" t="s">
        <v>228</v>
      </c>
      <c r="AT85" s="15" t="s">
        <v>160</v>
      </c>
      <c r="AU85" s="15" t="s">
        <v>78</v>
      </c>
      <c r="AY85" s="15" t="s">
        <v>158</v>
      </c>
      <c r="BE85" s="214">
        <f>IF(N85="základní",J85,0)</f>
        <v>0</v>
      </c>
      <c r="BF85" s="214">
        <f>IF(N85="snížená",J85,0)</f>
        <v>0</v>
      </c>
      <c r="BG85" s="214">
        <f>IF(N85="zákl. přenesená",J85,0)</f>
        <v>0</v>
      </c>
      <c r="BH85" s="214">
        <f>IF(N85="sníž. přenesená",J85,0)</f>
        <v>0</v>
      </c>
      <c r="BI85" s="214">
        <f>IF(N85="nulová",J85,0)</f>
        <v>0</v>
      </c>
      <c r="BJ85" s="15" t="s">
        <v>78</v>
      </c>
      <c r="BK85" s="214">
        <f>ROUND(I85*H85,2)</f>
        <v>0</v>
      </c>
      <c r="BL85" s="15" t="s">
        <v>228</v>
      </c>
      <c r="BM85" s="15" t="s">
        <v>3342</v>
      </c>
    </row>
    <row r="86" s="1" customFormat="1">
      <c r="B86" s="36"/>
      <c r="C86" s="37"/>
      <c r="D86" s="217" t="s">
        <v>386</v>
      </c>
      <c r="E86" s="37"/>
      <c r="F86" s="237" t="s">
        <v>1341</v>
      </c>
      <c r="G86" s="37"/>
      <c r="H86" s="37"/>
      <c r="I86" s="128"/>
      <c r="J86" s="37"/>
      <c r="K86" s="37"/>
      <c r="L86" s="41"/>
      <c r="M86" s="238"/>
      <c r="N86" s="77"/>
      <c r="O86" s="77"/>
      <c r="P86" s="77"/>
      <c r="Q86" s="77"/>
      <c r="R86" s="77"/>
      <c r="S86" s="77"/>
      <c r="T86" s="78"/>
      <c r="AT86" s="15" t="s">
        <v>386</v>
      </c>
      <c r="AU86" s="15" t="s">
        <v>78</v>
      </c>
    </row>
    <row r="87" s="1" customFormat="1" ht="16.5" customHeight="1">
      <c r="B87" s="36"/>
      <c r="C87" s="203" t="s">
        <v>224</v>
      </c>
      <c r="D87" s="203" t="s">
        <v>160</v>
      </c>
      <c r="E87" s="204" t="s">
        <v>3343</v>
      </c>
      <c r="F87" s="205" t="s">
        <v>1344</v>
      </c>
      <c r="G87" s="206" t="s">
        <v>171</v>
      </c>
      <c r="H87" s="207">
        <v>25.885999999999999</v>
      </c>
      <c r="I87" s="208"/>
      <c r="J87" s="209">
        <f>ROUND(I87*H87,2)</f>
        <v>0</v>
      </c>
      <c r="K87" s="205" t="s">
        <v>19</v>
      </c>
      <c r="L87" s="41"/>
      <c r="M87" s="210" t="s">
        <v>19</v>
      </c>
      <c r="N87" s="211" t="s">
        <v>41</v>
      </c>
      <c r="O87" s="77"/>
      <c r="P87" s="212">
        <f>O87*H87</f>
        <v>0</v>
      </c>
      <c r="Q87" s="212">
        <v>0</v>
      </c>
      <c r="R87" s="212">
        <f>Q87*H87</f>
        <v>0</v>
      </c>
      <c r="S87" s="212">
        <v>0</v>
      </c>
      <c r="T87" s="213">
        <f>S87*H87</f>
        <v>0</v>
      </c>
      <c r="AR87" s="15" t="s">
        <v>228</v>
      </c>
      <c r="AT87" s="15" t="s">
        <v>160</v>
      </c>
      <c r="AU87" s="15" t="s">
        <v>78</v>
      </c>
      <c r="AY87" s="15" t="s">
        <v>158</v>
      </c>
      <c r="BE87" s="214">
        <f>IF(N87="základní",J87,0)</f>
        <v>0</v>
      </c>
      <c r="BF87" s="214">
        <f>IF(N87="snížená",J87,0)</f>
        <v>0</v>
      </c>
      <c r="BG87" s="214">
        <f>IF(N87="zákl. přenesená",J87,0)</f>
        <v>0</v>
      </c>
      <c r="BH87" s="214">
        <f>IF(N87="sníž. přenesená",J87,0)</f>
        <v>0</v>
      </c>
      <c r="BI87" s="214">
        <f>IF(N87="nulová",J87,0)</f>
        <v>0</v>
      </c>
      <c r="BJ87" s="15" t="s">
        <v>78</v>
      </c>
      <c r="BK87" s="214">
        <f>ROUND(I87*H87,2)</f>
        <v>0</v>
      </c>
      <c r="BL87" s="15" t="s">
        <v>228</v>
      </c>
      <c r="BM87" s="15" t="s">
        <v>3344</v>
      </c>
    </row>
    <row r="88" s="1" customFormat="1" ht="16.5" customHeight="1">
      <c r="B88" s="36"/>
      <c r="C88" s="203" t="s">
        <v>237</v>
      </c>
      <c r="D88" s="203" t="s">
        <v>160</v>
      </c>
      <c r="E88" s="204" t="s">
        <v>3345</v>
      </c>
      <c r="F88" s="205" t="s">
        <v>1348</v>
      </c>
      <c r="G88" s="206" t="s">
        <v>171</v>
      </c>
      <c r="H88" s="207">
        <v>25.885999999999999</v>
      </c>
      <c r="I88" s="208"/>
      <c r="J88" s="209">
        <f>ROUND(I88*H88,2)</f>
        <v>0</v>
      </c>
      <c r="K88" s="205" t="s">
        <v>19</v>
      </c>
      <c r="L88" s="41"/>
      <c r="M88" s="210" t="s">
        <v>19</v>
      </c>
      <c r="N88" s="211" t="s">
        <v>41</v>
      </c>
      <c r="O88" s="77"/>
      <c r="P88" s="212">
        <f>O88*H88</f>
        <v>0</v>
      </c>
      <c r="Q88" s="212">
        <v>0</v>
      </c>
      <c r="R88" s="212">
        <f>Q88*H88</f>
        <v>0</v>
      </c>
      <c r="S88" s="212">
        <v>0</v>
      </c>
      <c r="T88" s="213">
        <f>S88*H88</f>
        <v>0</v>
      </c>
      <c r="AR88" s="15" t="s">
        <v>228</v>
      </c>
      <c r="AT88" s="15" t="s">
        <v>160</v>
      </c>
      <c r="AU88" s="15" t="s">
        <v>78</v>
      </c>
      <c r="AY88" s="15" t="s">
        <v>158</v>
      </c>
      <c r="BE88" s="214">
        <f>IF(N88="základní",J88,0)</f>
        <v>0</v>
      </c>
      <c r="BF88" s="214">
        <f>IF(N88="snížená",J88,0)</f>
        <v>0</v>
      </c>
      <c r="BG88" s="214">
        <f>IF(N88="zákl. přenesená",J88,0)</f>
        <v>0</v>
      </c>
      <c r="BH88" s="214">
        <f>IF(N88="sníž. přenesená",J88,0)</f>
        <v>0</v>
      </c>
      <c r="BI88" s="214">
        <f>IF(N88="nulová",J88,0)</f>
        <v>0</v>
      </c>
      <c r="BJ88" s="15" t="s">
        <v>78</v>
      </c>
      <c r="BK88" s="214">
        <f>ROUND(I88*H88,2)</f>
        <v>0</v>
      </c>
      <c r="BL88" s="15" t="s">
        <v>228</v>
      </c>
      <c r="BM88" s="15" t="s">
        <v>3346</v>
      </c>
    </row>
    <row r="89" s="1" customFormat="1">
      <c r="B89" s="36"/>
      <c r="C89" s="37"/>
      <c r="D89" s="217" t="s">
        <v>386</v>
      </c>
      <c r="E89" s="37"/>
      <c r="F89" s="237" t="s">
        <v>1350</v>
      </c>
      <c r="G89" s="37"/>
      <c r="H89" s="37"/>
      <c r="I89" s="128"/>
      <c r="J89" s="37"/>
      <c r="K89" s="37"/>
      <c r="L89" s="41"/>
      <c r="M89" s="238"/>
      <c r="N89" s="77"/>
      <c r="O89" s="77"/>
      <c r="P89" s="77"/>
      <c r="Q89" s="77"/>
      <c r="R89" s="77"/>
      <c r="S89" s="77"/>
      <c r="T89" s="78"/>
      <c r="AT89" s="15" t="s">
        <v>386</v>
      </c>
      <c r="AU89" s="15" t="s">
        <v>78</v>
      </c>
    </row>
    <row r="90" s="1" customFormat="1" ht="16.5" customHeight="1">
      <c r="B90" s="36"/>
      <c r="C90" s="203" t="s">
        <v>194</v>
      </c>
      <c r="D90" s="203" t="s">
        <v>160</v>
      </c>
      <c r="E90" s="204" t="s">
        <v>3347</v>
      </c>
      <c r="F90" s="205" t="s">
        <v>1421</v>
      </c>
      <c r="G90" s="206" t="s">
        <v>171</v>
      </c>
      <c r="H90" s="207">
        <v>28.262</v>
      </c>
      <c r="I90" s="208"/>
      <c r="J90" s="209">
        <f>ROUND(I90*H90,2)</f>
        <v>0</v>
      </c>
      <c r="K90" s="205" t="s">
        <v>19</v>
      </c>
      <c r="L90" s="41"/>
      <c r="M90" s="210" t="s">
        <v>19</v>
      </c>
      <c r="N90" s="211" t="s">
        <v>41</v>
      </c>
      <c r="O90" s="77"/>
      <c r="P90" s="212">
        <f>O90*H90</f>
        <v>0</v>
      </c>
      <c r="Q90" s="212">
        <v>0</v>
      </c>
      <c r="R90" s="212">
        <f>Q90*H90</f>
        <v>0</v>
      </c>
      <c r="S90" s="212">
        <v>0</v>
      </c>
      <c r="T90" s="213">
        <f>S90*H90</f>
        <v>0</v>
      </c>
      <c r="AR90" s="15" t="s">
        <v>228</v>
      </c>
      <c r="AT90" s="15" t="s">
        <v>160</v>
      </c>
      <c r="AU90" s="15" t="s">
        <v>78</v>
      </c>
      <c r="AY90" s="15" t="s">
        <v>158</v>
      </c>
      <c r="BE90" s="214">
        <f>IF(N90="základní",J90,0)</f>
        <v>0</v>
      </c>
      <c r="BF90" s="214">
        <f>IF(N90="snížená",J90,0)</f>
        <v>0</v>
      </c>
      <c r="BG90" s="214">
        <f>IF(N90="zákl. přenesená",J90,0)</f>
        <v>0</v>
      </c>
      <c r="BH90" s="214">
        <f>IF(N90="sníž. přenesená",J90,0)</f>
        <v>0</v>
      </c>
      <c r="BI90" s="214">
        <f>IF(N90="nulová",J90,0)</f>
        <v>0</v>
      </c>
      <c r="BJ90" s="15" t="s">
        <v>78</v>
      </c>
      <c r="BK90" s="214">
        <f>ROUND(I90*H90,2)</f>
        <v>0</v>
      </c>
      <c r="BL90" s="15" t="s">
        <v>228</v>
      </c>
      <c r="BM90" s="15" t="s">
        <v>3348</v>
      </c>
    </row>
    <row r="91" s="11" customFormat="1">
      <c r="B91" s="215"/>
      <c r="C91" s="216"/>
      <c r="D91" s="217" t="s">
        <v>167</v>
      </c>
      <c r="E91" s="218" t="s">
        <v>19</v>
      </c>
      <c r="F91" s="219" t="s">
        <v>3349</v>
      </c>
      <c r="G91" s="216"/>
      <c r="H91" s="220">
        <v>4.7290000000000001</v>
      </c>
      <c r="I91" s="221"/>
      <c r="J91" s="216"/>
      <c r="K91" s="216"/>
      <c r="L91" s="222"/>
      <c r="M91" s="223"/>
      <c r="N91" s="224"/>
      <c r="O91" s="224"/>
      <c r="P91" s="224"/>
      <c r="Q91" s="224"/>
      <c r="R91" s="224"/>
      <c r="S91" s="224"/>
      <c r="T91" s="225"/>
      <c r="AT91" s="226" t="s">
        <v>167</v>
      </c>
      <c r="AU91" s="226" t="s">
        <v>78</v>
      </c>
      <c r="AV91" s="11" t="s">
        <v>80</v>
      </c>
      <c r="AW91" s="11" t="s">
        <v>31</v>
      </c>
      <c r="AX91" s="11" t="s">
        <v>70</v>
      </c>
      <c r="AY91" s="226" t="s">
        <v>158</v>
      </c>
    </row>
    <row r="92" s="11" customFormat="1">
      <c r="B92" s="215"/>
      <c r="C92" s="216"/>
      <c r="D92" s="217" t="s">
        <v>167</v>
      </c>
      <c r="E92" s="218" t="s">
        <v>19</v>
      </c>
      <c r="F92" s="219" t="s">
        <v>3350</v>
      </c>
      <c r="G92" s="216"/>
      <c r="H92" s="220">
        <v>23.533000000000001</v>
      </c>
      <c r="I92" s="221"/>
      <c r="J92" s="216"/>
      <c r="K92" s="216"/>
      <c r="L92" s="222"/>
      <c r="M92" s="223"/>
      <c r="N92" s="224"/>
      <c r="O92" s="224"/>
      <c r="P92" s="224"/>
      <c r="Q92" s="224"/>
      <c r="R92" s="224"/>
      <c r="S92" s="224"/>
      <c r="T92" s="225"/>
      <c r="AT92" s="226" t="s">
        <v>167</v>
      </c>
      <c r="AU92" s="226" t="s">
        <v>78</v>
      </c>
      <c r="AV92" s="11" t="s">
        <v>80</v>
      </c>
      <c r="AW92" s="11" t="s">
        <v>31</v>
      </c>
      <c r="AX92" s="11" t="s">
        <v>70</v>
      </c>
      <c r="AY92" s="226" t="s">
        <v>158</v>
      </c>
    </row>
    <row r="93" s="12" customFormat="1">
      <c r="B93" s="239"/>
      <c r="C93" s="240"/>
      <c r="D93" s="217" t="s">
        <v>167</v>
      </c>
      <c r="E93" s="241" t="s">
        <v>19</v>
      </c>
      <c r="F93" s="242" t="s">
        <v>426</v>
      </c>
      <c r="G93" s="240"/>
      <c r="H93" s="243">
        <v>28.262</v>
      </c>
      <c r="I93" s="244"/>
      <c r="J93" s="240"/>
      <c r="K93" s="240"/>
      <c r="L93" s="245"/>
      <c r="M93" s="246"/>
      <c r="N93" s="247"/>
      <c r="O93" s="247"/>
      <c r="P93" s="247"/>
      <c r="Q93" s="247"/>
      <c r="R93" s="247"/>
      <c r="S93" s="247"/>
      <c r="T93" s="248"/>
      <c r="AT93" s="249" t="s">
        <v>167</v>
      </c>
      <c r="AU93" s="249" t="s">
        <v>78</v>
      </c>
      <c r="AV93" s="12" t="s">
        <v>165</v>
      </c>
      <c r="AW93" s="12" t="s">
        <v>31</v>
      </c>
      <c r="AX93" s="12" t="s">
        <v>78</v>
      </c>
      <c r="AY93" s="249" t="s">
        <v>158</v>
      </c>
    </row>
    <row r="94" s="1" customFormat="1" ht="16.5" customHeight="1">
      <c r="B94" s="36"/>
      <c r="C94" s="203" t="s">
        <v>198</v>
      </c>
      <c r="D94" s="203" t="s">
        <v>160</v>
      </c>
      <c r="E94" s="204" t="s">
        <v>3351</v>
      </c>
      <c r="F94" s="205" t="s">
        <v>1428</v>
      </c>
      <c r="G94" s="206" t="s">
        <v>171</v>
      </c>
      <c r="H94" s="207">
        <v>28.262</v>
      </c>
      <c r="I94" s="208"/>
      <c r="J94" s="209">
        <f>ROUND(I94*H94,2)</f>
        <v>0</v>
      </c>
      <c r="K94" s="205" t="s">
        <v>19</v>
      </c>
      <c r="L94" s="41"/>
      <c r="M94" s="210" t="s">
        <v>19</v>
      </c>
      <c r="N94" s="211" t="s">
        <v>41</v>
      </c>
      <c r="O94" s="77"/>
      <c r="P94" s="212">
        <f>O94*H94</f>
        <v>0</v>
      </c>
      <c r="Q94" s="212">
        <v>0</v>
      </c>
      <c r="R94" s="212">
        <f>Q94*H94</f>
        <v>0</v>
      </c>
      <c r="S94" s="212">
        <v>0</v>
      </c>
      <c r="T94" s="213">
        <f>S94*H94</f>
        <v>0</v>
      </c>
      <c r="AR94" s="15" t="s">
        <v>228</v>
      </c>
      <c r="AT94" s="15" t="s">
        <v>160</v>
      </c>
      <c r="AU94" s="15" t="s">
        <v>78</v>
      </c>
      <c r="AY94" s="15" t="s">
        <v>158</v>
      </c>
      <c r="BE94" s="214">
        <f>IF(N94="základní",J94,0)</f>
        <v>0</v>
      </c>
      <c r="BF94" s="214">
        <f>IF(N94="snížená",J94,0)</f>
        <v>0</v>
      </c>
      <c r="BG94" s="214">
        <f>IF(N94="zákl. přenesená",J94,0)</f>
        <v>0</v>
      </c>
      <c r="BH94" s="214">
        <f>IF(N94="sníž. přenesená",J94,0)</f>
        <v>0</v>
      </c>
      <c r="BI94" s="214">
        <f>IF(N94="nulová",J94,0)</f>
        <v>0</v>
      </c>
      <c r="BJ94" s="15" t="s">
        <v>78</v>
      </c>
      <c r="BK94" s="214">
        <f>ROUND(I94*H94,2)</f>
        <v>0</v>
      </c>
      <c r="BL94" s="15" t="s">
        <v>228</v>
      </c>
      <c r="BM94" s="15" t="s">
        <v>3352</v>
      </c>
    </row>
    <row r="95" s="11" customFormat="1">
      <c r="B95" s="215"/>
      <c r="C95" s="216"/>
      <c r="D95" s="217" t="s">
        <v>167</v>
      </c>
      <c r="E95" s="218" t="s">
        <v>19</v>
      </c>
      <c r="F95" s="219" t="s">
        <v>3349</v>
      </c>
      <c r="G95" s="216"/>
      <c r="H95" s="220">
        <v>4.7290000000000001</v>
      </c>
      <c r="I95" s="221"/>
      <c r="J95" s="216"/>
      <c r="K95" s="216"/>
      <c r="L95" s="222"/>
      <c r="M95" s="223"/>
      <c r="N95" s="224"/>
      <c r="O95" s="224"/>
      <c r="P95" s="224"/>
      <c r="Q95" s="224"/>
      <c r="R95" s="224"/>
      <c r="S95" s="224"/>
      <c r="T95" s="225"/>
      <c r="AT95" s="226" t="s">
        <v>167</v>
      </c>
      <c r="AU95" s="226" t="s">
        <v>78</v>
      </c>
      <c r="AV95" s="11" t="s">
        <v>80</v>
      </c>
      <c r="AW95" s="11" t="s">
        <v>31</v>
      </c>
      <c r="AX95" s="11" t="s">
        <v>70</v>
      </c>
      <c r="AY95" s="226" t="s">
        <v>158</v>
      </c>
    </row>
    <row r="96" s="11" customFormat="1">
      <c r="B96" s="215"/>
      <c r="C96" s="216"/>
      <c r="D96" s="217" t="s">
        <v>167</v>
      </c>
      <c r="E96" s="218" t="s">
        <v>19</v>
      </c>
      <c r="F96" s="219" t="s">
        <v>3350</v>
      </c>
      <c r="G96" s="216"/>
      <c r="H96" s="220">
        <v>23.533000000000001</v>
      </c>
      <c r="I96" s="221"/>
      <c r="J96" s="216"/>
      <c r="K96" s="216"/>
      <c r="L96" s="222"/>
      <c r="M96" s="223"/>
      <c r="N96" s="224"/>
      <c r="O96" s="224"/>
      <c r="P96" s="224"/>
      <c r="Q96" s="224"/>
      <c r="R96" s="224"/>
      <c r="S96" s="224"/>
      <c r="T96" s="225"/>
      <c r="AT96" s="226" t="s">
        <v>167</v>
      </c>
      <c r="AU96" s="226" t="s">
        <v>78</v>
      </c>
      <c r="AV96" s="11" t="s">
        <v>80</v>
      </c>
      <c r="AW96" s="11" t="s">
        <v>31</v>
      </c>
      <c r="AX96" s="11" t="s">
        <v>70</v>
      </c>
      <c r="AY96" s="226" t="s">
        <v>158</v>
      </c>
    </row>
    <row r="97" s="12" customFormat="1">
      <c r="B97" s="239"/>
      <c r="C97" s="240"/>
      <c r="D97" s="217" t="s">
        <v>167</v>
      </c>
      <c r="E97" s="241" t="s">
        <v>19</v>
      </c>
      <c r="F97" s="242" t="s">
        <v>426</v>
      </c>
      <c r="G97" s="240"/>
      <c r="H97" s="243">
        <v>28.262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AT97" s="249" t="s">
        <v>167</v>
      </c>
      <c r="AU97" s="249" t="s">
        <v>78</v>
      </c>
      <c r="AV97" s="12" t="s">
        <v>165</v>
      </c>
      <c r="AW97" s="12" t="s">
        <v>31</v>
      </c>
      <c r="AX97" s="12" t="s">
        <v>78</v>
      </c>
      <c r="AY97" s="249" t="s">
        <v>158</v>
      </c>
    </row>
    <row r="98" s="1" customFormat="1" ht="16.5" customHeight="1">
      <c r="B98" s="36"/>
      <c r="C98" s="227" t="s">
        <v>203</v>
      </c>
      <c r="D98" s="227" t="s">
        <v>261</v>
      </c>
      <c r="E98" s="228" t="s">
        <v>3353</v>
      </c>
      <c r="F98" s="229" t="s">
        <v>1438</v>
      </c>
      <c r="G98" s="230" t="s">
        <v>171</v>
      </c>
      <c r="H98" s="231">
        <v>28.262</v>
      </c>
      <c r="I98" s="232"/>
      <c r="J98" s="233">
        <f>ROUND(I98*H98,2)</f>
        <v>0</v>
      </c>
      <c r="K98" s="229" t="s">
        <v>19</v>
      </c>
      <c r="L98" s="234"/>
      <c r="M98" s="235" t="s">
        <v>19</v>
      </c>
      <c r="N98" s="236" t="s">
        <v>41</v>
      </c>
      <c r="O98" s="77"/>
      <c r="P98" s="212">
        <f>O98*H98</f>
        <v>0</v>
      </c>
      <c r="Q98" s="212">
        <v>0</v>
      </c>
      <c r="R98" s="212">
        <f>Q98*H98</f>
        <v>0</v>
      </c>
      <c r="S98" s="212">
        <v>0</v>
      </c>
      <c r="T98" s="213">
        <f>S98*H98</f>
        <v>0</v>
      </c>
      <c r="AR98" s="15" t="s">
        <v>276</v>
      </c>
      <c r="AT98" s="15" t="s">
        <v>261</v>
      </c>
      <c r="AU98" s="15" t="s">
        <v>78</v>
      </c>
      <c r="AY98" s="15" t="s">
        <v>158</v>
      </c>
      <c r="BE98" s="214">
        <f>IF(N98="základní",J98,0)</f>
        <v>0</v>
      </c>
      <c r="BF98" s="214">
        <f>IF(N98="snížená",J98,0)</f>
        <v>0</v>
      </c>
      <c r="BG98" s="214">
        <f>IF(N98="zákl. přenesená",J98,0)</f>
        <v>0</v>
      </c>
      <c r="BH98" s="214">
        <f>IF(N98="sníž. přenesená",J98,0)</f>
        <v>0</v>
      </c>
      <c r="BI98" s="214">
        <f>IF(N98="nulová",J98,0)</f>
        <v>0</v>
      </c>
      <c r="BJ98" s="15" t="s">
        <v>78</v>
      </c>
      <c r="BK98" s="214">
        <f>ROUND(I98*H98,2)</f>
        <v>0</v>
      </c>
      <c r="BL98" s="15" t="s">
        <v>228</v>
      </c>
      <c r="BM98" s="15" t="s">
        <v>3354</v>
      </c>
    </row>
    <row r="99" s="1" customFormat="1">
      <c r="B99" s="36"/>
      <c r="C99" s="37"/>
      <c r="D99" s="217" t="s">
        <v>386</v>
      </c>
      <c r="E99" s="37"/>
      <c r="F99" s="237" t="s">
        <v>1434</v>
      </c>
      <c r="G99" s="37"/>
      <c r="H99" s="37"/>
      <c r="I99" s="128"/>
      <c r="J99" s="37"/>
      <c r="K99" s="37"/>
      <c r="L99" s="41"/>
      <c r="M99" s="238"/>
      <c r="N99" s="77"/>
      <c r="O99" s="77"/>
      <c r="P99" s="77"/>
      <c r="Q99" s="77"/>
      <c r="R99" s="77"/>
      <c r="S99" s="77"/>
      <c r="T99" s="78"/>
      <c r="AT99" s="15" t="s">
        <v>386</v>
      </c>
      <c r="AU99" s="15" t="s">
        <v>78</v>
      </c>
    </row>
    <row r="100" s="11" customFormat="1">
      <c r="B100" s="215"/>
      <c r="C100" s="216"/>
      <c r="D100" s="217" t="s">
        <v>167</v>
      </c>
      <c r="E100" s="218" t="s">
        <v>19</v>
      </c>
      <c r="F100" s="219" t="s">
        <v>3349</v>
      </c>
      <c r="G100" s="216"/>
      <c r="H100" s="220">
        <v>4.7290000000000001</v>
      </c>
      <c r="I100" s="221"/>
      <c r="J100" s="216"/>
      <c r="K100" s="216"/>
      <c r="L100" s="222"/>
      <c r="M100" s="223"/>
      <c r="N100" s="224"/>
      <c r="O100" s="224"/>
      <c r="P100" s="224"/>
      <c r="Q100" s="224"/>
      <c r="R100" s="224"/>
      <c r="S100" s="224"/>
      <c r="T100" s="225"/>
      <c r="AT100" s="226" t="s">
        <v>167</v>
      </c>
      <c r="AU100" s="226" t="s">
        <v>78</v>
      </c>
      <c r="AV100" s="11" t="s">
        <v>80</v>
      </c>
      <c r="AW100" s="11" t="s">
        <v>31</v>
      </c>
      <c r="AX100" s="11" t="s">
        <v>70</v>
      </c>
      <c r="AY100" s="226" t="s">
        <v>158</v>
      </c>
    </row>
    <row r="101" s="11" customFormat="1">
      <c r="B101" s="215"/>
      <c r="C101" s="216"/>
      <c r="D101" s="217" t="s">
        <v>167</v>
      </c>
      <c r="E101" s="218" t="s">
        <v>19</v>
      </c>
      <c r="F101" s="219" t="s">
        <v>3350</v>
      </c>
      <c r="G101" s="216"/>
      <c r="H101" s="220">
        <v>23.533000000000001</v>
      </c>
      <c r="I101" s="221"/>
      <c r="J101" s="216"/>
      <c r="K101" s="216"/>
      <c r="L101" s="222"/>
      <c r="M101" s="223"/>
      <c r="N101" s="224"/>
      <c r="O101" s="224"/>
      <c r="P101" s="224"/>
      <c r="Q101" s="224"/>
      <c r="R101" s="224"/>
      <c r="S101" s="224"/>
      <c r="T101" s="225"/>
      <c r="AT101" s="226" t="s">
        <v>167</v>
      </c>
      <c r="AU101" s="226" t="s">
        <v>78</v>
      </c>
      <c r="AV101" s="11" t="s">
        <v>80</v>
      </c>
      <c r="AW101" s="11" t="s">
        <v>31</v>
      </c>
      <c r="AX101" s="11" t="s">
        <v>70</v>
      </c>
      <c r="AY101" s="226" t="s">
        <v>158</v>
      </c>
    </row>
    <row r="102" s="12" customFormat="1">
      <c r="B102" s="239"/>
      <c r="C102" s="240"/>
      <c r="D102" s="217" t="s">
        <v>167</v>
      </c>
      <c r="E102" s="241" t="s">
        <v>19</v>
      </c>
      <c r="F102" s="242" t="s">
        <v>426</v>
      </c>
      <c r="G102" s="240"/>
      <c r="H102" s="243">
        <v>28.262</v>
      </c>
      <c r="I102" s="244"/>
      <c r="J102" s="240"/>
      <c r="K102" s="240"/>
      <c r="L102" s="245"/>
      <c r="M102" s="246"/>
      <c r="N102" s="247"/>
      <c r="O102" s="247"/>
      <c r="P102" s="247"/>
      <c r="Q102" s="247"/>
      <c r="R102" s="247"/>
      <c r="S102" s="247"/>
      <c r="T102" s="248"/>
      <c r="AT102" s="249" t="s">
        <v>167</v>
      </c>
      <c r="AU102" s="249" t="s">
        <v>78</v>
      </c>
      <c r="AV102" s="12" t="s">
        <v>165</v>
      </c>
      <c r="AW102" s="12" t="s">
        <v>31</v>
      </c>
      <c r="AX102" s="12" t="s">
        <v>78</v>
      </c>
      <c r="AY102" s="249" t="s">
        <v>158</v>
      </c>
    </row>
    <row r="103" s="1" customFormat="1" ht="16.5" customHeight="1">
      <c r="B103" s="36"/>
      <c r="C103" s="203" t="s">
        <v>80</v>
      </c>
      <c r="D103" s="203" t="s">
        <v>160</v>
      </c>
      <c r="E103" s="204" t="s">
        <v>3355</v>
      </c>
      <c r="F103" s="205" t="s">
        <v>1591</v>
      </c>
      <c r="G103" s="206" t="s">
        <v>302</v>
      </c>
      <c r="H103" s="207">
        <v>1</v>
      </c>
      <c r="I103" s="208"/>
      <c r="J103" s="209">
        <f>ROUND(I103*H103,2)</f>
        <v>0</v>
      </c>
      <c r="K103" s="205" t="s">
        <v>19</v>
      </c>
      <c r="L103" s="41"/>
      <c r="M103" s="210" t="s">
        <v>19</v>
      </c>
      <c r="N103" s="211" t="s">
        <v>41</v>
      </c>
      <c r="O103" s="77"/>
      <c r="P103" s="212">
        <f>O103*H103</f>
        <v>0</v>
      </c>
      <c r="Q103" s="212">
        <v>0</v>
      </c>
      <c r="R103" s="212">
        <f>Q103*H103</f>
        <v>0</v>
      </c>
      <c r="S103" s="212">
        <v>0</v>
      </c>
      <c r="T103" s="213">
        <f>S103*H103</f>
        <v>0</v>
      </c>
      <c r="AR103" s="15" t="s">
        <v>228</v>
      </c>
      <c r="AT103" s="15" t="s">
        <v>160</v>
      </c>
      <c r="AU103" s="15" t="s">
        <v>78</v>
      </c>
      <c r="AY103" s="15" t="s">
        <v>158</v>
      </c>
      <c r="BE103" s="214">
        <f>IF(N103="základní",J103,0)</f>
        <v>0</v>
      </c>
      <c r="BF103" s="214">
        <f>IF(N103="snížená",J103,0)</f>
        <v>0</v>
      </c>
      <c r="BG103" s="214">
        <f>IF(N103="zákl. přenesená",J103,0)</f>
        <v>0</v>
      </c>
      <c r="BH103" s="214">
        <f>IF(N103="sníž. přenesená",J103,0)</f>
        <v>0</v>
      </c>
      <c r="BI103" s="214">
        <f>IF(N103="nulová",J103,0)</f>
        <v>0</v>
      </c>
      <c r="BJ103" s="15" t="s">
        <v>78</v>
      </c>
      <c r="BK103" s="214">
        <f>ROUND(I103*H103,2)</f>
        <v>0</v>
      </c>
      <c r="BL103" s="15" t="s">
        <v>228</v>
      </c>
      <c r="BM103" s="15" t="s">
        <v>3356</v>
      </c>
    </row>
    <row r="104" s="1" customFormat="1" ht="16.5" customHeight="1">
      <c r="B104" s="36"/>
      <c r="C104" s="203" t="s">
        <v>174</v>
      </c>
      <c r="D104" s="203" t="s">
        <v>160</v>
      </c>
      <c r="E104" s="204" t="s">
        <v>3357</v>
      </c>
      <c r="F104" s="205" t="s">
        <v>1595</v>
      </c>
      <c r="G104" s="206" t="s">
        <v>302</v>
      </c>
      <c r="H104" s="207">
        <v>1</v>
      </c>
      <c r="I104" s="208"/>
      <c r="J104" s="209">
        <f>ROUND(I104*H104,2)</f>
        <v>0</v>
      </c>
      <c r="K104" s="205" t="s">
        <v>19</v>
      </c>
      <c r="L104" s="41"/>
      <c r="M104" s="210" t="s">
        <v>19</v>
      </c>
      <c r="N104" s="211" t="s">
        <v>41</v>
      </c>
      <c r="O104" s="77"/>
      <c r="P104" s="212">
        <f>O104*H104</f>
        <v>0</v>
      </c>
      <c r="Q104" s="212">
        <v>0</v>
      </c>
      <c r="R104" s="212">
        <f>Q104*H104</f>
        <v>0</v>
      </c>
      <c r="S104" s="212">
        <v>0</v>
      </c>
      <c r="T104" s="213">
        <f>S104*H104</f>
        <v>0</v>
      </c>
      <c r="AR104" s="15" t="s">
        <v>228</v>
      </c>
      <c r="AT104" s="15" t="s">
        <v>160</v>
      </c>
      <c r="AU104" s="15" t="s">
        <v>78</v>
      </c>
      <c r="AY104" s="15" t="s">
        <v>158</v>
      </c>
      <c r="BE104" s="214">
        <f>IF(N104="základní",J104,0)</f>
        <v>0</v>
      </c>
      <c r="BF104" s="214">
        <f>IF(N104="snížená",J104,0)</f>
        <v>0</v>
      </c>
      <c r="BG104" s="214">
        <f>IF(N104="zákl. přenesená",J104,0)</f>
        <v>0</v>
      </c>
      <c r="BH104" s="214">
        <f>IF(N104="sníž. přenesená",J104,0)</f>
        <v>0</v>
      </c>
      <c r="BI104" s="214">
        <f>IF(N104="nulová",J104,0)</f>
        <v>0</v>
      </c>
      <c r="BJ104" s="15" t="s">
        <v>78</v>
      </c>
      <c r="BK104" s="214">
        <f>ROUND(I104*H104,2)</f>
        <v>0</v>
      </c>
      <c r="BL104" s="15" t="s">
        <v>228</v>
      </c>
      <c r="BM104" s="15" t="s">
        <v>3358</v>
      </c>
    </row>
    <row r="105" s="1" customFormat="1">
      <c r="B105" s="36"/>
      <c r="C105" s="37"/>
      <c r="D105" s="217" t="s">
        <v>386</v>
      </c>
      <c r="E105" s="37"/>
      <c r="F105" s="237" t="s">
        <v>1597</v>
      </c>
      <c r="G105" s="37"/>
      <c r="H105" s="37"/>
      <c r="I105" s="128"/>
      <c r="J105" s="37"/>
      <c r="K105" s="37"/>
      <c r="L105" s="41"/>
      <c r="M105" s="238"/>
      <c r="N105" s="77"/>
      <c r="O105" s="77"/>
      <c r="P105" s="77"/>
      <c r="Q105" s="77"/>
      <c r="R105" s="77"/>
      <c r="S105" s="77"/>
      <c r="T105" s="78"/>
      <c r="AT105" s="15" t="s">
        <v>386</v>
      </c>
      <c r="AU105" s="15" t="s">
        <v>78</v>
      </c>
    </row>
    <row r="106" s="1" customFormat="1" ht="16.5" customHeight="1">
      <c r="B106" s="36"/>
      <c r="C106" s="203" t="s">
        <v>165</v>
      </c>
      <c r="D106" s="203" t="s">
        <v>160</v>
      </c>
      <c r="E106" s="204" t="s">
        <v>3359</v>
      </c>
      <c r="F106" s="205" t="s">
        <v>1905</v>
      </c>
      <c r="G106" s="206" t="s">
        <v>171</v>
      </c>
      <c r="H106" s="207">
        <v>28.262</v>
      </c>
      <c r="I106" s="208"/>
      <c r="J106" s="209">
        <f>ROUND(I106*H106,2)</f>
        <v>0</v>
      </c>
      <c r="K106" s="205" t="s">
        <v>19</v>
      </c>
      <c r="L106" s="41"/>
      <c r="M106" s="210" t="s">
        <v>19</v>
      </c>
      <c r="N106" s="211" t="s">
        <v>41</v>
      </c>
      <c r="O106" s="77"/>
      <c r="P106" s="212">
        <f>O106*H106</f>
        <v>0</v>
      </c>
      <c r="Q106" s="212">
        <v>0</v>
      </c>
      <c r="R106" s="212">
        <f>Q106*H106</f>
        <v>0</v>
      </c>
      <c r="S106" s="212">
        <v>0</v>
      </c>
      <c r="T106" s="213">
        <f>S106*H106</f>
        <v>0</v>
      </c>
      <c r="AR106" s="15" t="s">
        <v>228</v>
      </c>
      <c r="AT106" s="15" t="s">
        <v>160</v>
      </c>
      <c r="AU106" s="15" t="s">
        <v>78</v>
      </c>
      <c r="AY106" s="15" t="s">
        <v>158</v>
      </c>
      <c r="BE106" s="214">
        <f>IF(N106="základní",J106,0)</f>
        <v>0</v>
      </c>
      <c r="BF106" s="214">
        <f>IF(N106="snížená",J106,0)</f>
        <v>0</v>
      </c>
      <c r="BG106" s="214">
        <f>IF(N106="zákl. přenesená",J106,0)</f>
        <v>0</v>
      </c>
      <c r="BH106" s="214">
        <f>IF(N106="sníž. přenesená",J106,0)</f>
        <v>0</v>
      </c>
      <c r="BI106" s="214">
        <f>IF(N106="nulová",J106,0)</f>
        <v>0</v>
      </c>
      <c r="BJ106" s="15" t="s">
        <v>78</v>
      </c>
      <c r="BK106" s="214">
        <f>ROUND(I106*H106,2)</f>
        <v>0</v>
      </c>
      <c r="BL106" s="15" t="s">
        <v>228</v>
      </c>
      <c r="BM106" s="15" t="s">
        <v>3360</v>
      </c>
    </row>
    <row r="107" s="11" customFormat="1">
      <c r="B107" s="215"/>
      <c r="C107" s="216"/>
      <c r="D107" s="217" t="s">
        <v>167</v>
      </c>
      <c r="E107" s="218" t="s">
        <v>19</v>
      </c>
      <c r="F107" s="219" t="s">
        <v>3361</v>
      </c>
      <c r="G107" s="216"/>
      <c r="H107" s="220">
        <v>4.7290000000000001</v>
      </c>
      <c r="I107" s="221"/>
      <c r="J107" s="216"/>
      <c r="K107" s="216"/>
      <c r="L107" s="222"/>
      <c r="M107" s="223"/>
      <c r="N107" s="224"/>
      <c r="O107" s="224"/>
      <c r="P107" s="224"/>
      <c r="Q107" s="224"/>
      <c r="R107" s="224"/>
      <c r="S107" s="224"/>
      <c r="T107" s="225"/>
      <c r="AT107" s="226" t="s">
        <v>167</v>
      </c>
      <c r="AU107" s="226" t="s">
        <v>78</v>
      </c>
      <c r="AV107" s="11" t="s">
        <v>80</v>
      </c>
      <c r="AW107" s="11" t="s">
        <v>31</v>
      </c>
      <c r="AX107" s="11" t="s">
        <v>70</v>
      </c>
      <c r="AY107" s="226" t="s">
        <v>158</v>
      </c>
    </row>
    <row r="108" s="11" customFormat="1">
      <c r="B108" s="215"/>
      <c r="C108" s="216"/>
      <c r="D108" s="217" t="s">
        <v>167</v>
      </c>
      <c r="E108" s="218" t="s">
        <v>19</v>
      </c>
      <c r="F108" s="219" t="s">
        <v>3362</v>
      </c>
      <c r="G108" s="216"/>
      <c r="H108" s="220">
        <v>23.533000000000001</v>
      </c>
      <c r="I108" s="221"/>
      <c r="J108" s="216"/>
      <c r="K108" s="216"/>
      <c r="L108" s="222"/>
      <c r="M108" s="223"/>
      <c r="N108" s="224"/>
      <c r="O108" s="224"/>
      <c r="P108" s="224"/>
      <c r="Q108" s="224"/>
      <c r="R108" s="224"/>
      <c r="S108" s="224"/>
      <c r="T108" s="225"/>
      <c r="AT108" s="226" t="s">
        <v>167</v>
      </c>
      <c r="AU108" s="226" t="s">
        <v>78</v>
      </c>
      <c r="AV108" s="11" t="s">
        <v>80</v>
      </c>
      <c r="AW108" s="11" t="s">
        <v>31</v>
      </c>
      <c r="AX108" s="11" t="s">
        <v>70</v>
      </c>
      <c r="AY108" s="226" t="s">
        <v>158</v>
      </c>
    </row>
    <row r="109" s="12" customFormat="1">
      <c r="B109" s="239"/>
      <c r="C109" s="240"/>
      <c r="D109" s="217" t="s">
        <v>167</v>
      </c>
      <c r="E109" s="241" t="s">
        <v>19</v>
      </c>
      <c r="F109" s="242" t="s">
        <v>426</v>
      </c>
      <c r="G109" s="240"/>
      <c r="H109" s="243">
        <v>28.262</v>
      </c>
      <c r="I109" s="244"/>
      <c r="J109" s="240"/>
      <c r="K109" s="240"/>
      <c r="L109" s="245"/>
      <c r="M109" s="246"/>
      <c r="N109" s="247"/>
      <c r="O109" s="247"/>
      <c r="P109" s="247"/>
      <c r="Q109" s="247"/>
      <c r="R109" s="247"/>
      <c r="S109" s="247"/>
      <c r="T109" s="248"/>
      <c r="AT109" s="249" t="s">
        <v>167</v>
      </c>
      <c r="AU109" s="249" t="s">
        <v>78</v>
      </c>
      <c r="AV109" s="12" t="s">
        <v>165</v>
      </c>
      <c r="AW109" s="12" t="s">
        <v>31</v>
      </c>
      <c r="AX109" s="12" t="s">
        <v>78</v>
      </c>
      <c r="AY109" s="249" t="s">
        <v>158</v>
      </c>
    </row>
    <row r="110" s="1" customFormat="1" ht="16.5" customHeight="1">
      <c r="B110" s="36"/>
      <c r="C110" s="203" t="s">
        <v>181</v>
      </c>
      <c r="D110" s="203" t="s">
        <v>160</v>
      </c>
      <c r="E110" s="204" t="s">
        <v>3363</v>
      </c>
      <c r="F110" s="205" t="s">
        <v>1913</v>
      </c>
      <c r="G110" s="206" t="s">
        <v>171</v>
      </c>
      <c r="H110" s="207">
        <v>4.7290000000000001</v>
      </c>
      <c r="I110" s="208"/>
      <c r="J110" s="209">
        <f>ROUND(I110*H110,2)</f>
        <v>0</v>
      </c>
      <c r="K110" s="205" t="s">
        <v>19</v>
      </c>
      <c r="L110" s="41"/>
      <c r="M110" s="210" t="s">
        <v>19</v>
      </c>
      <c r="N110" s="211" t="s">
        <v>41</v>
      </c>
      <c r="O110" s="77"/>
      <c r="P110" s="212">
        <f>O110*H110</f>
        <v>0</v>
      </c>
      <c r="Q110" s="212">
        <v>0</v>
      </c>
      <c r="R110" s="212">
        <f>Q110*H110</f>
        <v>0</v>
      </c>
      <c r="S110" s="212">
        <v>0</v>
      </c>
      <c r="T110" s="213">
        <f>S110*H110</f>
        <v>0</v>
      </c>
      <c r="AR110" s="15" t="s">
        <v>228</v>
      </c>
      <c r="AT110" s="15" t="s">
        <v>160</v>
      </c>
      <c r="AU110" s="15" t="s">
        <v>78</v>
      </c>
      <c r="AY110" s="15" t="s">
        <v>158</v>
      </c>
      <c r="BE110" s="214">
        <f>IF(N110="základní",J110,0)</f>
        <v>0</v>
      </c>
      <c r="BF110" s="214">
        <f>IF(N110="snížená",J110,0)</f>
        <v>0</v>
      </c>
      <c r="BG110" s="214">
        <f>IF(N110="zákl. přenesená",J110,0)</f>
        <v>0</v>
      </c>
      <c r="BH110" s="214">
        <f>IF(N110="sníž. přenesená",J110,0)</f>
        <v>0</v>
      </c>
      <c r="BI110" s="214">
        <f>IF(N110="nulová",J110,0)</f>
        <v>0</v>
      </c>
      <c r="BJ110" s="15" t="s">
        <v>78</v>
      </c>
      <c r="BK110" s="214">
        <f>ROUND(I110*H110,2)</f>
        <v>0</v>
      </c>
      <c r="BL110" s="15" t="s">
        <v>228</v>
      </c>
      <c r="BM110" s="15" t="s">
        <v>3364</v>
      </c>
    </row>
    <row r="111" s="11" customFormat="1">
      <c r="B111" s="215"/>
      <c r="C111" s="216"/>
      <c r="D111" s="217" t="s">
        <v>167</v>
      </c>
      <c r="E111" s="218" t="s">
        <v>19</v>
      </c>
      <c r="F111" s="219" t="s">
        <v>3349</v>
      </c>
      <c r="G111" s="216"/>
      <c r="H111" s="220">
        <v>4.7290000000000001</v>
      </c>
      <c r="I111" s="221"/>
      <c r="J111" s="216"/>
      <c r="K111" s="216"/>
      <c r="L111" s="222"/>
      <c r="M111" s="223"/>
      <c r="N111" s="224"/>
      <c r="O111" s="224"/>
      <c r="P111" s="224"/>
      <c r="Q111" s="224"/>
      <c r="R111" s="224"/>
      <c r="S111" s="224"/>
      <c r="T111" s="225"/>
      <c r="AT111" s="226" t="s">
        <v>167</v>
      </c>
      <c r="AU111" s="226" t="s">
        <v>78</v>
      </c>
      <c r="AV111" s="11" t="s">
        <v>80</v>
      </c>
      <c r="AW111" s="11" t="s">
        <v>31</v>
      </c>
      <c r="AX111" s="11" t="s">
        <v>70</v>
      </c>
      <c r="AY111" s="226" t="s">
        <v>158</v>
      </c>
    </row>
    <row r="112" s="12" customFormat="1">
      <c r="B112" s="239"/>
      <c r="C112" s="240"/>
      <c r="D112" s="217" t="s">
        <v>167</v>
      </c>
      <c r="E112" s="241" t="s">
        <v>19</v>
      </c>
      <c r="F112" s="242" t="s">
        <v>426</v>
      </c>
      <c r="G112" s="240"/>
      <c r="H112" s="243">
        <v>4.7290000000000001</v>
      </c>
      <c r="I112" s="244"/>
      <c r="J112" s="240"/>
      <c r="K112" s="240"/>
      <c r="L112" s="245"/>
      <c r="M112" s="246"/>
      <c r="N112" s="247"/>
      <c r="O112" s="247"/>
      <c r="P112" s="247"/>
      <c r="Q112" s="247"/>
      <c r="R112" s="247"/>
      <c r="S112" s="247"/>
      <c r="T112" s="248"/>
      <c r="AT112" s="249" t="s">
        <v>167</v>
      </c>
      <c r="AU112" s="249" t="s">
        <v>78</v>
      </c>
      <c r="AV112" s="12" t="s">
        <v>165</v>
      </c>
      <c r="AW112" s="12" t="s">
        <v>31</v>
      </c>
      <c r="AX112" s="12" t="s">
        <v>78</v>
      </c>
      <c r="AY112" s="249" t="s">
        <v>158</v>
      </c>
    </row>
    <row r="113" s="1" customFormat="1" ht="16.5" customHeight="1">
      <c r="B113" s="36"/>
      <c r="C113" s="203" t="s">
        <v>185</v>
      </c>
      <c r="D113" s="203" t="s">
        <v>160</v>
      </c>
      <c r="E113" s="204" t="s">
        <v>3365</v>
      </c>
      <c r="F113" s="205" t="s">
        <v>1919</v>
      </c>
      <c r="G113" s="206" t="s">
        <v>171</v>
      </c>
      <c r="H113" s="207">
        <v>4.7290000000000001</v>
      </c>
      <c r="I113" s="208"/>
      <c r="J113" s="209">
        <f>ROUND(I113*H113,2)</f>
        <v>0</v>
      </c>
      <c r="K113" s="205" t="s">
        <v>19</v>
      </c>
      <c r="L113" s="41"/>
      <c r="M113" s="210" t="s">
        <v>19</v>
      </c>
      <c r="N113" s="211" t="s">
        <v>41</v>
      </c>
      <c r="O113" s="77"/>
      <c r="P113" s="212">
        <f>O113*H113</f>
        <v>0</v>
      </c>
      <c r="Q113" s="212">
        <v>0</v>
      </c>
      <c r="R113" s="212">
        <f>Q113*H113</f>
        <v>0</v>
      </c>
      <c r="S113" s="212">
        <v>0</v>
      </c>
      <c r="T113" s="213">
        <f>S113*H113</f>
        <v>0</v>
      </c>
      <c r="AR113" s="15" t="s">
        <v>228</v>
      </c>
      <c r="AT113" s="15" t="s">
        <v>160</v>
      </c>
      <c r="AU113" s="15" t="s">
        <v>78</v>
      </c>
      <c r="AY113" s="15" t="s">
        <v>158</v>
      </c>
      <c r="BE113" s="214">
        <f>IF(N113="základní",J113,0)</f>
        <v>0</v>
      </c>
      <c r="BF113" s="214">
        <f>IF(N113="snížená",J113,0)</f>
        <v>0</v>
      </c>
      <c r="BG113" s="214">
        <f>IF(N113="zákl. přenesená",J113,0)</f>
        <v>0</v>
      </c>
      <c r="BH113" s="214">
        <f>IF(N113="sníž. přenesená",J113,0)</f>
        <v>0</v>
      </c>
      <c r="BI113" s="214">
        <f>IF(N113="nulová",J113,0)</f>
        <v>0</v>
      </c>
      <c r="BJ113" s="15" t="s">
        <v>78</v>
      </c>
      <c r="BK113" s="214">
        <f>ROUND(I113*H113,2)</f>
        <v>0</v>
      </c>
      <c r="BL113" s="15" t="s">
        <v>228</v>
      </c>
      <c r="BM113" s="15" t="s">
        <v>3366</v>
      </c>
    </row>
    <row r="114" s="11" customFormat="1">
      <c r="B114" s="215"/>
      <c r="C114" s="216"/>
      <c r="D114" s="217" t="s">
        <v>167</v>
      </c>
      <c r="E114" s="218" t="s">
        <v>19</v>
      </c>
      <c r="F114" s="219" t="s">
        <v>3349</v>
      </c>
      <c r="G114" s="216"/>
      <c r="H114" s="220">
        <v>4.7290000000000001</v>
      </c>
      <c r="I114" s="221"/>
      <c r="J114" s="216"/>
      <c r="K114" s="216"/>
      <c r="L114" s="222"/>
      <c r="M114" s="223"/>
      <c r="N114" s="224"/>
      <c r="O114" s="224"/>
      <c r="P114" s="224"/>
      <c r="Q114" s="224"/>
      <c r="R114" s="224"/>
      <c r="S114" s="224"/>
      <c r="T114" s="225"/>
      <c r="AT114" s="226" t="s">
        <v>167</v>
      </c>
      <c r="AU114" s="226" t="s">
        <v>78</v>
      </c>
      <c r="AV114" s="11" t="s">
        <v>80</v>
      </c>
      <c r="AW114" s="11" t="s">
        <v>31</v>
      </c>
      <c r="AX114" s="11" t="s">
        <v>70</v>
      </c>
      <c r="AY114" s="226" t="s">
        <v>158</v>
      </c>
    </row>
    <row r="115" s="12" customFormat="1">
      <c r="B115" s="239"/>
      <c r="C115" s="240"/>
      <c r="D115" s="217" t="s">
        <v>167</v>
      </c>
      <c r="E115" s="241" t="s">
        <v>19</v>
      </c>
      <c r="F115" s="242" t="s">
        <v>426</v>
      </c>
      <c r="G115" s="240"/>
      <c r="H115" s="243">
        <v>4.7290000000000001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AT115" s="249" t="s">
        <v>167</v>
      </c>
      <c r="AU115" s="249" t="s">
        <v>78</v>
      </c>
      <c r="AV115" s="12" t="s">
        <v>165</v>
      </c>
      <c r="AW115" s="12" t="s">
        <v>31</v>
      </c>
      <c r="AX115" s="12" t="s">
        <v>78</v>
      </c>
      <c r="AY115" s="249" t="s">
        <v>158</v>
      </c>
    </row>
    <row r="116" s="1" customFormat="1" ht="16.5" customHeight="1">
      <c r="B116" s="36"/>
      <c r="C116" s="203" t="s">
        <v>190</v>
      </c>
      <c r="D116" s="203" t="s">
        <v>160</v>
      </c>
      <c r="E116" s="204" t="s">
        <v>3367</v>
      </c>
      <c r="F116" s="205" t="s">
        <v>1924</v>
      </c>
      <c r="G116" s="206" t="s">
        <v>171</v>
      </c>
      <c r="H116" s="207">
        <v>31.088000000000001</v>
      </c>
      <c r="I116" s="208"/>
      <c r="J116" s="209">
        <f>ROUND(I116*H116,2)</f>
        <v>0</v>
      </c>
      <c r="K116" s="205" t="s">
        <v>19</v>
      </c>
      <c r="L116" s="41"/>
      <c r="M116" s="210" t="s">
        <v>19</v>
      </c>
      <c r="N116" s="211" t="s">
        <v>41</v>
      </c>
      <c r="O116" s="77"/>
      <c r="P116" s="212">
        <f>O116*H116</f>
        <v>0</v>
      </c>
      <c r="Q116" s="212">
        <v>0</v>
      </c>
      <c r="R116" s="212">
        <f>Q116*H116</f>
        <v>0</v>
      </c>
      <c r="S116" s="212">
        <v>0</v>
      </c>
      <c r="T116" s="213">
        <f>S116*H116</f>
        <v>0</v>
      </c>
      <c r="AR116" s="15" t="s">
        <v>228</v>
      </c>
      <c r="AT116" s="15" t="s">
        <v>160</v>
      </c>
      <c r="AU116" s="15" t="s">
        <v>78</v>
      </c>
      <c r="AY116" s="15" t="s">
        <v>158</v>
      </c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15" t="s">
        <v>78</v>
      </c>
      <c r="BK116" s="214">
        <f>ROUND(I116*H116,2)</f>
        <v>0</v>
      </c>
      <c r="BL116" s="15" t="s">
        <v>228</v>
      </c>
      <c r="BM116" s="15" t="s">
        <v>3368</v>
      </c>
    </row>
    <row r="117" s="11" customFormat="1">
      <c r="B117" s="215"/>
      <c r="C117" s="216"/>
      <c r="D117" s="217" t="s">
        <v>167</v>
      </c>
      <c r="E117" s="218" t="s">
        <v>19</v>
      </c>
      <c r="F117" s="219" t="s">
        <v>3369</v>
      </c>
      <c r="G117" s="216"/>
      <c r="H117" s="220">
        <v>5.202</v>
      </c>
      <c r="I117" s="221"/>
      <c r="J117" s="216"/>
      <c r="K117" s="216"/>
      <c r="L117" s="222"/>
      <c r="M117" s="223"/>
      <c r="N117" s="224"/>
      <c r="O117" s="224"/>
      <c r="P117" s="224"/>
      <c r="Q117" s="224"/>
      <c r="R117" s="224"/>
      <c r="S117" s="224"/>
      <c r="T117" s="225"/>
      <c r="AT117" s="226" t="s">
        <v>167</v>
      </c>
      <c r="AU117" s="226" t="s">
        <v>78</v>
      </c>
      <c r="AV117" s="11" t="s">
        <v>80</v>
      </c>
      <c r="AW117" s="11" t="s">
        <v>31</v>
      </c>
      <c r="AX117" s="11" t="s">
        <v>70</v>
      </c>
      <c r="AY117" s="226" t="s">
        <v>158</v>
      </c>
    </row>
    <row r="118" s="11" customFormat="1">
      <c r="B118" s="215"/>
      <c r="C118" s="216"/>
      <c r="D118" s="217" t="s">
        <v>167</v>
      </c>
      <c r="E118" s="218" t="s">
        <v>19</v>
      </c>
      <c r="F118" s="219" t="s">
        <v>3340</v>
      </c>
      <c r="G118" s="216"/>
      <c r="H118" s="220">
        <v>25.885999999999999</v>
      </c>
      <c r="I118" s="221"/>
      <c r="J118" s="216"/>
      <c r="K118" s="216"/>
      <c r="L118" s="222"/>
      <c r="M118" s="223"/>
      <c r="N118" s="224"/>
      <c r="O118" s="224"/>
      <c r="P118" s="224"/>
      <c r="Q118" s="224"/>
      <c r="R118" s="224"/>
      <c r="S118" s="224"/>
      <c r="T118" s="225"/>
      <c r="AT118" s="226" t="s">
        <v>167</v>
      </c>
      <c r="AU118" s="226" t="s">
        <v>78</v>
      </c>
      <c r="AV118" s="11" t="s">
        <v>80</v>
      </c>
      <c r="AW118" s="11" t="s">
        <v>31</v>
      </c>
      <c r="AX118" s="11" t="s">
        <v>70</v>
      </c>
      <c r="AY118" s="226" t="s">
        <v>158</v>
      </c>
    </row>
    <row r="119" s="12" customFormat="1">
      <c r="B119" s="239"/>
      <c r="C119" s="240"/>
      <c r="D119" s="217" t="s">
        <v>167</v>
      </c>
      <c r="E119" s="241" t="s">
        <v>19</v>
      </c>
      <c r="F119" s="242" t="s">
        <v>426</v>
      </c>
      <c r="G119" s="240"/>
      <c r="H119" s="243">
        <v>31.088000000000001</v>
      </c>
      <c r="I119" s="244"/>
      <c r="J119" s="240"/>
      <c r="K119" s="240"/>
      <c r="L119" s="245"/>
      <c r="M119" s="246"/>
      <c r="N119" s="247"/>
      <c r="O119" s="247"/>
      <c r="P119" s="247"/>
      <c r="Q119" s="247"/>
      <c r="R119" s="247"/>
      <c r="S119" s="247"/>
      <c r="T119" s="248"/>
      <c r="AT119" s="249" t="s">
        <v>167</v>
      </c>
      <c r="AU119" s="249" t="s">
        <v>78</v>
      </c>
      <c r="AV119" s="12" t="s">
        <v>165</v>
      </c>
      <c r="AW119" s="12" t="s">
        <v>31</v>
      </c>
      <c r="AX119" s="12" t="s">
        <v>78</v>
      </c>
      <c r="AY119" s="249" t="s">
        <v>158</v>
      </c>
    </row>
    <row r="120" s="1" customFormat="1" ht="16.5" customHeight="1">
      <c r="B120" s="36"/>
      <c r="C120" s="203" t="s">
        <v>212</v>
      </c>
      <c r="D120" s="203" t="s">
        <v>160</v>
      </c>
      <c r="E120" s="204" t="s">
        <v>3370</v>
      </c>
      <c r="F120" s="205" t="s">
        <v>2187</v>
      </c>
      <c r="G120" s="206" t="s">
        <v>171</v>
      </c>
      <c r="H120" s="207">
        <v>4.7290000000000001</v>
      </c>
      <c r="I120" s="208"/>
      <c r="J120" s="209">
        <f>ROUND(I120*H120,2)</f>
        <v>0</v>
      </c>
      <c r="K120" s="205" t="s">
        <v>19</v>
      </c>
      <c r="L120" s="41"/>
      <c r="M120" s="210" t="s">
        <v>19</v>
      </c>
      <c r="N120" s="211" t="s">
        <v>41</v>
      </c>
      <c r="O120" s="77"/>
      <c r="P120" s="212">
        <f>O120*H120</f>
        <v>0</v>
      </c>
      <c r="Q120" s="212">
        <v>0</v>
      </c>
      <c r="R120" s="212">
        <f>Q120*H120</f>
        <v>0</v>
      </c>
      <c r="S120" s="212">
        <v>0</v>
      </c>
      <c r="T120" s="213">
        <f>S120*H120</f>
        <v>0</v>
      </c>
      <c r="AR120" s="15" t="s">
        <v>228</v>
      </c>
      <c r="AT120" s="15" t="s">
        <v>160</v>
      </c>
      <c r="AU120" s="15" t="s">
        <v>78</v>
      </c>
      <c r="AY120" s="15" t="s">
        <v>158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5" t="s">
        <v>78</v>
      </c>
      <c r="BK120" s="214">
        <f>ROUND(I120*H120,2)</f>
        <v>0</v>
      </c>
      <c r="BL120" s="15" t="s">
        <v>228</v>
      </c>
      <c r="BM120" s="15" t="s">
        <v>3371</v>
      </c>
    </row>
    <row r="121" s="1" customFormat="1">
      <c r="B121" s="36"/>
      <c r="C121" s="37"/>
      <c r="D121" s="217" t="s">
        <v>386</v>
      </c>
      <c r="E121" s="37"/>
      <c r="F121" s="237" t="s">
        <v>2189</v>
      </c>
      <c r="G121" s="37"/>
      <c r="H121" s="37"/>
      <c r="I121" s="128"/>
      <c r="J121" s="37"/>
      <c r="K121" s="37"/>
      <c r="L121" s="41"/>
      <c r="M121" s="238"/>
      <c r="N121" s="77"/>
      <c r="O121" s="77"/>
      <c r="P121" s="77"/>
      <c r="Q121" s="77"/>
      <c r="R121" s="77"/>
      <c r="S121" s="77"/>
      <c r="T121" s="78"/>
      <c r="AT121" s="15" t="s">
        <v>386</v>
      </c>
      <c r="AU121" s="15" t="s">
        <v>78</v>
      </c>
    </row>
    <row r="122" s="11" customFormat="1">
      <c r="B122" s="215"/>
      <c r="C122" s="216"/>
      <c r="D122" s="217" t="s">
        <v>167</v>
      </c>
      <c r="E122" s="218" t="s">
        <v>19</v>
      </c>
      <c r="F122" s="219" t="s">
        <v>3349</v>
      </c>
      <c r="G122" s="216"/>
      <c r="H122" s="220">
        <v>4.7290000000000001</v>
      </c>
      <c r="I122" s="221"/>
      <c r="J122" s="216"/>
      <c r="K122" s="216"/>
      <c r="L122" s="222"/>
      <c r="M122" s="223"/>
      <c r="N122" s="224"/>
      <c r="O122" s="224"/>
      <c r="P122" s="224"/>
      <c r="Q122" s="224"/>
      <c r="R122" s="224"/>
      <c r="S122" s="224"/>
      <c r="T122" s="225"/>
      <c r="AT122" s="226" t="s">
        <v>167</v>
      </c>
      <c r="AU122" s="226" t="s">
        <v>78</v>
      </c>
      <c r="AV122" s="11" t="s">
        <v>80</v>
      </c>
      <c r="AW122" s="11" t="s">
        <v>31</v>
      </c>
      <c r="AX122" s="11" t="s">
        <v>70</v>
      </c>
      <c r="AY122" s="226" t="s">
        <v>158</v>
      </c>
    </row>
    <row r="123" s="12" customFormat="1">
      <c r="B123" s="239"/>
      <c r="C123" s="240"/>
      <c r="D123" s="217" t="s">
        <v>167</v>
      </c>
      <c r="E123" s="241" t="s">
        <v>19</v>
      </c>
      <c r="F123" s="242" t="s">
        <v>426</v>
      </c>
      <c r="G123" s="240"/>
      <c r="H123" s="243">
        <v>4.7290000000000001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167</v>
      </c>
      <c r="AU123" s="249" t="s">
        <v>78</v>
      </c>
      <c r="AV123" s="12" t="s">
        <v>165</v>
      </c>
      <c r="AW123" s="12" t="s">
        <v>31</v>
      </c>
      <c r="AX123" s="12" t="s">
        <v>78</v>
      </c>
      <c r="AY123" s="249" t="s">
        <v>158</v>
      </c>
    </row>
    <row r="124" s="1" customFormat="1" ht="16.5" customHeight="1">
      <c r="B124" s="36"/>
      <c r="C124" s="203" t="s">
        <v>8</v>
      </c>
      <c r="D124" s="203" t="s">
        <v>160</v>
      </c>
      <c r="E124" s="204" t="s">
        <v>3372</v>
      </c>
      <c r="F124" s="205" t="s">
        <v>2193</v>
      </c>
      <c r="G124" s="206" t="s">
        <v>171</v>
      </c>
      <c r="H124" s="207">
        <v>4.7290000000000001</v>
      </c>
      <c r="I124" s="208"/>
      <c r="J124" s="209">
        <f>ROUND(I124*H124,2)</f>
        <v>0</v>
      </c>
      <c r="K124" s="205" t="s">
        <v>19</v>
      </c>
      <c r="L124" s="41"/>
      <c r="M124" s="210" t="s">
        <v>19</v>
      </c>
      <c r="N124" s="211" t="s">
        <v>41</v>
      </c>
      <c r="O124" s="77"/>
      <c r="P124" s="212">
        <f>O124*H124</f>
        <v>0</v>
      </c>
      <c r="Q124" s="212">
        <v>0</v>
      </c>
      <c r="R124" s="212">
        <f>Q124*H124</f>
        <v>0</v>
      </c>
      <c r="S124" s="212">
        <v>0</v>
      </c>
      <c r="T124" s="213">
        <f>S124*H124</f>
        <v>0</v>
      </c>
      <c r="AR124" s="15" t="s">
        <v>228</v>
      </c>
      <c r="AT124" s="15" t="s">
        <v>160</v>
      </c>
      <c r="AU124" s="15" t="s">
        <v>78</v>
      </c>
      <c r="AY124" s="15" t="s">
        <v>158</v>
      </c>
      <c r="BE124" s="214">
        <f>IF(N124="základní",J124,0)</f>
        <v>0</v>
      </c>
      <c r="BF124" s="214">
        <f>IF(N124="snížená",J124,0)</f>
        <v>0</v>
      </c>
      <c r="BG124" s="214">
        <f>IF(N124="zákl. přenesená",J124,0)</f>
        <v>0</v>
      </c>
      <c r="BH124" s="214">
        <f>IF(N124="sníž. přenesená",J124,0)</f>
        <v>0</v>
      </c>
      <c r="BI124" s="214">
        <f>IF(N124="nulová",J124,0)</f>
        <v>0</v>
      </c>
      <c r="BJ124" s="15" t="s">
        <v>78</v>
      </c>
      <c r="BK124" s="214">
        <f>ROUND(I124*H124,2)</f>
        <v>0</v>
      </c>
      <c r="BL124" s="15" t="s">
        <v>228</v>
      </c>
      <c r="BM124" s="15" t="s">
        <v>3373</v>
      </c>
    </row>
    <row r="125" s="11" customFormat="1">
      <c r="B125" s="215"/>
      <c r="C125" s="216"/>
      <c r="D125" s="217" t="s">
        <v>167</v>
      </c>
      <c r="E125" s="218" t="s">
        <v>19</v>
      </c>
      <c r="F125" s="219" t="s">
        <v>3349</v>
      </c>
      <c r="G125" s="216"/>
      <c r="H125" s="220">
        <v>4.7290000000000001</v>
      </c>
      <c r="I125" s="221"/>
      <c r="J125" s="216"/>
      <c r="K125" s="216"/>
      <c r="L125" s="222"/>
      <c r="M125" s="223"/>
      <c r="N125" s="224"/>
      <c r="O125" s="224"/>
      <c r="P125" s="224"/>
      <c r="Q125" s="224"/>
      <c r="R125" s="224"/>
      <c r="S125" s="224"/>
      <c r="T125" s="225"/>
      <c r="AT125" s="226" t="s">
        <v>167</v>
      </c>
      <c r="AU125" s="226" t="s">
        <v>78</v>
      </c>
      <c r="AV125" s="11" t="s">
        <v>80</v>
      </c>
      <c r="AW125" s="11" t="s">
        <v>31</v>
      </c>
      <c r="AX125" s="11" t="s">
        <v>78</v>
      </c>
      <c r="AY125" s="226" t="s">
        <v>158</v>
      </c>
    </row>
    <row r="126" s="1" customFormat="1" ht="16.5" customHeight="1">
      <c r="B126" s="36"/>
      <c r="C126" s="203" t="s">
        <v>228</v>
      </c>
      <c r="D126" s="203" t="s">
        <v>160</v>
      </c>
      <c r="E126" s="204" t="s">
        <v>3374</v>
      </c>
      <c r="F126" s="205" t="s">
        <v>2198</v>
      </c>
      <c r="G126" s="206" t="s">
        <v>302</v>
      </c>
      <c r="H126" s="207">
        <v>6.6210000000000004</v>
      </c>
      <c r="I126" s="208"/>
      <c r="J126" s="209">
        <f>ROUND(I126*H126,2)</f>
        <v>0</v>
      </c>
      <c r="K126" s="205" t="s">
        <v>19</v>
      </c>
      <c r="L126" s="41"/>
      <c r="M126" s="210" t="s">
        <v>19</v>
      </c>
      <c r="N126" s="211" t="s">
        <v>41</v>
      </c>
      <c r="O126" s="77"/>
      <c r="P126" s="212">
        <f>O126*H126</f>
        <v>0</v>
      </c>
      <c r="Q126" s="212">
        <v>0</v>
      </c>
      <c r="R126" s="212">
        <f>Q126*H126</f>
        <v>0</v>
      </c>
      <c r="S126" s="212">
        <v>0</v>
      </c>
      <c r="T126" s="213">
        <f>S126*H126</f>
        <v>0</v>
      </c>
      <c r="AR126" s="15" t="s">
        <v>228</v>
      </c>
      <c r="AT126" s="15" t="s">
        <v>160</v>
      </c>
      <c r="AU126" s="15" t="s">
        <v>78</v>
      </c>
      <c r="AY126" s="15" t="s">
        <v>158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5" t="s">
        <v>78</v>
      </c>
      <c r="BK126" s="214">
        <f>ROUND(I126*H126,2)</f>
        <v>0</v>
      </c>
      <c r="BL126" s="15" t="s">
        <v>228</v>
      </c>
      <c r="BM126" s="15" t="s">
        <v>3375</v>
      </c>
    </row>
    <row r="127" s="11" customFormat="1">
      <c r="B127" s="215"/>
      <c r="C127" s="216"/>
      <c r="D127" s="217" t="s">
        <v>167</v>
      </c>
      <c r="E127" s="218" t="s">
        <v>19</v>
      </c>
      <c r="F127" s="219" t="s">
        <v>3376</v>
      </c>
      <c r="G127" s="216"/>
      <c r="H127" s="220">
        <v>6.6210000000000004</v>
      </c>
      <c r="I127" s="221"/>
      <c r="J127" s="216"/>
      <c r="K127" s="216"/>
      <c r="L127" s="222"/>
      <c r="M127" s="223"/>
      <c r="N127" s="224"/>
      <c r="O127" s="224"/>
      <c r="P127" s="224"/>
      <c r="Q127" s="224"/>
      <c r="R127" s="224"/>
      <c r="S127" s="224"/>
      <c r="T127" s="225"/>
      <c r="AT127" s="226" t="s">
        <v>167</v>
      </c>
      <c r="AU127" s="226" t="s">
        <v>78</v>
      </c>
      <c r="AV127" s="11" t="s">
        <v>80</v>
      </c>
      <c r="AW127" s="11" t="s">
        <v>31</v>
      </c>
      <c r="AX127" s="11" t="s">
        <v>70</v>
      </c>
      <c r="AY127" s="226" t="s">
        <v>158</v>
      </c>
    </row>
    <row r="128" s="12" customFormat="1">
      <c r="B128" s="239"/>
      <c r="C128" s="240"/>
      <c r="D128" s="217" t="s">
        <v>167</v>
      </c>
      <c r="E128" s="241" t="s">
        <v>19</v>
      </c>
      <c r="F128" s="242" t="s">
        <v>426</v>
      </c>
      <c r="G128" s="240"/>
      <c r="H128" s="243">
        <v>6.6210000000000004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167</v>
      </c>
      <c r="AU128" s="249" t="s">
        <v>78</v>
      </c>
      <c r="AV128" s="12" t="s">
        <v>165</v>
      </c>
      <c r="AW128" s="12" t="s">
        <v>31</v>
      </c>
      <c r="AX128" s="12" t="s">
        <v>78</v>
      </c>
      <c r="AY128" s="249" t="s">
        <v>158</v>
      </c>
    </row>
    <row r="129" s="1" customFormat="1" ht="16.5" customHeight="1">
      <c r="B129" s="36"/>
      <c r="C129" s="203" t="s">
        <v>2983</v>
      </c>
      <c r="D129" s="203" t="s">
        <v>160</v>
      </c>
      <c r="E129" s="204" t="s">
        <v>3377</v>
      </c>
      <c r="F129" s="205" t="s">
        <v>2270</v>
      </c>
      <c r="G129" s="206" t="s">
        <v>171</v>
      </c>
      <c r="H129" s="207">
        <v>4.7290000000000001</v>
      </c>
      <c r="I129" s="208"/>
      <c r="J129" s="209">
        <f>ROUND(I129*H129,2)</f>
        <v>0</v>
      </c>
      <c r="K129" s="205" t="s">
        <v>19</v>
      </c>
      <c r="L129" s="41"/>
      <c r="M129" s="210" t="s">
        <v>19</v>
      </c>
      <c r="N129" s="211" t="s">
        <v>41</v>
      </c>
      <c r="O129" s="77"/>
      <c r="P129" s="212">
        <f>O129*H129</f>
        <v>0</v>
      </c>
      <c r="Q129" s="212">
        <v>0</v>
      </c>
      <c r="R129" s="212">
        <f>Q129*H129</f>
        <v>0</v>
      </c>
      <c r="S129" s="212">
        <v>0</v>
      </c>
      <c r="T129" s="213">
        <f>S129*H129</f>
        <v>0</v>
      </c>
      <c r="AR129" s="15" t="s">
        <v>228</v>
      </c>
      <c r="AT129" s="15" t="s">
        <v>160</v>
      </c>
      <c r="AU129" s="15" t="s">
        <v>78</v>
      </c>
      <c r="AY129" s="15" t="s">
        <v>158</v>
      </c>
      <c r="BE129" s="214">
        <f>IF(N129="základní",J129,0)</f>
        <v>0</v>
      </c>
      <c r="BF129" s="214">
        <f>IF(N129="snížená",J129,0)</f>
        <v>0</v>
      </c>
      <c r="BG129" s="214">
        <f>IF(N129="zákl. přenesená",J129,0)</f>
        <v>0</v>
      </c>
      <c r="BH129" s="214">
        <f>IF(N129="sníž. přenesená",J129,0)</f>
        <v>0</v>
      </c>
      <c r="BI129" s="214">
        <f>IF(N129="nulová",J129,0)</f>
        <v>0</v>
      </c>
      <c r="BJ129" s="15" t="s">
        <v>78</v>
      </c>
      <c r="BK129" s="214">
        <f>ROUND(I129*H129,2)</f>
        <v>0</v>
      </c>
      <c r="BL129" s="15" t="s">
        <v>228</v>
      </c>
      <c r="BM129" s="15" t="s">
        <v>3378</v>
      </c>
    </row>
    <row r="130" s="11" customFormat="1">
      <c r="B130" s="215"/>
      <c r="C130" s="216"/>
      <c r="D130" s="217" t="s">
        <v>167</v>
      </c>
      <c r="E130" s="218" t="s">
        <v>19</v>
      </c>
      <c r="F130" s="219" t="s">
        <v>3349</v>
      </c>
      <c r="G130" s="216"/>
      <c r="H130" s="220">
        <v>4.7290000000000001</v>
      </c>
      <c r="I130" s="221"/>
      <c r="J130" s="216"/>
      <c r="K130" s="216"/>
      <c r="L130" s="222"/>
      <c r="M130" s="223"/>
      <c r="N130" s="224"/>
      <c r="O130" s="224"/>
      <c r="P130" s="224"/>
      <c r="Q130" s="224"/>
      <c r="R130" s="224"/>
      <c r="S130" s="224"/>
      <c r="T130" s="225"/>
      <c r="AT130" s="226" t="s">
        <v>167</v>
      </c>
      <c r="AU130" s="226" t="s">
        <v>78</v>
      </c>
      <c r="AV130" s="11" t="s">
        <v>80</v>
      </c>
      <c r="AW130" s="11" t="s">
        <v>31</v>
      </c>
      <c r="AX130" s="11" t="s">
        <v>78</v>
      </c>
      <c r="AY130" s="226" t="s">
        <v>158</v>
      </c>
    </row>
    <row r="131" s="1" customFormat="1" ht="16.5" customHeight="1">
      <c r="B131" s="36"/>
      <c r="C131" s="203" t="s">
        <v>2988</v>
      </c>
      <c r="D131" s="203" t="s">
        <v>160</v>
      </c>
      <c r="E131" s="204" t="s">
        <v>3379</v>
      </c>
      <c r="F131" s="205" t="s">
        <v>2275</v>
      </c>
      <c r="G131" s="206" t="s">
        <v>171</v>
      </c>
      <c r="H131" s="207">
        <v>4.7290000000000001</v>
      </c>
      <c r="I131" s="208"/>
      <c r="J131" s="209">
        <f>ROUND(I131*H131,2)</f>
        <v>0</v>
      </c>
      <c r="K131" s="205" t="s">
        <v>19</v>
      </c>
      <c r="L131" s="41"/>
      <c r="M131" s="210" t="s">
        <v>19</v>
      </c>
      <c r="N131" s="211" t="s">
        <v>41</v>
      </c>
      <c r="O131" s="77"/>
      <c r="P131" s="212">
        <f>O131*H131</f>
        <v>0</v>
      </c>
      <c r="Q131" s="212">
        <v>0</v>
      </c>
      <c r="R131" s="212">
        <f>Q131*H131</f>
        <v>0</v>
      </c>
      <c r="S131" s="212">
        <v>0</v>
      </c>
      <c r="T131" s="213">
        <f>S131*H131</f>
        <v>0</v>
      </c>
      <c r="AR131" s="15" t="s">
        <v>228</v>
      </c>
      <c r="AT131" s="15" t="s">
        <v>160</v>
      </c>
      <c r="AU131" s="15" t="s">
        <v>78</v>
      </c>
      <c r="AY131" s="15" t="s">
        <v>158</v>
      </c>
      <c r="BE131" s="214">
        <f>IF(N131="základní",J131,0)</f>
        <v>0</v>
      </c>
      <c r="BF131" s="214">
        <f>IF(N131="snížená",J131,0)</f>
        <v>0</v>
      </c>
      <c r="BG131" s="214">
        <f>IF(N131="zákl. přenesená",J131,0)</f>
        <v>0</v>
      </c>
      <c r="BH131" s="214">
        <f>IF(N131="sníž. přenesená",J131,0)</f>
        <v>0</v>
      </c>
      <c r="BI131" s="214">
        <f>IF(N131="nulová",J131,0)</f>
        <v>0</v>
      </c>
      <c r="BJ131" s="15" t="s">
        <v>78</v>
      </c>
      <c r="BK131" s="214">
        <f>ROUND(I131*H131,2)</f>
        <v>0</v>
      </c>
      <c r="BL131" s="15" t="s">
        <v>228</v>
      </c>
      <c r="BM131" s="15" t="s">
        <v>3380</v>
      </c>
    </row>
    <row r="132" s="11" customFormat="1">
      <c r="B132" s="215"/>
      <c r="C132" s="216"/>
      <c r="D132" s="217" t="s">
        <v>167</v>
      </c>
      <c r="E132" s="218" t="s">
        <v>19</v>
      </c>
      <c r="F132" s="219" t="s">
        <v>3349</v>
      </c>
      <c r="G132" s="216"/>
      <c r="H132" s="220">
        <v>4.7290000000000001</v>
      </c>
      <c r="I132" s="221"/>
      <c r="J132" s="216"/>
      <c r="K132" s="216"/>
      <c r="L132" s="222"/>
      <c r="M132" s="223"/>
      <c r="N132" s="224"/>
      <c r="O132" s="224"/>
      <c r="P132" s="224"/>
      <c r="Q132" s="224"/>
      <c r="R132" s="224"/>
      <c r="S132" s="224"/>
      <c r="T132" s="225"/>
      <c r="AT132" s="226" t="s">
        <v>167</v>
      </c>
      <c r="AU132" s="226" t="s">
        <v>78</v>
      </c>
      <c r="AV132" s="11" t="s">
        <v>80</v>
      </c>
      <c r="AW132" s="11" t="s">
        <v>31</v>
      </c>
      <c r="AX132" s="11" t="s">
        <v>78</v>
      </c>
      <c r="AY132" s="226" t="s">
        <v>158</v>
      </c>
    </row>
    <row r="133" s="1" customFormat="1" ht="16.5" customHeight="1">
      <c r="B133" s="36"/>
      <c r="C133" s="227" t="s">
        <v>207</v>
      </c>
      <c r="D133" s="227" t="s">
        <v>261</v>
      </c>
      <c r="E133" s="228" t="s">
        <v>3381</v>
      </c>
      <c r="F133" s="229" t="s">
        <v>2279</v>
      </c>
      <c r="G133" s="230" t="s">
        <v>171</v>
      </c>
      <c r="H133" s="231">
        <v>4.7290000000000001</v>
      </c>
      <c r="I133" s="232"/>
      <c r="J133" s="233">
        <f>ROUND(I133*H133,2)</f>
        <v>0</v>
      </c>
      <c r="K133" s="229" t="s">
        <v>19</v>
      </c>
      <c r="L133" s="234"/>
      <c r="M133" s="235" t="s">
        <v>19</v>
      </c>
      <c r="N133" s="236" t="s">
        <v>41</v>
      </c>
      <c r="O133" s="77"/>
      <c r="P133" s="212">
        <f>O133*H133</f>
        <v>0</v>
      </c>
      <c r="Q133" s="212">
        <v>0</v>
      </c>
      <c r="R133" s="212">
        <f>Q133*H133</f>
        <v>0</v>
      </c>
      <c r="S133" s="212">
        <v>0</v>
      </c>
      <c r="T133" s="213">
        <f>S133*H133</f>
        <v>0</v>
      </c>
      <c r="AR133" s="15" t="s">
        <v>276</v>
      </c>
      <c r="AT133" s="15" t="s">
        <v>261</v>
      </c>
      <c r="AU133" s="15" t="s">
        <v>78</v>
      </c>
      <c r="AY133" s="15" t="s">
        <v>158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5" t="s">
        <v>78</v>
      </c>
      <c r="BK133" s="214">
        <f>ROUND(I133*H133,2)</f>
        <v>0</v>
      </c>
      <c r="BL133" s="15" t="s">
        <v>228</v>
      </c>
      <c r="BM133" s="15" t="s">
        <v>3382</v>
      </c>
    </row>
    <row r="134" s="1" customFormat="1">
      <c r="B134" s="36"/>
      <c r="C134" s="37"/>
      <c r="D134" s="217" t="s">
        <v>386</v>
      </c>
      <c r="E134" s="37"/>
      <c r="F134" s="237" t="s">
        <v>2281</v>
      </c>
      <c r="G134" s="37"/>
      <c r="H134" s="37"/>
      <c r="I134" s="128"/>
      <c r="J134" s="37"/>
      <c r="K134" s="37"/>
      <c r="L134" s="41"/>
      <c r="M134" s="238"/>
      <c r="N134" s="77"/>
      <c r="O134" s="77"/>
      <c r="P134" s="77"/>
      <c r="Q134" s="77"/>
      <c r="R134" s="77"/>
      <c r="S134" s="77"/>
      <c r="T134" s="78"/>
      <c r="AT134" s="15" t="s">
        <v>386</v>
      </c>
      <c r="AU134" s="15" t="s">
        <v>78</v>
      </c>
    </row>
    <row r="135" s="11" customFormat="1">
      <c r="B135" s="215"/>
      <c r="C135" s="216"/>
      <c r="D135" s="217" t="s">
        <v>167</v>
      </c>
      <c r="E135" s="218" t="s">
        <v>19</v>
      </c>
      <c r="F135" s="219" t="s">
        <v>3349</v>
      </c>
      <c r="G135" s="216"/>
      <c r="H135" s="220">
        <v>4.7290000000000001</v>
      </c>
      <c r="I135" s="221"/>
      <c r="J135" s="216"/>
      <c r="K135" s="216"/>
      <c r="L135" s="222"/>
      <c r="M135" s="223"/>
      <c r="N135" s="224"/>
      <c r="O135" s="224"/>
      <c r="P135" s="224"/>
      <c r="Q135" s="224"/>
      <c r="R135" s="224"/>
      <c r="S135" s="224"/>
      <c r="T135" s="225"/>
      <c r="AT135" s="226" t="s">
        <v>167</v>
      </c>
      <c r="AU135" s="226" t="s">
        <v>78</v>
      </c>
      <c r="AV135" s="11" t="s">
        <v>80</v>
      </c>
      <c r="AW135" s="11" t="s">
        <v>31</v>
      </c>
      <c r="AX135" s="11" t="s">
        <v>78</v>
      </c>
      <c r="AY135" s="226" t="s">
        <v>158</v>
      </c>
    </row>
    <row r="136" s="1" customFormat="1" ht="16.5" customHeight="1">
      <c r="B136" s="36"/>
      <c r="C136" s="203" t="s">
        <v>7</v>
      </c>
      <c r="D136" s="203" t="s">
        <v>160</v>
      </c>
      <c r="E136" s="204" t="s">
        <v>3383</v>
      </c>
      <c r="F136" s="205" t="s">
        <v>3384</v>
      </c>
      <c r="G136" s="206" t="s">
        <v>2973</v>
      </c>
      <c r="H136" s="207">
        <v>1</v>
      </c>
      <c r="I136" s="208"/>
      <c r="J136" s="209">
        <f>ROUND(I136*H136,2)</f>
        <v>0</v>
      </c>
      <c r="K136" s="205" t="s">
        <v>19</v>
      </c>
      <c r="L136" s="41"/>
      <c r="M136" s="254" t="s">
        <v>19</v>
      </c>
      <c r="N136" s="255" t="s">
        <v>41</v>
      </c>
      <c r="O136" s="252"/>
      <c r="P136" s="256">
        <f>O136*H136</f>
        <v>0</v>
      </c>
      <c r="Q136" s="256">
        <v>0</v>
      </c>
      <c r="R136" s="256">
        <f>Q136*H136</f>
        <v>0</v>
      </c>
      <c r="S136" s="256">
        <v>0</v>
      </c>
      <c r="T136" s="257">
        <f>S136*H136</f>
        <v>0</v>
      </c>
      <c r="AR136" s="15" t="s">
        <v>228</v>
      </c>
      <c r="AT136" s="15" t="s">
        <v>160</v>
      </c>
      <c r="AU136" s="15" t="s">
        <v>78</v>
      </c>
      <c r="AY136" s="15" t="s">
        <v>158</v>
      </c>
      <c r="BE136" s="214">
        <f>IF(N136="základní",J136,0)</f>
        <v>0</v>
      </c>
      <c r="BF136" s="214">
        <f>IF(N136="snížená",J136,0)</f>
        <v>0</v>
      </c>
      <c r="BG136" s="214">
        <f>IF(N136="zákl. přenesená",J136,0)</f>
        <v>0</v>
      </c>
      <c r="BH136" s="214">
        <f>IF(N136="sníž. přenesená",J136,0)</f>
        <v>0</v>
      </c>
      <c r="BI136" s="214">
        <f>IF(N136="nulová",J136,0)</f>
        <v>0</v>
      </c>
      <c r="BJ136" s="15" t="s">
        <v>78</v>
      </c>
      <c r="BK136" s="214">
        <f>ROUND(I136*H136,2)</f>
        <v>0</v>
      </c>
      <c r="BL136" s="15" t="s">
        <v>228</v>
      </c>
      <c r="BM136" s="15" t="s">
        <v>3385</v>
      </c>
    </row>
    <row r="137" s="1" customFormat="1" ht="6.96" customHeight="1">
      <c r="B137" s="55"/>
      <c r="C137" s="56"/>
      <c r="D137" s="56"/>
      <c r="E137" s="56"/>
      <c r="F137" s="56"/>
      <c r="G137" s="56"/>
      <c r="H137" s="56"/>
      <c r="I137" s="152"/>
      <c r="J137" s="56"/>
      <c r="K137" s="56"/>
      <c r="L137" s="41"/>
    </row>
  </sheetData>
  <sheetProtection sheet="1" autoFilter="0" formatColumns="0" formatRows="0" objects="1" scenarios="1" spinCount="100000" saltValue="XhvVqDhYE0Z8+omssGY2E+3DZYHpTGaVYaLmqrcF8aVxBoOHUsoH1x/sK+FJaSyOzvwW0xYVXFiwSB7nrtM9rw==" hashValue="O+umn8cNV7M8ooJJ7RHArtgZ7UCtfSdkuyiV5Q4DBY/pu0SFiYJtmJKDY4rSG5rRX4j4CD4V9ylnMw5n/YbmvQ==" algorithmName="SHA-512" password="CC35"/>
  <autoFilter ref="C79:K136"/>
  <mergeCells count="9">
    <mergeCell ref="E7:H7"/>
    <mergeCell ref="E9:H9"/>
    <mergeCell ref="E18:H18"/>
    <mergeCell ref="E27:H27"/>
    <mergeCell ref="E48:H48"/>
    <mergeCell ref="E50:H50"/>
    <mergeCell ref="E70:H70"/>
    <mergeCell ref="E72:H7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58" customWidth="1"/>
    <col min="2" max="2" width="1.664063" style="258" customWidth="1"/>
    <col min="3" max="4" width="5" style="258" customWidth="1"/>
    <col min="5" max="5" width="11.67" style="258" customWidth="1"/>
    <col min="6" max="6" width="9.17" style="258" customWidth="1"/>
    <col min="7" max="7" width="5" style="258" customWidth="1"/>
    <col min="8" max="8" width="77.83" style="258" customWidth="1"/>
    <col min="9" max="10" width="20" style="258" customWidth="1"/>
    <col min="11" max="11" width="1.664063" style="258" customWidth="1"/>
  </cols>
  <sheetData>
    <row r="1" ht="37.5" customHeight="1"/>
    <row r="2" ht="7.5" customHeight="1">
      <c r="B2" s="259"/>
      <c r="C2" s="260"/>
      <c r="D2" s="260"/>
      <c r="E2" s="260"/>
      <c r="F2" s="260"/>
      <c r="G2" s="260"/>
      <c r="H2" s="260"/>
      <c r="I2" s="260"/>
      <c r="J2" s="260"/>
      <c r="K2" s="261"/>
    </row>
    <row r="3" s="13" customFormat="1" ht="45" customHeight="1">
      <c r="B3" s="262"/>
      <c r="C3" s="263" t="s">
        <v>3386</v>
      </c>
      <c r="D3" s="263"/>
      <c r="E3" s="263"/>
      <c r="F3" s="263"/>
      <c r="G3" s="263"/>
      <c r="H3" s="263"/>
      <c r="I3" s="263"/>
      <c r="J3" s="263"/>
      <c r="K3" s="264"/>
    </row>
    <row r="4" ht="25.5" customHeight="1">
      <c r="B4" s="265"/>
      <c r="C4" s="266" t="s">
        <v>3387</v>
      </c>
      <c r="D4" s="266"/>
      <c r="E4" s="266"/>
      <c r="F4" s="266"/>
      <c r="G4" s="266"/>
      <c r="H4" s="266"/>
      <c r="I4" s="266"/>
      <c r="J4" s="266"/>
      <c r="K4" s="267"/>
    </row>
    <row r="5" ht="5.25" customHeight="1">
      <c r="B5" s="265"/>
      <c r="C5" s="268"/>
      <c r="D5" s="268"/>
      <c r="E5" s="268"/>
      <c r="F5" s="268"/>
      <c r="G5" s="268"/>
      <c r="H5" s="268"/>
      <c r="I5" s="268"/>
      <c r="J5" s="268"/>
      <c r="K5" s="267"/>
    </row>
    <row r="6" ht="15" customHeight="1">
      <c r="B6" s="265"/>
      <c r="C6" s="269" t="s">
        <v>3388</v>
      </c>
      <c r="D6" s="269"/>
      <c r="E6" s="269"/>
      <c r="F6" s="269"/>
      <c r="G6" s="269"/>
      <c r="H6" s="269"/>
      <c r="I6" s="269"/>
      <c r="J6" s="269"/>
      <c r="K6" s="267"/>
    </row>
    <row r="7" ht="15" customHeight="1">
      <c r="B7" s="270"/>
      <c r="C7" s="269" t="s">
        <v>3389</v>
      </c>
      <c r="D7" s="269"/>
      <c r="E7" s="269"/>
      <c r="F7" s="269"/>
      <c r="G7" s="269"/>
      <c r="H7" s="269"/>
      <c r="I7" s="269"/>
      <c r="J7" s="269"/>
      <c r="K7" s="267"/>
    </row>
    <row r="8" ht="12.75" customHeight="1">
      <c r="B8" s="270"/>
      <c r="C8" s="269"/>
      <c r="D8" s="269"/>
      <c r="E8" s="269"/>
      <c r="F8" s="269"/>
      <c r="G8" s="269"/>
      <c r="H8" s="269"/>
      <c r="I8" s="269"/>
      <c r="J8" s="269"/>
      <c r="K8" s="267"/>
    </row>
    <row r="9" ht="15" customHeight="1">
      <c r="B9" s="270"/>
      <c r="C9" s="269" t="s">
        <v>3390</v>
      </c>
      <c r="D9" s="269"/>
      <c r="E9" s="269"/>
      <c r="F9" s="269"/>
      <c r="G9" s="269"/>
      <c r="H9" s="269"/>
      <c r="I9" s="269"/>
      <c r="J9" s="269"/>
      <c r="K9" s="267"/>
    </row>
    <row r="10" ht="15" customHeight="1">
      <c r="B10" s="270"/>
      <c r="C10" s="269"/>
      <c r="D10" s="269" t="s">
        <v>3391</v>
      </c>
      <c r="E10" s="269"/>
      <c r="F10" s="269"/>
      <c r="G10" s="269"/>
      <c r="H10" s="269"/>
      <c r="I10" s="269"/>
      <c r="J10" s="269"/>
      <c r="K10" s="267"/>
    </row>
    <row r="11" ht="15" customHeight="1">
      <c r="B11" s="270"/>
      <c r="C11" s="271"/>
      <c r="D11" s="269" t="s">
        <v>3392</v>
      </c>
      <c r="E11" s="269"/>
      <c r="F11" s="269"/>
      <c r="G11" s="269"/>
      <c r="H11" s="269"/>
      <c r="I11" s="269"/>
      <c r="J11" s="269"/>
      <c r="K11" s="267"/>
    </row>
    <row r="12" ht="15" customHeight="1">
      <c r="B12" s="270"/>
      <c r="C12" s="271"/>
      <c r="D12" s="269"/>
      <c r="E12" s="269"/>
      <c r="F12" s="269"/>
      <c r="G12" s="269"/>
      <c r="H12" s="269"/>
      <c r="I12" s="269"/>
      <c r="J12" s="269"/>
      <c r="K12" s="267"/>
    </row>
    <row r="13" ht="15" customHeight="1">
      <c r="B13" s="270"/>
      <c r="C13" s="271"/>
      <c r="D13" s="272" t="s">
        <v>3393</v>
      </c>
      <c r="E13" s="269"/>
      <c r="F13" s="269"/>
      <c r="G13" s="269"/>
      <c r="H13" s="269"/>
      <c r="I13" s="269"/>
      <c r="J13" s="269"/>
      <c r="K13" s="267"/>
    </row>
    <row r="14" ht="12.75" customHeight="1">
      <c r="B14" s="270"/>
      <c r="C14" s="271"/>
      <c r="D14" s="271"/>
      <c r="E14" s="271"/>
      <c r="F14" s="271"/>
      <c r="G14" s="271"/>
      <c r="H14" s="271"/>
      <c r="I14" s="271"/>
      <c r="J14" s="271"/>
      <c r="K14" s="267"/>
    </row>
    <row r="15" ht="15" customHeight="1">
      <c r="B15" s="270"/>
      <c r="C15" s="271"/>
      <c r="D15" s="269" t="s">
        <v>3394</v>
      </c>
      <c r="E15" s="269"/>
      <c r="F15" s="269"/>
      <c r="G15" s="269"/>
      <c r="H15" s="269"/>
      <c r="I15" s="269"/>
      <c r="J15" s="269"/>
      <c r="K15" s="267"/>
    </row>
    <row r="16" ht="15" customHeight="1">
      <c r="B16" s="270"/>
      <c r="C16" s="271"/>
      <c r="D16" s="269" t="s">
        <v>3395</v>
      </c>
      <c r="E16" s="269"/>
      <c r="F16" s="269"/>
      <c r="G16" s="269"/>
      <c r="H16" s="269"/>
      <c r="I16" s="269"/>
      <c r="J16" s="269"/>
      <c r="K16" s="267"/>
    </row>
    <row r="17" ht="15" customHeight="1">
      <c r="B17" s="270"/>
      <c r="C17" s="271"/>
      <c r="D17" s="269" t="s">
        <v>3396</v>
      </c>
      <c r="E17" s="269"/>
      <c r="F17" s="269"/>
      <c r="G17" s="269"/>
      <c r="H17" s="269"/>
      <c r="I17" s="269"/>
      <c r="J17" s="269"/>
      <c r="K17" s="267"/>
    </row>
    <row r="18" ht="15" customHeight="1">
      <c r="B18" s="270"/>
      <c r="C18" s="271"/>
      <c r="D18" s="271"/>
      <c r="E18" s="273" t="s">
        <v>77</v>
      </c>
      <c r="F18" s="269" t="s">
        <v>3397</v>
      </c>
      <c r="G18" s="269"/>
      <c r="H18" s="269"/>
      <c r="I18" s="269"/>
      <c r="J18" s="269"/>
      <c r="K18" s="267"/>
    </row>
    <row r="19" ht="15" customHeight="1">
      <c r="B19" s="270"/>
      <c r="C19" s="271"/>
      <c r="D19" s="271"/>
      <c r="E19" s="273" t="s">
        <v>3398</v>
      </c>
      <c r="F19" s="269" t="s">
        <v>3399</v>
      </c>
      <c r="G19" s="269"/>
      <c r="H19" s="269"/>
      <c r="I19" s="269"/>
      <c r="J19" s="269"/>
      <c r="K19" s="267"/>
    </row>
    <row r="20" ht="15" customHeight="1">
      <c r="B20" s="270"/>
      <c r="C20" s="271"/>
      <c r="D20" s="271"/>
      <c r="E20" s="273" t="s">
        <v>3400</v>
      </c>
      <c r="F20" s="269" t="s">
        <v>3401</v>
      </c>
      <c r="G20" s="269"/>
      <c r="H20" s="269"/>
      <c r="I20" s="269"/>
      <c r="J20" s="269"/>
      <c r="K20" s="267"/>
    </row>
    <row r="21" ht="15" customHeight="1">
      <c r="B21" s="270"/>
      <c r="C21" s="271"/>
      <c r="D21" s="271"/>
      <c r="E21" s="273" t="s">
        <v>3402</v>
      </c>
      <c r="F21" s="269" t="s">
        <v>3403</v>
      </c>
      <c r="G21" s="269"/>
      <c r="H21" s="269"/>
      <c r="I21" s="269"/>
      <c r="J21" s="269"/>
      <c r="K21" s="267"/>
    </row>
    <row r="22" ht="15" customHeight="1">
      <c r="B22" s="270"/>
      <c r="C22" s="271"/>
      <c r="D22" s="271"/>
      <c r="E22" s="273" t="s">
        <v>2756</v>
      </c>
      <c r="F22" s="269" t="s">
        <v>2757</v>
      </c>
      <c r="G22" s="269"/>
      <c r="H22" s="269"/>
      <c r="I22" s="269"/>
      <c r="J22" s="269"/>
      <c r="K22" s="267"/>
    </row>
    <row r="23" ht="15" customHeight="1">
      <c r="B23" s="270"/>
      <c r="C23" s="271"/>
      <c r="D23" s="271"/>
      <c r="E23" s="273" t="s">
        <v>3404</v>
      </c>
      <c r="F23" s="269" t="s">
        <v>3405</v>
      </c>
      <c r="G23" s="269"/>
      <c r="H23" s="269"/>
      <c r="I23" s="269"/>
      <c r="J23" s="269"/>
      <c r="K23" s="267"/>
    </row>
    <row r="24" ht="12.75" customHeight="1">
      <c r="B24" s="270"/>
      <c r="C24" s="271"/>
      <c r="D24" s="271"/>
      <c r="E24" s="271"/>
      <c r="F24" s="271"/>
      <c r="G24" s="271"/>
      <c r="H24" s="271"/>
      <c r="I24" s="271"/>
      <c r="J24" s="271"/>
      <c r="K24" s="267"/>
    </row>
    <row r="25" ht="15" customHeight="1">
      <c r="B25" s="270"/>
      <c r="C25" s="269" t="s">
        <v>3406</v>
      </c>
      <c r="D25" s="269"/>
      <c r="E25" s="269"/>
      <c r="F25" s="269"/>
      <c r="G25" s="269"/>
      <c r="H25" s="269"/>
      <c r="I25" s="269"/>
      <c r="J25" s="269"/>
      <c r="K25" s="267"/>
    </row>
    <row r="26" ht="15" customHeight="1">
      <c r="B26" s="270"/>
      <c r="C26" s="269" t="s">
        <v>3407</v>
      </c>
      <c r="D26" s="269"/>
      <c r="E26" s="269"/>
      <c r="F26" s="269"/>
      <c r="G26" s="269"/>
      <c r="H26" s="269"/>
      <c r="I26" s="269"/>
      <c r="J26" s="269"/>
      <c r="K26" s="267"/>
    </row>
    <row r="27" ht="15" customHeight="1">
      <c r="B27" s="270"/>
      <c r="C27" s="269"/>
      <c r="D27" s="269" t="s">
        <v>3408</v>
      </c>
      <c r="E27" s="269"/>
      <c r="F27" s="269"/>
      <c r="G27" s="269"/>
      <c r="H27" s="269"/>
      <c r="I27" s="269"/>
      <c r="J27" s="269"/>
      <c r="K27" s="267"/>
    </row>
    <row r="28" ht="15" customHeight="1">
      <c r="B28" s="270"/>
      <c r="C28" s="271"/>
      <c r="D28" s="269" t="s">
        <v>3409</v>
      </c>
      <c r="E28" s="269"/>
      <c r="F28" s="269"/>
      <c r="G28" s="269"/>
      <c r="H28" s="269"/>
      <c r="I28" s="269"/>
      <c r="J28" s="269"/>
      <c r="K28" s="267"/>
    </row>
    <row r="29" ht="12.75" customHeight="1">
      <c r="B29" s="270"/>
      <c r="C29" s="271"/>
      <c r="D29" s="271"/>
      <c r="E29" s="271"/>
      <c r="F29" s="271"/>
      <c r="G29" s="271"/>
      <c r="H29" s="271"/>
      <c r="I29" s="271"/>
      <c r="J29" s="271"/>
      <c r="K29" s="267"/>
    </row>
    <row r="30" ht="15" customHeight="1">
      <c r="B30" s="270"/>
      <c r="C30" s="271"/>
      <c r="D30" s="269" t="s">
        <v>3410</v>
      </c>
      <c r="E30" s="269"/>
      <c r="F30" s="269"/>
      <c r="G30" s="269"/>
      <c r="H30" s="269"/>
      <c r="I30" s="269"/>
      <c r="J30" s="269"/>
      <c r="K30" s="267"/>
    </row>
    <row r="31" ht="15" customHeight="1">
      <c r="B31" s="270"/>
      <c r="C31" s="271"/>
      <c r="D31" s="269" t="s">
        <v>3411</v>
      </c>
      <c r="E31" s="269"/>
      <c r="F31" s="269"/>
      <c r="G31" s="269"/>
      <c r="H31" s="269"/>
      <c r="I31" s="269"/>
      <c r="J31" s="269"/>
      <c r="K31" s="267"/>
    </row>
    <row r="32" ht="12.75" customHeight="1">
      <c r="B32" s="270"/>
      <c r="C32" s="271"/>
      <c r="D32" s="271"/>
      <c r="E32" s="271"/>
      <c r="F32" s="271"/>
      <c r="G32" s="271"/>
      <c r="H32" s="271"/>
      <c r="I32" s="271"/>
      <c r="J32" s="271"/>
      <c r="K32" s="267"/>
    </row>
    <row r="33" ht="15" customHeight="1">
      <c r="B33" s="270"/>
      <c r="C33" s="271"/>
      <c r="D33" s="269" t="s">
        <v>3412</v>
      </c>
      <c r="E33" s="269"/>
      <c r="F33" s="269"/>
      <c r="G33" s="269"/>
      <c r="H33" s="269"/>
      <c r="I33" s="269"/>
      <c r="J33" s="269"/>
      <c r="K33" s="267"/>
    </row>
    <row r="34" ht="15" customHeight="1">
      <c r="B34" s="270"/>
      <c r="C34" s="271"/>
      <c r="D34" s="269" t="s">
        <v>3413</v>
      </c>
      <c r="E34" s="269"/>
      <c r="F34" s="269"/>
      <c r="G34" s="269"/>
      <c r="H34" s="269"/>
      <c r="I34" s="269"/>
      <c r="J34" s="269"/>
      <c r="K34" s="267"/>
    </row>
    <row r="35" ht="15" customHeight="1">
      <c r="B35" s="270"/>
      <c r="C35" s="271"/>
      <c r="D35" s="269" t="s">
        <v>3414</v>
      </c>
      <c r="E35" s="269"/>
      <c r="F35" s="269"/>
      <c r="G35" s="269"/>
      <c r="H35" s="269"/>
      <c r="I35" s="269"/>
      <c r="J35" s="269"/>
      <c r="K35" s="267"/>
    </row>
    <row r="36" ht="15" customHeight="1">
      <c r="B36" s="270"/>
      <c r="C36" s="271"/>
      <c r="D36" s="269"/>
      <c r="E36" s="272" t="s">
        <v>144</v>
      </c>
      <c r="F36" s="269"/>
      <c r="G36" s="269" t="s">
        <v>3415</v>
      </c>
      <c r="H36" s="269"/>
      <c r="I36" s="269"/>
      <c r="J36" s="269"/>
      <c r="K36" s="267"/>
    </row>
    <row r="37" ht="30.75" customHeight="1">
      <c r="B37" s="270"/>
      <c r="C37" s="271"/>
      <c r="D37" s="269"/>
      <c r="E37" s="272" t="s">
        <v>3416</v>
      </c>
      <c r="F37" s="269"/>
      <c r="G37" s="269" t="s">
        <v>3417</v>
      </c>
      <c r="H37" s="269"/>
      <c r="I37" s="269"/>
      <c r="J37" s="269"/>
      <c r="K37" s="267"/>
    </row>
    <row r="38" ht="15" customHeight="1">
      <c r="B38" s="270"/>
      <c r="C38" s="271"/>
      <c r="D38" s="269"/>
      <c r="E38" s="272" t="s">
        <v>51</v>
      </c>
      <c r="F38" s="269"/>
      <c r="G38" s="269" t="s">
        <v>3418</v>
      </c>
      <c r="H38" s="269"/>
      <c r="I38" s="269"/>
      <c r="J38" s="269"/>
      <c r="K38" s="267"/>
    </row>
    <row r="39" ht="15" customHeight="1">
      <c r="B39" s="270"/>
      <c r="C39" s="271"/>
      <c r="D39" s="269"/>
      <c r="E39" s="272" t="s">
        <v>52</v>
      </c>
      <c r="F39" s="269"/>
      <c r="G39" s="269" t="s">
        <v>3419</v>
      </c>
      <c r="H39" s="269"/>
      <c r="I39" s="269"/>
      <c r="J39" s="269"/>
      <c r="K39" s="267"/>
    </row>
    <row r="40" ht="15" customHeight="1">
      <c r="B40" s="270"/>
      <c r="C40" s="271"/>
      <c r="D40" s="269"/>
      <c r="E40" s="272" t="s">
        <v>145</v>
      </c>
      <c r="F40" s="269"/>
      <c r="G40" s="269" t="s">
        <v>3420</v>
      </c>
      <c r="H40" s="269"/>
      <c r="I40" s="269"/>
      <c r="J40" s="269"/>
      <c r="K40" s="267"/>
    </row>
    <row r="41" ht="15" customHeight="1">
      <c r="B41" s="270"/>
      <c r="C41" s="271"/>
      <c r="D41" s="269"/>
      <c r="E41" s="272" t="s">
        <v>146</v>
      </c>
      <c r="F41" s="269"/>
      <c r="G41" s="269" t="s">
        <v>3421</v>
      </c>
      <c r="H41" s="269"/>
      <c r="I41" s="269"/>
      <c r="J41" s="269"/>
      <c r="K41" s="267"/>
    </row>
    <row r="42" ht="15" customHeight="1">
      <c r="B42" s="270"/>
      <c r="C42" s="271"/>
      <c r="D42" s="269"/>
      <c r="E42" s="272" t="s">
        <v>3422</v>
      </c>
      <c r="F42" s="269"/>
      <c r="G42" s="269" t="s">
        <v>3423</v>
      </c>
      <c r="H42" s="269"/>
      <c r="I42" s="269"/>
      <c r="J42" s="269"/>
      <c r="K42" s="267"/>
    </row>
    <row r="43" ht="15" customHeight="1">
      <c r="B43" s="270"/>
      <c r="C43" s="271"/>
      <c r="D43" s="269"/>
      <c r="E43" s="272"/>
      <c r="F43" s="269"/>
      <c r="G43" s="269" t="s">
        <v>3424</v>
      </c>
      <c r="H43" s="269"/>
      <c r="I43" s="269"/>
      <c r="J43" s="269"/>
      <c r="K43" s="267"/>
    </row>
    <row r="44" ht="15" customHeight="1">
      <c r="B44" s="270"/>
      <c r="C44" s="271"/>
      <c r="D44" s="269"/>
      <c r="E44" s="272" t="s">
        <v>3425</v>
      </c>
      <c r="F44" s="269"/>
      <c r="G44" s="269" t="s">
        <v>3426</v>
      </c>
      <c r="H44" s="269"/>
      <c r="I44" s="269"/>
      <c r="J44" s="269"/>
      <c r="K44" s="267"/>
    </row>
    <row r="45" ht="15" customHeight="1">
      <c r="B45" s="270"/>
      <c r="C45" s="271"/>
      <c r="D45" s="269"/>
      <c r="E45" s="272" t="s">
        <v>148</v>
      </c>
      <c r="F45" s="269"/>
      <c r="G45" s="269" t="s">
        <v>3427</v>
      </c>
      <c r="H45" s="269"/>
      <c r="I45" s="269"/>
      <c r="J45" s="269"/>
      <c r="K45" s="267"/>
    </row>
    <row r="46" ht="12.75" customHeight="1">
      <c r="B46" s="270"/>
      <c r="C46" s="271"/>
      <c r="D46" s="269"/>
      <c r="E46" s="269"/>
      <c r="F46" s="269"/>
      <c r="G46" s="269"/>
      <c r="H46" s="269"/>
      <c r="I46" s="269"/>
      <c r="J46" s="269"/>
      <c r="K46" s="267"/>
    </row>
    <row r="47" ht="15" customHeight="1">
      <c r="B47" s="270"/>
      <c r="C47" s="271"/>
      <c r="D47" s="269" t="s">
        <v>3428</v>
      </c>
      <c r="E47" s="269"/>
      <c r="F47" s="269"/>
      <c r="G47" s="269"/>
      <c r="H47" s="269"/>
      <c r="I47" s="269"/>
      <c r="J47" s="269"/>
      <c r="K47" s="267"/>
    </row>
    <row r="48" ht="15" customHeight="1">
      <c r="B48" s="270"/>
      <c r="C48" s="271"/>
      <c r="D48" s="271"/>
      <c r="E48" s="269" t="s">
        <v>3429</v>
      </c>
      <c r="F48" s="269"/>
      <c r="G48" s="269"/>
      <c r="H48" s="269"/>
      <c r="I48" s="269"/>
      <c r="J48" s="269"/>
      <c r="K48" s="267"/>
    </row>
    <row r="49" ht="15" customHeight="1">
      <c r="B49" s="270"/>
      <c r="C49" s="271"/>
      <c r="D49" s="271"/>
      <c r="E49" s="269" t="s">
        <v>3430</v>
      </c>
      <c r="F49" s="269"/>
      <c r="G49" s="269"/>
      <c r="H49" s="269"/>
      <c r="I49" s="269"/>
      <c r="J49" s="269"/>
      <c r="K49" s="267"/>
    </row>
    <row r="50" ht="15" customHeight="1">
      <c r="B50" s="270"/>
      <c r="C50" s="271"/>
      <c r="D50" s="271"/>
      <c r="E50" s="269" t="s">
        <v>3431</v>
      </c>
      <c r="F50" s="269"/>
      <c r="G50" s="269"/>
      <c r="H50" s="269"/>
      <c r="I50" s="269"/>
      <c r="J50" s="269"/>
      <c r="K50" s="267"/>
    </row>
    <row r="51" ht="15" customHeight="1">
      <c r="B51" s="270"/>
      <c r="C51" s="271"/>
      <c r="D51" s="269" t="s">
        <v>3432</v>
      </c>
      <c r="E51" s="269"/>
      <c r="F51" s="269"/>
      <c r="G51" s="269"/>
      <c r="H51" s="269"/>
      <c r="I51" s="269"/>
      <c r="J51" s="269"/>
      <c r="K51" s="267"/>
    </row>
    <row r="52" ht="25.5" customHeight="1">
      <c r="B52" s="265"/>
      <c r="C52" s="266" t="s">
        <v>3433</v>
      </c>
      <c r="D52" s="266"/>
      <c r="E52" s="266"/>
      <c r="F52" s="266"/>
      <c r="G52" s="266"/>
      <c r="H52" s="266"/>
      <c r="I52" s="266"/>
      <c r="J52" s="266"/>
      <c r="K52" s="267"/>
    </row>
    <row r="53" ht="5.25" customHeight="1">
      <c r="B53" s="265"/>
      <c r="C53" s="268"/>
      <c r="D53" s="268"/>
      <c r="E53" s="268"/>
      <c r="F53" s="268"/>
      <c r="G53" s="268"/>
      <c r="H53" s="268"/>
      <c r="I53" s="268"/>
      <c r="J53" s="268"/>
      <c r="K53" s="267"/>
    </row>
    <row r="54" ht="15" customHeight="1">
      <c r="B54" s="265"/>
      <c r="C54" s="269" t="s">
        <v>3434</v>
      </c>
      <c r="D54" s="269"/>
      <c r="E54" s="269"/>
      <c r="F54" s="269"/>
      <c r="G54" s="269"/>
      <c r="H54" s="269"/>
      <c r="I54" s="269"/>
      <c r="J54" s="269"/>
      <c r="K54" s="267"/>
    </row>
    <row r="55" ht="15" customHeight="1">
      <c r="B55" s="265"/>
      <c r="C55" s="269" t="s">
        <v>3435</v>
      </c>
      <c r="D55" s="269"/>
      <c r="E55" s="269"/>
      <c r="F55" s="269"/>
      <c r="G55" s="269"/>
      <c r="H55" s="269"/>
      <c r="I55" s="269"/>
      <c r="J55" s="269"/>
      <c r="K55" s="267"/>
    </row>
    <row r="56" ht="12.75" customHeight="1">
      <c r="B56" s="265"/>
      <c r="C56" s="269"/>
      <c r="D56" s="269"/>
      <c r="E56" s="269"/>
      <c r="F56" s="269"/>
      <c r="G56" s="269"/>
      <c r="H56" s="269"/>
      <c r="I56" s="269"/>
      <c r="J56" s="269"/>
      <c r="K56" s="267"/>
    </row>
    <row r="57" ht="15" customHeight="1">
      <c r="B57" s="265"/>
      <c r="C57" s="269" t="s">
        <v>3436</v>
      </c>
      <c r="D57" s="269"/>
      <c r="E57" s="269"/>
      <c r="F57" s="269"/>
      <c r="G57" s="269"/>
      <c r="H57" s="269"/>
      <c r="I57" s="269"/>
      <c r="J57" s="269"/>
      <c r="K57" s="267"/>
    </row>
    <row r="58" ht="15" customHeight="1">
      <c r="B58" s="265"/>
      <c r="C58" s="271"/>
      <c r="D58" s="269" t="s">
        <v>3437</v>
      </c>
      <c r="E58" s="269"/>
      <c r="F58" s="269"/>
      <c r="G58" s="269"/>
      <c r="H58" s="269"/>
      <c r="I58" s="269"/>
      <c r="J58" s="269"/>
      <c r="K58" s="267"/>
    </row>
    <row r="59" ht="15" customHeight="1">
      <c r="B59" s="265"/>
      <c r="C59" s="271"/>
      <c r="D59" s="269" t="s">
        <v>3438</v>
      </c>
      <c r="E59" s="269"/>
      <c r="F59" s="269"/>
      <c r="G59" s="269"/>
      <c r="H59" s="269"/>
      <c r="I59" s="269"/>
      <c r="J59" s="269"/>
      <c r="K59" s="267"/>
    </row>
    <row r="60" ht="15" customHeight="1">
      <c r="B60" s="265"/>
      <c r="C60" s="271"/>
      <c r="D60" s="269" t="s">
        <v>3439</v>
      </c>
      <c r="E60" s="269"/>
      <c r="F60" s="269"/>
      <c r="G60" s="269"/>
      <c r="H60" s="269"/>
      <c r="I60" s="269"/>
      <c r="J60" s="269"/>
      <c r="K60" s="267"/>
    </row>
    <row r="61" ht="15" customHeight="1">
      <c r="B61" s="265"/>
      <c r="C61" s="271"/>
      <c r="D61" s="269" t="s">
        <v>3440</v>
      </c>
      <c r="E61" s="269"/>
      <c r="F61" s="269"/>
      <c r="G61" s="269"/>
      <c r="H61" s="269"/>
      <c r="I61" s="269"/>
      <c r="J61" s="269"/>
      <c r="K61" s="267"/>
    </row>
    <row r="62" ht="15" customHeight="1">
      <c r="B62" s="265"/>
      <c r="C62" s="271"/>
      <c r="D62" s="274" t="s">
        <v>3441</v>
      </c>
      <c r="E62" s="274"/>
      <c r="F62" s="274"/>
      <c r="G62" s="274"/>
      <c r="H62" s="274"/>
      <c r="I62" s="274"/>
      <c r="J62" s="274"/>
      <c r="K62" s="267"/>
    </row>
    <row r="63" ht="15" customHeight="1">
      <c r="B63" s="265"/>
      <c r="C63" s="271"/>
      <c r="D63" s="269" t="s">
        <v>3442</v>
      </c>
      <c r="E63" s="269"/>
      <c r="F63" s="269"/>
      <c r="G63" s="269"/>
      <c r="H63" s="269"/>
      <c r="I63" s="269"/>
      <c r="J63" s="269"/>
      <c r="K63" s="267"/>
    </row>
    <row r="64" ht="12.75" customHeight="1">
      <c r="B64" s="265"/>
      <c r="C64" s="271"/>
      <c r="D64" s="271"/>
      <c r="E64" s="275"/>
      <c r="F64" s="271"/>
      <c r="G64" s="271"/>
      <c r="H64" s="271"/>
      <c r="I64" s="271"/>
      <c r="J64" s="271"/>
      <c r="K64" s="267"/>
    </row>
    <row r="65" ht="15" customHeight="1">
      <c r="B65" s="265"/>
      <c r="C65" s="271"/>
      <c r="D65" s="269" t="s">
        <v>3443</v>
      </c>
      <c r="E65" s="269"/>
      <c r="F65" s="269"/>
      <c r="G65" s="269"/>
      <c r="H65" s="269"/>
      <c r="I65" s="269"/>
      <c r="J65" s="269"/>
      <c r="K65" s="267"/>
    </row>
    <row r="66" ht="15" customHeight="1">
      <c r="B66" s="265"/>
      <c r="C66" s="271"/>
      <c r="D66" s="274" t="s">
        <v>3444</v>
      </c>
      <c r="E66" s="274"/>
      <c r="F66" s="274"/>
      <c r="G66" s="274"/>
      <c r="H66" s="274"/>
      <c r="I66" s="274"/>
      <c r="J66" s="274"/>
      <c r="K66" s="267"/>
    </row>
    <row r="67" ht="15" customHeight="1">
      <c r="B67" s="265"/>
      <c r="C67" s="271"/>
      <c r="D67" s="269" t="s">
        <v>3445</v>
      </c>
      <c r="E67" s="269"/>
      <c r="F67" s="269"/>
      <c r="G67" s="269"/>
      <c r="H67" s="269"/>
      <c r="I67" s="269"/>
      <c r="J67" s="269"/>
      <c r="K67" s="267"/>
    </row>
    <row r="68" ht="15" customHeight="1">
      <c r="B68" s="265"/>
      <c r="C68" s="271"/>
      <c r="D68" s="269" t="s">
        <v>3446</v>
      </c>
      <c r="E68" s="269"/>
      <c r="F68" s="269"/>
      <c r="G68" s="269"/>
      <c r="H68" s="269"/>
      <c r="I68" s="269"/>
      <c r="J68" s="269"/>
      <c r="K68" s="267"/>
    </row>
    <row r="69" ht="15" customHeight="1">
      <c r="B69" s="265"/>
      <c r="C69" s="271"/>
      <c r="D69" s="269" t="s">
        <v>3447</v>
      </c>
      <c r="E69" s="269"/>
      <c r="F69" s="269"/>
      <c r="G69" s="269"/>
      <c r="H69" s="269"/>
      <c r="I69" s="269"/>
      <c r="J69" s="269"/>
      <c r="K69" s="267"/>
    </row>
    <row r="70" ht="15" customHeight="1">
      <c r="B70" s="265"/>
      <c r="C70" s="271"/>
      <c r="D70" s="269" t="s">
        <v>3448</v>
      </c>
      <c r="E70" s="269"/>
      <c r="F70" s="269"/>
      <c r="G70" s="269"/>
      <c r="H70" s="269"/>
      <c r="I70" s="269"/>
      <c r="J70" s="269"/>
      <c r="K70" s="267"/>
    </row>
    <row r="7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ht="45" customHeight="1">
      <c r="B75" s="284"/>
      <c r="C75" s="285" t="s">
        <v>3449</v>
      </c>
      <c r="D75" s="285"/>
      <c r="E75" s="285"/>
      <c r="F75" s="285"/>
      <c r="G75" s="285"/>
      <c r="H75" s="285"/>
      <c r="I75" s="285"/>
      <c r="J75" s="285"/>
      <c r="K75" s="286"/>
    </row>
    <row r="76" ht="17.25" customHeight="1">
      <c r="B76" s="284"/>
      <c r="C76" s="287" t="s">
        <v>3450</v>
      </c>
      <c r="D76" s="287"/>
      <c r="E76" s="287"/>
      <c r="F76" s="287" t="s">
        <v>3451</v>
      </c>
      <c r="G76" s="288"/>
      <c r="H76" s="287" t="s">
        <v>52</v>
      </c>
      <c r="I76" s="287" t="s">
        <v>55</v>
      </c>
      <c r="J76" s="287" t="s">
        <v>3452</v>
      </c>
      <c r="K76" s="286"/>
    </row>
    <row r="77" ht="17.25" customHeight="1">
      <c r="B77" s="284"/>
      <c r="C77" s="289" t="s">
        <v>3453</v>
      </c>
      <c r="D77" s="289"/>
      <c r="E77" s="289"/>
      <c r="F77" s="290" t="s">
        <v>3454</v>
      </c>
      <c r="G77" s="291"/>
      <c r="H77" s="289"/>
      <c r="I77" s="289"/>
      <c r="J77" s="289" t="s">
        <v>3455</v>
      </c>
      <c r="K77" s="286"/>
    </row>
    <row r="78" ht="5.25" customHeight="1">
      <c r="B78" s="284"/>
      <c r="C78" s="292"/>
      <c r="D78" s="292"/>
      <c r="E78" s="292"/>
      <c r="F78" s="292"/>
      <c r="G78" s="293"/>
      <c r="H78" s="292"/>
      <c r="I78" s="292"/>
      <c r="J78" s="292"/>
      <c r="K78" s="286"/>
    </row>
    <row r="79" ht="15" customHeight="1">
      <c r="B79" s="284"/>
      <c r="C79" s="272" t="s">
        <v>51</v>
      </c>
      <c r="D79" s="292"/>
      <c r="E79" s="292"/>
      <c r="F79" s="294" t="s">
        <v>3456</v>
      </c>
      <c r="G79" s="293"/>
      <c r="H79" s="272" t="s">
        <v>3457</v>
      </c>
      <c r="I79" s="272" t="s">
        <v>3458</v>
      </c>
      <c r="J79" s="272">
        <v>20</v>
      </c>
      <c r="K79" s="286"/>
    </row>
    <row r="80" ht="15" customHeight="1">
      <c r="B80" s="284"/>
      <c r="C80" s="272" t="s">
        <v>3459</v>
      </c>
      <c r="D80" s="272"/>
      <c r="E80" s="272"/>
      <c r="F80" s="294" t="s">
        <v>3456</v>
      </c>
      <c r="G80" s="293"/>
      <c r="H80" s="272" t="s">
        <v>3460</v>
      </c>
      <c r="I80" s="272" t="s">
        <v>3458</v>
      </c>
      <c r="J80" s="272">
        <v>120</v>
      </c>
      <c r="K80" s="286"/>
    </row>
    <row r="81" ht="15" customHeight="1">
      <c r="B81" s="295"/>
      <c r="C81" s="272" t="s">
        <v>3461</v>
      </c>
      <c r="D81" s="272"/>
      <c r="E81" s="272"/>
      <c r="F81" s="294" t="s">
        <v>3462</v>
      </c>
      <c r="G81" s="293"/>
      <c r="H81" s="272" t="s">
        <v>3463</v>
      </c>
      <c r="I81" s="272" t="s">
        <v>3458</v>
      </c>
      <c r="J81" s="272">
        <v>50</v>
      </c>
      <c r="K81" s="286"/>
    </row>
    <row r="82" ht="15" customHeight="1">
      <c r="B82" s="295"/>
      <c r="C82" s="272" t="s">
        <v>3464</v>
      </c>
      <c r="D82" s="272"/>
      <c r="E82" s="272"/>
      <c r="F82" s="294" t="s">
        <v>3456</v>
      </c>
      <c r="G82" s="293"/>
      <c r="H82" s="272" t="s">
        <v>3465</v>
      </c>
      <c r="I82" s="272" t="s">
        <v>3466</v>
      </c>
      <c r="J82" s="272"/>
      <c r="K82" s="286"/>
    </row>
    <row r="83" ht="15" customHeight="1">
      <c r="B83" s="295"/>
      <c r="C83" s="296" t="s">
        <v>3467</v>
      </c>
      <c r="D83" s="296"/>
      <c r="E83" s="296"/>
      <c r="F83" s="297" t="s">
        <v>3462</v>
      </c>
      <c r="G83" s="296"/>
      <c r="H83" s="296" t="s">
        <v>3468</v>
      </c>
      <c r="I83" s="296" t="s">
        <v>3458</v>
      </c>
      <c r="J83" s="296">
        <v>15</v>
      </c>
      <c r="K83" s="286"/>
    </row>
    <row r="84" ht="15" customHeight="1">
      <c r="B84" s="295"/>
      <c r="C84" s="296" t="s">
        <v>3469</v>
      </c>
      <c r="D84" s="296"/>
      <c r="E84" s="296"/>
      <c r="F84" s="297" t="s">
        <v>3462</v>
      </c>
      <c r="G84" s="296"/>
      <c r="H84" s="296" t="s">
        <v>3470</v>
      </c>
      <c r="I84" s="296" t="s">
        <v>3458</v>
      </c>
      <c r="J84" s="296">
        <v>15</v>
      </c>
      <c r="K84" s="286"/>
    </row>
    <row r="85" ht="15" customHeight="1">
      <c r="B85" s="295"/>
      <c r="C85" s="296" t="s">
        <v>3471</v>
      </c>
      <c r="D85" s="296"/>
      <c r="E85" s="296"/>
      <c r="F85" s="297" t="s">
        <v>3462</v>
      </c>
      <c r="G85" s="296"/>
      <c r="H85" s="296" t="s">
        <v>3472</v>
      </c>
      <c r="I85" s="296" t="s">
        <v>3458</v>
      </c>
      <c r="J85" s="296">
        <v>20</v>
      </c>
      <c r="K85" s="286"/>
    </row>
    <row r="86" ht="15" customHeight="1">
      <c r="B86" s="295"/>
      <c r="C86" s="296" t="s">
        <v>3473</v>
      </c>
      <c r="D86" s="296"/>
      <c r="E86" s="296"/>
      <c r="F86" s="297" t="s">
        <v>3462</v>
      </c>
      <c r="G86" s="296"/>
      <c r="H86" s="296" t="s">
        <v>3474</v>
      </c>
      <c r="I86" s="296" t="s">
        <v>3458</v>
      </c>
      <c r="J86" s="296">
        <v>20</v>
      </c>
      <c r="K86" s="286"/>
    </row>
    <row r="87" ht="15" customHeight="1">
      <c r="B87" s="295"/>
      <c r="C87" s="272" t="s">
        <v>3475</v>
      </c>
      <c r="D87" s="272"/>
      <c r="E87" s="272"/>
      <c r="F87" s="294" t="s">
        <v>3462</v>
      </c>
      <c r="G87" s="293"/>
      <c r="H87" s="272" t="s">
        <v>3476</v>
      </c>
      <c r="I87" s="272" t="s">
        <v>3458</v>
      </c>
      <c r="J87" s="272">
        <v>50</v>
      </c>
      <c r="K87" s="286"/>
    </row>
    <row r="88" ht="15" customHeight="1">
      <c r="B88" s="295"/>
      <c r="C88" s="272" t="s">
        <v>3477</v>
      </c>
      <c r="D88" s="272"/>
      <c r="E88" s="272"/>
      <c r="F88" s="294" t="s">
        <v>3462</v>
      </c>
      <c r="G88" s="293"/>
      <c r="H88" s="272" t="s">
        <v>3478</v>
      </c>
      <c r="I88" s="272" t="s">
        <v>3458</v>
      </c>
      <c r="J88" s="272">
        <v>20</v>
      </c>
      <c r="K88" s="286"/>
    </row>
    <row r="89" ht="15" customHeight="1">
      <c r="B89" s="295"/>
      <c r="C89" s="272" t="s">
        <v>3479</v>
      </c>
      <c r="D89" s="272"/>
      <c r="E89" s="272"/>
      <c r="F89" s="294" t="s">
        <v>3462</v>
      </c>
      <c r="G89" s="293"/>
      <c r="H89" s="272" t="s">
        <v>3480</v>
      </c>
      <c r="I89" s="272" t="s">
        <v>3458</v>
      </c>
      <c r="J89" s="272">
        <v>20</v>
      </c>
      <c r="K89" s="286"/>
    </row>
    <row r="90" ht="15" customHeight="1">
      <c r="B90" s="295"/>
      <c r="C90" s="272" t="s">
        <v>3481</v>
      </c>
      <c r="D90" s="272"/>
      <c r="E90" s="272"/>
      <c r="F90" s="294" t="s">
        <v>3462</v>
      </c>
      <c r="G90" s="293"/>
      <c r="H90" s="272" t="s">
        <v>3482</v>
      </c>
      <c r="I90" s="272" t="s">
        <v>3458</v>
      </c>
      <c r="J90" s="272">
        <v>50</v>
      </c>
      <c r="K90" s="286"/>
    </row>
    <row r="91" ht="15" customHeight="1">
      <c r="B91" s="295"/>
      <c r="C91" s="272" t="s">
        <v>3483</v>
      </c>
      <c r="D91" s="272"/>
      <c r="E91" s="272"/>
      <c r="F91" s="294" t="s">
        <v>3462</v>
      </c>
      <c r="G91" s="293"/>
      <c r="H91" s="272" t="s">
        <v>3483</v>
      </c>
      <c r="I91" s="272" t="s">
        <v>3458</v>
      </c>
      <c r="J91" s="272">
        <v>50</v>
      </c>
      <c r="K91" s="286"/>
    </row>
    <row r="92" ht="15" customHeight="1">
      <c r="B92" s="295"/>
      <c r="C92" s="272" t="s">
        <v>3484</v>
      </c>
      <c r="D92" s="272"/>
      <c r="E92" s="272"/>
      <c r="F92" s="294" t="s">
        <v>3462</v>
      </c>
      <c r="G92" s="293"/>
      <c r="H92" s="272" t="s">
        <v>3485</v>
      </c>
      <c r="I92" s="272" t="s">
        <v>3458</v>
      </c>
      <c r="J92" s="272">
        <v>255</v>
      </c>
      <c r="K92" s="286"/>
    </row>
    <row r="93" ht="15" customHeight="1">
      <c r="B93" s="295"/>
      <c r="C93" s="272" t="s">
        <v>3486</v>
      </c>
      <c r="D93" s="272"/>
      <c r="E93" s="272"/>
      <c r="F93" s="294" t="s">
        <v>3456</v>
      </c>
      <c r="G93" s="293"/>
      <c r="H93" s="272" t="s">
        <v>3487</v>
      </c>
      <c r="I93" s="272" t="s">
        <v>3488</v>
      </c>
      <c r="J93" s="272"/>
      <c r="K93" s="286"/>
    </row>
    <row r="94" ht="15" customHeight="1">
      <c r="B94" s="295"/>
      <c r="C94" s="272" t="s">
        <v>3489</v>
      </c>
      <c r="D94" s="272"/>
      <c r="E94" s="272"/>
      <c r="F94" s="294" t="s">
        <v>3456</v>
      </c>
      <c r="G94" s="293"/>
      <c r="H94" s="272" t="s">
        <v>3490</v>
      </c>
      <c r="I94" s="272" t="s">
        <v>3491</v>
      </c>
      <c r="J94" s="272"/>
      <c r="K94" s="286"/>
    </row>
    <row r="95" ht="15" customHeight="1">
      <c r="B95" s="295"/>
      <c r="C95" s="272" t="s">
        <v>3492</v>
      </c>
      <c r="D95" s="272"/>
      <c r="E95" s="272"/>
      <c r="F95" s="294" t="s">
        <v>3456</v>
      </c>
      <c r="G95" s="293"/>
      <c r="H95" s="272" t="s">
        <v>3492</v>
      </c>
      <c r="I95" s="272" t="s">
        <v>3491</v>
      </c>
      <c r="J95" s="272"/>
      <c r="K95" s="286"/>
    </row>
    <row r="96" ht="15" customHeight="1">
      <c r="B96" s="295"/>
      <c r="C96" s="272" t="s">
        <v>36</v>
      </c>
      <c r="D96" s="272"/>
      <c r="E96" s="272"/>
      <c r="F96" s="294" t="s">
        <v>3456</v>
      </c>
      <c r="G96" s="293"/>
      <c r="H96" s="272" t="s">
        <v>3493</v>
      </c>
      <c r="I96" s="272" t="s">
        <v>3491</v>
      </c>
      <c r="J96" s="272"/>
      <c r="K96" s="286"/>
    </row>
    <row r="97" ht="15" customHeight="1">
      <c r="B97" s="295"/>
      <c r="C97" s="272" t="s">
        <v>46</v>
      </c>
      <c r="D97" s="272"/>
      <c r="E97" s="272"/>
      <c r="F97" s="294" t="s">
        <v>3456</v>
      </c>
      <c r="G97" s="293"/>
      <c r="H97" s="272" t="s">
        <v>3494</v>
      </c>
      <c r="I97" s="272" t="s">
        <v>3491</v>
      </c>
      <c r="J97" s="272"/>
      <c r="K97" s="286"/>
    </row>
    <row r="98" ht="15" customHeight="1">
      <c r="B98" s="298"/>
      <c r="C98" s="299"/>
      <c r="D98" s="299"/>
      <c r="E98" s="299"/>
      <c r="F98" s="299"/>
      <c r="G98" s="299"/>
      <c r="H98" s="299"/>
      <c r="I98" s="299"/>
      <c r="J98" s="299"/>
      <c r="K98" s="300"/>
    </row>
    <row r="99" ht="18.75" customHeight="1">
      <c r="B99" s="301"/>
      <c r="C99" s="302"/>
      <c r="D99" s="302"/>
      <c r="E99" s="302"/>
      <c r="F99" s="302"/>
      <c r="G99" s="302"/>
      <c r="H99" s="302"/>
      <c r="I99" s="302"/>
      <c r="J99" s="302"/>
      <c r="K99" s="301"/>
    </row>
    <row r="100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ht="45" customHeight="1">
      <c r="B102" s="284"/>
      <c r="C102" s="285" t="s">
        <v>3495</v>
      </c>
      <c r="D102" s="285"/>
      <c r="E102" s="285"/>
      <c r="F102" s="285"/>
      <c r="G102" s="285"/>
      <c r="H102" s="285"/>
      <c r="I102" s="285"/>
      <c r="J102" s="285"/>
      <c r="K102" s="286"/>
    </row>
    <row r="103" ht="17.25" customHeight="1">
      <c r="B103" s="284"/>
      <c r="C103" s="287" t="s">
        <v>3450</v>
      </c>
      <c r="D103" s="287"/>
      <c r="E103" s="287"/>
      <c r="F103" s="287" t="s">
        <v>3451</v>
      </c>
      <c r="G103" s="288"/>
      <c r="H103" s="287" t="s">
        <v>52</v>
      </c>
      <c r="I103" s="287" t="s">
        <v>55</v>
      </c>
      <c r="J103" s="287" t="s">
        <v>3452</v>
      </c>
      <c r="K103" s="286"/>
    </row>
    <row r="104" ht="17.25" customHeight="1">
      <c r="B104" s="284"/>
      <c r="C104" s="289" t="s">
        <v>3453</v>
      </c>
      <c r="D104" s="289"/>
      <c r="E104" s="289"/>
      <c r="F104" s="290" t="s">
        <v>3454</v>
      </c>
      <c r="G104" s="291"/>
      <c r="H104" s="289"/>
      <c r="I104" s="289"/>
      <c r="J104" s="289" t="s">
        <v>3455</v>
      </c>
      <c r="K104" s="286"/>
    </row>
    <row r="105" ht="5.25" customHeight="1">
      <c r="B105" s="284"/>
      <c r="C105" s="287"/>
      <c r="D105" s="287"/>
      <c r="E105" s="287"/>
      <c r="F105" s="287"/>
      <c r="G105" s="303"/>
      <c r="H105" s="287"/>
      <c r="I105" s="287"/>
      <c r="J105" s="287"/>
      <c r="K105" s="286"/>
    </row>
    <row r="106" ht="15" customHeight="1">
      <c r="B106" s="284"/>
      <c r="C106" s="272" t="s">
        <v>51</v>
      </c>
      <c r="D106" s="292"/>
      <c r="E106" s="292"/>
      <c r="F106" s="294" t="s">
        <v>3456</v>
      </c>
      <c r="G106" s="303"/>
      <c r="H106" s="272" t="s">
        <v>3496</v>
      </c>
      <c r="I106" s="272" t="s">
        <v>3458</v>
      </c>
      <c r="J106" s="272">
        <v>20</v>
      </c>
      <c r="K106" s="286"/>
    </row>
    <row r="107" ht="15" customHeight="1">
      <c r="B107" s="284"/>
      <c r="C107" s="272" t="s">
        <v>3459</v>
      </c>
      <c r="D107" s="272"/>
      <c r="E107" s="272"/>
      <c r="F107" s="294" t="s">
        <v>3456</v>
      </c>
      <c r="G107" s="272"/>
      <c r="H107" s="272" t="s">
        <v>3496</v>
      </c>
      <c r="I107" s="272" t="s">
        <v>3458</v>
      </c>
      <c r="J107" s="272">
        <v>120</v>
      </c>
      <c r="K107" s="286"/>
    </row>
    <row r="108" ht="15" customHeight="1">
      <c r="B108" s="295"/>
      <c r="C108" s="272" t="s">
        <v>3461</v>
      </c>
      <c r="D108" s="272"/>
      <c r="E108" s="272"/>
      <c r="F108" s="294" t="s">
        <v>3462</v>
      </c>
      <c r="G108" s="272"/>
      <c r="H108" s="272" t="s">
        <v>3496</v>
      </c>
      <c r="I108" s="272" t="s">
        <v>3458</v>
      </c>
      <c r="J108" s="272">
        <v>50</v>
      </c>
      <c r="K108" s="286"/>
    </row>
    <row r="109" ht="15" customHeight="1">
      <c r="B109" s="295"/>
      <c r="C109" s="272" t="s">
        <v>3464</v>
      </c>
      <c r="D109" s="272"/>
      <c r="E109" s="272"/>
      <c r="F109" s="294" t="s">
        <v>3456</v>
      </c>
      <c r="G109" s="272"/>
      <c r="H109" s="272" t="s">
        <v>3496</v>
      </c>
      <c r="I109" s="272" t="s">
        <v>3466</v>
      </c>
      <c r="J109" s="272"/>
      <c r="K109" s="286"/>
    </row>
    <row r="110" ht="15" customHeight="1">
      <c r="B110" s="295"/>
      <c r="C110" s="272" t="s">
        <v>3475</v>
      </c>
      <c r="D110" s="272"/>
      <c r="E110" s="272"/>
      <c r="F110" s="294" t="s">
        <v>3462</v>
      </c>
      <c r="G110" s="272"/>
      <c r="H110" s="272" t="s">
        <v>3496</v>
      </c>
      <c r="I110" s="272" t="s">
        <v>3458</v>
      </c>
      <c r="J110" s="272">
        <v>50</v>
      </c>
      <c r="K110" s="286"/>
    </row>
    <row r="111" ht="15" customHeight="1">
      <c r="B111" s="295"/>
      <c r="C111" s="272" t="s">
        <v>3483</v>
      </c>
      <c r="D111" s="272"/>
      <c r="E111" s="272"/>
      <c r="F111" s="294" t="s">
        <v>3462</v>
      </c>
      <c r="G111" s="272"/>
      <c r="H111" s="272" t="s">
        <v>3496</v>
      </c>
      <c r="I111" s="272" t="s">
        <v>3458</v>
      </c>
      <c r="J111" s="272">
        <v>50</v>
      </c>
      <c r="K111" s="286"/>
    </row>
    <row r="112" ht="15" customHeight="1">
      <c r="B112" s="295"/>
      <c r="C112" s="272" t="s">
        <v>3481</v>
      </c>
      <c r="D112" s="272"/>
      <c r="E112" s="272"/>
      <c r="F112" s="294" t="s">
        <v>3462</v>
      </c>
      <c r="G112" s="272"/>
      <c r="H112" s="272" t="s">
        <v>3496</v>
      </c>
      <c r="I112" s="272" t="s">
        <v>3458</v>
      </c>
      <c r="J112" s="272">
        <v>50</v>
      </c>
      <c r="K112" s="286"/>
    </row>
    <row r="113" ht="15" customHeight="1">
      <c r="B113" s="295"/>
      <c r="C113" s="272" t="s">
        <v>51</v>
      </c>
      <c r="D113" s="272"/>
      <c r="E113" s="272"/>
      <c r="F113" s="294" t="s">
        <v>3456</v>
      </c>
      <c r="G113" s="272"/>
      <c r="H113" s="272" t="s">
        <v>3497</v>
      </c>
      <c r="I113" s="272" t="s">
        <v>3458</v>
      </c>
      <c r="J113" s="272">
        <v>20</v>
      </c>
      <c r="K113" s="286"/>
    </row>
    <row r="114" ht="15" customHeight="1">
      <c r="B114" s="295"/>
      <c r="C114" s="272" t="s">
        <v>3498</v>
      </c>
      <c r="D114" s="272"/>
      <c r="E114" s="272"/>
      <c r="F114" s="294" t="s">
        <v>3456</v>
      </c>
      <c r="G114" s="272"/>
      <c r="H114" s="272" t="s">
        <v>3499</v>
      </c>
      <c r="I114" s="272" t="s">
        <v>3458</v>
      </c>
      <c r="J114" s="272">
        <v>120</v>
      </c>
      <c r="K114" s="286"/>
    </row>
    <row r="115" ht="15" customHeight="1">
      <c r="B115" s="295"/>
      <c r="C115" s="272" t="s">
        <v>36</v>
      </c>
      <c r="D115" s="272"/>
      <c r="E115" s="272"/>
      <c r="F115" s="294" t="s">
        <v>3456</v>
      </c>
      <c r="G115" s="272"/>
      <c r="H115" s="272" t="s">
        <v>3500</v>
      </c>
      <c r="I115" s="272" t="s">
        <v>3491</v>
      </c>
      <c r="J115" s="272"/>
      <c r="K115" s="286"/>
    </row>
    <row r="116" ht="15" customHeight="1">
      <c r="B116" s="295"/>
      <c r="C116" s="272" t="s">
        <v>46</v>
      </c>
      <c r="D116" s="272"/>
      <c r="E116" s="272"/>
      <c r="F116" s="294" t="s">
        <v>3456</v>
      </c>
      <c r="G116" s="272"/>
      <c r="H116" s="272" t="s">
        <v>3501</v>
      </c>
      <c r="I116" s="272" t="s">
        <v>3491</v>
      </c>
      <c r="J116" s="272"/>
      <c r="K116" s="286"/>
    </row>
    <row r="117" ht="15" customHeight="1">
      <c r="B117" s="295"/>
      <c r="C117" s="272" t="s">
        <v>55</v>
      </c>
      <c r="D117" s="272"/>
      <c r="E117" s="272"/>
      <c r="F117" s="294" t="s">
        <v>3456</v>
      </c>
      <c r="G117" s="272"/>
      <c r="H117" s="272" t="s">
        <v>3502</v>
      </c>
      <c r="I117" s="272" t="s">
        <v>3503</v>
      </c>
      <c r="J117" s="272"/>
      <c r="K117" s="286"/>
    </row>
    <row r="118" ht="15" customHeight="1">
      <c r="B118" s="298"/>
      <c r="C118" s="304"/>
      <c r="D118" s="304"/>
      <c r="E118" s="304"/>
      <c r="F118" s="304"/>
      <c r="G118" s="304"/>
      <c r="H118" s="304"/>
      <c r="I118" s="304"/>
      <c r="J118" s="304"/>
      <c r="K118" s="300"/>
    </row>
    <row r="119" ht="18.75" customHeight="1">
      <c r="B119" s="305"/>
      <c r="C119" s="269"/>
      <c r="D119" s="269"/>
      <c r="E119" s="269"/>
      <c r="F119" s="306"/>
      <c r="G119" s="269"/>
      <c r="H119" s="269"/>
      <c r="I119" s="269"/>
      <c r="J119" s="269"/>
      <c r="K119" s="305"/>
    </row>
    <row r="120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ht="7.5" customHeight="1">
      <c r="B121" s="307"/>
      <c r="C121" s="308"/>
      <c r="D121" s="308"/>
      <c r="E121" s="308"/>
      <c r="F121" s="308"/>
      <c r="G121" s="308"/>
      <c r="H121" s="308"/>
      <c r="I121" s="308"/>
      <c r="J121" s="308"/>
      <c r="K121" s="309"/>
    </row>
    <row r="122" ht="45" customHeight="1">
      <c r="B122" s="310"/>
      <c r="C122" s="263" t="s">
        <v>3504</v>
      </c>
      <c r="D122" s="263"/>
      <c r="E122" s="263"/>
      <c r="F122" s="263"/>
      <c r="G122" s="263"/>
      <c r="H122" s="263"/>
      <c r="I122" s="263"/>
      <c r="J122" s="263"/>
      <c r="K122" s="311"/>
    </row>
    <row r="123" ht="17.25" customHeight="1">
      <c r="B123" s="312"/>
      <c r="C123" s="287" t="s">
        <v>3450</v>
      </c>
      <c r="D123" s="287"/>
      <c r="E123" s="287"/>
      <c r="F123" s="287" t="s">
        <v>3451</v>
      </c>
      <c r="G123" s="288"/>
      <c r="H123" s="287" t="s">
        <v>52</v>
      </c>
      <c r="I123" s="287" t="s">
        <v>55</v>
      </c>
      <c r="J123" s="287" t="s">
        <v>3452</v>
      </c>
      <c r="K123" s="313"/>
    </row>
    <row r="124" ht="17.25" customHeight="1">
      <c r="B124" s="312"/>
      <c r="C124" s="289" t="s">
        <v>3453</v>
      </c>
      <c r="D124" s="289"/>
      <c r="E124" s="289"/>
      <c r="F124" s="290" t="s">
        <v>3454</v>
      </c>
      <c r="G124" s="291"/>
      <c r="H124" s="289"/>
      <c r="I124" s="289"/>
      <c r="J124" s="289" t="s">
        <v>3455</v>
      </c>
      <c r="K124" s="313"/>
    </row>
    <row r="125" ht="5.25" customHeight="1">
      <c r="B125" s="314"/>
      <c r="C125" s="292"/>
      <c r="D125" s="292"/>
      <c r="E125" s="292"/>
      <c r="F125" s="292"/>
      <c r="G125" s="272"/>
      <c r="H125" s="292"/>
      <c r="I125" s="292"/>
      <c r="J125" s="292"/>
      <c r="K125" s="315"/>
    </row>
    <row r="126" ht="15" customHeight="1">
      <c r="B126" s="314"/>
      <c r="C126" s="272" t="s">
        <v>3459</v>
      </c>
      <c r="D126" s="292"/>
      <c r="E126" s="292"/>
      <c r="F126" s="294" t="s">
        <v>3456</v>
      </c>
      <c r="G126" s="272"/>
      <c r="H126" s="272" t="s">
        <v>3496</v>
      </c>
      <c r="I126" s="272" t="s">
        <v>3458</v>
      </c>
      <c r="J126" s="272">
        <v>120</v>
      </c>
      <c r="K126" s="316"/>
    </row>
    <row r="127" ht="15" customHeight="1">
      <c r="B127" s="314"/>
      <c r="C127" s="272" t="s">
        <v>3505</v>
      </c>
      <c r="D127" s="272"/>
      <c r="E127" s="272"/>
      <c r="F127" s="294" t="s">
        <v>3456</v>
      </c>
      <c r="G127" s="272"/>
      <c r="H127" s="272" t="s">
        <v>3506</v>
      </c>
      <c r="I127" s="272" t="s">
        <v>3458</v>
      </c>
      <c r="J127" s="272" t="s">
        <v>3507</v>
      </c>
      <c r="K127" s="316"/>
    </row>
    <row r="128" ht="15" customHeight="1">
      <c r="B128" s="314"/>
      <c r="C128" s="272" t="s">
        <v>3404</v>
      </c>
      <c r="D128" s="272"/>
      <c r="E128" s="272"/>
      <c r="F128" s="294" t="s">
        <v>3456</v>
      </c>
      <c r="G128" s="272"/>
      <c r="H128" s="272" t="s">
        <v>3508</v>
      </c>
      <c r="I128" s="272" t="s">
        <v>3458</v>
      </c>
      <c r="J128" s="272" t="s">
        <v>3507</v>
      </c>
      <c r="K128" s="316"/>
    </row>
    <row r="129" ht="15" customHeight="1">
      <c r="B129" s="314"/>
      <c r="C129" s="272" t="s">
        <v>3467</v>
      </c>
      <c r="D129" s="272"/>
      <c r="E129" s="272"/>
      <c r="F129" s="294" t="s">
        <v>3462</v>
      </c>
      <c r="G129" s="272"/>
      <c r="H129" s="272" t="s">
        <v>3468</v>
      </c>
      <c r="I129" s="272" t="s">
        <v>3458</v>
      </c>
      <c r="J129" s="272">
        <v>15</v>
      </c>
      <c r="K129" s="316"/>
    </row>
    <row r="130" ht="15" customHeight="1">
      <c r="B130" s="314"/>
      <c r="C130" s="296" t="s">
        <v>3469</v>
      </c>
      <c r="D130" s="296"/>
      <c r="E130" s="296"/>
      <c r="F130" s="297" t="s">
        <v>3462</v>
      </c>
      <c r="G130" s="296"/>
      <c r="H130" s="296" t="s">
        <v>3470</v>
      </c>
      <c r="I130" s="296" t="s">
        <v>3458</v>
      </c>
      <c r="J130" s="296">
        <v>15</v>
      </c>
      <c r="K130" s="316"/>
    </row>
    <row r="131" ht="15" customHeight="1">
      <c r="B131" s="314"/>
      <c r="C131" s="296" t="s">
        <v>3471</v>
      </c>
      <c r="D131" s="296"/>
      <c r="E131" s="296"/>
      <c r="F131" s="297" t="s">
        <v>3462</v>
      </c>
      <c r="G131" s="296"/>
      <c r="H131" s="296" t="s">
        <v>3472</v>
      </c>
      <c r="I131" s="296" t="s">
        <v>3458</v>
      </c>
      <c r="J131" s="296">
        <v>20</v>
      </c>
      <c r="K131" s="316"/>
    </row>
    <row r="132" ht="15" customHeight="1">
      <c r="B132" s="314"/>
      <c r="C132" s="296" t="s">
        <v>3473</v>
      </c>
      <c r="D132" s="296"/>
      <c r="E132" s="296"/>
      <c r="F132" s="297" t="s">
        <v>3462</v>
      </c>
      <c r="G132" s="296"/>
      <c r="H132" s="296" t="s">
        <v>3474</v>
      </c>
      <c r="I132" s="296" t="s">
        <v>3458</v>
      </c>
      <c r="J132" s="296">
        <v>20</v>
      </c>
      <c r="K132" s="316"/>
    </row>
    <row r="133" ht="15" customHeight="1">
      <c r="B133" s="314"/>
      <c r="C133" s="272" t="s">
        <v>3461</v>
      </c>
      <c r="D133" s="272"/>
      <c r="E133" s="272"/>
      <c r="F133" s="294" t="s">
        <v>3462</v>
      </c>
      <c r="G133" s="272"/>
      <c r="H133" s="272" t="s">
        <v>3496</v>
      </c>
      <c r="I133" s="272" t="s">
        <v>3458</v>
      </c>
      <c r="J133" s="272">
        <v>50</v>
      </c>
      <c r="K133" s="316"/>
    </row>
    <row r="134" ht="15" customHeight="1">
      <c r="B134" s="314"/>
      <c r="C134" s="272" t="s">
        <v>3475</v>
      </c>
      <c r="D134" s="272"/>
      <c r="E134" s="272"/>
      <c r="F134" s="294" t="s">
        <v>3462</v>
      </c>
      <c r="G134" s="272"/>
      <c r="H134" s="272" t="s">
        <v>3496</v>
      </c>
      <c r="I134" s="272" t="s">
        <v>3458</v>
      </c>
      <c r="J134" s="272">
        <v>50</v>
      </c>
      <c r="K134" s="316"/>
    </row>
    <row r="135" ht="15" customHeight="1">
      <c r="B135" s="314"/>
      <c r="C135" s="272" t="s">
        <v>3481</v>
      </c>
      <c r="D135" s="272"/>
      <c r="E135" s="272"/>
      <c r="F135" s="294" t="s">
        <v>3462</v>
      </c>
      <c r="G135" s="272"/>
      <c r="H135" s="272" t="s">
        <v>3496</v>
      </c>
      <c r="I135" s="272" t="s">
        <v>3458</v>
      </c>
      <c r="J135" s="272">
        <v>50</v>
      </c>
      <c r="K135" s="316"/>
    </row>
    <row r="136" ht="15" customHeight="1">
      <c r="B136" s="314"/>
      <c r="C136" s="272" t="s">
        <v>3483</v>
      </c>
      <c r="D136" s="272"/>
      <c r="E136" s="272"/>
      <c r="F136" s="294" t="s">
        <v>3462</v>
      </c>
      <c r="G136" s="272"/>
      <c r="H136" s="272" t="s">
        <v>3496</v>
      </c>
      <c r="I136" s="272" t="s">
        <v>3458</v>
      </c>
      <c r="J136" s="272">
        <v>50</v>
      </c>
      <c r="K136" s="316"/>
    </row>
    <row r="137" ht="15" customHeight="1">
      <c r="B137" s="314"/>
      <c r="C137" s="272" t="s">
        <v>3484</v>
      </c>
      <c r="D137" s="272"/>
      <c r="E137" s="272"/>
      <c r="F137" s="294" t="s">
        <v>3462</v>
      </c>
      <c r="G137" s="272"/>
      <c r="H137" s="272" t="s">
        <v>3509</v>
      </c>
      <c r="I137" s="272" t="s">
        <v>3458</v>
      </c>
      <c r="J137" s="272">
        <v>255</v>
      </c>
      <c r="K137" s="316"/>
    </row>
    <row r="138" ht="15" customHeight="1">
      <c r="B138" s="314"/>
      <c r="C138" s="272" t="s">
        <v>3486</v>
      </c>
      <c r="D138" s="272"/>
      <c r="E138" s="272"/>
      <c r="F138" s="294" t="s">
        <v>3456</v>
      </c>
      <c r="G138" s="272"/>
      <c r="H138" s="272" t="s">
        <v>3510</v>
      </c>
      <c r="I138" s="272" t="s">
        <v>3488</v>
      </c>
      <c r="J138" s="272"/>
      <c r="K138" s="316"/>
    </row>
    <row r="139" ht="15" customHeight="1">
      <c r="B139" s="314"/>
      <c r="C139" s="272" t="s">
        <v>3489</v>
      </c>
      <c r="D139" s="272"/>
      <c r="E139" s="272"/>
      <c r="F139" s="294" t="s">
        <v>3456</v>
      </c>
      <c r="G139" s="272"/>
      <c r="H139" s="272" t="s">
        <v>3511</v>
      </c>
      <c r="I139" s="272" t="s">
        <v>3491</v>
      </c>
      <c r="J139" s="272"/>
      <c r="K139" s="316"/>
    </row>
    <row r="140" ht="15" customHeight="1">
      <c r="B140" s="314"/>
      <c r="C140" s="272" t="s">
        <v>3492</v>
      </c>
      <c r="D140" s="272"/>
      <c r="E140" s="272"/>
      <c r="F140" s="294" t="s">
        <v>3456</v>
      </c>
      <c r="G140" s="272"/>
      <c r="H140" s="272" t="s">
        <v>3492</v>
      </c>
      <c r="I140" s="272" t="s">
        <v>3491</v>
      </c>
      <c r="J140" s="272"/>
      <c r="K140" s="316"/>
    </row>
    <row r="141" ht="15" customHeight="1">
      <c r="B141" s="314"/>
      <c r="C141" s="272" t="s">
        <v>36</v>
      </c>
      <c r="D141" s="272"/>
      <c r="E141" s="272"/>
      <c r="F141" s="294" t="s">
        <v>3456</v>
      </c>
      <c r="G141" s="272"/>
      <c r="H141" s="272" t="s">
        <v>3512</v>
      </c>
      <c r="I141" s="272" t="s">
        <v>3491</v>
      </c>
      <c r="J141" s="272"/>
      <c r="K141" s="316"/>
    </row>
    <row r="142" ht="15" customHeight="1">
      <c r="B142" s="314"/>
      <c r="C142" s="272" t="s">
        <v>3513</v>
      </c>
      <c r="D142" s="272"/>
      <c r="E142" s="272"/>
      <c r="F142" s="294" t="s">
        <v>3456</v>
      </c>
      <c r="G142" s="272"/>
      <c r="H142" s="272" t="s">
        <v>3514</v>
      </c>
      <c r="I142" s="272" t="s">
        <v>3491</v>
      </c>
      <c r="J142" s="272"/>
      <c r="K142" s="316"/>
    </row>
    <row r="143" ht="15" customHeight="1">
      <c r="B143" s="317"/>
      <c r="C143" s="318"/>
      <c r="D143" s="318"/>
      <c r="E143" s="318"/>
      <c r="F143" s="318"/>
      <c r="G143" s="318"/>
      <c r="H143" s="318"/>
      <c r="I143" s="318"/>
      <c r="J143" s="318"/>
      <c r="K143" s="319"/>
    </row>
    <row r="144" ht="18.75" customHeight="1">
      <c r="B144" s="269"/>
      <c r="C144" s="269"/>
      <c r="D144" s="269"/>
      <c r="E144" s="269"/>
      <c r="F144" s="306"/>
      <c r="G144" s="269"/>
      <c r="H144" s="269"/>
      <c r="I144" s="269"/>
      <c r="J144" s="269"/>
      <c r="K144" s="269"/>
    </row>
    <row r="145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ht="45" customHeight="1">
      <c r="B147" s="284"/>
      <c r="C147" s="285" t="s">
        <v>3515</v>
      </c>
      <c r="D147" s="285"/>
      <c r="E147" s="285"/>
      <c r="F147" s="285"/>
      <c r="G147" s="285"/>
      <c r="H147" s="285"/>
      <c r="I147" s="285"/>
      <c r="J147" s="285"/>
      <c r="K147" s="286"/>
    </row>
    <row r="148" ht="17.25" customHeight="1">
      <c r="B148" s="284"/>
      <c r="C148" s="287" t="s">
        <v>3450</v>
      </c>
      <c r="D148" s="287"/>
      <c r="E148" s="287"/>
      <c r="F148" s="287" t="s">
        <v>3451</v>
      </c>
      <c r="G148" s="288"/>
      <c r="H148" s="287" t="s">
        <v>52</v>
      </c>
      <c r="I148" s="287" t="s">
        <v>55</v>
      </c>
      <c r="J148" s="287" t="s">
        <v>3452</v>
      </c>
      <c r="K148" s="286"/>
    </row>
    <row r="149" ht="17.25" customHeight="1">
      <c r="B149" s="284"/>
      <c r="C149" s="289" t="s">
        <v>3453</v>
      </c>
      <c r="D149" s="289"/>
      <c r="E149" s="289"/>
      <c r="F149" s="290" t="s">
        <v>3454</v>
      </c>
      <c r="G149" s="291"/>
      <c r="H149" s="289"/>
      <c r="I149" s="289"/>
      <c r="J149" s="289" t="s">
        <v>3455</v>
      </c>
      <c r="K149" s="286"/>
    </row>
    <row r="150" ht="5.25" customHeight="1">
      <c r="B150" s="295"/>
      <c r="C150" s="292"/>
      <c r="D150" s="292"/>
      <c r="E150" s="292"/>
      <c r="F150" s="292"/>
      <c r="G150" s="293"/>
      <c r="H150" s="292"/>
      <c r="I150" s="292"/>
      <c r="J150" s="292"/>
      <c r="K150" s="316"/>
    </row>
    <row r="151" ht="15" customHeight="1">
      <c r="B151" s="295"/>
      <c r="C151" s="320" t="s">
        <v>3459</v>
      </c>
      <c r="D151" s="272"/>
      <c r="E151" s="272"/>
      <c r="F151" s="321" t="s">
        <v>3456</v>
      </c>
      <c r="G151" s="272"/>
      <c r="H151" s="320" t="s">
        <v>3496</v>
      </c>
      <c r="I151" s="320" t="s">
        <v>3458</v>
      </c>
      <c r="J151" s="320">
        <v>120</v>
      </c>
      <c r="K151" s="316"/>
    </row>
    <row r="152" ht="15" customHeight="1">
      <c r="B152" s="295"/>
      <c r="C152" s="320" t="s">
        <v>3505</v>
      </c>
      <c r="D152" s="272"/>
      <c r="E152" s="272"/>
      <c r="F152" s="321" t="s">
        <v>3456</v>
      </c>
      <c r="G152" s="272"/>
      <c r="H152" s="320" t="s">
        <v>3516</v>
      </c>
      <c r="I152" s="320" t="s">
        <v>3458</v>
      </c>
      <c r="J152" s="320" t="s">
        <v>3507</v>
      </c>
      <c r="K152" s="316"/>
    </row>
    <row r="153" ht="15" customHeight="1">
      <c r="B153" s="295"/>
      <c r="C153" s="320" t="s">
        <v>3404</v>
      </c>
      <c r="D153" s="272"/>
      <c r="E153" s="272"/>
      <c r="F153" s="321" t="s">
        <v>3456</v>
      </c>
      <c r="G153" s="272"/>
      <c r="H153" s="320" t="s">
        <v>3517</v>
      </c>
      <c r="I153" s="320" t="s">
        <v>3458</v>
      </c>
      <c r="J153" s="320" t="s">
        <v>3507</v>
      </c>
      <c r="K153" s="316"/>
    </row>
    <row r="154" ht="15" customHeight="1">
      <c r="B154" s="295"/>
      <c r="C154" s="320" t="s">
        <v>3461</v>
      </c>
      <c r="D154" s="272"/>
      <c r="E154" s="272"/>
      <c r="F154" s="321" t="s">
        <v>3462</v>
      </c>
      <c r="G154" s="272"/>
      <c r="H154" s="320" t="s">
        <v>3496</v>
      </c>
      <c r="I154" s="320" t="s">
        <v>3458</v>
      </c>
      <c r="J154" s="320">
        <v>50</v>
      </c>
      <c r="K154" s="316"/>
    </row>
    <row r="155" ht="15" customHeight="1">
      <c r="B155" s="295"/>
      <c r="C155" s="320" t="s">
        <v>3464</v>
      </c>
      <c r="D155" s="272"/>
      <c r="E155" s="272"/>
      <c r="F155" s="321" t="s">
        <v>3456</v>
      </c>
      <c r="G155" s="272"/>
      <c r="H155" s="320" t="s">
        <v>3496</v>
      </c>
      <c r="I155" s="320" t="s">
        <v>3466</v>
      </c>
      <c r="J155" s="320"/>
      <c r="K155" s="316"/>
    </row>
    <row r="156" ht="15" customHeight="1">
      <c r="B156" s="295"/>
      <c r="C156" s="320" t="s">
        <v>3475</v>
      </c>
      <c r="D156" s="272"/>
      <c r="E156" s="272"/>
      <c r="F156" s="321" t="s">
        <v>3462</v>
      </c>
      <c r="G156" s="272"/>
      <c r="H156" s="320" t="s">
        <v>3496</v>
      </c>
      <c r="I156" s="320" t="s">
        <v>3458</v>
      </c>
      <c r="J156" s="320">
        <v>50</v>
      </c>
      <c r="K156" s="316"/>
    </row>
    <row r="157" ht="15" customHeight="1">
      <c r="B157" s="295"/>
      <c r="C157" s="320" t="s">
        <v>3483</v>
      </c>
      <c r="D157" s="272"/>
      <c r="E157" s="272"/>
      <c r="F157" s="321" t="s">
        <v>3462</v>
      </c>
      <c r="G157" s="272"/>
      <c r="H157" s="320" t="s">
        <v>3496</v>
      </c>
      <c r="I157" s="320" t="s">
        <v>3458</v>
      </c>
      <c r="J157" s="320">
        <v>50</v>
      </c>
      <c r="K157" s="316"/>
    </row>
    <row r="158" ht="15" customHeight="1">
      <c r="B158" s="295"/>
      <c r="C158" s="320" t="s">
        <v>3481</v>
      </c>
      <c r="D158" s="272"/>
      <c r="E158" s="272"/>
      <c r="F158" s="321" t="s">
        <v>3462</v>
      </c>
      <c r="G158" s="272"/>
      <c r="H158" s="320" t="s">
        <v>3496</v>
      </c>
      <c r="I158" s="320" t="s">
        <v>3458</v>
      </c>
      <c r="J158" s="320">
        <v>50</v>
      </c>
      <c r="K158" s="316"/>
    </row>
    <row r="159" ht="15" customHeight="1">
      <c r="B159" s="295"/>
      <c r="C159" s="320" t="s">
        <v>100</v>
      </c>
      <c r="D159" s="272"/>
      <c r="E159" s="272"/>
      <c r="F159" s="321" t="s">
        <v>3456</v>
      </c>
      <c r="G159" s="272"/>
      <c r="H159" s="320" t="s">
        <v>3518</v>
      </c>
      <c r="I159" s="320" t="s">
        <v>3458</v>
      </c>
      <c r="J159" s="320" t="s">
        <v>3519</v>
      </c>
      <c r="K159" s="316"/>
    </row>
    <row r="160" ht="15" customHeight="1">
      <c r="B160" s="295"/>
      <c r="C160" s="320" t="s">
        <v>3520</v>
      </c>
      <c r="D160" s="272"/>
      <c r="E160" s="272"/>
      <c r="F160" s="321" t="s">
        <v>3456</v>
      </c>
      <c r="G160" s="272"/>
      <c r="H160" s="320" t="s">
        <v>3521</v>
      </c>
      <c r="I160" s="320" t="s">
        <v>3491</v>
      </c>
      <c r="J160" s="320"/>
      <c r="K160" s="316"/>
    </row>
    <row r="161" ht="15" customHeight="1">
      <c r="B161" s="322"/>
      <c r="C161" s="304"/>
      <c r="D161" s="304"/>
      <c r="E161" s="304"/>
      <c r="F161" s="304"/>
      <c r="G161" s="304"/>
      <c r="H161" s="304"/>
      <c r="I161" s="304"/>
      <c r="J161" s="304"/>
      <c r="K161" s="323"/>
    </row>
    <row r="162" ht="18.75" customHeight="1">
      <c r="B162" s="269"/>
      <c r="C162" s="272"/>
      <c r="D162" s="272"/>
      <c r="E162" s="272"/>
      <c r="F162" s="294"/>
      <c r="G162" s="272"/>
      <c r="H162" s="272"/>
      <c r="I162" s="272"/>
      <c r="J162" s="272"/>
      <c r="K162" s="269"/>
    </row>
    <row r="163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ht="7.5" customHeight="1">
      <c r="B164" s="259"/>
      <c r="C164" s="260"/>
      <c r="D164" s="260"/>
      <c r="E164" s="260"/>
      <c r="F164" s="260"/>
      <c r="G164" s="260"/>
      <c r="H164" s="260"/>
      <c r="I164" s="260"/>
      <c r="J164" s="260"/>
      <c r="K164" s="261"/>
    </row>
    <row r="165" ht="45" customHeight="1">
      <c r="B165" s="262"/>
      <c r="C165" s="263" t="s">
        <v>3522</v>
      </c>
      <c r="D165" s="263"/>
      <c r="E165" s="263"/>
      <c r="F165" s="263"/>
      <c r="G165" s="263"/>
      <c r="H165" s="263"/>
      <c r="I165" s="263"/>
      <c r="J165" s="263"/>
      <c r="K165" s="264"/>
    </row>
    <row r="166" ht="17.25" customHeight="1">
      <c r="B166" s="262"/>
      <c r="C166" s="287" t="s">
        <v>3450</v>
      </c>
      <c r="D166" s="287"/>
      <c r="E166" s="287"/>
      <c r="F166" s="287" t="s">
        <v>3451</v>
      </c>
      <c r="G166" s="324"/>
      <c r="H166" s="325" t="s">
        <v>52</v>
      </c>
      <c r="I166" s="325" t="s">
        <v>55</v>
      </c>
      <c r="J166" s="287" t="s">
        <v>3452</v>
      </c>
      <c r="K166" s="264"/>
    </row>
    <row r="167" ht="17.25" customHeight="1">
      <c r="B167" s="265"/>
      <c r="C167" s="289" t="s">
        <v>3453</v>
      </c>
      <c r="D167" s="289"/>
      <c r="E167" s="289"/>
      <c r="F167" s="290" t="s">
        <v>3454</v>
      </c>
      <c r="G167" s="326"/>
      <c r="H167" s="327"/>
      <c r="I167" s="327"/>
      <c r="J167" s="289" t="s">
        <v>3455</v>
      </c>
      <c r="K167" s="267"/>
    </row>
    <row r="168" ht="5.25" customHeight="1">
      <c r="B168" s="295"/>
      <c r="C168" s="292"/>
      <c r="D168" s="292"/>
      <c r="E168" s="292"/>
      <c r="F168" s="292"/>
      <c r="G168" s="293"/>
      <c r="H168" s="292"/>
      <c r="I168" s="292"/>
      <c r="J168" s="292"/>
      <c r="K168" s="316"/>
    </row>
    <row r="169" ht="15" customHeight="1">
      <c r="B169" s="295"/>
      <c r="C169" s="272" t="s">
        <v>3459</v>
      </c>
      <c r="D169" s="272"/>
      <c r="E169" s="272"/>
      <c r="F169" s="294" t="s">
        <v>3456</v>
      </c>
      <c r="G169" s="272"/>
      <c r="H169" s="272" t="s">
        <v>3496</v>
      </c>
      <c r="I169" s="272" t="s">
        <v>3458</v>
      </c>
      <c r="J169" s="272">
        <v>120</v>
      </c>
      <c r="K169" s="316"/>
    </row>
    <row r="170" ht="15" customHeight="1">
      <c r="B170" s="295"/>
      <c r="C170" s="272" t="s">
        <v>3505</v>
      </c>
      <c r="D170" s="272"/>
      <c r="E170" s="272"/>
      <c r="F170" s="294" t="s">
        <v>3456</v>
      </c>
      <c r="G170" s="272"/>
      <c r="H170" s="272" t="s">
        <v>3506</v>
      </c>
      <c r="I170" s="272" t="s">
        <v>3458</v>
      </c>
      <c r="J170" s="272" t="s">
        <v>3507</v>
      </c>
      <c r="K170" s="316"/>
    </row>
    <row r="171" ht="15" customHeight="1">
      <c r="B171" s="295"/>
      <c r="C171" s="272" t="s">
        <v>3404</v>
      </c>
      <c r="D171" s="272"/>
      <c r="E171" s="272"/>
      <c r="F171" s="294" t="s">
        <v>3456</v>
      </c>
      <c r="G171" s="272"/>
      <c r="H171" s="272" t="s">
        <v>3523</v>
      </c>
      <c r="I171" s="272" t="s">
        <v>3458</v>
      </c>
      <c r="J171" s="272" t="s">
        <v>3507</v>
      </c>
      <c r="K171" s="316"/>
    </row>
    <row r="172" ht="15" customHeight="1">
      <c r="B172" s="295"/>
      <c r="C172" s="272" t="s">
        <v>3461</v>
      </c>
      <c r="D172" s="272"/>
      <c r="E172" s="272"/>
      <c r="F172" s="294" t="s">
        <v>3462</v>
      </c>
      <c r="G172" s="272"/>
      <c r="H172" s="272" t="s">
        <v>3523</v>
      </c>
      <c r="I172" s="272" t="s">
        <v>3458</v>
      </c>
      <c r="J172" s="272">
        <v>50</v>
      </c>
      <c r="K172" s="316"/>
    </row>
    <row r="173" ht="15" customHeight="1">
      <c r="B173" s="295"/>
      <c r="C173" s="272" t="s">
        <v>3464</v>
      </c>
      <c r="D173" s="272"/>
      <c r="E173" s="272"/>
      <c r="F173" s="294" t="s">
        <v>3456</v>
      </c>
      <c r="G173" s="272"/>
      <c r="H173" s="272" t="s">
        <v>3523</v>
      </c>
      <c r="I173" s="272" t="s">
        <v>3466</v>
      </c>
      <c r="J173" s="272"/>
      <c r="K173" s="316"/>
    </row>
    <row r="174" ht="15" customHeight="1">
      <c r="B174" s="295"/>
      <c r="C174" s="272" t="s">
        <v>3475</v>
      </c>
      <c r="D174" s="272"/>
      <c r="E174" s="272"/>
      <c r="F174" s="294" t="s">
        <v>3462</v>
      </c>
      <c r="G174" s="272"/>
      <c r="H174" s="272" t="s">
        <v>3523</v>
      </c>
      <c r="I174" s="272" t="s">
        <v>3458</v>
      </c>
      <c r="J174" s="272">
        <v>50</v>
      </c>
      <c r="K174" s="316"/>
    </row>
    <row r="175" ht="15" customHeight="1">
      <c r="B175" s="295"/>
      <c r="C175" s="272" t="s">
        <v>3483</v>
      </c>
      <c r="D175" s="272"/>
      <c r="E175" s="272"/>
      <c r="F175" s="294" t="s">
        <v>3462</v>
      </c>
      <c r="G175" s="272"/>
      <c r="H175" s="272" t="s">
        <v>3523</v>
      </c>
      <c r="I175" s="272" t="s">
        <v>3458</v>
      </c>
      <c r="J175" s="272">
        <v>50</v>
      </c>
      <c r="K175" s="316"/>
    </row>
    <row r="176" ht="15" customHeight="1">
      <c r="B176" s="295"/>
      <c r="C176" s="272" t="s">
        <v>3481</v>
      </c>
      <c r="D176" s="272"/>
      <c r="E176" s="272"/>
      <c r="F176" s="294" t="s">
        <v>3462</v>
      </c>
      <c r="G176" s="272"/>
      <c r="H176" s="272" t="s">
        <v>3523</v>
      </c>
      <c r="I176" s="272" t="s">
        <v>3458</v>
      </c>
      <c r="J176" s="272">
        <v>50</v>
      </c>
      <c r="K176" s="316"/>
    </row>
    <row r="177" ht="15" customHeight="1">
      <c r="B177" s="295"/>
      <c r="C177" s="272" t="s">
        <v>144</v>
      </c>
      <c r="D177" s="272"/>
      <c r="E177" s="272"/>
      <c r="F177" s="294" t="s">
        <v>3456</v>
      </c>
      <c r="G177" s="272"/>
      <c r="H177" s="272" t="s">
        <v>3524</v>
      </c>
      <c r="I177" s="272" t="s">
        <v>3525</v>
      </c>
      <c r="J177" s="272"/>
      <c r="K177" s="316"/>
    </row>
    <row r="178" ht="15" customHeight="1">
      <c r="B178" s="295"/>
      <c r="C178" s="272" t="s">
        <v>55</v>
      </c>
      <c r="D178" s="272"/>
      <c r="E178" s="272"/>
      <c r="F178" s="294" t="s">
        <v>3456</v>
      </c>
      <c r="G178" s="272"/>
      <c r="H178" s="272" t="s">
        <v>3526</v>
      </c>
      <c r="I178" s="272" t="s">
        <v>3527</v>
      </c>
      <c r="J178" s="272">
        <v>1</v>
      </c>
      <c r="K178" s="316"/>
    </row>
    <row r="179" ht="15" customHeight="1">
      <c r="B179" s="295"/>
      <c r="C179" s="272" t="s">
        <v>51</v>
      </c>
      <c r="D179" s="272"/>
      <c r="E179" s="272"/>
      <c r="F179" s="294" t="s">
        <v>3456</v>
      </c>
      <c r="G179" s="272"/>
      <c r="H179" s="272" t="s">
        <v>3528</v>
      </c>
      <c r="I179" s="272" t="s">
        <v>3458</v>
      </c>
      <c r="J179" s="272">
        <v>20</v>
      </c>
      <c r="K179" s="316"/>
    </row>
    <row r="180" ht="15" customHeight="1">
      <c r="B180" s="295"/>
      <c r="C180" s="272" t="s">
        <v>52</v>
      </c>
      <c r="D180" s="272"/>
      <c r="E180" s="272"/>
      <c r="F180" s="294" t="s">
        <v>3456</v>
      </c>
      <c r="G180" s="272"/>
      <c r="H180" s="272" t="s">
        <v>3529</v>
      </c>
      <c r="I180" s="272" t="s">
        <v>3458</v>
      </c>
      <c r="J180" s="272">
        <v>255</v>
      </c>
      <c r="K180" s="316"/>
    </row>
    <row r="181" ht="15" customHeight="1">
      <c r="B181" s="295"/>
      <c r="C181" s="272" t="s">
        <v>145</v>
      </c>
      <c r="D181" s="272"/>
      <c r="E181" s="272"/>
      <c r="F181" s="294" t="s">
        <v>3456</v>
      </c>
      <c r="G181" s="272"/>
      <c r="H181" s="272" t="s">
        <v>3420</v>
      </c>
      <c r="I181" s="272" t="s">
        <v>3458</v>
      </c>
      <c r="J181" s="272">
        <v>10</v>
      </c>
      <c r="K181" s="316"/>
    </row>
    <row r="182" ht="15" customHeight="1">
      <c r="B182" s="295"/>
      <c r="C182" s="272" t="s">
        <v>146</v>
      </c>
      <c r="D182" s="272"/>
      <c r="E182" s="272"/>
      <c r="F182" s="294" t="s">
        <v>3456</v>
      </c>
      <c r="G182" s="272"/>
      <c r="H182" s="272" t="s">
        <v>3530</v>
      </c>
      <c r="I182" s="272" t="s">
        <v>3491</v>
      </c>
      <c r="J182" s="272"/>
      <c r="K182" s="316"/>
    </row>
    <row r="183" ht="15" customHeight="1">
      <c r="B183" s="295"/>
      <c r="C183" s="272" t="s">
        <v>3531</v>
      </c>
      <c r="D183" s="272"/>
      <c r="E183" s="272"/>
      <c r="F183" s="294" t="s">
        <v>3456</v>
      </c>
      <c r="G183" s="272"/>
      <c r="H183" s="272" t="s">
        <v>3532</v>
      </c>
      <c r="I183" s="272" t="s">
        <v>3491</v>
      </c>
      <c r="J183" s="272"/>
      <c r="K183" s="316"/>
    </row>
    <row r="184" ht="15" customHeight="1">
      <c r="B184" s="295"/>
      <c r="C184" s="272" t="s">
        <v>3520</v>
      </c>
      <c r="D184" s="272"/>
      <c r="E184" s="272"/>
      <c r="F184" s="294" t="s">
        <v>3456</v>
      </c>
      <c r="G184" s="272"/>
      <c r="H184" s="272" t="s">
        <v>3533</v>
      </c>
      <c r="I184" s="272" t="s">
        <v>3491</v>
      </c>
      <c r="J184" s="272"/>
      <c r="K184" s="316"/>
    </row>
    <row r="185" ht="15" customHeight="1">
      <c r="B185" s="295"/>
      <c r="C185" s="272" t="s">
        <v>148</v>
      </c>
      <c r="D185" s="272"/>
      <c r="E185" s="272"/>
      <c r="F185" s="294" t="s">
        <v>3462</v>
      </c>
      <c r="G185" s="272"/>
      <c r="H185" s="272" t="s">
        <v>3534</v>
      </c>
      <c r="I185" s="272" t="s">
        <v>3458</v>
      </c>
      <c r="J185" s="272">
        <v>50</v>
      </c>
      <c r="K185" s="316"/>
    </row>
    <row r="186" ht="15" customHeight="1">
      <c r="B186" s="295"/>
      <c r="C186" s="272" t="s">
        <v>3535</v>
      </c>
      <c r="D186" s="272"/>
      <c r="E186" s="272"/>
      <c r="F186" s="294" t="s">
        <v>3462</v>
      </c>
      <c r="G186" s="272"/>
      <c r="H186" s="272" t="s">
        <v>3536</v>
      </c>
      <c r="I186" s="272" t="s">
        <v>3537</v>
      </c>
      <c r="J186" s="272"/>
      <c r="K186" s="316"/>
    </row>
    <row r="187" ht="15" customHeight="1">
      <c r="B187" s="295"/>
      <c r="C187" s="272" t="s">
        <v>3538</v>
      </c>
      <c r="D187" s="272"/>
      <c r="E187" s="272"/>
      <c r="F187" s="294" t="s">
        <v>3462</v>
      </c>
      <c r="G187" s="272"/>
      <c r="H187" s="272" t="s">
        <v>3539</v>
      </c>
      <c r="I187" s="272" t="s">
        <v>3537</v>
      </c>
      <c r="J187" s="272"/>
      <c r="K187" s="316"/>
    </row>
    <row r="188" ht="15" customHeight="1">
      <c r="B188" s="295"/>
      <c r="C188" s="272" t="s">
        <v>3540</v>
      </c>
      <c r="D188" s="272"/>
      <c r="E188" s="272"/>
      <c r="F188" s="294" t="s">
        <v>3462</v>
      </c>
      <c r="G188" s="272"/>
      <c r="H188" s="272" t="s">
        <v>3541</v>
      </c>
      <c r="I188" s="272" t="s">
        <v>3537</v>
      </c>
      <c r="J188" s="272"/>
      <c r="K188" s="316"/>
    </row>
    <row r="189" ht="15" customHeight="1">
      <c r="B189" s="295"/>
      <c r="C189" s="328" t="s">
        <v>3542</v>
      </c>
      <c r="D189" s="272"/>
      <c r="E189" s="272"/>
      <c r="F189" s="294" t="s">
        <v>3462</v>
      </c>
      <c r="G189" s="272"/>
      <c r="H189" s="272" t="s">
        <v>3543</v>
      </c>
      <c r="I189" s="272" t="s">
        <v>3544</v>
      </c>
      <c r="J189" s="329" t="s">
        <v>3545</v>
      </c>
      <c r="K189" s="316"/>
    </row>
    <row r="190" ht="15" customHeight="1">
      <c r="B190" s="295"/>
      <c r="C190" s="279" t="s">
        <v>40</v>
      </c>
      <c r="D190" s="272"/>
      <c r="E190" s="272"/>
      <c r="F190" s="294" t="s">
        <v>3456</v>
      </c>
      <c r="G190" s="272"/>
      <c r="H190" s="269" t="s">
        <v>3546</v>
      </c>
      <c r="I190" s="272" t="s">
        <v>3547</v>
      </c>
      <c r="J190" s="272"/>
      <c r="K190" s="316"/>
    </row>
    <row r="191" ht="15" customHeight="1">
      <c r="B191" s="295"/>
      <c r="C191" s="279" t="s">
        <v>3548</v>
      </c>
      <c r="D191" s="272"/>
      <c r="E191" s="272"/>
      <c r="F191" s="294" t="s">
        <v>3456</v>
      </c>
      <c r="G191" s="272"/>
      <c r="H191" s="272" t="s">
        <v>3549</v>
      </c>
      <c r="I191" s="272" t="s">
        <v>3491</v>
      </c>
      <c r="J191" s="272"/>
      <c r="K191" s="316"/>
    </row>
    <row r="192" ht="15" customHeight="1">
      <c r="B192" s="295"/>
      <c r="C192" s="279" t="s">
        <v>3550</v>
      </c>
      <c r="D192" s="272"/>
      <c r="E192" s="272"/>
      <c r="F192" s="294" t="s">
        <v>3456</v>
      </c>
      <c r="G192" s="272"/>
      <c r="H192" s="272" t="s">
        <v>3551</v>
      </c>
      <c r="I192" s="272" t="s">
        <v>3491</v>
      </c>
      <c r="J192" s="272"/>
      <c r="K192" s="316"/>
    </row>
    <row r="193" ht="15" customHeight="1">
      <c r="B193" s="295"/>
      <c r="C193" s="279" t="s">
        <v>3552</v>
      </c>
      <c r="D193" s="272"/>
      <c r="E193" s="272"/>
      <c r="F193" s="294" t="s">
        <v>3462</v>
      </c>
      <c r="G193" s="272"/>
      <c r="H193" s="272" t="s">
        <v>3553</v>
      </c>
      <c r="I193" s="272" t="s">
        <v>3491</v>
      </c>
      <c r="J193" s="272"/>
      <c r="K193" s="316"/>
    </row>
    <row r="194" ht="15" customHeight="1">
      <c r="B194" s="322"/>
      <c r="C194" s="330"/>
      <c r="D194" s="304"/>
      <c r="E194" s="304"/>
      <c r="F194" s="304"/>
      <c r="G194" s="304"/>
      <c r="H194" s="304"/>
      <c r="I194" s="304"/>
      <c r="J194" s="304"/>
      <c r="K194" s="323"/>
    </row>
    <row r="195" ht="18.75" customHeight="1">
      <c r="B195" s="269"/>
      <c r="C195" s="272"/>
      <c r="D195" s="272"/>
      <c r="E195" s="272"/>
      <c r="F195" s="294"/>
      <c r="G195" s="272"/>
      <c r="H195" s="272"/>
      <c r="I195" s="272"/>
      <c r="J195" s="272"/>
      <c r="K195" s="269"/>
    </row>
    <row r="196" ht="18.75" customHeight="1">
      <c r="B196" s="269"/>
      <c r="C196" s="272"/>
      <c r="D196" s="272"/>
      <c r="E196" s="272"/>
      <c r="F196" s="294"/>
      <c r="G196" s="272"/>
      <c r="H196" s="272"/>
      <c r="I196" s="272"/>
      <c r="J196" s="272"/>
      <c r="K196" s="269"/>
    </row>
    <row r="197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ht="13.5">
      <c r="B198" s="259"/>
      <c r="C198" s="260"/>
      <c r="D198" s="260"/>
      <c r="E198" s="260"/>
      <c r="F198" s="260"/>
      <c r="G198" s="260"/>
      <c r="H198" s="260"/>
      <c r="I198" s="260"/>
      <c r="J198" s="260"/>
      <c r="K198" s="261"/>
    </row>
    <row r="199" ht="21">
      <c r="B199" s="262"/>
      <c r="C199" s="263" t="s">
        <v>3554</v>
      </c>
      <c r="D199" s="263"/>
      <c r="E199" s="263"/>
      <c r="F199" s="263"/>
      <c r="G199" s="263"/>
      <c r="H199" s="263"/>
      <c r="I199" s="263"/>
      <c r="J199" s="263"/>
      <c r="K199" s="264"/>
    </row>
    <row r="200" ht="25.5" customHeight="1">
      <c r="B200" s="262"/>
      <c r="C200" s="331" t="s">
        <v>3555</v>
      </c>
      <c r="D200" s="331"/>
      <c r="E200" s="331"/>
      <c r="F200" s="331" t="s">
        <v>3556</v>
      </c>
      <c r="G200" s="332"/>
      <c r="H200" s="331" t="s">
        <v>3557</v>
      </c>
      <c r="I200" s="331"/>
      <c r="J200" s="331"/>
      <c r="K200" s="264"/>
    </row>
    <row r="201" ht="5.25" customHeight="1">
      <c r="B201" s="295"/>
      <c r="C201" s="292"/>
      <c r="D201" s="292"/>
      <c r="E201" s="292"/>
      <c r="F201" s="292"/>
      <c r="G201" s="272"/>
      <c r="H201" s="292"/>
      <c r="I201" s="292"/>
      <c r="J201" s="292"/>
      <c r="K201" s="316"/>
    </row>
    <row r="202" ht="15" customHeight="1">
      <c r="B202" s="295"/>
      <c r="C202" s="272" t="s">
        <v>3547</v>
      </c>
      <c r="D202" s="272"/>
      <c r="E202" s="272"/>
      <c r="F202" s="294" t="s">
        <v>41</v>
      </c>
      <c r="G202" s="272"/>
      <c r="H202" s="272" t="s">
        <v>3558</v>
      </c>
      <c r="I202" s="272"/>
      <c r="J202" s="272"/>
      <c r="K202" s="316"/>
    </row>
    <row r="203" ht="15" customHeight="1">
      <c r="B203" s="295"/>
      <c r="C203" s="301"/>
      <c r="D203" s="272"/>
      <c r="E203" s="272"/>
      <c r="F203" s="294" t="s">
        <v>42</v>
      </c>
      <c r="G203" s="272"/>
      <c r="H203" s="272" t="s">
        <v>3559</v>
      </c>
      <c r="I203" s="272"/>
      <c r="J203" s="272"/>
      <c r="K203" s="316"/>
    </row>
    <row r="204" ht="15" customHeight="1">
      <c r="B204" s="295"/>
      <c r="C204" s="301"/>
      <c r="D204" s="272"/>
      <c r="E204" s="272"/>
      <c r="F204" s="294" t="s">
        <v>45</v>
      </c>
      <c r="G204" s="272"/>
      <c r="H204" s="272" t="s">
        <v>3560</v>
      </c>
      <c r="I204" s="272"/>
      <c r="J204" s="272"/>
      <c r="K204" s="316"/>
    </row>
    <row r="205" ht="15" customHeight="1">
      <c r="B205" s="295"/>
      <c r="C205" s="272"/>
      <c r="D205" s="272"/>
      <c r="E205" s="272"/>
      <c r="F205" s="294" t="s">
        <v>43</v>
      </c>
      <c r="G205" s="272"/>
      <c r="H205" s="272" t="s">
        <v>3561</v>
      </c>
      <c r="I205" s="272"/>
      <c r="J205" s="272"/>
      <c r="K205" s="316"/>
    </row>
    <row r="206" ht="15" customHeight="1">
      <c r="B206" s="295"/>
      <c r="C206" s="272"/>
      <c r="D206" s="272"/>
      <c r="E206" s="272"/>
      <c r="F206" s="294" t="s">
        <v>44</v>
      </c>
      <c r="G206" s="272"/>
      <c r="H206" s="272" t="s">
        <v>3562</v>
      </c>
      <c r="I206" s="272"/>
      <c r="J206" s="272"/>
      <c r="K206" s="316"/>
    </row>
    <row r="207" ht="15" customHeight="1">
      <c r="B207" s="295"/>
      <c r="C207" s="272"/>
      <c r="D207" s="272"/>
      <c r="E207" s="272"/>
      <c r="F207" s="294"/>
      <c r="G207" s="272"/>
      <c r="H207" s="272"/>
      <c r="I207" s="272"/>
      <c r="J207" s="272"/>
      <c r="K207" s="316"/>
    </row>
    <row r="208" ht="15" customHeight="1">
      <c r="B208" s="295"/>
      <c r="C208" s="272" t="s">
        <v>3503</v>
      </c>
      <c r="D208" s="272"/>
      <c r="E208" s="272"/>
      <c r="F208" s="294" t="s">
        <v>77</v>
      </c>
      <c r="G208" s="272"/>
      <c r="H208" s="272" t="s">
        <v>3563</v>
      </c>
      <c r="I208" s="272"/>
      <c r="J208" s="272"/>
      <c r="K208" s="316"/>
    </row>
    <row r="209" ht="15" customHeight="1">
      <c r="B209" s="295"/>
      <c r="C209" s="301"/>
      <c r="D209" s="272"/>
      <c r="E209" s="272"/>
      <c r="F209" s="294" t="s">
        <v>3400</v>
      </c>
      <c r="G209" s="272"/>
      <c r="H209" s="272" t="s">
        <v>3401</v>
      </c>
      <c r="I209" s="272"/>
      <c r="J209" s="272"/>
      <c r="K209" s="316"/>
    </row>
    <row r="210" ht="15" customHeight="1">
      <c r="B210" s="295"/>
      <c r="C210" s="272"/>
      <c r="D210" s="272"/>
      <c r="E210" s="272"/>
      <c r="F210" s="294" t="s">
        <v>3398</v>
      </c>
      <c r="G210" s="272"/>
      <c r="H210" s="272" t="s">
        <v>3564</v>
      </c>
      <c r="I210" s="272"/>
      <c r="J210" s="272"/>
      <c r="K210" s="316"/>
    </row>
    <row r="211" ht="15" customHeight="1">
      <c r="B211" s="333"/>
      <c r="C211" s="301"/>
      <c r="D211" s="301"/>
      <c r="E211" s="301"/>
      <c r="F211" s="294" t="s">
        <v>3402</v>
      </c>
      <c r="G211" s="279"/>
      <c r="H211" s="320" t="s">
        <v>3403</v>
      </c>
      <c r="I211" s="320"/>
      <c r="J211" s="320"/>
      <c r="K211" s="334"/>
    </row>
    <row r="212" ht="15" customHeight="1">
      <c r="B212" s="333"/>
      <c r="C212" s="301"/>
      <c r="D212" s="301"/>
      <c r="E212" s="301"/>
      <c r="F212" s="294" t="s">
        <v>2756</v>
      </c>
      <c r="G212" s="279"/>
      <c r="H212" s="320" t="s">
        <v>3565</v>
      </c>
      <c r="I212" s="320"/>
      <c r="J212" s="320"/>
      <c r="K212" s="334"/>
    </row>
    <row r="213" ht="15" customHeight="1">
      <c r="B213" s="333"/>
      <c r="C213" s="301"/>
      <c r="D213" s="301"/>
      <c r="E213" s="301"/>
      <c r="F213" s="335"/>
      <c r="G213" s="279"/>
      <c r="H213" s="336"/>
      <c r="I213" s="336"/>
      <c r="J213" s="336"/>
      <c r="K213" s="334"/>
    </row>
    <row r="214" ht="15" customHeight="1">
      <c r="B214" s="333"/>
      <c r="C214" s="272" t="s">
        <v>3527</v>
      </c>
      <c r="D214" s="301"/>
      <c r="E214" s="301"/>
      <c r="F214" s="294">
        <v>1</v>
      </c>
      <c r="G214" s="279"/>
      <c r="H214" s="320" t="s">
        <v>3566</v>
      </c>
      <c r="I214" s="320"/>
      <c r="J214" s="320"/>
      <c r="K214" s="334"/>
    </row>
    <row r="215" ht="15" customHeight="1">
      <c r="B215" s="333"/>
      <c r="C215" s="301"/>
      <c r="D215" s="301"/>
      <c r="E215" s="301"/>
      <c r="F215" s="294">
        <v>2</v>
      </c>
      <c r="G215" s="279"/>
      <c r="H215" s="320" t="s">
        <v>3567</v>
      </c>
      <c r="I215" s="320"/>
      <c r="J215" s="320"/>
      <c r="K215" s="334"/>
    </row>
    <row r="216" ht="15" customHeight="1">
      <c r="B216" s="333"/>
      <c r="C216" s="301"/>
      <c r="D216" s="301"/>
      <c r="E216" s="301"/>
      <c r="F216" s="294">
        <v>3</v>
      </c>
      <c r="G216" s="279"/>
      <c r="H216" s="320" t="s">
        <v>3568</v>
      </c>
      <c r="I216" s="320"/>
      <c r="J216" s="320"/>
      <c r="K216" s="334"/>
    </row>
    <row r="217" ht="15" customHeight="1">
      <c r="B217" s="333"/>
      <c r="C217" s="301"/>
      <c r="D217" s="301"/>
      <c r="E217" s="301"/>
      <c r="F217" s="294">
        <v>4</v>
      </c>
      <c r="G217" s="279"/>
      <c r="H217" s="320" t="s">
        <v>3569</v>
      </c>
      <c r="I217" s="320"/>
      <c r="J217" s="320"/>
      <c r="K217" s="334"/>
    </row>
    <row r="218" ht="12.75" customHeight="1">
      <c r="B218" s="337"/>
      <c r="C218" s="338"/>
      <c r="D218" s="338"/>
      <c r="E218" s="338"/>
      <c r="F218" s="338"/>
      <c r="G218" s="338"/>
      <c r="H218" s="338"/>
      <c r="I218" s="338"/>
      <c r="J218" s="338"/>
      <c r="K218" s="339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PC_MILAN\Milan</dc:creator>
  <cp:lastModifiedBy>PC_MILAN\Milan</cp:lastModifiedBy>
  <dcterms:created xsi:type="dcterms:W3CDTF">2019-05-21T06:35:34Z</dcterms:created>
  <dcterms:modified xsi:type="dcterms:W3CDTF">2019-05-21T06:35:49Z</dcterms:modified>
</cp:coreProperties>
</file>