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firstSheet="2" activeTab="11"/>
  </bookViews>
  <sheets>
    <sheet name="rekapitulace" sheetId="1" r:id="rId1"/>
    <sheet name="SO 101.1" sheetId="2" r:id="rId2"/>
    <sheet name="SO 102.1" sheetId="3" r:id="rId3"/>
    <sheet name="SO 103.1" sheetId="4" r:id="rId4"/>
    <sheet name="SO 104.1" sheetId="5" r:id="rId5"/>
    <sheet name="SO 105.1" sheetId="6" r:id="rId6"/>
    <sheet name=" SO 401-1" sheetId="7" r:id="rId7"/>
    <sheet name=" SO 401-2" sheetId="8" r:id="rId8"/>
    <sheet name="SO 401-3" sheetId="9" r:id="rId9"/>
    <sheet name=" SO 401-4" sheetId="10" r:id="rId10"/>
    <sheet name="SO 402-3" sheetId="11" r:id="rId11"/>
    <sheet name="ocenění bez nároku na odměnu " sheetId="12" r:id="rId12"/>
  </sheets>
  <definedNames>
    <definedName name="_xlnm.Print_Area" localSheetId="0">'rekapitulace'!$A$1:$E$15</definedName>
  </definedNames>
  <calcPr fullCalcOnLoad="1"/>
</workbook>
</file>

<file path=xl/sharedStrings.xml><?xml version="1.0" encoding="utf-8"?>
<sst xmlns="http://schemas.openxmlformats.org/spreadsheetml/2006/main" count="1443" uniqueCount="352">
  <si>
    <t>Soupis objektů s DPH</t>
  </si>
  <si>
    <t>Stavba:19-057-03 - Rekonstrukce vážních míst</t>
  </si>
  <si>
    <t>Varianta:ZŘ - Základní řešení</t>
  </si>
  <si>
    <t>Odbytová cena:</t>
  </si>
  <si>
    <t>OC+DPH:</t>
  </si>
  <si>
    <t>Sazba 1</t>
  </si>
  <si>
    <t>Sazba 2</t>
  </si>
  <si>
    <t>Sazba 3</t>
  </si>
  <si>
    <t>Objekt</t>
  </si>
  <si>
    <t>Popis</t>
  </si>
  <si>
    <t>OC</t>
  </si>
  <si>
    <t>DPH</t>
  </si>
  <si>
    <t>OC+DPH</t>
  </si>
  <si>
    <t>Aspe</t>
  </si>
  <si>
    <t>Firma: M - PROJEKCE s.r.o.</t>
  </si>
  <si>
    <t>Příloha k formuláři pro ocenění nabídky</t>
  </si>
  <si>
    <t>Stavba</t>
  </si>
  <si>
    <t>číslo a název SO</t>
  </si>
  <si>
    <t>číslo a název rozpočtu:</t>
  </si>
  <si>
    <t>19-057-03</t>
  </si>
  <si>
    <t>Rekonstrukce vážních míst</t>
  </si>
  <si>
    <t>SO 101.1</t>
  </si>
  <si>
    <t>II/101 Neratovice</t>
  </si>
  <si>
    <t>Zatřídění CZ-CPA:</t>
  </si>
  <si>
    <t>Poř.
č.pol.</t>
  </si>
  <si>
    <t>1</t>
  </si>
  <si>
    <t>cenová
soustava</t>
  </si>
  <si>
    <t>Kód
položky</t>
  </si>
  <si>
    <t>Varianta
položky</t>
  </si>
  <si>
    <t>Název položky</t>
  </si>
  <si>
    <t>jednotka</t>
  </si>
  <si>
    <t>Počet
jednotek</t>
  </si>
  <si>
    <t>CENA</t>
  </si>
  <si>
    <t>jednotková</t>
  </si>
  <si>
    <t>celkem</t>
  </si>
  <si>
    <t>2</t>
  </si>
  <si>
    <t>3</t>
  </si>
  <si>
    <t>4</t>
  </si>
  <si>
    <t>5</t>
  </si>
  <si>
    <t>6</t>
  </si>
  <si>
    <t>7</t>
  </si>
  <si>
    <t>8</t>
  </si>
  <si>
    <t>9</t>
  </si>
  <si>
    <t>Všeobecné konstrukce a práce</t>
  </si>
  <si>
    <t>0</t>
  </si>
  <si>
    <t>2019_OTSKP</t>
  </si>
  <si>
    <t>014102</t>
  </si>
  <si>
    <t>POPLATKY ZA SKLÁDKU
Nestmelené konstrukční vrstvy
Předpoklad 2,0 t/m3</t>
  </si>
  <si>
    <t xml:space="preserve">T         </t>
  </si>
  <si>
    <t>POPLATKY ZA SKLÁDKU
Zemina
Předpoklad 1,8 t/m3</t>
  </si>
  <si>
    <t>Zemní práce</t>
  </si>
  <si>
    <t>11130</t>
  </si>
  <si>
    <t/>
  </si>
  <si>
    <t xml:space="preserve">SEJMUTÍ DRNU
V místě úpravy navazujících zelených ploch, v tl. 0,15 m.
Vč. naložení, odvozu a uložení na skládku - bez ohledu na vzdálenost (skládku zvolí zhotovitel).
Poplatek za skládku vykázán v pol. č. 014102.3
</t>
  </si>
  <si>
    <t xml:space="preserve">M2        </t>
  </si>
  <si>
    <t>113338</t>
  </si>
  <si>
    <t>ODSTRAN PODKL ZPEVNĚNÝCH PLOCH S ASFALT POJIVEM, ODVOZ DO 20KM
Odstranění podkladních vrstev z nestmeleného materiálu v tl. 150 mm.
Vč. naložení, odvozu a uložení na skládku - bez ohledu na vzdálenost (skládku zvolí zhotovitel).
Poplatek za skládku vykázán v pol. č. 014102.1</t>
  </si>
  <si>
    <t xml:space="preserve">M3        </t>
  </si>
  <si>
    <t>11372</t>
  </si>
  <si>
    <t>FRÉZOVÁNÍ ZPEVNĚNÝCH PLOCH ASFALTOVÝCH
Frézování v tl. 160 mm.
Vč. naložení, odvozu a uložení na skládku - bez ohledu na vzdálenost (skládku zvolí zhotovitel).
Poplatek za skládku vykázán v pol. č. 014102.2</t>
  </si>
  <si>
    <t>123738</t>
  </si>
  <si>
    <t>ODKOP PRO SPOD STAVBU SILNIC A ŽELEZNIC TŘ. I, ODVOZ DO 20KM
Odkop zeminy za účelem provedení podkladních vrstev.
Vč. naložení, odvozu a uložení na skládku - bez ohledu na vzdálenost (skládku zvolí zhotovitel).
Poplatek za skládku vykázán v pol. č. 014102.3</t>
  </si>
  <si>
    <t>17380</t>
  </si>
  <si>
    <t>ZEMNÍ KRAJNICE A DOSYPÁVKY Z NAKUPOVANÝCH MATERIÁLŮ
Zemní krajnice.
Zemina vhodná do násypu dle ČSN 73 6133</t>
  </si>
  <si>
    <t>18230</t>
  </si>
  <si>
    <t>ROZPROSTŘENÍ ORNICE V ROVINĚ
V místě úpravy navazujících zelených ploch, tl. 0,15.
Z nakupovaných materiálů.</t>
  </si>
  <si>
    <t>18241</t>
  </si>
  <si>
    <t>ZALOŽENÍ TRÁVNÍKU RUČNÍM VÝSEVEM
Osetí travním semenem.
V místě úpravy navazujících zelených ploch.</t>
  </si>
  <si>
    <t>Vodorovné konstrukce</t>
  </si>
  <si>
    <t>465923</t>
  </si>
  <si>
    <t>PŘEDLÁŽDĚNÍ DLAŽBY Z BETON DLAŽDIC
Předláždění soukromých vjezdů k přilehlým nemovitostem.</t>
  </si>
  <si>
    <t>Komunikace</t>
  </si>
  <si>
    <t>56330</t>
  </si>
  <si>
    <t>VOZOVKOVÉ VRSTVY ZE ŠTĚRKODRTI
ŠDa 0/63, tl.150 mm</t>
  </si>
  <si>
    <t>56930</t>
  </si>
  <si>
    <t>ZPEVNĚNÍ KRAJNIC ZE ŠTĚRKODRTI
Napojení stávajících nezpevněných ploch.</t>
  </si>
  <si>
    <t>56960</t>
  </si>
  <si>
    <t>ZPEVNĚNÍ KRAJNIC Z RECYKLOVANÉHO MATERIÁLU
Krajnice z vyfrézovaného materiálu tl. 0,10 m</t>
  </si>
  <si>
    <t>572212</t>
  </si>
  <si>
    <t>SPOJOVACÍ POSTŘIK Z MODIFIK ASFALTU DO 0,5KG/M2
Spojovací postřik; kationaktivní modifikovaná asfaltová emulze; 0,40 kg/m2 zbytkového pojiva</t>
  </si>
  <si>
    <t>572222</t>
  </si>
  <si>
    <t>SPOJOVACÍ POSTŘIK Z MODIFIK ASFALTU DO 1,0KG/M2
Spojovací postřik; kationaktivní modifikovaná asfaltová emulze; 0,60 kg/m2 zbytkového pojiva</t>
  </si>
  <si>
    <t>574C06</t>
  </si>
  <si>
    <t>ASFALTOVÝ BETON PRO LOŽNÍ VRSTVY ACL 16+, 16S
Ložní vrstva tl. 60 mm
ACL 16 S PmB 25/55-60</t>
  </si>
  <si>
    <t>574I04</t>
  </si>
  <si>
    <t>ASFALTOVÝ KOBEREC MASTIXOVÝ SMA 11+, 11S
Obrusná vrstva tl. 40 mm
SMA 11 S PmB 25/55-60</t>
  </si>
  <si>
    <t>574M07</t>
  </si>
  <si>
    <t>VRSTVY Z ASF SMĚSI S VYSOKÝM MODULEM TUHOSTI VMT22 PRO PODKLADNÍ VRSTVY
Podkladní vrstva tl. 60 mm
VMT 22 20/30</t>
  </si>
  <si>
    <t>Ostatní konstrukce a práce</t>
  </si>
  <si>
    <t>915111</t>
  </si>
  <si>
    <t>VODOROVNÉ DOPRAVNÍ ZNAČENÍ BARVOU HLADKÉ - DODÁVKA A POKLÁDKA</t>
  </si>
  <si>
    <t>915221</t>
  </si>
  <si>
    <t>VODOR DOPRAV ZNAČ PLASTEM STRUKTURÁLNÍ NEHLUČNÉ - DOD A POKLÁDKA</t>
  </si>
  <si>
    <t>919112</t>
  </si>
  <si>
    <t>ŘEZÁNÍ ASFALTOVÉHO KRYTU VOZOVEK TL DO 100MM
V místě napojení na stávající vozovku.</t>
  </si>
  <si>
    <t xml:space="preserve">M         </t>
  </si>
  <si>
    <t>931315</t>
  </si>
  <si>
    <t>TĚSNĚNÍ DILATAČ SPAR ASF ZÁLIVKOU PRŮŘ DO 600MM2
Ošetření napojení na stávající stav.</t>
  </si>
  <si>
    <t>C e l k e m</t>
  </si>
  <si>
    <t>Ostatní ve výkazu nespecifikované práce</t>
  </si>
  <si>
    <t>Vícepráce</t>
  </si>
  <si>
    <t>Vícepráce celkem</t>
  </si>
  <si>
    <t>Méněpráce</t>
  </si>
  <si>
    <t>Méněpráce celkem</t>
  </si>
  <si>
    <t>Celkem</t>
  </si>
  <si>
    <t>SO 102.1</t>
  </si>
  <si>
    <t>II/101 Říčany</t>
  </si>
  <si>
    <t>ODSTRAN PODKL ZPEVNĚNÝCH PLOCH S ASFALT POJIVEM, ODVOZ DO 20KM
Odstranění podkladních vrstev z nestmeleného materiálu v tl. 390 mm.
Vč. naložení, odvozu a uložení na skládku - bez ohledu na vzdálenost (skládku zvolí zhotovitel).
Poplatek za skládku vykázán v pol. č. 014102.1</t>
  </si>
  <si>
    <t>Základy</t>
  </si>
  <si>
    <t>21566</t>
  </si>
  <si>
    <t>ÚPRAVA PODLOŽÍ HYDRAULICKÝMI POJIVY HL DO 0,5M
Úprava aktivní zóny v tl. 500 mm</t>
  </si>
  <si>
    <t>56310</t>
  </si>
  <si>
    <t>VOZOVKOVÉ VRSTVY Z MECHANICKY ZPEVNĚNÉHO KAMENIVA
MZK 0/32 (0/45), tl. 200 mm</t>
  </si>
  <si>
    <t>574D08</t>
  </si>
  <si>
    <t>574J04</t>
  </si>
  <si>
    <t>VRSTVY Z ASF SMĚSI S VYSOKÝM MODULEM TUHOSTI VMT22 PRO PODKLADNÍ VRSTVY
Podkladní vrstva tl. 80 mm
VMT 22 20/30</t>
  </si>
  <si>
    <t>SO 104.1</t>
  </si>
  <si>
    <t>II/331 Ovčáry u Mělníka</t>
  </si>
  <si>
    <t>FRÉZOVÁNÍ ZPEVNĚNÝCH PLOCH ASFALTOVÝCH
Frézování v tl. 110 mm.
Vč. naložení, odvozu a uložení na skládku - bez ohledu na vzdálenost (skládku zvolí zhotovitel).
Poplatek za skládku vykázán v pol. č. 014102.1</t>
  </si>
  <si>
    <t>ODKOP PRO SPOD STAVBU SILNIC A ŽELEZNIC TŘ. I, ODVOZ DO 20KM
Odkop zeminy za účelem provedení podkladních vrstev.
Vč. naložení, odvozu a uložení na skládku - bez ohledu na vzdálenost (skládku zvolí zhotovitel).
Poplatek za skládku vykázán v pol. č. 014102.2</t>
  </si>
  <si>
    <t>PŘEDLÁŽDĚNÍ DLAŽBY Z BETON DLAŽDIC
Předláždění soukromého vjezdu k přilehlé nemovitosti v případě porušení či výškové úpravy stávající betonové nájezdové obruby.
V případě porušení stávající betonové obruby bude tato obruba v celé délce vyměněna za novou.</t>
  </si>
  <si>
    <t>ZPEVNĚNÍ KRAJNIC ZE ŠTĚRKODRTI
Napojení stávajících nezpevněných sjezdů k sousedním nemovitostem.</t>
  </si>
  <si>
    <t>ZPEVNĚNÍ KRAJNIC Z RECYKLOVANÉHO MATERIÁLU
Krajnice z vyfrézovaného materiálu tl. 0,10 m + napojení stávajících sjezdů k sousedním nemovitostem</t>
  </si>
  <si>
    <t>574D06</t>
  </si>
  <si>
    <t>917224</t>
  </si>
  <si>
    <t>SILNIČNÍ A CHODNÍKOVÉ OBRUBY Z BETONOVÝCH OBRUBNÍKŮ ŠÍŘ 150MM
Betonová nájezdová obruba 150/150/100 vč. beton. lože C20/25 n XF3 tl.100 mm</t>
  </si>
  <si>
    <t>POPLATKY ZA SKLÁDKU
Asfaltový materiál.
Předpoklad 2,4 t/m3
Položka bude čerpána na základě souhlasu TDI.</t>
  </si>
  <si>
    <t>Firma: M-PROJEKCE</t>
  </si>
  <si>
    <t>Rekonstrukce vážních míst VRV vozidel - Kolín - Sendražice</t>
  </si>
  <si>
    <t>T</t>
  </si>
  <si>
    <t>ZKOUŠENÍ MATERIÁLŮ NEZÁVISLOU ZKUŠEBNOU</t>
  </si>
  <si>
    <t xml:space="preserve">KPL       </t>
  </si>
  <si>
    <t>zahrnuje veškeré náklady spojené s objednatelem požadovanými zkouškami</t>
  </si>
  <si>
    <t>ZKOUŠENÍ KONSTRUKCÍ A PRACÍ NEZÁVISLOU ZKUŠEBNOU</t>
  </si>
  <si>
    <t>POMOC PRÁCE ZŘÍZ NEBO ZAJIŠŤ REGULACI A OCHRANU DOPRAVY
Realizace přechodné úpravy provozu komplet po dobu výstavby (Svislé DZ, vodorovné DZ žluté barvy, zajištění dočasných tras pro pěší v souladu s vyhl. 398/2009 Sb. + nutná inženýrská činnost s objektem DIO spojená, vše dle PD)</t>
  </si>
  <si>
    <t>zahrnuje veškeré náklady spojené s objednatelem požadovanými zařízeními</t>
  </si>
  <si>
    <t>POMOC PRÁCE ZŘÍZ NEBO ZAJIŠŤ OCHRANU INŽENÝRSKÝCH SÍTÍ</t>
  </si>
  <si>
    <t>OSTATNÍ POŽADAVKY - GEODETICKÉ ZAMĚŘENÍ
Zaměření skutečného provedení stavby, dígitálně + 3x tištěné.</t>
  </si>
  <si>
    <t>zahrnuje veškeré náklady spojené s objednatelem požadovanými pracemi</t>
  </si>
  <si>
    <t>OSTATNÍ POŽADAVKY - VYPRACOVÁNÍ DOKUMENTACE
Dokumentace skutečného provedení stavby.</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</si>
  <si>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</si>
  <si>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</si>
  <si>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OSTATNÍ POŽADAVKY - INFORMAČNÍ TABULE
2x tabule s údaji o stavbě</t>
  </si>
  <si>
    <t>KUS</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</si>
  <si>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</si>
  <si>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ZAŘÍZENÍ STAVENIŠTĚ - ZŘÍZENÍ, PROVOZ, DEMONTÁŽ</t>
  </si>
  <si>
    <t>zahrnuje objednatelem povolené náklady na pořízení (event. pronájem), provozování, udržování a likvidaci zhotovitelova zařízení</t>
  </si>
  <si>
    <t xml:space="preserve">FRÉZOVÁNÍ ZPEVNĚNÝCH PLOCH ASFALTOVÝCH
Frézování v tl. 170 mm. Odkup zhotovitelem.
Vč. naložení a odvozu na skádku zhotovitele - bez ohledu na vzdálenost.
</t>
  </si>
  <si>
    <t>Plocha x tlouška [m] 
vozovka: 411,3*0,17 =69,92 [A]
sjezd: 7,9*0,04=0,32 [B]
přesahy: (50,26+6,32)*0,04+(50,26+6,32)/2*0,06=3,96 [C]
Celkem: A+B+C=74,20 [D]</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</si>
  <si>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</si>
  <si>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INFILTRAČNÍ POSTŘIK Z EMULZE DO 1,0KG/M2
Kationaktivní asfaltová emulze 0,60 kg/m2.</t>
  </si>
  <si>
    <t>4*102,8=411,20 [A]</t>
  </si>
  <si>
    <t>- dodání všech předepsaných materiálů pro postřiky v předepsaném množství
- provedení dle předepsaného technologického předpisu
- zřízení vrstvy bez rozlišení šířky, pokládání vrstvy po etapách
- úpravu napojení, ukončení</t>
  </si>
  <si>
    <t>první vrstva: 4,25*102,8=436,90 [A]
druhá vrstva:4*102,8=411,20 [B]
Celkem: A+B=848,10 [C]</t>
  </si>
  <si>
    <t>574D56</t>
  </si>
  <si>
    <t>ASFALTOVÝ BETON PRO LOŽNÍ VRSTVY MODIFIK ACL 16+, 16S TL. 60MM
ACL 16 S PmB 25/55-60, modifikace směsi 3D rozptýlenou výztuží.</t>
  </si>
  <si>
    <t>vozovka: 411,3=411,30 [A]
přesah: (50,26+6,32)/2=28,29 [B]
Celkem: A+B=439,59 [C]</t>
  </si>
  <si>
    <t xml:space="preserve">-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t>
  </si>
  <si>
    <t>574J54</t>
  </si>
  <si>
    <t>vozovka: 411,3=411,30 [A]
přesah: (50,26+6,32)=56,58 [B]
sjezd: 7,9=7,90 [C]
Celkem: A+B+C=475,78 [D]</t>
  </si>
  <si>
    <t>574M37</t>
  </si>
  <si>
    <t>VRSTVY Z ASF SMĚSI S VYSOKÝM MODULEM TUHOSTI VMT22 PRO PODKLADNÍ VRSTVY TL. 70MM
VMT 22 20/30.</t>
  </si>
  <si>
    <t>411,3=411,30 [A]</t>
  </si>
  <si>
    <t>PŘEDLÁŽDĚNÍ KRYTU Z DROBNÝCH KOSTEK
Předláždění stávajícího krytu autobusového zálivu z žulových kostek a dvojlinky.
Vč. provedení betonové opěry a štěrkového podsypu.</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</si>
  <si>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t>
  </si>
  <si>
    <t>Potrubí</t>
  </si>
  <si>
    <t>VÝŠKOVÁ ÚPRAVA POKLOPŮ</t>
  </si>
  <si>
    <t xml:space="preserve">KUS       </t>
  </si>
  <si>
    <t>- položka výškové úpravy zahrnuje všechny nutné práce a materiály pro zvýšení nebo snížení zařízení (včetně nutné úpravy stávajícího povrchu vozovky nebo chodníku).</t>
  </si>
  <si>
    <t>VÝŠKOVÁ ÚPRAVA MŘÍŽÍ</t>
  </si>
  <si>
    <t>912A8</t>
  </si>
  <si>
    <t>BALISETY Z PLASTICKÝCH HMOT</t>
  </si>
  <si>
    <t>položka zahrnuje:
- dodání a osazení balisety včetně nutných zemních prací
- vnitrostaveništní a mimostaveništní dopravu
- odrazky plastové nebo z retroreflexní fólie</t>
  </si>
  <si>
    <t>V1a (0,125): 60,69*0,125=7,59 [A]
V2b (1,5/1,5/0,25): (13,6+14,6)*(1/2)*0,25=3,53 [B]
V2b (3/1,5/0,125): 26,1*(2/3)*0,125=2,18 [C]
V4 (0,25): 63,16*0,25=15,79 [D]
V4 (1,5/1,5/0,25): (13,24+8,9)*(1/2)*0,25=2,77 [E]
V7 (0,5): 4*3*0,5=6,00 [F]
V9a: 1,15*2=2,30 [G]
V13 (0,5): 0,95*0,5*14=6,65 [H]
Celkem: A+B+C+D+E+F+G+H=46,81 [I]</t>
  </si>
  <si>
    <t>položka zahrnuje:
- dodání a pokládku nátěrového materiálu (měří se pouze natíraná plocha)
- předznačení a reflexní úpravu</t>
  </si>
  <si>
    <t>SILNIČNÍ A CHODNÍKOVÉ OBRUBY Z BETONOVÝCH OBRUBNÍKŮ ŠÍŘ 150MM
Silniční betonová obruba 150/250/100 vč. beton. lože C20/25 n XF3 tl.100 mm.
Položka bude čerpána v případě porušení stávajících betonových obrub nebo potřeby jejich výškového vyrovnání.</t>
  </si>
  <si>
    <t>8+37+10=55,00 [A]</t>
  </si>
  <si>
    <t>Položka zahrnuje:
dodání a pokládku betonových obrubníků o rozměrech předepsaných zadávací dokumentací
betonové lože i boční betonovou opěrku.</t>
  </si>
  <si>
    <t>ŘEZÁNÍ ASFALTOVÉHO KRYTU VOZOVEK TL DO 100MM
V místě napojení na stávající vozovku a podél stávajícíh obrub.</t>
  </si>
  <si>
    <t>37,77+217,98=255,75 [A]</t>
  </si>
  <si>
    <t>položka zahrnuje řezání vozovkové vrstvy v předepsané tloušťce, včetně spotřeby vody</t>
  </si>
  <si>
    <t>položka zahrnuje dodávku a osazení předepsaného materiálu, očištění ploch spáry před úpravou, očištění okolí spáry po úpravě
nezahrnuje těsnící profil</t>
  </si>
  <si>
    <t>SO 103.1</t>
  </si>
  <si>
    <t>R</t>
  </si>
  <si>
    <t>02520</t>
  </si>
  <si>
    <t>KPL</t>
  </si>
  <si>
    <t>02620</t>
  </si>
  <si>
    <t>02720</t>
  </si>
  <si>
    <t>02911</t>
  </si>
  <si>
    <t>02940</t>
  </si>
  <si>
    <t>02990</t>
  </si>
  <si>
    <t>03100</t>
  </si>
  <si>
    <r>
      <t xml:space="preserve">ASFALTOVÝ KOBEREC MASTIXOVÝ MODIFIK SMA 11+, 11S TL. 40MM
SMA 11 S PmB 25/55-60, </t>
    </r>
    <r>
      <rPr>
        <sz val="10"/>
        <rFont val="Arial"/>
        <family val="0"/>
      </rPr>
      <t>modifikace směsi 3D rozptýlenou výztuží.</t>
    </r>
  </si>
  <si>
    <t>02710</t>
  </si>
  <si>
    <t>SO 105.1</t>
  </si>
  <si>
    <t>Oprava objízdných tras</t>
  </si>
  <si>
    <t>POMOC PRÁCE ZŘÍZ NEBO ZAJIŠŤ OBJÍŽĎKY A PŘÍSTUP CESTY
Rekonstrukce komunikací objízdných tras pokládkou ACO 11+ v TL. 50mm jednotková cena odpovídá ploše 2800 m2, včetně spoj.postřiku, reprofilace frézou, odvozem a odkupem živičného recyklátu zhotovitelem.
Bude čerpáno pouze na základě odsouhlasení  objednatelem.</t>
  </si>
  <si>
    <t>02730</t>
  </si>
  <si>
    <t>02946</t>
  </si>
  <si>
    <t>PČ</t>
  </si>
  <si>
    <t>Typ</t>
  </si>
  <si>
    <t>Kód</t>
  </si>
  <si>
    <t>MJ</t>
  </si>
  <si>
    <t>Množství</t>
  </si>
  <si>
    <t>J.cena [CZK]</t>
  </si>
  <si>
    <t>Cena celkem [CZK]</t>
  </si>
  <si>
    <t>Náklady soupisu celkem</t>
  </si>
  <si>
    <t>D</t>
  </si>
  <si>
    <t>PSV</t>
  </si>
  <si>
    <t>Práce a dodávky PSV</t>
  </si>
  <si>
    <t>02</t>
  </si>
  <si>
    <t>Senzory a smyčky - dodávka</t>
  </si>
  <si>
    <t>M</t>
  </si>
  <si>
    <t>M002</t>
  </si>
  <si>
    <t>WIM Lineas quartz senzor 1,75m; 40 m kabel</t>
  </si>
  <si>
    <t>ks</t>
  </si>
  <si>
    <t>PP</t>
  </si>
  <si>
    <t>WIM quartz sensor 1,75m; 40 m kabel</t>
  </si>
  <si>
    <t>P</t>
  </si>
  <si>
    <t>Poznámka k položce:_x005F_x000d_
Type 9195F411 - Lineas WIM sensor l = 1,75 m, včetně 40 m přívodní kabel s BNC konektorem</t>
  </si>
  <si>
    <t>VV</t>
  </si>
  <si>
    <t>"délka senzoru 1,75m, délka kabelu 40m, nábojový výstup, záruka 48 měsíců"4</t>
  </si>
  <si>
    <t>M005</t>
  </si>
  <si>
    <t>Zálivková hmota pro quartz senzory (bal. 10kg)</t>
  </si>
  <si>
    <t>Injektážní směs</t>
  </si>
  <si>
    <t>"celkem zálivky 8x10kg - pro instalací v teplotním rozmezí 10-50stC)"8</t>
  </si>
  <si>
    <t>M001</t>
  </si>
  <si>
    <t>Indukční smyčka řezaná</t>
  </si>
  <si>
    <t>Indukční smyčka</t>
  </si>
  <si>
    <t>Poznámka k položce:_x005F_x000d_
Elektromagnetická Indukční smyčka standardní konfigurace, sada připojovacích kabelů</t>
  </si>
  <si>
    <t>M008</t>
  </si>
  <si>
    <t>Video-detekční systém</t>
  </si>
  <si>
    <t>WIM videodetekce</t>
  </si>
  <si>
    <t>"obnova kamerového systému včetně infra přístitu, výměna lokálního datovéh uložiště"1</t>
  </si>
  <si>
    <t>O01</t>
  </si>
  <si>
    <t>Ostatní</t>
  </si>
  <si>
    <t>K</t>
  </si>
  <si>
    <t>001000002</t>
  </si>
  <si>
    <t>Doprava</t>
  </si>
  <si>
    <t>km</t>
  </si>
  <si>
    <t>Práce SW specialista</t>
  </si>
  <si>
    <t>002000001</t>
  </si>
  <si>
    <t>Práce technik specialista</t>
  </si>
  <si>
    <t>hod</t>
  </si>
  <si>
    <t>Práce technik</t>
  </si>
  <si>
    <t>002000002</t>
  </si>
  <si>
    <t>Práce IT specialista</t>
  </si>
  <si>
    <t>OST</t>
  </si>
  <si>
    <t>05</t>
  </si>
  <si>
    <t>SLUŽBY</t>
  </si>
  <si>
    <t>M0099</t>
  </si>
  <si>
    <t>Kalibrace systému - 1. rok</t>
  </si>
  <si>
    <t>Sestavení a příprava systému, SW implementace, otestování funkčnosti</t>
  </si>
  <si>
    <t>0,25*4 'Přepočtené koeficientem množství</t>
  </si>
  <si>
    <t>M00999</t>
  </si>
  <si>
    <t>Ověření stanoviště ČMI - 1. rok</t>
  </si>
  <si>
    <t>19-057-03-Rekonstrukce vážních míst VRV vozidel - Kolín - Sendražice</t>
  </si>
  <si>
    <t>SO 401 Výměna senzorů WIM - realizace</t>
  </si>
  <si>
    <t>SO 402 Výměna senzorů WIM - servis</t>
  </si>
  <si>
    <t>SERVIS</t>
  </si>
  <si>
    <t>SO 402 SERVISNÍ SLUŽBY</t>
  </si>
  <si>
    <t>M011</t>
  </si>
  <si>
    <t>Kontrola a monitoring všech probíhajících komunikací v systému, komunikačního serveru, softwarová údržba</t>
  </si>
  <si>
    <t>MĚSÍC</t>
  </si>
  <si>
    <t>Kontrola a monitoring všech probíhajících komunikací v systému , komunikačního serveru, softwarová údržba</t>
  </si>
  <si>
    <t>Poznámka k položce:_x005F_x000d_
"Monitoring stavu všech probíhajích procesů a komunikace s nadřazeným systémem. Kontrola činnosti jednotlivých procesů. Detailní průchod log souborů jednotlivých procesů. Optimalizace systému na základě zjištěných informací za účelem minimalizace možných konfliktů.
Čím menší je počet konfliktů, tím méně je případný propad měření a tudíž se zvyšuje celková účinnost zařízení."</t>
  </si>
  <si>
    <t>"měsíční kontrola po dobu 4-let"12*4</t>
  </si>
  <si>
    <t>M012</t>
  </si>
  <si>
    <t>Kontrola chodu WIM systému včetně  databáze a  dat systému</t>
  </si>
  <si>
    <t>ČTVRTLETNĚ</t>
  </si>
  <si>
    <t>Kontrola chodu systému včetně  databáze a  dat systému</t>
  </si>
  <si>
    <t>Poznámka k položce:_x005F_x000d_
Monitoring stavu databáze vážních údajů</t>
  </si>
  <si>
    <t>"čtvrtletní kontrola po dobu 4-let"4*4</t>
  </si>
  <si>
    <t>M013</t>
  </si>
  <si>
    <t>Kontrola detekčních zón systému</t>
  </si>
  <si>
    <t>PŮLROKU</t>
  </si>
  <si>
    <t>Poznámka k položce:_x005F_x000d_
Ověření správnosti klasifikace jednotlivých vozidel. Úprava detekčních zón a následné ověření správnosti klasifikace vozidel. Kontrola klasifikace vozidel je nutná po každém čištění kamer, aby se eliminoval případné posunutí kamery při mytí.</t>
  </si>
  <si>
    <t>"půlroční kontrola po dobu 4 - let"2*4</t>
  </si>
  <si>
    <t>M014</t>
  </si>
  <si>
    <t>Kontrola činnosti videodetekčního systému a jeho vazby na systém vážení vozidel, včetně kontroly zpracování a validity přestupků pro správní řízení</t>
  </si>
  <si>
    <t>Kontrola činnosti videodetekčního systému a jeho vazby na systém vážení vozidel , včetně kontroly zpracování a validity přestupků pro správní řízení</t>
  </si>
  <si>
    <t>Poznámka k položce:_x005F_x000d_
Zpětná kontrola změřených vozidel, zda jsou validní (bez nějakých nesrovnalostí) Ověření správnosti časování triggerů v návaznosti na kamerový systém vah. Kontrola činnosti GPS v návaznosti na kamerový systém vah._x005F_x000d_
Optimalizace zařízení za účelem minimalizace případných výpadků. V době výpadku časové základny se neprovádí měření.</t>
  </si>
  <si>
    <t>M015</t>
  </si>
  <si>
    <t>MĚSÍČNÍ</t>
  </si>
  <si>
    <t>Kontrola WIM</t>
  </si>
  <si>
    <t>Poznámka k položce:_x005F_x000d_
Fyzická kontrola vozovky v místě zařízení, prohlídka trhlin ve vozovce v místě piezoelektrických prahů a smyček, kontrola nerovností komunikace, vyjetých kolejí, optická prohlídka částí systému umístěných na portále včetně rozvaděče</t>
  </si>
  <si>
    <t>"vizulání  kontrola SPRÁVCE"12*4</t>
  </si>
  <si>
    <t>M016</t>
  </si>
  <si>
    <t>Kontrola smyček systému a piezo detektorů</t>
  </si>
  <si>
    <t xml:space="preserve">Poznámka k položce:_x005F_x000d_
Ověření stavu HW části systému fyzickým proměřením v lokalitě , odpojení jednotlivých senzorů ze zesilovače a následná diagnostika </t>
  </si>
  <si>
    <t>M017</t>
  </si>
  <si>
    <t>Kontrola a monitoring datového přenosového systému,softwarová údržba</t>
  </si>
  <si>
    <t>Poznámka k položce:_x005F_x000d_
Kontrola zaplnění disku a přenosových linek. Defragmentace disků. Zálohování log souborů. Vzdálená podpora při jakékoliv servisní činnosti technika například po výpadku napájení či při závadě na HW zařízení._x005F_x000d_
Změna kvality komprese snímků s ohledem na velikost provozu v rámci zařízení.</t>
  </si>
  <si>
    <t>M021</t>
  </si>
  <si>
    <t>Podpora zpracování přestupků technicko právní dotazy</t>
  </si>
  <si>
    <t>ROČNĚ</t>
  </si>
  <si>
    <t>Poznámka k položce:_x005F_x000d_
Právní analýzy, konzultace ČMI</t>
  </si>
  <si>
    <t>M018</t>
  </si>
  <si>
    <t>Vyčištění skříně rozvaděče a kontrola</t>
  </si>
  <si>
    <t>Poznámka k položce:_x005F_x000d_
Kontrola komponent v rozvodné skříni a vyčištění skříně</t>
  </si>
  <si>
    <t>10</t>
  </si>
  <si>
    <t>M019</t>
  </si>
  <si>
    <t>Kalibrace systému  - servisní kontrakt               *</t>
  </si>
  <si>
    <t xml:space="preserve">Kalibrace systému </t>
  </si>
  <si>
    <t>Poznámka k položce:_x005F_x000d_
Kontrola funkce váhy s ohledem na dovolenou odchylku, průjezdy předem zváženého vozidla přes lokalitu, v případě vyšší než dovolené odchylky provedení kalibrace, dle skušeností je třeba provádět kontrolní proces v minimálně půroční periodě</t>
  </si>
  <si>
    <t>11</t>
  </si>
  <si>
    <t>M020</t>
  </si>
  <si>
    <t>Ověření stanoviště WIM systému  u ČMI        **</t>
  </si>
  <si>
    <t>Ověření stanoviště WIM u ČMI</t>
  </si>
  <si>
    <t>Poznámka k položce:_x005F_x000d_
Provedení ověření funkce váhy projetím různých vozidel při různých rychlostech za účelem prodloužení certifikátu u ČMI, dle metodiky ČMI. Zápis nového data metrologického ověření váhy. Tvorba testovacích přestupkových dokumentů s novým ověřením._x005F_x000d_
V případě, že již došlo k vypršení platnosti certifikátu platnosti dokumentu, je nutné vystavit nový certifikát ověřující platnost dokumentu.</t>
  </si>
  <si>
    <t>Doprava za ujetý kilometr</t>
  </si>
  <si>
    <t>KM</t>
  </si>
  <si>
    <t>Hodinová sazba servisního technika 7-18 hod</t>
  </si>
  <si>
    <t>HOD</t>
  </si>
  <si>
    <t>Hodinová sazba servisního technika 18-7 hod, soboty, neděle, svátky</t>
  </si>
  <si>
    <t>Hodinová sazba IT specialisty 7-18 hod</t>
  </si>
  <si>
    <t>Hodinová sazba IT specialisty 18-7 hod</t>
  </si>
  <si>
    <t>Hodinová sazba podpora zpracování přestupků technicko - právní (nad rámec)</t>
  </si>
  <si>
    <t>Poznámka:</t>
  </si>
  <si>
    <t xml:space="preserve">1 - Poruchy na Zařízení, přerušení provozu Zařízení, nebo nutnost jiných činností  budou placeny v cenách plynoucích z této tabulky </t>
  </si>
  <si>
    <t>2 - Podporovaný způsob komunikace přes portál helpdesku + telefonní konzultace</t>
  </si>
  <si>
    <t>* pokud dojde v při kontrolní kalibraci ke zjištění nedostatků, které mají za následek snížení validity měření bude měření zastaveno, informován vlast</t>
  </si>
  <si>
    <t>**náklady na ověření stanoviště WIM za účasti ČMI - cena vychází z ceny ČMI včetně pronájmu referenčních vozidel,zajištění  plochy pro nakládku/vyklád</t>
  </si>
  <si>
    <t>R položka</t>
  </si>
  <si>
    <t>SANACE KONSTRUKČNÍCH VRSTEV TL. 350 mm.                                                       Obsahuje zaříznutí, odtěžení, odvoz na skládku, skládkovné, zhutnění pláně, geotextilie, ŠD 150 mm, KZC 120 mm, ACP 22  - 80 mm.</t>
  </si>
  <si>
    <t>M2</t>
  </si>
  <si>
    <t xml:space="preserve">ASFALTOVÝ KOBEREC MASTIXOVÝ MODIFIK SMA 11+, 11S
Obrusná vrstva tl. 40 mm
SMA 11 S PmB 25/55-60 - modifikace asfaltové směsi aramidovými vlákny </t>
  </si>
  <si>
    <t>ASFALTOVÝ BETON PRO LOŽNÍ VRSTVY MODIFIK ACL 16+, 16S
Ložní vrstva tl. 70 mm
ACL 16 S PmB 25/55-60 - modifikace asfaltové směsi aramidovými vlákny</t>
  </si>
  <si>
    <t>Komunikace II/328 v převodu na  II/125</t>
  </si>
  <si>
    <t>II/328 v převodu na II/125  Kolín - Sendražice</t>
  </si>
  <si>
    <t>ASFALTOVÝ BETON PRO LOŽNÍ VRSTVY MODIFIK ACL 22+, 22S
Ložní vrstva tl. 80 mm
ACL 22 S PmB 25/55-60 - modifikace asfaltové směsi  aramidovými vlákny</t>
  </si>
  <si>
    <t>ASFALTOVÝ KOBEREC MASTIXOVÝ MODIFIK SMA 11+, 11S
Obrusná vrstva tl. 40 mm
SMA 11 S PmB 25/55-60 - modifikace asfaltové směsi aramidovými vlákny</t>
  </si>
  <si>
    <t xml:space="preserve">SAZBY ZA ČINNOSTI Sazby za práce a činnosti nespadající do odměny  za Správu a Servis Zařízení </t>
  </si>
  <si>
    <t>SO 401-3</t>
  </si>
  <si>
    <t>SO 402-3</t>
  </si>
  <si>
    <t>Výměna senzorů WIM - realizace Kolín-Sendražice</t>
  </si>
  <si>
    <t>Výměna senzorů WIM - servis Kolín-Sendražice</t>
  </si>
  <si>
    <t>SO 401-1 Výměna senzorů WIM - realizace</t>
  </si>
  <si>
    <t>19-057-03-Rekonstrukce vážních míst VRV vozidel  - Neratovice</t>
  </si>
  <si>
    <t>19-057-03-Rekonstrukce vážních míst VRV vozidel  - Říčany</t>
  </si>
  <si>
    <t>SO 401-2 Výměna senzorů WIM - realizace</t>
  </si>
  <si>
    <t>19-057-03-Rekonstrukce vážních míst VRV vozidel  - Ovčáry u Mělníka</t>
  </si>
  <si>
    <t>SO 401-4 Výměna senzorů WIM - realizace</t>
  </si>
  <si>
    <t>SO 401-1</t>
  </si>
  <si>
    <t>SO 402-2</t>
  </si>
  <si>
    <t>SO 401-4</t>
  </si>
  <si>
    <t>Výměna senzorů WIM - realizace Neratovice</t>
  </si>
  <si>
    <t>Výměna senzorů WIM - realizace Říčany</t>
  </si>
  <si>
    <t>Výměna senzorů WIM - realizace  Ovčáry u Mělníka</t>
  </si>
  <si>
    <t>Kontrola WIM - vizualní kontrola provádí investor</t>
  </si>
  <si>
    <t>neoceńuje se</t>
  </si>
  <si>
    <t>nenárokové položky, nezapočítávány do celkové ceny smlouvy (případné poškození-vandalismus, dopravní nehody)</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</si>
</sst>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 ###\ ###\ ##0.00"/>
    <numFmt numFmtId="167" formatCode="###\ ###\ ###\ ##0.000"/>
    <numFmt numFmtId="168" formatCode="#,##0.000"/>
  </numFmts>
  <fonts count="63">
    <font>
      <sz val="10"/>
      <name val="Arial"/>
      <family val="0"/>
    </font>
    <font>
      <b/>
      <sz val="11"/>
      <name val="Arial"/>
      <family val="2"/>
    </font>
    <font>
      <sz val="11"/>
      <name val="Arial"/>
      <family val="2"/>
    </font>
    <font>
      <b/>
      <sz val="10"/>
      <name val="Arial"/>
      <family val="2"/>
    </font>
    <font>
      <sz val="8"/>
      <name val="Arial CE"/>
      <family val="2"/>
    </font>
    <font>
      <sz val="9"/>
      <name val="Arial CE"/>
      <family val="2"/>
    </font>
    <font>
      <b/>
      <sz val="12"/>
      <color indexed="37"/>
      <name val="Arial CE"/>
      <family val="2"/>
    </font>
    <font>
      <sz val="8"/>
      <color indexed="56"/>
      <name val="Arial CE"/>
      <family val="2"/>
    </font>
    <font>
      <sz val="12"/>
      <color indexed="56"/>
      <name val="Arial CE"/>
      <family val="2"/>
    </font>
    <font>
      <sz val="10"/>
      <color indexed="56"/>
      <name val="Arial CE"/>
      <family val="2"/>
    </font>
    <font>
      <i/>
      <sz val="9"/>
      <color indexed="12"/>
      <name val="Arial CE"/>
      <family val="2"/>
    </font>
    <font>
      <sz val="7"/>
      <color indexed="55"/>
      <name val="Arial CE"/>
      <family val="2"/>
    </font>
    <font>
      <sz val="7"/>
      <name val="Arial CE"/>
      <family val="2"/>
    </font>
    <font>
      <i/>
      <sz val="7"/>
      <color indexed="55"/>
      <name val="Arial CE"/>
      <family val="2"/>
    </font>
    <font>
      <sz val="8"/>
      <color indexed="54"/>
      <name val="Arial CE"/>
      <family val="2"/>
    </font>
    <font>
      <sz val="8"/>
      <color indexed="20"/>
      <name val="Arial CE"/>
      <family val="2"/>
    </font>
    <font>
      <sz val="11"/>
      <color indexed="56"/>
      <name val="Arial CE"/>
      <family val="2"/>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color indexed="12"/>
      <name val="Arial CE"/>
      <family val="2"/>
    </font>
    <font>
      <sz val="8"/>
      <color indexed="12"/>
      <name val="Arial CE"/>
      <family val="2"/>
    </font>
    <font>
      <sz val="7"/>
      <color indexed="12"/>
      <name val="Arial CE"/>
      <family val="2"/>
    </font>
    <font>
      <b/>
      <sz val="8"/>
      <color indexed="10"/>
      <name val="Arial CE"/>
      <family val="0"/>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0000FF"/>
      <name val="Arial CE"/>
      <family val="2"/>
    </font>
    <font>
      <sz val="8"/>
      <color rgb="FF0000FF"/>
      <name val="Arial CE"/>
      <family val="2"/>
    </font>
    <font>
      <sz val="7"/>
      <color rgb="FF0000FF"/>
      <name val="Arial CE"/>
      <family val="2"/>
    </font>
    <font>
      <b/>
      <sz val="8"/>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
      <patternFill patternType="solid">
        <fgColor theme="2" tint="-0.09996999800205231"/>
        <bgColor indexed="64"/>
      </patternFill>
    </fill>
    <fill>
      <patternFill patternType="solid">
        <fgColor theme="0"/>
        <bgColor indexed="64"/>
      </patternFill>
    </fill>
    <fill>
      <patternFill patternType="solid">
        <fgColor indexed="31"/>
        <bgColor indexed="64"/>
      </patternFill>
    </fill>
    <fill>
      <patternFill patternType="solid">
        <fgColor rgb="FF92D050"/>
        <bgColor indexed="64"/>
      </patternFill>
    </fill>
    <fill>
      <patternFill patternType="solid">
        <fgColor rgb="FFFF0000"/>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hair">
        <color indexed="55"/>
      </bottom>
    </border>
    <border>
      <left>
        <color indexed="63"/>
      </left>
      <right>
        <color indexed="63"/>
      </right>
      <top style="thin"/>
      <bottom style="hair">
        <color indexed="55"/>
      </bottom>
    </border>
    <border>
      <left>
        <color indexed="63"/>
      </left>
      <right style="thin"/>
      <top style="thin"/>
      <bottom style="hair">
        <color indexed="55"/>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color indexed="55"/>
      </left>
      <right style="hair">
        <color indexed="55"/>
      </right>
      <top style="thin"/>
      <bottom style="hair">
        <color indexed="55"/>
      </bottom>
    </border>
    <border>
      <left style="medium"/>
      <right style="hair">
        <color indexed="55"/>
      </right>
      <top style="thin"/>
      <bottom style="hair">
        <color indexed="55"/>
      </bottom>
    </border>
    <border>
      <left style="hair">
        <color indexed="55"/>
      </left>
      <right style="medium"/>
      <top style="thin"/>
      <bottom style="hair">
        <color indexed="55"/>
      </bottom>
    </border>
    <border>
      <left style="medium"/>
      <right style="hair">
        <color indexed="55"/>
      </right>
      <top style="hair">
        <color indexed="55"/>
      </top>
      <bottom style="thin"/>
    </border>
    <border>
      <left>
        <color indexed="63"/>
      </left>
      <right style="medium"/>
      <top>
        <color indexed="63"/>
      </top>
      <bottom style="thin"/>
    </border>
    <border>
      <left style="medium"/>
      <right style="hair">
        <color indexed="55"/>
      </right>
      <top style="hair">
        <color indexed="55"/>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43" fillId="0" borderId="0" applyNumberFormat="0" applyFill="0" applyBorder="0" applyAlignment="0" applyProtection="0"/>
    <xf numFmtId="0" fontId="4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52"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55">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6"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7"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6" fontId="0" fillId="0" borderId="10" xfId="0" applyNumberFormat="1" applyFont="1" applyFill="1" applyBorder="1" applyAlignment="1" applyProtection="1">
      <alignment vertical="center"/>
      <protection/>
    </xf>
    <xf numFmtId="166" fontId="3" fillId="33" borderId="0" xfId="0" applyNumberFormat="1" applyFont="1" applyFill="1" applyBorder="1" applyAlignment="1" applyProtection="1">
      <alignment vertical="center"/>
      <protection/>
    </xf>
    <xf numFmtId="4" fontId="0" fillId="0" borderId="0" xfId="0" applyNumberFormat="1" applyAlignment="1">
      <alignment vertical="center"/>
    </xf>
    <xf numFmtId="4" fontId="3" fillId="0" borderId="0" xfId="0" applyNumberFormat="1" applyFont="1" applyAlignment="1">
      <alignment vertical="center"/>
    </xf>
    <xf numFmtId="0" fontId="0" fillId="0" borderId="10" xfId="0" applyNumberFormat="1" applyFont="1" applyFill="1" applyBorder="1" applyAlignment="1" applyProtection="1">
      <alignment vertical="center" wrapText="1"/>
      <protection/>
    </xf>
    <xf numFmtId="0" fontId="0" fillId="0" borderId="0" xfId="0" applyAlignment="1">
      <alignment vertical="center" wrapText="1"/>
    </xf>
    <xf numFmtId="0" fontId="3" fillId="34" borderId="0" xfId="0" applyFont="1" applyFill="1" applyAlignment="1">
      <alignment vertical="center"/>
    </xf>
    <xf numFmtId="4" fontId="3" fillId="34" borderId="0" xfId="0" applyNumberFormat="1" applyFont="1" applyFill="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4" fontId="0" fillId="0" borderId="10" xfId="0" applyNumberFormat="1" applyBorder="1" applyAlignment="1">
      <alignment vertical="center"/>
    </xf>
    <xf numFmtId="0" fontId="0" fillId="0" borderId="0" xfId="0" applyAlignment="1">
      <alignment horizontal="center" vertical="center"/>
    </xf>
    <xf numFmtId="0" fontId="2" fillId="0" borderId="10" xfId="0" applyFont="1" applyBorder="1" applyAlignment="1">
      <alignment horizontal="center" vertical="center"/>
    </xf>
    <xf numFmtId="166" fontId="1" fillId="33" borderId="0" xfId="0" applyNumberFormat="1" applyFont="1" applyFill="1" applyBorder="1" applyAlignment="1" applyProtection="1">
      <alignment vertical="center"/>
      <protection/>
    </xf>
    <xf numFmtId="0" fontId="0" fillId="0" borderId="10" xfId="0" applyFont="1" applyBorder="1" applyAlignment="1">
      <alignment vertical="center" wrapText="1"/>
    </xf>
    <xf numFmtId="49" fontId="0" fillId="0" borderId="10" xfId="0" applyNumberFormat="1"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Border="1" applyAlignment="1">
      <alignment vertical="center"/>
    </xf>
    <xf numFmtId="49" fontId="0" fillId="0" borderId="0" xfId="0" applyNumberFormat="1" applyFont="1" applyBorder="1" applyAlignment="1">
      <alignment vertical="center"/>
    </xf>
    <xf numFmtId="4" fontId="0" fillId="0" borderId="0" xfId="0" applyNumberFormat="1" applyBorder="1" applyAlignment="1">
      <alignment vertical="center"/>
    </xf>
    <xf numFmtId="0" fontId="0" fillId="0" borderId="10" xfId="0" applyFont="1" applyBorder="1" applyAlignment="1">
      <alignment vertical="center"/>
    </xf>
    <xf numFmtId="0" fontId="0" fillId="0" borderId="10" xfId="0" applyFill="1" applyBorder="1" applyAlignment="1">
      <alignment vertical="center"/>
    </xf>
    <xf numFmtId="0" fontId="0" fillId="0" borderId="0" xfId="0" applyNumberFormat="1" applyFont="1" applyFill="1" applyBorder="1" applyAlignment="1" applyProtection="1">
      <alignment vertical="center" wrapText="1"/>
      <protection/>
    </xf>
    <xf numFmtId="167" fontId="0" fillId="0" borderId="0" xfId="0" applyNumberFormat="1" applyFont="1" applyFill="1" applyBorder="1" applyAlignment="1" applyProtection="1">
      <alignment vertical="center"/>
      <protection/>
    </xf>
    <xf numFmtId="166" fontId="0" fillId="0" borderId="0" xfId="0" applyNumberFormat="1" applyBorder="1" applyAlignment="1" applyProtection="1">
      <alignment vertical="center"/>
      <protection locked="0"/>
    </xf>
    <xf numFmtId="166" fontId="0" fillId="0" borderId="0" xfId="0" applyNumberFormat="1" applyFont="1" applyFill="1" applyBorder="1" applyAlignment="1" applyProtection="1">
      <alignment vertical="center"/>
      <protection/>
    </xf>
    <xf numFmtId="0" fontId="0" fillId="35" borderId="10" xfId="0" applyFont="1" applyFill="1" applyBorder="1" applyAlignment="1">
      <alignment vertical="center" wrapText="1"/>
    </xf>
    <xf numFmtId="166" fontId="3" fillId="0" borderId="0" xfId="0" applyNumberFormat="1" applyFont="1" applyFill="1" applyBorder="1" applyAlignment="1" applyProtection="1">
      <alignment vertical="center"/>
      <protection/>
    </xf>
    <xf numFmtId="0" fontId="0" fillId="0" borderId="0" xfId="0" applyFill="1" applyAlignment="1">
      <alignment vertical="center"/>
    </xf>
    <xf numFmtId="49" fontId="0" fillId="0" borderId="10" xfId="0" applyNumberFormat="1" applyBorder="1" applyAlignment="1">
      <alignment vertical="center"/>
    </xf>
    <xf numFmtId="49" fontId="0" fillId="0" borderId="0" xfId="0" applyNumberFormat="1" applyAlignment="1">
      <alignment vertical="center"/>
    </xf>
    <xf numFmtId="0" fontId="10" fillId="0" borderId="10" xfId="36" applyFont="1" applyBorder="1" applyAlignment="1" applyProtection="1">
      <alignment horizontal="center" vertical="center"/>
      <protection locked="0"/>
    </xf>
    <xf numFmtId="49" fontId="10" fillId="0" borderId="10" xfId="36" applyNumberFormat="1" applyFont="1" applyBorder="1" applyAlignment="1" applyProtection="1">
      <alignment horizontal="left" vertical="center" wrapText="1"/>
      <protection locked="0"/>
    </xf>
    <xf numFmtId="0" fontId="10" fillId="0" borderId="10" xfId="36" applyFont="1" applyBorder="1" applyAlignment="1" applyProtection="1">
      <alignment horizontal="left" vertical="center" wrapText="1"/>
      <protection locked="0"/>
    </xf>
    <xf numFmtId="0" fontId="10" fillId="0" borderId="10" xfId="36" applyFont="1" applyBorder="1" applyAlignment="1" applyProtection="1">
      <alignment horizontal="center" vertical="center" wrapText="1"/>
      <protection locked="0"/>
    </xf>
    <xf numFmtId="168" fontId="10" fillId="0" borderId="10" xfId="36" applyNumberFormat="1" applyFont="1" applyBorder="1" applyAlignment="1" applyProtection="1">
      <alignment vertical="center"/>
      <protection locked="0"/>
    </xf>
    <xf numFmtId="4" fontId="10" fillId="0" borderId="10" xfId="36" applyNumberFormat="1" applyFont="1" applyBorder="1" applyAlignment="1" applyProtection="1">
      <alignment vertical="center"/>
      <protection locked="0"/>
    </xf>
    <xf numFmtId="0" fontId="0" fillId="0" borderId="10" xfId="0" applyFont="1" applyBorder="1" applyAlignment="1">
      <alignment vertical="center"/>
    </xf>
    <xf numFmtId="0" fontId="5" fillId="36" borderId="12" xfId="36" applyFont="1" applyFill="1" applyBorder="1" applyAlignment="1">
      <alignment horizontal="center" vertical="center" wrapText="1"/>
      <protection/>
    </xf>
    <xf numFmtId="0" fontId="5" fillId="36" borderId="13" xfId="36" applyFont="1" applyFill="1" applyBorder="1" applyAlignment="1">
      <alignment horizontal="center" vertical="center" wrapText="1"/>
      <protection/>
    </xf>
    <xf numFmtId="0" fontId="5" fillId="36" borderId="14" xfId="36" applyFont="1" applyFill="1" applyBorder="1" applyAlignment="1">
      <alignment horizontal="center" vertical="center" wrapText="1"/>
      <protection/>
    </xf>
    <xf numFmtId="0" fontId="6" fillId="0" borderId="15" xfId="36" applyFont="1" applyBorder="1" applyAlignment="1">
      <alignment horizontal="left" vertical="center"/>
      <protection/>
    </xf>
    <xf numFmtId="0" fontId="4" fillId="0" borderId="0" xfId="36" applyFont="1" applyBorder="1" applyAlignment="1">
      <alignment vertical="center"/>
      <protection/>
    </xf>
    <xf numFmtId="4" fontId="6" fillId="0" borderId="16" xfId="36" applyNumberFormat="1" applyFont="1" applyBorder="1" applyAlignment="1">
      <alignment/>
      <protection/>
    </xf>
    <xf numFmtId="0" fontId="7" fillId="0" borderId="15" xfId="36" applyFont="1" applyBorder="1" applyAlignment="1">
      <alignment/>
      <protection/>
    </xf>
    <xf numFmtId="0" fontId="7" fillId="0" borderId="0" xfId="36" applyFont="1" applyBorder="1" applyAlignment="1">
      <alignment horizontal="left"/>
      <protection/>
    </xf>
    <xf numFmtId="0" fontId="8" fillId="0" borderId="0" xfId="36" applyFont="1" applyBorder="1" applyAlignment="1">
      <alignment horizontal="left"/>
      <protection/>
    </xf>
    <xf numFmtId="0" fontId="7" fillId="0" borderId="0" xfId="36" applyFont="1" applyBorder="1" applyAlignment="1">
      <alignment/>
      <protection/>
    </xf>
    <xf numFmtId="4" fontId="8" fillId="0" borderId="16" xfId="36" applyNumberFormat="1" applyFont="1" applyBorder="1" applyAlignment="1">
      <alignment/>
      <protection/>
    </xf>
    <xf numFmtId="0" fontId="9" fillId="0" borderId="0" xfId="36" applyFont="1" applyBorder="1" applyAlignment="1">
      <alignment horizontal="left"/>
      <protection/>
    </xf>
    <xf numFmtId="4" fontId="9" fillId="0" borderId="16" xfId="36" applyNumberFormat="1" applyFont="1" applyBorder="1" applyAlignment="1">
      <alignment/>
      <protection/>
    </xf>
    <xf numFmtId="0" fontId="4" fillId="0" borderId="15" xfId="36" applyFont="1" applyBorder="1" applyAlignment="1">
      <alignment vertical="center"/>
      <protection/>
    </xf>
    <xf numFmtId="0" fontId="11" fillId="0" borderId="0" xfId="36" applyFont="1" applyBorder="1" applyAlignment="1">
      <alignment horizontal="left" vertical="center"/>
      <protection/>
    </xf>
    <xf numFmtId="0" fontId="12" fillId="0" borderId="0" xfId="36" applyFont="1" applyBorder="1" applyAlignment="1">
      <alignment horizontal="left" vertical="center" wrapText="1"/>
      <protection/>
    </xf>
    <xf numFmtId="0" fontId="4" fillId="0" borderId="16" xfId="36" applyFont="1" applyBorder="1" applyAlignment="1">
      <alignment vertical="center"/>
      <protection/>
    </xf>
    <xf numFmtId="0" fontId="13" fillId="0" borderId="0" xfId="36" applyFont="1" applyBorder="1" applyAlignment="1">
      <alignment vertical="center" wrapText="1"/>
      <protection/>
    </xf>
    <xf numFmtId="0" fontId="14" fillId="0" borderId="15" xfId="36" applyFont="1" applyBorder="1" applyAlignment="1">
      <alignment vertical="center"/>
      <protection/>
    </xf>
    <xf numFmtId="0" fontId="14" fillId="0" borderId="0" xfId="36" applyFont="1" applyBorder="1" applyAlignment="1">
      <alignment horizontal="left" vertical="center"/>
      <protection/>
    </xf>
    <xf numFmtId="0" fontId="14" fillId="0" borderId="0" xfId="36" applyFont="1" applyBorder="1" applyAlignment="1">
      <alignment horizontal="left" vertical="center" wrapText="1"/>
      <protection/>
    </xf>
    <xf numFmtId="0" fontId="14" fillId="0" borderId="0" xfId="36" applyFont="1" applyBorder="1" applyAlignment="1">
      <alignment vertical="center"/>
      <protection/>
    </xf>
    <xf numFmtId="168" fontId="14" fillId="0" borderId="0" xfId="36" applyNumberFormat="1" applyFont="1" applyBorder="1" applyAlignment="1">
      <alignment vertical="center"/>
      <protection/>
    </xf>
    <xf numFmtId="0" fontId="14" fillId="0" borderId="16" xfId="36" applyFont="1" applyBorder="1" applyAlignment="1">
      <alignment vertical="center"/>
      <protection/>
    </xf>
    <xf numFmtId="0" fontId="4" fillId="0" borderId="17" xfId="36" applyFont="1" applyBorder="1" applyAlignment="1">
      <alignment vertical="center"/>
      <protection/>
    </xf>
    <xf numFmtId="0" fontId="4" fillId="0" borderId="11" xfId="36" applyFont="1" applyBorder="1" applyAlignment="1">
      <alignment vertical="center"/>
      <protection/>
    </xf>
    <xf numFmtId="0" fontId="4" fillId="0" borderId="18" xfId="36" applyFont="1" applyBorder="1" applyAlignment="1">
      <alignment vertical="center"/>
      <protection/>
    </xf>
    <xf numFmtId="0" fontId="3" fillId="0" borderId="0" xfId="0" applyFont="1" applyAlignment="1">
      <alignment vertical="center"/>
    </xf>
    <xf numFmtId="0" fontId="15" fillId="0" borderId="15" xfId="36" applyFont="1" applyBorder="1" applyAlignment="1">
      <alignment vertical="center"/>
      <protection/>
    </xf>
    <xf numFmtId="0" fontId="15" fillId="0" borderId="0" xfId="36" applyFont="1" applyBorder="1" applyAlignment="1">
      <alignment horizontal="left" vertical="center"/>
      <protection/>
    </xf>
    <xf numFmtId="0" fontId="15" fillId="0" borderId="0" xfId="36" applyFont="1" applyBorder="1" applyAlignment="1">
      <alignment horizontal="left" vertical="center" wrapText="1"/>
      <protection/>
    </xf>
    <xf numFmtId="0" fontId="15" fillId="0" borderId="0" xfId="36" applyFont="1" applyBorder="1" applyAlignment="1">
      <alignment vertical="center"/>
      <protection/>
    </xf>
    <xf numFmtId="0" fontId="15" fillId="0" borderId="16" xfId="36" applyFont="1" applyBorder="1" applyAlignment="1">
      <alignment vertical="center"/>
      <protection/>
    </xf>
    <xf numFmtId="0" fontId="14" fillId="0" borderId="17" xfId="36" applyFont="1" applyBorder="1" applyAlignment="1">
      <alignment vertical="center"/>
      <protection/>
    </xf>
    <xf numFmtId="0" fontId="11" fillId="0" borderId="11" xfId="36" applyFont="1" applyBorder="1" applyAlignment="1">
      <alignment horizontal="left" vertical="center"/>
      <protection/>
    </xf>
    <xf numFmtId="0" fontId="14" fillId="0" borderId="11" xfId="36" applyFont="1" applyBorder="1" applyAlignment="1">
      <alignment horizontal="left" vertical="center"/>
      <protection/>
    </xf>
    <xf numFmtId="0" fontId="14" fillId="0" borderId="11" xfId="36" applyFont="1" applyBorder="1" applyAlignment="1">
      <alignment horizontal="left" vertical="center" wrapText="1"/>
      <protection/>
    </xf>
    <xf numFmtId="0" fontId="14" fillId="0" borderId="11" xfId="36" applyFont="1" applyBorder="1" applyAlignment="1">
      <alignment vertical="center"/>
      <protection/>
    </xf>
    <xf numFmtId="168" fontId="14" fillId="0" borderId="11" xfId="36" applyNumberFormat="1" applyFont="1" applyBorder="1" applyAlignment="1">
      <alignment vertical="center"/>
      <protection/>
    </xf>
    <xf numFmtId="0" fontId="14" fillId="0" borderId="18" xfId="36" applyFont="1" applyBorder="1" applyAlignment="1">
      <alignment vertical="center"/>
      <protection/>
    </xf>
    <xf numFmtId="49" fontId="0" fillId="0" borderId="10" xfId="0" applyNumberFormat="1" applyFont="1" applyBorder="1" applyAlignment="1">
      <alignment vertical="center"/>
    </xf>
    <xf numFmtId="0" fontId="0" fillId="35" borderId="10" xfId="0" applyFont="1" applyFill="1" applyBorder="1" applyAlignment="1">
      <alignment vertical="center" wrapText="1"/>
    </xf>
    <xf numFmtId="0" fontId="0" fillId="0" borderId="10" xfId="0" applyNumberFormat="1" applyFont="1" applyFill="1" applyBorder="1" applyAlignment="1" applyProtection="1">
      <alignment vertical="center" wrapText="1"/>
      <protection/>
    </xf>
    <xf numFmtId="0" fontId="1" fillId="0" borderId="0" xfId="0" applyFont="1" applyAlignment="1">
      <alignment vertical="center"/>
    </xf>
    <xf numFmtId="0" fontId="10" fillId="0" borderId="19" xfId="36" applyFont="1" applyBorder="1" applyAlignment="1" applyProtection="1">
      <alignment horizontal="left" vertical="center" wrapText="1"/>
      <protection locked="0"/>
    </xf>
    <xf numFmtId="0" fontId="10" fillId="0" borderId="19" xfId="36" applyFont="1" applyBorder="1" applyAlignment="1" applyProtection="1">
      <alignment horizontal="center" vertical="center" wrapText="1"/>
      <protection locked="0"/>
    </xf>
    <xf numFmtId="168" fontId="10" fillId="0" borderId="19" xfId="36" applyNumberFormat="1" applyFont="1" applyBorder="1" applyAlignment="1" applyProtection="1">
      <alignment vertical="center"/>
      <protection locked="0"/>
    </xf>
    <xf numFmtId="0" fontId="12" fillId="0" borderId="11" xfId="36" applyFont="1" applyBorder="1" applyAlignment="1">
      <alignment horizontal="left" vertical="center" wrapText="1"/>
      <protection/>
    </xf>
    <xf numFmtId="4" fontId="10" fillId="37" borderId="19" xfId="36" applyNumberFormat="1" applyFont="1" applyFill="1" applyBorder="1" applyAlignment="1" applyProtection="1">
      <alignment vertical="center"/>
      <protection locked="0"/>
    </xf>
    <xf numFmtId="0" fontId="4" fillId="37" borderId="11" xfId="36" applyFont="1" applyFill="1" applyBorder="1" applyAlignment="1">
      <alignment vertical="center"/>
      <protection/>
    </xf>
    <xf numFmtId="0" fontId="10" fillId="0" borderId="20" xfId="36" applyFont="1" applyBorder="1" applyAlignment="1" applyProtection="1">
      <alignment horizontal="center" vertical="center"/>
      <protection locked="0"/>
    </xf>
    <xf numFmtId="4" fontId="10" fillId="0" borderId="21" xfId="36" applyNumberFormat="1" applyFont="1" applyBorder="1" applyAlignment="1" applyProtection="1">
      <alignment vertical="center"/>
      <protection locked="0"/>
    </xf>
    <xf numFmtId="0" fontId="10" fillId="0" borderId="22" xfId="36" applyFont="1" applyBorder="1" applyAlignment="1" applyProtection="1">
      <alignment horizontal="center" vertical="center"/>
      <protection locked="0"/>
    </xf>
    <xf numFmtId="0" fontId="4" fillId="0" borderId="23" xfId="36" applyFont="1" applyBorder="1" applyAlignment="1">
      <alignment vertical="center"/>
      <protection/>
    </xf>
    <xf numFmtId="0" fontId="10" fillId="0" borderId="24" xfId="36" applyFont="1" applyBorder="1" applyAlignment="1" applyProtection="1">
      <alignment horizontal="center" vertical="center"/>
      <protection locked="0"/>
    </xf>
    <xf numFmtId="0" fontId="12" fillId="0" borderId="25" xfId="36" applyFont="1" applyBorder="1" applyAlignment="1">
      <alignment horizontal="left" vertical="center" wrapText="1"/>
      <protection/>
    </xf>
    <xf numFmtId="0" fontId="4" fillId="0" borderId="25" xfId="36" applyFont="1" applyBorder="1" applyAlignment="1">
      <alignment vertical="center"/>
      <protection/>
    </xf>
    <xf numFmtId="0" fontId="4" fillId="37" borderId="25" xfId="36" applyFont="1" applyFill="1" applyBorder="1" applyAlignment="1">
      <alignment vertical="center"/>
      <protection/>
    </xf>
    <xf numFmtId="0" fontId="4" fillId="0" borderId="26" xfId="36" applyFont="1" applyBorder="1" applyAlignment="1">
      <alignment vertical="center"/>
      <protection/>
    </xf>
    <xf numFmtId="49" fontId="59" fillId="0" borderId="10" xfId="36" applyNumberFormat="1" applyFont="1" applyBorder="1" applyAlignment="1" applyProtection="1">
      <alignment horizontal="left" vertical="center" wrapText="1"/>
      <protection locked="0"/>
    </xf>
    <xf numFmtId="0" fontId="59" fillId="0" borderId="10" xfId="36" applyFont="1" applyBorder="1" applyAlignment="1" applyProtection="1">
      <alignment horizontal="left" vertical="center" wrapText="1"/>
      <protection locked="0"/>
    </xf>
    <xf numFmtId="0" fontId="59" fillId="0" borderId="10" xfId="36" applyFont="1" applyBorder="1" applyAlignment="1" applyProtection="1">
      <alignment horizontal="center" vertical="center" wrapText="1"/>
      <protection locked="0"/>
    </xf>
    <xf numFmtId="4" fontId="59" fillId="0" borderId="10" xfId="36" applyNumberFormat="1" applyFont="1" applyBorder="1" applyAlignment="1" applyProtection="1">
      <alignment vertical="center"/>
      <protection locked="0"/>
    </xf>
    <xf numFmtId="0" fontId="60" fillId="0" borderId="0" xfId="36" applyFont="1" applyBorder="1" applyAlignment="1">
      <alignment vertical="center"/>
      <protection/>
    </xf>
    <xf numFmtId="0" fontId="61" fillId="0" borderId="0" xfId="36" applyFont="1" applyBorder="1" applyAlignment="1">
      <alignment horizontal="left" vertical="center" wrapText="1"/>
      <protection/>
    </xf>
    <xf numFmtId="0" fontId="60" fillId="0" borderId="16" xfId="36" applyFont="1" applyBorder="1" applyAlignment="1">
      <alignment vertical="center"/>
      <protection/>
    </xf>
    <xf numFmtId="0" fontId="59" fillId="35" borderId="10" xfId="36" applyFont="1" applyFill="1" applyBorder="1" applyAlignment="1" applyProtection="1">
      <alignment horizontal="center" vertical="center"/>
      <protection locked="0"/>
    </xf>
    <xf numFmtId="49" fontId="59" fillId="35" borderId="10" xfId="36" applyNumberFormat="1" applyFont="1" applyFill="1" applyBorder="1" applyAlignment="1" applyProtection="1">
      <alignment horizontal="left" vertical="center" wrapText="1"/>
      <protection locked="0"/>
    </xf>
    <xf numFmtId="0" fontId="59" fillId="35" borderId="10" xfId="36" applyFont="1" applyFill="1" applyBorder="1" applyAlignment="1" applyProtection="1">
      <alignment horizontal="left" vertical="center" wrapText="1"/>
      <protection locked="0"/>
    </xf>
    <xf numFmtId="0" fontId="59" fillId="35" borderId="10" xfId="36" applyFont="1" applyFill="1" applyBorder="1" applyAlignment="1" applyProtection="1">
      <alignment horizontal="center" vertical="center" wrapText="1"/>
      <protection locked="0"/>
    </xf>
    <xf numFmtId="4" fontId="59" fillId="35" borderId="10" xfId="36" applyNumberFormat="1" applyFont="1" applyFill="1" applyBorder="1" applyAlignment="1" applyProtection="1">
      <alignment vertical="center"/>
      <protection locked="0"/>
    </xf>
    <xf numFmtId="0" fontId="60" fillId="35" borderId="15" xfId="36" applyFont="1" applyFill="1" applyBorder="1" applyAlignment="1">
      <alignment vertical="center"/>
      <protection/>
    </xf>
    <xf numFmtId="0" fontId="61" fillId="35" borderId="0" xfId="36" applyFont="1" applyFill="1" applyBorder="1" applyAlignment="1">
      <alignment horizontal="left" vertical="center"/>
      <protection/>
    </xf>
    <xf numFmtId="0" fontId="60" fillId="35" borderId="0" xfId="36" applyFont="1" applyFill="1" applyBorder="1" applyAlignment="1">
      <alignment vertical="center"/>
      <protection/>
    </xf>
    <xf numFmtId="0" fontId="61" fillId="35" borderId="0" xfId="36" applyFont="1" applyFill="1" applyBorder="1" applyAlignment="1">
      <alignment horizontal="left" vertical="center" wrapText="1"/>
      <protection/>
    </xf>
    <xf numFmtId="0" fontId="60" fillId="35" borderId="16" xfId="36" applyFont="1" applyFill="1" applyBorder="1" applyAlignment="1">
      <alignment vertical="center"/>
      <protection/>
    </xf>
    <xf numFmtId="0" fontId="59" fillId="0" borderId="10" xfId="36" applyFont="1" applyBorder="1" applyAlignment="1" applyProtection="1">
      <alignment horizontal="center" vertical="center"/>
      <protection locked="0"/>
    </xf>
    <xf numFmtId="0" fontId="60" fillId="0" borderId="15" xfId="36" applyFont="1" applyBorder="1" applyAlignment="1">
      <alignment vertical="center"/>
      <protection/>
    </xf>
    <xf numFmtId="0" fontId="61" fillId="0" borderId="0" xfId="36" applyFont="1" applyBorder="1" applyAlignment="1">
      <alignment horizontal="left" vertical="center"/>
      <protection/>
    </xf>
    <xf numFmtId="4" fontId="10" fillId="38" borderId="10" xfId="36" applyNumberFormat="1" applyFont="1" applyFill="1" applyBorder="1" applyAlignment="1" applyProtection="1">
      <alignment vertical="center"/>
      <protection locked="0"/>
    </xf>
    <xf numFmtId="4" fontId="10" fillId="37" borderId="10" xfId="36" applyNumberFormat="1" applyFont="1" applyFill="1" applyBorder="1" applyAlignment="1" applyProtection="1">
      <alignment vertical="center"/>
      <protection locked="0"/>
    </xf>
    <xf numFmtId="168" fontId="59" fillId="37" borderId="10" xfId="36" applyNumberFormat="1" applyFont="1" applyFill="1" applyBorder="1" applyAlignment="1" applyProtection="1">
      <alignment vertical="center"/>
      <protection locked="0"/>
    </xf>
    <xf numFmtId="4" fontId="59" fillId="37" borderId="10" xfId="36" applyNumberFormat="1" applyFont="1" applyFill="1" applyBorder="1" applyAlignment="1" applyProtection="1">
      <alignment vertical="center"/>
      <protection locked="0"/>
    </xf>
    <xf numFmtId="4" fontId="0" fillId="37" borderId="10" xfId="0" applyNumberFormat="1" applyFill="1" applyBorder="1" applyAlignment="1">
      <alignment vertical="center"/>
    </xf>
    <xf numFmtId="166" fontId="0" fillId="37" borderId="10" xfId="0" applyNumberFormat="1" applyFill="1" applyBorder="1" applyAlignment="1" applyProtection="1">
      <alignment vertical="center"/>
      <protection locked="0"/>
    </xf>
    <xf numFmtId="0" fontId="0" fillId="37" borderId="10" xfId="0" applyFill="1" applyBorder="1" applyAlignment="1">
      <alignment vertical="center"/>
    </xf>
    <xf numFmtId="4" fontId="0" fillId="35" borderId="0" xfId="0" applyNumberFormat="1" applyFill="1" applyBorder="1" applyAlignment="1">
      <alignment vertical="center"/>
    </xf>
    <xf numFmtId="166" fontId="0" fillId="35" borderId="0" xfId="0" applyNumberFormat="1" applyFill="1" applyBorder="1" applyAlignment="1" applyProtection="1">
      <alignment vertical="center"/>
      <protection locked="0"/>
    </xf>
    <xf numFmtId="0" fontId="2"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0" fillId="0" borderId="10" xfId="0"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6" fillId="0" borderId="27" xfId="36" applyFont="1" applyBorder="1" applyAlignment="1">
      <alignment horizontal="center" wrapText="1" shrinkToFit="1"/>
      <protection/>
    </xf>
    <xf numFmtId="0" fontId="16" fillId="0" borderId="28" xfId="36" applyFont="1" applyBorder="1" applyAlignment="1">
      <alignment horizontal="center" wrapText="1" shrinkToFit="1"/>
      <protection/>
    </xf>
    <xf numFmtId="0" fontId="16" fillId="0" borderId="29" xfId="36" applyFont="1" applyBorder="1" applyAlignment="1">
      <alignment horizontal="center" wrapText="1" shrinkToFit="1"/>
      <protection/>
    </xf>
    <xf numFmtId="0" fontId="62" fillId="0" borderId="30" xfId="36" applyFont="1" applyBorder="1" applyAlignment="1">
      <alignment horizontal="center" vertical="center" wrapText="1"/>
      <protection/>
    </xf>
    <xf numFmtId="0" fontId="62" fillId="0" borderId="11" xfId="36" applyFont="1" applyBorder="1" applyAlignment="1">
      <alignment horizontal="center" vertical="center" wrapText="1"/>
      <protection/>
    </xf>
    <xf numFmtId="0" fontId="62" fillId="0" borderId="23" xfId="36" applyFont="1" applyBorder="1" applyAlignment="1">
      <alignment horizontal="center" vertical="center" wrapText="1"/>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Hyperlink"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pane ySplit="10" topLeftCell="A11" activePane="bottomLeft" state="frozen"/>
      <selection pane="topLeft" activeCell="A1" sqref="A1"/>
      <selection pane="bottomLeft" activeCell="C8" sqref="C8"/>
    </sheetView>
  </sheetViews>
  <sheetFormatPr defaultColWidth="9.140625" defaultRowHeight="12.75" customHeight="1"/>
  <cols>
    <col min="1" max="1" width="20.7109375" style="0" customWidth="1"/>
    <col min="2" max="2" width="60.7109375" style="0" customWidth="1"/>
    <col min="3" max="5" width="24.7109375" style="0" customWidth="1"/>
    <col min="11" max="11" width="19.2812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11" ht="12.75" customHeight="1">
      <c r="B7" s="3" t="s">
        <v>3</v>
      </c>
      <c r="C7" s="24">
        <f>SUM(C11:C20)</f>
        <v>0</v>
      </c>
      <c r="G7" t="s">
        <v>6</v>
      </c>
      <c r="H7">
        <v>15</v>
      </c>
      <c r="K7" s="13"/>
    </row>
    <row r="8" spans="2:8" ht="12.75" customHeight="1">
      <c r="B8" s="3" t="s">
        <v>4</v>
      </c>
      <c r="C8" s="2">
        <f>SUM(E11:E20)</f>
        <v>0</v>
      </c>
      <c r="G8" t="s">
        <v>7</v>
      </c>
      <c r="H8">
        <v>21</v>
      </c>
    </row>
    <row r="10" spans="1:5" ht="12.75" customHeight="1">
      <c r="A10" s="4" t="s">
        <v>8</v>
      </c>
      <c r="B10" s="4" t="s">
        <v>9</v>
      </c>
      <c r="C10" s="4" t="s">
        <v>10</v>
      </c>
      <c r="D10" s="4" t="s">
        <v>11</v>
      </c>
      <c r="E10" s="4" t="s">
        <v>12</v>
      </c>
    </row>
    <row r="11" spans="1:11" ht="12.75" customHeight="1">
      <c r="A11" s="6" t="s">
        <v>21</v>
      </c>
      <c r="B11" s="6" t="s">
        <v>22</v>
      </c>
      <c r="C11" s="10">
        <f>'SO 101.1'!I72</f>
        <v>0</v>
      </c>
      <c r="D11" s="10">
        <f>SUM(E11-C11)</f>
        <v>0</v>
      </c>
      <c r="E11" s="10">
        <f>SUM(C11*1.21)</f>
        <v>0</v>
      </c>
      <c r="K11" s="12"/>
    </row>
    <row r="12" spans="1:11" ht="12.75" customHeight="1">
      <c r="A12" s="6" t="s">
        <v>105</v>
      </c>
      <c r="B12" s="6" t="s">
        <v>106</v>
      </c>
      <c r="C12" s="10">
        <f>'SO 102.1'!I72</f>
        <v>0</v>
      </c>
      <c r="D12" s="10">
        <f aca="true" t="shared" si="0" ref="D12:D20">SUM(E12-C12)</f>
        <v>0</v>
      </c>
      <c r="E12" s="10">
        <f aca="true" t="shared" si="1" ref="E12:E20">SUM(C12*1.21)</f>
        <v>0</v>
      </c>
      <c r="K12" s="12"/>
    </row>
    <row r="13" spans="1:11" ht="12.75" customHeight="1">
      <c r="A13" s="19" t="s">
        <v>182</v>
      </c>
      <c r="B13" s="92" t="s">
        <v>329</v>
      </c>
      <c r="C13" s="21">
        <f>'SO 103.1'!I95</f>
        <v>0</v>
      </c>
      <c r="D13" s="10">
        <f t="shared" si="0"/>
        <v>0</v>
      </c>
      <c r="E13" s="10">
        <f t="shared" si="1"/>
        <v>0</v>
      </c>
      <c r="K13" s="12"/>
    </row>
    <row r="14" spans="1:11" ht="12.75" customHeight="1">
      <c r="A14" s="6" t="s">
        <v>116</v>
      </c>
      <c r="B14" s="6" t="s">
        <v>117</v>
      </c>
      <c r="C14" s="10">
        <f>'SO 104.1'!I67</f>
        <v>0</v>
      </c>
      <c r="D14" s="10">
        <f t="shared" si="0"/>
        <v>0</v>
      </c>
      <c r="E14" s="10">
        <f t="shared" si="1"/>
        <v>0</v>
      </c>
      <c r="K14" s="12"/>
    </row>
    <row r="15" spans="1:11" ht="12.75" customHeight="1">
      <c r="A15" s="19" t="s">
        <v>194</v>
      </c>
      <c r="B15" s="14" t="s">
        <v>195</v>
      </c>
      <c r="C15" s="21">
        <f>'SO 105.1'!I25</f>
        <v>0</v>
      </c>
      <c r="D15" s="10">
        <f t="shared" si="0"/>
        <v>0</v>
      </c>
      <c r="E15" s="10">
        <f t="shared" si="1"/>
        <v>0</v>
      </c>
      <c r="K15" s="12"/>
    </row>
    <row r="16" spans="1:11" ht="12.75" customHeight="1">
      <c r="A16" s="19" t="s">
        <v>343</v>
      </c>
      <c r="B16" s="92" t="s">
        <v>346</v>
      </c>
      <c r="C16" s="21">
        <f>SUM(' SO 401-1'!H9)</f>
        <v>0</v>
      </c>
      <c r="D16" s="10">
        <f t="shared" si="0"/>
        <v>0</v>
      </c>
      <c r="E16" s="10">
        <f t="shared" si="1"/>
        <v>0</v>
      </c>
      <c r="K16" s="12"/>
    </row>
    <row r="17" spans="1:11" ht="12.75" customHeight="1">
      <c r="A17" s="19" t="s">
        <v>344</v>
      </c>
      <c r="B17" s="92" t="s">
        <v>347</v>
      </c>
      <c r="C17" s="21">
        <f>SUM(' SO 401-2'!H9)</f>
        <v>0</v>
      </c>
      <c r="D17" s="10">
        <f t="shared" si="0"/>
        <v>0</v>
      </c>
      <c r="E17" s="10">
        <f t="shared" si="1"/>
        <v>0</v>
      </c>
      <c r="K17" s="12"/>
    </row>
    <row r="18" spans="1:5" ht="12.75" customHeight="1">
      <c r="A18" s="49" t="s">
        <v>333</v>
      </c>
      <c r="B18" s="49" t="s">
        <v>335</v>
      </c>
      <c r="C18" s="21">
        <f>'SO 401-3'!H9</f>
        <v>0</v>
      </c>
      <c r="D18" s="10">
        <f t="shared" si="0"/>
        <v>0</v>
      </c>
      <c r="E18" s="10">
        <f t="shared" si="1"/>
        <v>0</v>
      </c>
    </row>
    <row r="19" spans="1:5" ht="12.75" customHeight="1">
      <c r="A19" s="49" t="s">
        <v>345</v>
      </c>
      <c r="B19" s="49" t="s">
        <v>348</v>
      </c>
      <c r="C19" s="21">
        <f>SUM(' SO 401-4'!H9)</f>
        <v>0</v>
      </c>
      <c r="D19" s="10">
        <f t="shared" si="0"/>
        <v>0</v>
      </c>
      <c r="E19" s="10">
        <f t="shared" si="1"/>
        <v>0</v>
      </c>
    </row>
    <row r="20" spans="1:5" ht="12.75" customHeight="1">
      <c r="A20" s="49" t="s">
        <v>334</v>
      </c>
      <c r="B20" s="49" t="s">
        <v>336</v>
      </c>
      <c r="C20" s="21">
        <f>'SO 402-3'!H9</f>
        <v>0</v>
      </c>
      <c r="D20" s="10">
        <f t="shared" si="0"/>
        <v>0</v>
      </c>
      <c r="E20" s="10">
        <f t="shared" si="1"/>
        <v>0</v>
      </c>
    </row>
  </sheetData>
  <sheetProtection formatColumns="0"/>
  <hyperlinks>
    <hyperlink ref="A11" location="#'SO 101.1'!A1" tooltip="Odkaz na stranku objektu [SO 101.1]" display="SO 101.1"/>
    <hyperlink ref="A12" location="#'SO 102.1'!A1" tooltip="Odkaz na stranku objektu [SO 102.1]" display="SO 102.1"/>
    <hyperlink ref="A14" location="'SO 104.1'!A1" tooltip="Odkaz na stranku objektu [SO 104.1]" display="SO 104.1"/>
  </hyperlinks>
  <printOptions/>
  <pageMargins left="0.75" right="0.75" top="1" bottom="1" header="0.5" footer="0.5"/>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2:P40"/>
  <sheetViews>
    <sheetView zoomScalePageLayoutView="0" workbookViewId="0" topLeftCell="A16">
      <selection activeCell="G12" sqref="G12"/>
    </sheetView>
  </sheetViews>
  <sheetFormatPr defaultColWidth="9.140625" defaultRowHeight="12.75"/>
  <cols>
    <col min="1" max="1" width="3.28125" style="0" customWidth="1"/>
    <col min="2" max="2" width="3.421875" style="0" customWidth="1"/>
    <col min="3" max="3" width="16.00390625" style="0" customWidth="1"/>
    <col min="4" max="4" width="40.7109375" style="0" customWidth="1"/>
    <col min="5" max="5" width="5.57421875" style="0" customWidth="1"/>
    <col min="6" max="6" width="9.28125" style="0" customWidth="1"/>
    <col min="7" max="7" width="16.140625" style="0" customWidth="1"/>
    <col min="8" max="8" width="16.00390625" style="0" customWidth="1"/>
  </cols>
  <sheetData>
    <row r="2" spans="1:4" ht="15">
      <c r="A2" s="145" t="s">
        <v>15</v>
      </c>
      <c r="B2" s="146"/>
      <c r="C2" s="146"/>
      <c r="D2" s="146"/>
    </row>
    <row r="3" spans="4:16" ht="15">
      <c r="D3" s="147"/>
      <c r="E3" s="146"/>
      <c r="F3" s="146"/>
      <c r="G3" s="146"/>
      <c r="H3" s="146"/>
      <c r="P3" s="93"/>
    </row>
    <row r="4" spans="3:8" ht="15">
      <c r="C4" t="s">
        <v>16</v>
      </c>
      <c r="D4" s="147" t="s">
        <v>341</v>
      </c>
      <c r="E4" s="146"/>
      <c r="F4" s="146"/>
      <c r="G4" s="146"/>
      <c r="H4" s="146"/>
    </row>
    <row r="5" spans="3:4" ht="12.75">
      <c r="C5" t="s">
        <v>17</v>
      </c>
      <c r="D5" s="77" t="s">
        <v>342</v>
      </c>
    </row>
    <row r="8" spans="1:8" ht="24">
      <c r="A8" s="50" t="s">
        <v>199</v>
      </c>
      <c r="B8" s="51" t="s">
        <v>200</v>
      </c>
      <c r="C8" s="51" t="s">
        <v>201</v>
      </c>
      <c r="D8" s="51" t="s">
        <v>9</v>
      </c>
      <c r="E8" s="51" t="s">
        <v>202</v>
      </c>
      <c r="F8" s="51" t="s">
        <v>203</v>
      </c>
      <c r="G8" s="51" t="s">
        <v>204</v>
      </c>
      <c r="H8" s="52" t="s">
        <v>205</v>
      </c>
    </row>
    <row r="9" spans="1:8" ht="20.25" customHeight="1">
      <c r="A9" s="53" t="s">
        <v>206</v>
      </c>
      <c r="B9" s="54"/>
      <c r="C9" s="54"/>
      <c r="D9" s="54"/>
      <c r="E9" s="54"/>
      <c r="F9" s="54"/>
      <c r="G9" s="54"/>
      <c r="H9" s="55">
        <f>H10+H32</f>
        <v>0</v>
      </c>
    </row>
    <row r="10" spans="1:8" ht="20.25" customHeight="1">
      <c r="A10" s="56"/>
      <c r="B10" s="57" t="s">
        <v>207</v>
      </c>
      <c r="C10" s="58" t="s">
        <v>208</v>
      </c>
      <c r="D10" s="58" t="s">
        <v>209</v>
      </c>
      <c r="E10" s="59"/>
      <c r="F10" s="59"/>
      <c r="G10" s="59"/>
      <c r="H10" s="60">
        <f>H11+H25</f>
        <v>0</v>
      </c>
    </row>
    <row r="11" spans="1:8" ht="16.5" customHeight="1">
      <c r="A11" s="56"/>
      <c r="B11" s="57" t="s">
        <v>207</v>
      </c>
      <c r="C11" s="61" t="s">
        <v>210</v>
      </c>
      <c r="D11" s="61" t="s">
        <v>211</v>
      </c>
      <c r="E11" s="59"/>
      <c r="F11" s="59"/>
      <c r="G11" s="59"/>
      <c r="H11" s="62">
        <f>H12+H16+H19+H22</f>
        <v>0</v>
      </c>
    </row>
    <row r="12" spans="1:8" ht="16.5" customHeight="1">
      <c r="A12" s="43" t="s">
        <v>25</v>
      </c>
      <c r="B12" s="43" t="s">
        <v>212</v>
      </c>
      <c r="C12" s="44" t="s">
        <v>213</v>
      </c>
      <c r="D12" s="45" t="s">
        <v>214</v>
      </c>
      <c r="E12" s="46" t="s">
        <v>215</v>
      </c>
      <c r="F12" s="47">
        <v>8</v>
      </c>
      <c r="G12" s="130"/>
      <c r="H12" s="48">
        <f>ROUND(G12*F12,2)</f>
        <v>0</v>
      </c>
    </row>
    <row r="13" spans="1:8" ht="12.75" customHeight="1">
      <c r="A13" s="63"/>
      <c r="B13" s="64" t="s">
        <v>216</v>
      </c>
      <c r="C13" s="54"/>
      <c r="D13" s="65" t="s">
        <v>217</v>
      </c>
      <c r="E13" s="54"/>
      <c r="F13" s="54"/>
      <c r="G13" s="54"/>
      <c r="H13" s="66"/>
    </row>
    <row r="14" spans="1:8" ht="29.25">
      <c r="A14" s="63"/>
      <c r="B14" s="64" t="s">
        <v>218</v>
      </c>
      <c r="C14" s="54"/>
      <c r="D14" s="67" t="s">
        <v>219</v>
      </c>
      <c r="E14" s="54"/>
      <c r="F14" s="54"/>
      <c r="G14" s="54"/>
      <c r="H14" s="66"/>
    </row>
    <row r="15" spans="1:8" ht="22.5">
      <c r="A15" s="68"/>
      <c r="B15" s="64" t="s">
        <v>220</v>
      </c>
      <c r="C15" s="69"/>
      <c r="D15" s="70" t="s">
        <v>221</v>
      </c>
      <c r="E15" s="71"/>
      <c r="F15" s="72">
        <v>4</v>
      </c>
      <c r="G15" s="71"/>
      <c r="H15" s="73"/>
    </row>
    <row r="16" spans="1:8" ht="16.5" customHeight="1">
      <c r="A16" s="43" t="s">
        <v>35</v>
      </c>
      <c r="B16" s="43" t="s">
        <v>212</v>
      </c>
      <c r="C16" s="44" t="s">
        <v>222</v>
      </c>
      <c r="D16" s="45" t="s">
        <v>223</v>
      </c>
      <c r="E16" s="46" t="s">
        <v>215</v>
      </c>
      <c r="F16" s="47">
        <v>16</v>
      </c>
      <c r="G16" s="130"/>
      <c r="H16" s="48">
        <f>ROUND(G16*F16,2)</f>
        <v>0</v>
      </c>
    </row>
    <row r="17" spans="1:8" ht="12.75">
      <c r="A17" s="63"/>
      <c r="B17" s="64" t="s">
        <v>216</v>
      </c>
      <c r="C17" s="54"/>
      <c r="D17" s="65" t="s">
        <v>224</v>
      </c>
      <c r="E17" s="54"/>
      <c r="F17" s="54"/>
      <c r="G17" s="54"/>
      <c r="H17" s="66"/>
    </row>
    <row r="18" spans="1:8" ht="22.5">
      <c r="A18" s="68"/>
      <c r="B18" s="64" t="s">
        <v>220</v>
      </c>
      <c r="C18" s="69"/>
      <c r="D18" s="70" t="s">
        <v>225</v>
      </c>
      <c r="E18" s="71"/>
      <c r="F18" s="72">
        <v>8</v>
      </c>
      <c r="G18" s="71"/>
      <c r="H18" s="73"/>
    </row>
    <row r="19" spans="1:8" ht="16.5" customHeight="1">
      <c r="A19" s="43" t="s">
        <v>36</v>
      </c>
      <c r="B19" s="43" t="s">
        <v>212</v>
      </c>
      <c r="C19" s="44" t="s">
        <v>226</v>
      </c>
      <c r="D19" s="45" t="s">
        <v>227</v>
      </c>
      <c r="E19" s="46" t="s">
        <v>215</v>
      </c>
      <c r="F19" s="47">
        <v>4</v>
      </c>
      <c r="G19" s="130"/>
      <c r="H19" s="48">
        <f>ROUND(G19*F19,2)</f>
        <v>0</v>
      </c>
    </row>
    <row r="20" spans="1:8" ht="12.75">
      <c r="A20" s="63"/>
      <c r="B20" s="64" t="s">
        <v>216</v>
      </c>
      <c r="C20" s="54"/>
      <c r="D20" s="65" t="s">
        <v>228</v>
      </c>
      <c r="E20" s="54"/>
      <c r="F20" s="54"/>
      <c r="G20" s="54"/>
      <c r="H20" s="66"/>
    </row>
    <row r="21" spans="1:8" ht="29.25">
      <c r="A21" s="63"/>
      <c r="B21" s="64" t="s">
        <v>218</v>
      </c>
      <c r="C21" s="54"/>
      <c r="D21" s="67" t="s">
        <v>229</v>
      </c>
      <c r="E21" s="54"/>
      <c r="F21" s="54"/>
      <c r="G21" s="54"/>
      <c r="H21" s="66"/>
    </row>
    <row r="22" spans="1:8" ht="16.5" customHeight="1">
      <c r="A22" s="43" t="s">
        <v>37</v>
      </c>
      <c r="B22" s="43" t="s">
        <v>212</v>
      </c>
      <c r="C22" s="44" t="s">
        <v>230</v>
      </c>
      <c r="D22" s="45" t="s">
        <v>231</v>
      </c>
      <c r="E22" s="46" t="s">
        <v>215</v>
      </c>
      <c r="F22" s="47">
        <v>2</v>
      </c>
      <c r="G22" s="130"/>
      <c r="H22" s="48">
        <f>ROUND(G22*F22,2)</f>
        <v>0</v>
      </c>
    </row>
    <row r="23" spans="1:8" ht="12.75">
      <c r="A23" s="63"/>
      <c r="B23" s="64" t="s">
        <v>216</v>
      </c>
      <c r="C23" s="54"/>
      <c r="D23" s="65" t="s">
        <v>232</v>
      </c>
      <c r="E23" s="54"/>
      <c r="F23" s="54"/>
      <c r="G23" s="54"/>
      <c r="H23" s="66"/>
    </row>
    <row r="24" spans="1:8" ht="22.5">
      <c r="A24" s="68"/>
      <c r="B24" s="64" t="s">
        <v>220</v>
      </c>
      <c r="C24" s="69"/>
      <c r="D24" s="70" t="s">
        <v>233</v>
      </c>
      <c r="E24" s="71"/>
      <c r="F24" s="72">
        <v>1</v>
      </c>
      <c r="G24" s="71"/>
      <c r="H24" s="73"/>
    </row>
    <row r="25" spans="1:8" ht="16.5" customHeight="1">
      <c r="A25" s="56"/>
      <c r="B25" s="57" t="s">
        <v>207</v>
      </c>
      <c r="C25" s="61" t="s">
        <v>234</v>
      </c>
      <c r="D25" s="61" t="s">
        <v>235</v>
      </c>
      <c r="E25" s="59"/>
      <c r="F25" s="59"/>
      <c r="G25" s="59"/>
      <c r="H25" s="62">
        <f>H26+H28+H30</f>
        <v>0</v>
      </c>
    </row>
    <row r="26" spans="1:8" ht="16.5" customHeight="1">
      <c r="A26" s="116" t="s">
        <v>38</v>
      </c>
      <c r="B26" s="116" t="s">
        <v>236</v>
      </c>
      <c r="C26" s="117" t="s">
        <v>237</v>
      </c>
      <c r="D26" s="118" t="s">
        <v>238</v>
      </c>
      <c r="E26" s="119" t="s">
        <v>239</v>
      </c>
      <c r="F26" s="131"/>
      <c r="G26" s="132"/>
      <c r="H26" s="120">
        <f>ROUND(G26*F26,2)</f>
        <v>0</v>
      </c>
    </row>
    <row r="27" spans="1:8" ht="12.75">
      <c r="A27" s="121"/>
      <c r="B27" s="122" t="s">
        <v>216</v>
      </c>
      <c r="C27" s="123"/>
      <c r="D27" s="124" t="s">
        <v>240</v>
      </c>
      <c r="E27" s="123"/>
      <c r="F27" s="123"/>
      <c r="G27" s="123"/>
      <c r="H27" s="125"/>
    </row>
    <row r="28" spans="1:8" ht="16.5" customHeight="1">
      <c r="A28" s="116" t="s">
        <v>39</v>
      </c>
      <c r="B28" s="116" t="s">
        <v>236</v>
      </c>
      <c r="C28" s="117" t="s">
        <v>241</v>
      </c>
      <c r="D28" s="118" t="s">
        <v>242</v>
      </c>
      <c r="E28" s="119" t="s">
        <v>243</v>
      </c>
      <c r="F28" s="131"/>
      <c r="G28" s="132"/>
      <c r="H28" s="120">
        <f>ROUND(G28*F28,2)</f>
        <v>0</v>
      </c>
    </row>
    <row r="29" spans="1:8" ht="12.75">
      <c r="A29" s="121"/>
      <c r="B29" s="122" t="s">
        <v>216</v>
      </c>
      <c r="C29" s="123"/>
      <c r="D29" s="124" t="s">
        <v>244</v>
      </c>
      <c r="E29" s="123"/>
      <c r="F29" s="123"/>
      <c r="G29" s="123"/>
      <c r="H29" s="125"/>
    </row>
    <row r="30" spans="1:8" ht="16.5" customHeight="1">
      <c r="A30" s="116" t="s">
        <v>40</v>
      </c>
      <c r="B30" s="116" t="s">
        <v>236</v>
      </c>
      <c r="C30" s="117" t="s">
        <v>245</v>
      </c>
      <c r="D30" s="118" t="s">
        <v>246</v>
      </c>
      <c r="E30" s="119" t="s">
        <v>243</v>
      </c>
      <c r="F30" s="131"/>
      <c r="G30" s="132"/>
      <c r="H30" s="120">
        <f>ROUND(G30*F30,2)</f>
        <v>0</v>
      </c>
    </row>
    <row r="31" spans="1:8" ht="12.75">
      <c r="A31" s="63"/>
      <c r="B31" s="64" t="s">
        <v>216</v>
      </c>
      <c r="C31" s="54"/>
      <c r="D31" s="65" t="s">
        <v>240</v>
      </c>
      <c r="E31" s="54"/>
      <c r="F31" s="54"/>
      <c r="G31" s="54"/>
      <c r="H31" s="66"/>
    </row>
    <row r="32" spans="1:8" ht="15">
      <c r="A32" s="56"/>
      <c r="B32" s="57" t="s">
        <v>207</v>
      </c>
      <c r="C32" s="58" t="s">
        <v>247</v>
      </c>
      <c r="D32" s="58" t="s">
        <v>235</v>
      </c>
      <c r="E32" s="59"/>
      <c r="F32" s="59"/>
      <c r="G32" s="59"/>
      <c r="H32" s="60">
        <f>H33</f>
        <v>0</v>
      </c>
    </row>
    <row r="33" spans="1:8" ht="16.5" customHeight="1">
      <c r="A33" s="56"/>
      <c r="B33" s="57" t="s">
        <v>207</v>
      </c>
      <c r="C33" s="61" t="s">
        <v>248</v>
      </c>
      <c r="D33" s="61" t="s">
        <v>249</v>
      </c>
      <c r="E33" s="59"/>
      <c r="F33" s="59"/>
      <c r="G33" s="59"/>
      <c r="H33" s="62">
        <f>H34+H37</f>
        <v>0</v>
      </c>
    </row>
    <row r="34" spans="1:8" ht="16.5" customHeight="1">
      <c r="A34" s="43" t="s">
        <v>41</v>
      </c>
      <c r="B34" s="43" t="s">
        <v>212</v>
      </c>
      <c r="C34" s="44" t="s">
        <v>250</v>
      </c>
      <c r="D34" s="45" t="s">
        <v>251</v>
      </c>
      <c r="E34" s="46" t="s">
        <v>215</v>
      </c>
      <c r="F34" s="47">
        <v>1</v>
      </c>
      <c r="G34" s="130"/>
      <c r="H34" s="48">
        <f>ROUND(G34*F34,2)</f>
        <v>0</v>
      </c>
    </row>
    <row r="35" spans="1:8" ht="19.5">
      <c r="A35" s="63"/>
      <c r="B35" s="64" t="s">
        <v>216</v>
      </c>
      <c r="C35" s="54"/>
      <c r="D35" s="65" t="s">
        <v>252</v>
      </c>
      <c r="E35" s="54"/>
      <c r="F35" s="54"/>
      <c r="G35" s="54"/>
      <c r="H35" s="66"/>
    </row>
    <row r="36" spans="1:8" ht="12.75">
      <c r="A36" s="68"/>
      <c r="B36" s="64" t="s">
        <v>220</v>
      </c>
      <c r="C36" s="71"/>
      <c r="D36" s="70" t="s">
        <v>253</v>
      </c>
      <c r="E36" s="71"/>
      <c r="F36" s="72">
        <v>1</v>
      </c>
      <c r="G36" s="71"/>
      <c r="H36" s="73"/>
    </row>
    <row r="37" spans="1:8" ht="16.5" customHeight="1">
      <c r="A37" s="43" t="s">
        <v>42</v>
      </c>
      <c r="B37" s="43" t="s">
        <v>212</v>
      </c>
      <c r="C37" s="44" t="s">
        <v>254</v>
      </c>
      <c r="D37" s="45" t="s">
        <v>255</v>
      </c>
      <c r="E37" s="46" t="s">
        <v>215</v>
      </c>
      <c r="F37" s="47">
        <v>1</v>
      </c>
      <c r="G37" s="130"/>
      <c r="H37" s="48">
        <f>ROUND(G37*F37,2)</f>
        <v>0</v>
      </c>
    </row>
    <row r="38" spans="1:8" ht="19.5">
      <c r="A38" s="63"/>
      <c r="B38" s="64" t="s">
        <v>216</v>
      </c>
      <c r="C38" s="54"/>
      <c r="D38" s="65" t="s">
        <v>252</v>
      </c>
      <c r="E38" s="54"/>
      <c r="F38" s="54"/>
      <c r="G38" s="54"/>
      <c r="H38" s="66"/>
    </row>
    <row r="39" spans="1:8" ht="12.75">
      <c r="A39" s="68"/>
      <c r="B39" s="64" t="s">
        <v>220</v>
      </c>
      <c r="C39" s="71"/>
      <c r="D39" s="70" t="s">
        <v>253</v>
      </c>
      <c r="E39" s="71"/>
      <c r="F39" s="72">
        <v>1</v>
      </c>
      <c r="G39" s="71"/>
      <c r="H39" s="73"/>
    </row>
    <row r="40" spans="1:8" ht="12.75">
      <c r="A40" s="74"/>
      <c r="B40" s="75"/>
      <c r="C40" s="75"/>
      <c r="D40" s="75"/>
      <c r="E40" s="75"/>
      <c r="F40" s="75"/>
      <c r="G40" s="75"/>
      <c r="H40" s="76"/>
    </row>
  </sheetData>
  <sheetProtection/>
  <mergeCells count="3">
    <mergeCell ref="A2:D2"/>
    <mergeCell ref="D3:H3"/>
    <mergeCell ref="D4:H4"/>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H56"/>
  <sheetViews>
    <sheetView zoomScalePageLayoutView="0" workbookViewId="0" topLeftCell="A13">
      <selection activeCell="G48" sqref="G48"/>
    </sheetView>
  </sheetViews>
  <sheetFormatPr defaultColWidth="9.140625" defaultRowHeight="12.75"/>
  <cols>
    <col min="1" max="1" width="3.28125" style="0" customWidth="1"/>
    <col min="2" max="2" width="3.421875" style="0" customWidth="1"/>
    <col min="3" max="3" width="15.57421875" style="0" customWidth="1"/>
    <col min="4" max="4" width="40.7109375" style="0" customWidth="1"/>
    <col min="5" max="5" width="5.57421875" style="0" customWidth="1"/>
    <col min="6" max="6" width="9.28125" style="0" customWidth="1"/>
    <col min="7" max="8" width="16.140625" style="0" customWidth="1"/>
  </cols>
  <sheetData>
    <row r="2" spans="1:4" ht="15">
      <c r="A2" s="148" t="s">
        <v>15</v>
      </c>
      <c r="B2" s="146"/>
      <c r="C2" s="146"/>
      <c r="D2" s="146"/>
    </row>
    <row r="4" spans="3:8" ht="15">
      <c r="C4" t="s">
        <v>16</v>
      </c>
      <c r="D4" s="147" t="s">
        <v>256</v>
      </c>
      <c r="E4" s="146"/>
      <c r="F4" s="146"/>
      <c r="G4" s="146"/>
      <c r="H4" s="146"/>
    </row>
    <row r="5" spans="3:4" ht="12.75">
      <c r="C5" t="s">
        <v>17</v>
      </c>
      <c r="D5" s="77" t="s">
        <v>258</v>
      </c>
    </row>
    <row r="8" spans="1:8" ht="24">
      <c r="A8" s="50" t="s">
        <v>199</v>
      </c>
      <c r="B8" s="51" t="s">
        <v>200</v>
      </c>
      <c r="C8" s="51" t="s">
        <v>201</v>
      </c>
      <c r="D8" s="51" t="s">
        <v>9</v>
      </c>
      <c r="E8" s="51" t="s">
        <v>202</v>
      </c>
      <c r="F8" s="51" t="s">
        <v>203</v>
      </c>
      <c r="G8" s="51" t="s">
        <v>204</v>
      </c>
      <c r="H8" s="52" t="s">
        <v>205</v>
      </c>
    </row>
    <row r="9" spans="1:8" ht="15.75">
      <c r="A9" s="53" t="s">
        <v>206</v>
      </c>
      <c r="B9" s="54"/>
      <c r="C9" s="54"/>
      <c r="D9" s="54"/>
      <c r="E9" s="54"/>
      <c r="F9" s="54"/>
      <c r="G9" s="54"/>
      <c r="H9" s="55">
        <f>H10</f>
        <v>0</v>
      </c>
    </row>
    <row r="10" spans="1:8" ht="15">
      <c r="A10" s="56"/>
      <c r="B10" s="57" t="s">
        <v>207</v>
      </c>
      <c r="C10" s="58" t="s">
        <v>259</v>
      </c>
      <c r="D10" s="58" t="s">
        <v>260</v>
      </c>
      <c r="E10" s="59"/>
      <c r="F10" s="59"/>
      <c r="G10" s="59"/>
      <c r="H10" s="60">
        <f>SUM(H11:H49)</f>
        <v>0</v>
      </c>
    </row>
    <row r="11" spans="1:8" ht="36">
      <c r="A11" s="43" t="s">
        <v>25</v>
      </c>
      <c r="B11" s="43" t="s">
        <v>212</v>
      </c>
      <c r="C11" s="44" t="s">
        <v>261</v>
      </c>
      <c r="D11" s="45" t="s">
        <v>262</v>
      </c>
      <c r="E11" s="46" t="s">
        <v>263</v>
      </c>
      <c r="F11" s="47">
        <v>48</v>
      </c>
      <c r="G11" s="130"/>
      <c r="H11" s="48">
        <f>ROUND(G11*F11,2)</f>
        <v>0</v>
      </c>
    </row>
    <row r="12" spans="1:8" ht="19.5">
      <c r="A12" s="63"/>
      <c r="B12" s="64" t="s">
        <v>216</v>
      </c>
      <c r="C12" s="54"/>
      <c r="D12" s="65" t="s">
        <v>264</v>
      </c>
      <c r="E12" s="54"/>
      <c r="F12" s="54"/>
      <c r="G12" s="54"/>
      <c r="H12" s="66"/>
    </row>
    <row r="13" spans="1:8" ht="78">
      <c r="A13" s="63"/>
      <c r="B13" s="64" t="s">
        <v>218</v>
      </c>
      <c r="C13" s="54"/>
      <c r="D13" s="67" t="s">
        <v>265</v>
      </c>
      <c r="E13" s="54"/>
      <c r="F13" s="54"/>
      <c r="G13" s="54"/>
      <c r="H13" s="66"/>
    </row>
    <row r="14" spans="1:8" ht="12.75">
      <c r="A14" s="68"/>
      <c r="B14" s="64" t="s">
        <v>220</v>
      </c>
      <c r="C14" s="69"/>
      <c r="D14" s="70" t="s">
        <v>266</v>
      </c>
      <c r="E14" s="71"/>
      <c r="F14" s="72">
        <v>48</v>
      </c>
      <c r="G14" s="71"/>
      <c r="H14" s="73"/>
    </row>
    <row r="15" spans="1:8" ht="48">
      <c r="A15" s="43" t="s">
        <v>35</v>
      </c>
      <c r="B15" s="43" t="s">
        <v>212</v>
      </c>
      <c r="C15" s="44" t="s">
        <v>267</v>
      </c>
      <c r="D15" s="45" t="s">
        <v>268</v>
      </c>
      <c r="E15" s="46" t="s">
        <v>269</v>
      </c>
      <c r="F15" s="47">
        <v>16</v>
      </c>
      <c r="G15" s="130"/>
      <c r="H15" s="48">
        <f>ROUND(G15*F15,2)</f>
        <v>0</v>
      </c>
    </row>
    <row r="16" spans="1:8" ht="12.75">
      <c r="A16" s="63"/>
      <c r="B16" s="64" t="s">
        <v>216</v>
      </c>
      <c r="C16" s="54"/>
      <c r="D16" s="65" t="s">
        <v>270</v>
      </c>
      <c r="E16" s="54"/>
      <c r="F16" s="54"/>
      <c r="G16" s="54"/>
      <c r="H16" s="66"/>
    </row>
    <row r="17" spans="1:8" ht="19.5">
      <c r="A17" s="63"/>
      <c r="B17" s="64" t="s">
        <v>218</v>
      </c>
      <c r="C17" s="54"/>
      <c r="D17" s="67" t="s">
        <v>271</v>
      </c>
      <c r="E17" s="54"/>
      <c r="F17" s="54"/>
      <c r="G17" s="54"/>
      <c r="H17" s="66"/>
    </row>
    <row r="18" spans="1:8" ht="12.75">
      <c r="A18" s="68"/>
      <c r="B18" s="64" t="s">
        <v>220</v>
      </c>
      <c r="C18" s="69"/>
      <c r="D18" s="70" t="s">
        <v>272</v>
      </c>
      <c r="E18" s="71"/>
      <c r="F18" s="72">
        <v>16</v>
      </c>
      <c r="G18" s="71"/>
      <c r="H18" s="73"/>
    </row>
    <row r="19" spans="1:8" ht="36">
      <c r="A19" s="43" t="s">
        <v>36</v>
      </c>
      <c r="B19" s="43" t="s">
        <v>212</v>
      </c>
      <c r="C19" s="44" t="s">
        <v>273</v>
      </c>
      <c r="D19" s="45" t="s">
        <v>274</v>
      </c>
      <c r="E19" s="46" t="s">
        <v>275</v>
      </c>
      <c r="F19" s="47">
        <v>8</v>
      </c>
      <c r="G19" s="130"/>
      <c r="H19" s="48">
        <f>ROUND(G19*F19,2)</f>
        <v>0</v>
      </c>
    </row>
    <row r="20" spans="1:8" ht="12.75">
      <c r="A20" s="63"/>
      <c r="B20" s="64" t="s">
        <v>216</v>
      </c>
      <c r="C20" s="54"/>
      <c r="D20" s="65" t="s">
        <v>274</v>
      </c>
      <c r="E20" s="54"/>
      <c r="F20" s="54"/>
      <c r="G20" s="54"/>
      <c r="H20" s="66"/>
    </row>
    <row r="21" spans="1:8" ht="48.75">
      <c r="A21" s="63"/>
      <c r="B21" s="64" t="s">
        <v>218</v>
      </c>
      <c r="C21" s="54"/>
      <c r="D21" s="67" t="s">
        <v>276</v>
      </c>
      <c r="E21" s="54"/>
      <c r="F21" s="54"/>
      <c r="G21" s="54"/>
      <c r="H21" s="66"/>
    </row>
    <row r="22" spans="1:8" ht="12.75">
      <c r="A22" s="68"/>
      <c r="B22" s="64" t="s">
        <v>220</v>
      </c>
      <c r="C22" s="69"/>
      <c r="D22" s="70" t="s">
        <v>277</v>
      </c>
      <c r="E22" s="71"/>
      <c r="F22" s="72">
        <v>8</v>
      </c>
      <c r="G22" s="71"/>
      <c r="H22" s="73"/>
    </row>
    <row r="23" spans="1:8" ht="48">
      <c r="A23" s="43" t="s">
        <v>37</v>
      </c>
      <c r="B23" s="43" t="s">
        <v>212</v>
      </c>
      <c r="C23" s="44" t="s">
        <v>278</v>
      </c>
      <c r="D23" s="45" t="s">
        <v>279</v>
      </c>
      <c r="E23" s="46" t="s">
        <v>263</v>
      </c>
      <c r="F23" s="47">
        <v>48</v>
      </c>
      <c r="G23" s="130"/>
      <c r="H23" s="48">
        <f>ROUND(G23*F23,2)</f>
        <v>0</v>
      </c>
    </row>
    <row r="24" spans="1:8" ht="29.25">
      <c r="A24" s="63"/>
      <c r="B24" s="64" t="s">
        <v>216</v>
      </c>
      <c r="C24" s="54"/>
      <c r="D24" s="65" t="s">
        <v>280</v>
      </c>
      <c r="E24" s="54"/>
      <c r="F24" s="54"/>
      <c r="G24" s="54"/>
      <c r="H24" s="66"/>
    </row>
    <row r="25" spans="1:8" ht="68.25">
      <c r="A25" s="63"/>
      <c r="B25" s="64" t="s">
        <v>218</v>
      </c>
      <c r="C25" s="54"/>
      <c r="D25" s="67" t="s">
        <v>281</v>
      </c>
      <c r="E25" s="54"/>
      <c r="F25" s="54"/>
      <c r="G25" s="54"/>
      <c r="H25" s="66"/>
    </row>
    <row r="26" spans="1:8" ht="12.75">
      <c r="A26" s="68"/>
      <c r="B26" s="64" t="s">
        <v>220</v>
      </c>
      <c r="C26" s="69"/>
      <c r="D26" s="70" t="s">
        <v>266</v>
      </c>
      <c r="E26" s="71"/>
      <c r="F26" s="72">
        <v>48</v>
      </c>
      <c r="G26" s="71"/>
      <c r="H26" s="73"/>
    </row>
    <row r="27" spans="1:8" ht="24">
      <c r="A27" s="43" t="s">
        <v>38</v>
      </c>
      <c r="B27" s="43" t="s">
        <v>212</v>
      </c>
      <c r="C27" s="44" t="s">
        <v>282</v>
      </c>
      <c r="D27" s="45" t="s">
        <v>349</v>
      </c>
      <c r="E27" s="46" t="s">
        <v>283</v>
      </c>
      <c r="F27" s="47">
        <v>48</v>
      </c>
      <c r="G27" s="129" t="s">
        <v>350</v>
      </c>
      <c r="H27" s="129"/>
    </row>
    <row r="28" spans="1:8" ht="12.75">
      <c r="A28" s="63"/>
      <c r="B28" s="64" t="s">
        <v>216</v>
      </c>
      <c r="C28" s="54"/>
      <c r="D28" s="65" t="s">
        <v>284</v>
      </c>
      <c r="E28" s="54"/>
      <c r="F28" s="54"/>
      <c r="G28" s="54"/>
      <c r="H28" s="66"/>
    </row>
    <row r="29" spans="1:8" ht="48.75">
      <c r="A29" s="63"/>
      <c r="B29" s="64" t="s">
        <v>218</v>
      </c>
      <c r="C29" s="54"/>
      <c r="D29" s="67" t="s">
        <v>285</v>
      </c>
      <c r="E29" s="54"/>
      <c r="F29" s="54"/>
      <c r="G29" s="54"/>
      <c r="H29" s="66"/>
    </row>
    <row r="30" spans="1:8" ht="12.75">
      <c r="A30" s="68"/>
      <c r="B30" s="64" t="s">
        <v>220</v>
      </c>
      <c r="C30" s="69"/>
      <c r="D30" s="70" t="s">
        <v>286</v>
      </c>
      <c r="E30" s="71"/>
      <c r="F30" s="72">
        <v>48</v>
      </c>
      <c r="G30" s="71"/>
      <c r="H30" s="73"/>
    </row>
    <row r="31" spans="1:8" ht="48">
      <c r="A31" s="43" t="s">
        <v>39</v>
      </c>
      <c r="B31" s="43" t="s">
        <v>212</v>
      </c>
      <c r="C31" s="44" t="s">
        <v>287</v>
      </c>
      <c r="D31" s="45" t="s">
        <v>288</v>
      </c>
      <c r="E31" s="46" t="s">
        <v>269</v>
      </c>
      <c r="F31" s="47">
        <v>16</v>
      </c>
      <c r="G31" s="130"/>
      <c r="H31" s="48">
        <f>ROUND(G31*F31,2)</f>
        <v>0</v>
      </c>
    </row>
    <row r="32" spans="1:8" ht="12.75">
      <c r="A32" s="63"/>
      <c r="B32" s="64" t="s">
        <v>216</v>
      </c>
      <c r="C32" s="54"/>
      <c r="D32" s="65" t="s">
        <v>288</v>
      </c>
      <c r="E32" s="54"/>
      <c r="F32" s="54"/>
      <c r="G32" s="54"/>
      <c r="H32" s="66"/>
    </row>
    <row r="33" spans="1:8" ht="39">
      <c r="A33" s="63"/>
      <c r="B33" s="64" t="s">
        <v>218</v>
      </c>
      <c r="C33" s="54"/>
      <c r="D33" s="67" t="s">
        <v>289</v>
      </c>
      <c r="E33" s="54"/>
      <c r="F33" s="54"/>
      <c r="G33" s="54"/>
      <c r="H33" s="66"/>
    </row>
    <row r="34" spans="1:8" ht="12.75">
      <c r="A34" s="68"/>
      <c r="B34" s="64" t="s">
        <v>220</v>
      </c>
      <c r="C34" s="69"/>
      <c r="D34" s="70" t="s">
        <v>272</v>
      </c>
      <c r="E34" s="71"/>
      <c r="F34" s="72">
        <v>16</v>
      </c>
      <c r="G34" s="71"/>
      <c r="H34" s="73"/>
    </row>
    <row r="35" spans="1:8" ht="24">
      <c r="A35" s="43" t="s">
        <v>40</v>
      </c>
      <c r="B35" s="43" t="s">
        <v>212</v>
      </c>
      <c r="C35" s="44" t="s">
        <v>290</v>
      </c>
      <c r="D35" s="45" t="s">
        <v>291</v>
      </c>
      <c r="E35" s="46" t="s">
        <v>263</v>
      </c>
      <c r="F35" s="47">
        <v>48</v>
      </c>
      <c r="G35" s="130"/>
      <c r="H35" s="48">
        <f>ROUND(G35*F35,2)</f>
        <v>0</v>
      </c>
    </row>
    <row r="36" spans="1:8" ht="19.5">
      <c r="A36" s="63"/>
      <c r="B36" s="64" t="s">
        <v>216</v>
      </c>
      <c r="C36" s="54"/>
      <c r="D36" s="65" t="s">
        <v>291</v>
      </c>
      <c r="E36" s="54"/>
      <c r="F36" s="54"/>
      <c r="G36" s="54"/>
      <c r="H36" s="66"/>
    </row>
    <row r="37" spans="1:8" ht="68.25">
      <c r="A37" s="63"/>
      <c r="B37" s="64" t="s">
        <v>218</v>
      </c>
      <c r="C37" s="54"/>
      <c r="D37" s="67" t="s">
        <v>292</v>
      </c>
      <c r="E37" s="54"/>
      <c r="F37" s="54"/>
      <c r="G37" s="54"/>
      <c r="H37" s="66"/>
    </row>
    <row r="38" spans="1:8" ht="12.75">
      <c r="A38" s="68"/>
      <c r="B38" s="64" t="s">
        <v>220</v>
      </c>
      <c r="C38" s="69"/>
      <c r="D38" s="70" t="s">
        <v>266</v>
      </c>
      <c r="E38" s="71"/>
      <c r="F38" s="72">
        <v>48</v>
      </c>
      <c r="G38" s="71"/>
      <c r="H38" s="73"/>
    </row>
    <row r="39" spans="1:8" ht="24">
      <c r="A39" s="43" t="s">
        <v>41</v>
      </c>
      <c r="B39" s="43" t="s">
        <v>212</v>
      </c>
      <c r="C39" s="44" t="s">
        <v>293</v>
      </c>
      <c r="D39" s="45" t="s">
        <v>294</v>
      </c>
      <c r="E39" s="46" t="s">
        <v>295</v>
      </c>
      <c r="F39" s="47">
        <v>4</v>
      </c>
      <c r="G39" s="130"/>
      <c r="H39" s="48">
        <f>ROUND(G39*F39,2)</f>
        <v>0</v>
      </c>
    </row>
    <row r="40" spans="1:8" ht="12.75">
      <c r="A40" s="63"/>
      <c r="B40" s="64" t="s">
        <v>216</v>
      </c>
      <c r="C40" s="54"/>
      <c r="D40" s="65" t="s">
        <v>294</v>
      </c>
      <c r="E40" s="54"/>
      <c r="F40" s="54"/>
      <c r="G40" s="54"/>
      <c r="H40" s="66"/>
    </row>
    <row r="41" spans="1:8" ht="19.5">
      <c r="A41" s="63"/>
      <c r="B41" s="64" t="s">
        <v>218</v>
      </c>
      <c r="C41" s="54"/>
      <c r="D41" s="67" t="s">
        <v>296</v>
      </c>
      <c r="E41" s="54"/>
      <c r="F41" s="54"/>
      <c r="G41" s="54"/>
      <c r="H41" s="66"/>
    </row>
    <row r="42" spans="1:8" ht="36">
      <c r="A42" s="43" t="s">
        <v>42</v>
      </c>
      <c r="B42" s="43" t="s">
        <v>212</v>
      </c>
      <c r="C42" s="44" t="s">
        <v>297</v>
      </c>
      <c r="D42" s="45" t="s">
        <v>298</v>
      </c>
      <c r="E42" s="46" t="s">
        <v>275</v>
      </c>
      <c r="F42" s="47">
        <v>8</v>
      </c>
      <c r="G42" s="130"/>
      <c r="H42" s="48">
        <f>ROUND(G42*F42,2)</f>
        <v>0</v>
      </c>
    </row>
    <row r="43" spans="1:8" ht="12.75">
      <c r="A43" s="63"/>
      <c r="B43" s="64" t="s">
        <v>216</v>
      </c>
      <c r="C43" s="54"/>
      <c r="D43" s="65" t="s">
        <v>298</v>
      </c>
      <c r="E43" s="54"/>
      <c r="F43" s="54"/>
      <c r="G43" s="54"/>
      <c r="H43" s="66"/>
    </row>
    <row r="44" spans="1:8" ht="19.5">
      <c r="A44" s="63"/>
      <c r="B44" s="64" t="s">
        <v>218</v>
      </c>
      <c r="C44" s="54"/>
      <c r="D44" s="67" t="s">
        <v>299</v>
      </c>
      <c r="E44" s="54"/>
      <c r="F44" s="54"/>
      <c r="G44" s="54"/>
      <c r="H44" s="66"/>
    </row>
    <row r="45" spans="1:8" ht="24">
      <c r="A45" s="43" t="s">
        <v>300</v>
      </c>
      <c r="B45" s="43" t="s">
        <v>212</v>
      </c>
      <c r="C45" s="44" t="s">
        <v>301</v>
      </c>
      <c r="D45" s="45" t="s">
        <v>302</v>
      </c>
      <c r="E45" s="46" t="s">
        <v>295</v>
      </c>
      <c r="F45" s="47">
        <v>3</v>
      </c>
      <c r="G45" s="130"/>
      <c r="H45" s="48">
        <f>ROUND(G45*F45,2)</f>
        <v>0</v>
      </c>
    </row>
    <row r="46" spans="1:8" ht="12.75">
      <c r="A46" s="63"/>
      <c r="B46" s="64" t="s">
        <v>216</v>
      </c>
      <c r="C46" s="54"/>
      <c r="D46" s="65" t="s">
        <v>303</v>
      </c>
      <c r="E46" s="54"/>
      <c r="F46" s="54"/>
      <c r="G46" s="54"/>
      <c r="H46" s="66"/>
    </row>
    <row r="47" spans="1:8" ht="48.75">
      <c r="A47" s="63"/>
      <c r="B47" s="64" t="s">
        <v>218</v>
      </c>
      <c r="C47" s="54"/>
      <c r="D47" s="67" t="s">
        <v>304</v>
      </c>
      <c r="E47" s="54"/>
      <c r="F47" s="54"/>
      <c r="G47" s="54"/>
      <c r="H47" s="66"/>
    </row>
    <row r="48" spans="1:8" ht="24">
      <c r="A48" s="43" t="s">
        <v>305</v>
      </c>
      <c r="B48" s="43" t="s">
        <v>212</v>
      </c>
      <c r="C48" s="44" t="s">
        <v>306</v>
      </c>
      <c r="D48" s="45" t="s">
        <v>307</v>
      </c>
      <c r="E48" s="46" t="s">
        <v>295</v>
      </c>
      <c r="F48" s="47">
        <v>3</v>
      </c>
      <c r="G48" s="130"/>
      <c r="H48" s="48">
        <f>ROUND(G48*F48,2)</f>
        <v>0</v>
      </c>
    </row>
    <row r="49" spans="1:8" ht="12.75">
      <c r="A49" s="63"/>
      <c r="B49" s="64" t="s">
        <v>216</v>
      </c>
      <c r="C49" s="54"/>
      <c r="D49" s="65" t="s">
        <v>308</v>
      </c>
      <c r="E49" s="54"/>
      <c r="F49" s="54"/>
      <c r="G49" s="54"/>
      <c r="H49" s="66"/>
    </row>
    <row r="50" spans="1:8" ht="87.75">
      <c r="A50" s="63"/>
      <c r="B50" s="64" t="s">
        <v>218</v>
      </c>
      <c r="C50" s="54"/>
      <c r="D50" s="67" t="s">
        <v>309</v>
      </c>
      <c r="E50" s="54"/>
      <c r="F50" s="54"/>
      <c r="G50" s="54"/>
      <c r="H50" s="66"/>
    </row>
    <row r="51" spans="1:8" ht="12.75">
      <c r="A51" s="63"/>
      <c r="B51" s="64" t="s">
        <v>216</v>
      </c>
      <c r="C51" s="54"/>
      <c r="D51" s="65" t="s">
        <v>318</v>
      </c>
      <c r="E51" s="54"/>
      <c r="F51" s="54"/>
      <c r="G51" s="54"/>
      <c r="H51" s="66"/>
    </row>
    <row r="52" spans="1:8" ht="33.75">
      <c r="A52" s="78"/>
      <c r="B52" s="64" t="s">
        <v>220</v>
      </c>
      <c r="C52" s="79"/>
      <c r="D52" s="80" t="s">
        <v>319</v>
      </c>
      <c r="E52" s="81"/>
      <c r="F52" s="79"/>
      <c r="G52" s="81"/>
      <c r="H52" s="82"/>
    </row>
    <row r="53" spans="1:8" ht="22.5">
      <c r="A53" s="78"/>
      <c r="B53" s="64" t="s">
        <v>220</v>
      </c>
      <c r="C53" s="79"/>
      <c r="D53" s="80" t="s">
        <v>320</v>
      </c>
      <c r="E53" s="81"/>
      <c r="F53" s="79"/>
      <c r="G53" s="81"/>
      <c r="H53" s="82"/>
    </row>
    <row r="54" spans="1:8" ht="33.75">
      <c r="A54" s="78"/>
      <c r="B54" s="64" t="s">
        <v>220</v>
      </c>
      <c r="C54" s="79"/>
      <c r="D54" s="80" t="s">
        <v>321</v>
      </c>
      <c r="E54" s="81"/>
      <c r="F54" s="79"/>
      <c r="G54" s="81"/>
      <c r="H54" s="82"/>
    </row>
    <row r="55" spans="1:8" ht="33.75">
      <c r="A55" s="78"/>
      <c r="B55" s="64" t="s">
        <v>220</v>
      </c>
      <c r="C55" s="79"/>
      <c r="D55" s="80" t="s">
        <v>322</v>
      </c>
      <c r="E55" s="81"/>
      <c r="F55" s="79"/>
      <c r="G55" s="81"/>
      <c r="H55" s="82"/>
    </row>
    <row r="56" spans="1:8" ht="12.75">
      <c r="A56" s="83"/>
      <c r="B56" s="84" t="s">
        <v>220</v>
      </c>
      <c r="C56" s="85"/>
      <c r="D56" s="86"/>
      <c r="E56" s="87"/>
      <c r="F56" s="88"/>
      <c r="G56" s="87"/>
      <c r="H56" s="89"/>
    </row>
  </sheetData>
  <sheetProtection/>
  <mergeCells count="2">
    <mergeCell ref="A2:D2"/>
    <mergeCell ref="D4:H4"/>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A1" sqref="A1:F1"/>
    </sheetView>
  </sheetViews>
  <sheetFormatPr defaultColWidth="9.140625" defaultRowHeight="12.75"/>
  <cols>
    <col min="1" max="1" width="9.140625" style="0" customWidth="1"/>
    <col min="2" max="2" width="24.00390625" style="0" customWidth="1"/>
  </cols>
  <sheetData>
    <row r="1" spans="1:6" ht="29.25" customHeight="1">
      <c r="A1" s="149" t="s">
        <v>332</v>
      </c>
      <c r="B1" s="150"/>
      <c r="C1" s="150"/>
      <c r="D1" s="150"/>
      <c r="E1" s="150"/>
      <c r="F1" s="151"/>
    </row>
    <row r="2" spans="1:6" ht="26.25" customHeight="1">
      <c r="A2" s="152" t="s">
        <v>351</v>
      </c>
      <c r="B2" s="153"/>
      <c r="C2" s="153"/>
      <c r="D2" s="153"/>
      <c r="E2" s="153"/>
      <c r="F2" s="154"/>
    </row>
    <row r="3" spans="1:6" ht="48" customHeight="1">
      <c r="A3" s="100">
        <v>1</v>
      </c>
      <c r="B3" s="94" t="s">
        <v>310</v>
      </c>
      <c r="C3" s="95" t="s">
        <v>311</v>
      </c>
      <c r="D3" s="96">
        <v>1</v>
      </c>
      <c r="E3" s="98"/>
      <c r="F3" s="101">
        <v>0</v>
      </c>
    </row>
    <row r="4" spans="1:6" ht="30" customHeight="1">
      <c r="A4" s="102"/>
      <c r="B4" s="97" t="s">
        <v>310</v>
      </c>
      <c r="C4" s="75"/>
      <c r="D4" s="75"/>
      <c r="E4" s="99"/>
      <c r="F4" s="103"/>
    </row>
    <row r="5" spans="1:6" ht="69" customHeight="1">
      <c r="A5" s="100">
        <v>2</v>
      </c>
      <c r="B5" s="94" t="s">
        <v>312</v>
      </c>
      <c r="C5" s="95" t="s">
        <v>313</v>
      </c>
      <c r="D5" s="96">
        <v>1</v>
      </c>
      <c r="E5" s="98"/>
      <c r="F5" s="101">
        <v>0</v>
      </c>
    </row>
    <row r="6" spans="1:6" ht="28.5" customHeight="1">
      <c r="A6" s="102"/>
      <c r="B6" s="97" t="s">
        <v>312</v>
      </c>
      <c r="C6" s="75"/>
      <c r="D6" s="75"/>
      <c r="E6" s="99"/>
      <c r="F6" s="103"/>
    </row>
    <row r="7" spans="1:6" ht="35.25" customHeight="1">
      <c r="A7" s="100">
        <v>3</v>
      </c>
      <c r="B7" s="94" t="s">
        <v>314</v>
      </c>
      <c r="C7" s="95" t="s">
        <v>313</v>
      </c>
      <c r="D7" s="96">
        <v>1</v>
      </c>
      <c r="E7" s="98"/>
      <c r="F7" s="101">
        <v>0</v>
      </c>
    </row>
    <row r="8" spans="1:6" ht="34.5" customHeight="1">
      <c r="A8" s="102"/>
      <c r="B8" s="97" t="s">
        <v>314</v>
      </c>
      <c r="C8" s="75"/>
      <c r="D8" s="75"/>
      <c r="E8" s="99"/>
      <c r="F8" s="103"/>
    </row>
    <row r="9" spans="1:6" ht="36.75" customHeight="1">
      <c r="A9" s="100">
        <v>4</v>
      </c>
      <c r="B9" s="94" t="s">
        <v>315</v>
      </c>
      <c r="C9" s="95" t="s">
        <v>313</v>
      </c>
      <c r="D9" s="96">
        <v>1</v>
      </c>
      <c r="E9" s="98"/>
      <c r="F9" s="101">
        <v>0</v>
      </c>
    </row>
    <row r="10" spans="1:6" ht="19.5">
      <c r="A10" s="102"/>
      <c r="B10" s="97" t="s">
        <v>315</v>
      </c>
      <c r="C10" s="75"/>
      <c r="D10" s="75"/>
      <c r="E10" s="99"/>
      <c r="F10" s="103"/>
    </row>
    <row r="11" spans="1:6" ht="61.5" customHeight="1">
      <c r="A11" s="100">
        <v>5</v>
      </c>
      <c r="B11" s="94" t="s">
        <v>316</v>
      </c>
      <c r="C11" s="95" t="s">
        <v>313</v>
      </c>
      <c r="D11" s="96">
        <v>1</v>
      </c>
      <c r="E11" s="98"/>
      <c r="F11" s="101">
        <v>0</v>
      </c>
    </row>
    <row r="12" spans="1:6" ht="20.25" customHeight="1">
      <c r="A12" s="102"/>
      <c r="B12" s="97" t="s">
        <v>316</v>
      </c>
      <c r="C12" s="75"/>
      <c r="D12" s="75"/>
      <c r="E12" s="99"/>
      <c r="F12" s="103"/>
    </row>
    <row r="13" spans="1:6" ht="48">
      <c r="A13" s="100">
        <v>6</v>
      </c>
      <c r="B13" s="94" t="s">
        <v>317</v>
      </c>
      <c r="C13" s="95" t="s">
        <v>313</v>
      </c>
      <c r="D13" s="96">
        <v>1</v>
      </c>
      <c r="E13" s="98"/>
      <c r="F13" s="101">
        <v>0</v>
      </c>
    </row>
    <row r="14" spans="1:6" ht="20.25" thickBot="1">
      <c r="A14" s="104"/>
      <c r="B14" s="105" t="s">
        <v>316</v>
      </c>
      <c r="C14" s="106"/>
      <c r="D14" s="106"/>
      <c r="E14" s="107"/>
      <c r="F14" s="108"/>
    </row>
    <row r="15" ht="59.25" customHeight="1"/>
    <row r="16" ht="42" customHeight="1"/>
    <row r="17" ht="63.75" customHeight="1"/>
    <row r="18" ht="61.5" customHeight="1"/>
  </sheetData>
  <sheetProtection/>
  <mergeCells count="2">
    <mergeCell ref="A1:F1"/>
    <mergeCell ref="A2:F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72"/>
  <sheetViews>
    <sheetView zoomScalePageLayoutView="0" workbookViewId="0" topLeftCell="A1">
      <pane ySplit="10" topLeftCell="A53" activePane="bottomLeft" state="frozen"/>
      <selection pane="topLeft" activeCell="A1" sqref="A1"/>
      <selection pane="bottomLeft" activeCell="H21" sqref="H21"/>
    </sheetView>
  </sheetViews>
  <sheetFormatPr defaultColWidth="9.140625" defaultRowHeight="12.75" customHeight="1"/>
  <cols>
    <col min="1" max="1" width="6.7109375" style="0" customWidth="1"/>
    <col min="2" max="2" width="13.8515625" style="0" customWidth="1"/>
    <col min="3" max="3" width="10.57421875" style="0" customWidth="1"/>
    <col min="4" max="4" width="8.28125" style="0" customWidth="1"/>
    <col min="5" max="5" width="75.7109375" style="0" customWidth="1"/>
    <col min="6" max="6" width="6.140625" style="0" customWidth="1"/>
    <col min="7" max="7" width="12.7109375" style="0" customWidth="1"/>
    <col min="8" max="8" width="14.7109375" style="0" customWidth="1"/>
    <col min="9" max="9" width="12.28125" style="0" bestFit="1" customWidth="1"/>
    <col min="10" max="10" width="10.8515625" style="0" hidden="1" customWidth="1"/>
    <col min="11" max="11" width="7.7109375" style="0" hidden="1" customWidth="1"/>
    <col min="12" max="12" width="10.8515625" style="0" hidden="1" customWidth="1"/>
    <col min="13" max="13" width="7.7109375" style="0" hidden="1" customWidth="1"/>
    <col min="15" max="15" width="6.28125" style="0" bestFit="1" customWidth="1"/>
    <col min="16" max="16" width="10.00390625" style="0" bestFit="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21</v>
      </c>
      <c r="D5" s="5"/>
      <c r="E5" s="5" t="s">
        <v>22</v>
      </c>
    </row>
    <row r="6" spans="1:5" ht="12.75" customHeight="1">
      <c r="A6" t="s">
        <v>18</v>
      </c>
      <c r="C6" s="5" t="s">
        <v>21</v>
      </c>
      <c r="D6" s="5"/>
      <c r="E6" s="5" t="s">
        <v>22</v>
      </c>
    </row>
    <row r="7" spans="1:5" ht="12.75" customHeight="1">
      <c r="A7" t="s">
        <v>23</v>
      </c>
      <c r="C7" s="5"/>
      <c r="D7" s="5"/>
      <c r="E7" s="5"/>
    </row>
    <row r="8" spans="1:13" ht="12.75" customHeight="1">
      <c r="A8" s="138" t="s">
        <v>24</v>
      </c>
      <c r="B8" s="138" t="s">
        <v>26</v>
      </c>
      <c r="C8" s="138" t="s">
        <v>27</v>
      </c>
      <c r="D8" s="138" t="s">
        <v>28</v>
      </c>
      <c r="E8" s="138" t="s">
        <v>29</v>
      </c>
      <c r="F8" s="138" t="s">
        <v>30</v>
      </c>
      <c r="G8" s="138" t="s">
        <v>31</v>
      </c>
      <c r="H8" s="138" t="s">
        <v>32</v>
      </c>
      <c r="I8" s="138"/>
      <c r="J8" s="138"/>
      <c r="K8" s="138"/>
      <c r="L8" s="138"/>
      <c r="M8" s="138"/>
    </row>
    <row r="9" spans="1:13" ht="14.25">
      <c r="A9" s="138"/>
      <c r="B9" s="138"/>
      <c r="C9" s="138"/>
      <c r="D9" s="138"/>
      <c r="E9" s="138"/>
      <c r="F9" s="138"/>
      <c r="G9" s="138"/>
      <c r="H9" s="4" t="s">
        <v>33</v>
      </c>
      <c r="I9" s="4" t="s">
        <v>34</v>
      </c>
      <c r="J9" s="4"/>
      <c r="K9" s="4"/>
      <c r="L9" s="4"/>
      <c r="M9" s="4"/>
    </row>
    <row r="10" spans="1:13" ht="14.25">
      <c r="A10" s="4" t="s">
        <v>25</v>
      </c>
      <c r="B10" s="4" t="s">
        <v>35</v>
      </c>
      <c r="C10" s="4" t="s">
        <v>36</v>
      </c>
      <c r="D10" s="4" t="s">
        <v>37</v>
      </c>
      <c r="E10" s="4" t="s">
        <v>38</v>
      </c>
      <c r="F10" s="4" t="s">
        <v>39</v>
      </c>
      <c r="G10" s="4" t="s">
        <v>40</v>
      </c>
      <c r="H10" s="4" t="s">
        <v>41</v>
      </c>
      <c r="I10" s="4" t="s">
        <v>42</v>
      </c>
      <c r="J10" s="4"/>
      <c r="K10" s="4"/>
      <c r="L10" s="4"/>
      <c r="M10" s="4"/>
    </row>
    <row r="11" spans="1:9" ht="12.75" customHeight="1">
      <c r="A11" s="7"/>
      <c r="B11" s="7"/>
      <c r="C11" s="7" t="s">
        <v>44</v>
      </c>
      <c r="D11" s="7"/>
      <c r="E11" s="7" t="s">
        <v>43</v>
      </c>
      <c r="F11" s="7"/>
      <c r="G11" s="7"/>
      <c r="H11" s="7"/>
      <c r="I11" s="7"/>
    </row>
    <row r="12" spans="1:13" ht="38.25">
      <c r="A12" s="6">
        <v>1</v>
      </c>
      <c r="B12" s="6" t="s">
        <v>45</v>
      </c>
      <c r="C12" s="6" t="s">
        <v>46</v>
      </c>
      <c r="D12" s="6" t="s">
        <v>25</v>
      </c>
      <c r="E12" s="6" t="s">
        <v>47</v>
      </c>
      <c r="F12" s="6" t="s">
        <v>48</v>
      </c>
      <c r="G12" s="8">
        <v>468</v>
      </c>
      <c r="H12" s="134"/>
      <c r="I12" s="10">
        <f>ROUND((H12*G12),2)</f>
        <v>0</v>
      </c>
      <c r="J12" s="8"/>
      <c r="K12" s="8"/>
      <c r="L12" s="8"/>
      <c r="M12" s="8"/>
    </row>
    <row r="13" spans="1:13" ht="51">
      <c r="A13" s="6">
        <v>2</v>
      </c>
      <c r="B13" s="6" t="s">
        <v>45</v>
      </c>
      <c r="C13" s="6" t="s">
        <v>46</v>
      </c>
      <c r="D13" s="6" t="s">
        <v>35</v>
      </c>
      <c r="E13" s="14" t="s">
        <v>126</v>
      </c>
      <c r="F13" s="6" t="s">
        <v>48</v>
      </c>
      <c r="G13" s="8">
        <v>499.2</v>
      </c>
      <c r="H13" s="134"/>
      <c r="I13" s="10">
        <f>ROUND((H13*G13),2)</f>
        <v>0</v>
      </c>
      <c r="J13" s="8"/>
      <c r="K13" s="8"/>
      <c r="L13" s="8"/>
      <c r="M13" s="8"/>
    </row>
    <row r="14" spans="1:13" ht="38.25">
      <c r="A14" s="6">
        <v>3</v>
      </c>
      <c r="B14" s="6" t="s">
        <v>45</v>
      </c>
      <c r="C14" s="6" t="s">
        <v>46</v>
      </c>
      <c r="D14" s="6" t="s">
        <v>36</v>
      </c>
      <c r="E14" s="6" t="s">
        <v>49</v>
      </c>
      <c r="F14" s="6" t="s">
        <v>48</v>
      </c>
      <c r="G14" s="8">
        <v>50.787</v>
      </c>
      <c r="H14" s="134"/>
      <c r="I14" s="10">
        <f>ROUND((H14*G14),2)</f>
        <v>0</v>
      </c>
      <c r="J14" s="8"/>
      <c r="K14" s="8"/>
      <c r="L14" s="8"/>
      <c r="M14" s="8"/>
    </row>
    <row r="15" spans="1:9" ht="12.75">
      <c r="A15" s="19">
        <v>4</v>
      </c>
      <c r="B15" s="19" t="s">
        <v>45</v>
      </c>
      <c r="C15" s="26" t="s">
        <v>184</v>
      </c>
      <c r="D15" s="19"/>
      <c r="E15" s="19" t="s">
        <v>130</v>
      </c>
      <c r="F15" s="19" t="s">
        <v>131</v>
      </c>
      <c r="G15" s="19">
        <v>1</v>
      </c>
      <c r="H15" s="133"/>
      <c r="I15" s="21">
        <f>ROUND((G15*H15),2)</f>
        <v>0</v>
      </c>
    </row>
    <row r="16" spans="1:9" ht="12.75">
      <c r="A16" s="29"/>
      <c r="B16" s="29"/>
      <c r="C16" s="30"/>
      <c r="D16" s="29"/>
      <c r="E16" t="s">
        <v>132</v>
      </c>
      <c r="F16" s="29"/>
      <c r="G16" s="29"/>
      <c r="H16" s="31"/>
      <c r="I16" s="31"/>
    </row>
    <row r="17" spans="1:9" ht="12.75">
      <c r="A17" s="19">
        <v>5</v>
      </c>
      <c r="B17" s="19" t="s">
        <v>45</v>
      </c>
      <c r="C17" s="26" t="s">
        <v>186</v>
      </c>
      <c r="D17" s="19"/>
      <c r="E17" s="19" t="s">
        <v>133</v>
      </c>
      <c r="F17" s="19" t="s">
        <v>131</v>
      </c>
      <c r="G17" s="19">
        <v>1</v>
      </c>
      <c r="H17" s="133"/>
      <c r="I17" s="21">
        <f>ROUND((G17*H17),2)</f>
        <v>0</v>
      </c>
    </row>
    <row r="18" spans="1:9" ht="12.75">
      <c r="A18" s="29"/>
      <c r="B18" s="29"/>
      <c r="C18" s="30"/>
      <c r="D18" s="29"/>
      <c r="E18" t="s">
        <v>132</v>
      </c>
      <c r="F18" s="29"/>
      <c r="G18" s="29"/>
      <c r="H18" s="31"/>
      <c r="I18" s="31"/>
    </row>
    <row r="19" spans="1:9" ht="51">
      <c r="A19" s="19">
        <v>6</v>
      </c>
      <c r="B19" s="19" t="s">
        <v>45</v>
      </c>
      <c r="C19" s="26" t="s">
        <v>187</v>
      </c>
      <c r="D19" s="19"/>
      <c r="E19" s="20" t="s">
        <v>134</v>
      </c>
      <c r="F19" s="19" t="s">
        <v>131</v>
      </c>
      <c r="G19" s="19">
        <v>1</v>
      </c>
      <c r="H19" s="133"/>
      <c r="I19" s="21">
        <f>ROUND((G19*H19),2)</f>
        <v>0</v>
      </c>
    </row>
    <row r="20" spans="1:9" ht="12.75">
      <c r="A20" s="29"/>
      <c r="B20" s="29"/>
      <c r="C20" s="30"/>
      <c r="D20" s="29"/>
      <c r="E20" t="s">
        <v>135</v>
      </c>
      <c r="F20" s="29"/>
      <c r="G20" s="29"/>
      <c r="H20" s="31"/>
      <c r="I20" s="31"/>
    </row>
    <row r="21" spans="1:9" ht="25.5">
      <c r="A21" s="19">
        <v>7</v>
      </c>
      <c r="B21" s="19" t="s">
        <v>45</v>
      </c>
      <c r="C21" s="26" t="s">
        <v>188</v>
      </c>
      <c r="D21" s="19"/>
      <c r="E21" s="20" t="s">
        <v>137</v>
      </c>
      <c r="F21" s="32" t="s">
        <v>185</v>
      </c>
      <c r="G21" s="19">
        <v>1</v>
      </c>
      <c r="H21" s="133"/>
      <c r="I21" s="21">
        <f>ROUND((G21*H21),2)</f>
        <v>0</v>
      </c>
    </row>
    <row r="22" spans="1:9" ht="12.75">
      <c r="A22" s="29"/>
      <c r="B22" s="29"/>
      <c r="C22" s="30"/>
      <c r="D22" s="29"/>
      <c r="E22" t="s">
        <v>138</v>
      </c>
      <c r="F22" s="29"/>
      <c r="G22" s="29"/>
      <c r="H22" s="31"/>
      <c r="I22" s="31"/>
    </row>
    <row r="23" spans="1:9" ht="25.5">
      <c r="A23" s="19">
        <v>8</v>
      </c>
      <c r="B23" s="19" t="s">
        <v>45</v>
      </c>
      <c r="C23" s="26" t="s">
        <v>189</v>
      </c>
      <c r="D23" s="19"/>
      <c r="E23" s="20" t="s">
        <v>139</v>
      </c>
      <c r="F23" s="19" t="s">
        <v>131</v>
      </c>
      <c r="G23" s="19">
        <v>1</v>
      </c>
      <c r="H23" s="133"/>
      <c r="I23" s="21">
        <f>ROUND((G23*H23),2)</f>
        <v>0</v>
      </c>
    </row>
    <row r="24" spans="1:9" ht="12.75">
      <c r="A24" s="29"/>
      <c r="B24" s="29"/>
      <c r="C24" s="30"/>
      <c r="D24" s="29"/>
      <c r="E24" t="s">
        <v>138</v>
      </c>
      <c r="F24" s="29"/>
      <c r="G24" s="29"/>
      <c r="H24" s="31"/>
      <c r="I24" s="31"/>
    </row>
    <row r="25" spans="1:9" ht="25.5">
      <c r="A25" s="19">
        <v>9</v>
      </c>
      <c r="B25" s="19" t="s">
        <v>45</v>
      </c>
      <c r="C25" s="26" t="s">
        <v>190</v>
      </c>
      <c r="D25" s="19"/>
      <c r="E25" s="20" t="s">
        <v>142</v>
      </c>
      <c r="F25" s="19" t="s">
        <v>143</v>
      </c>
      <c r="G25" s="33">
        <v>2</v>
      </c>
      <c r="H25" s="133"/>
      <c r="I25" s="21">
        <f>ROUND((G25*H25),2)</f>
        <v>0</v>
      </c>
    </row>
    <row r="26" spans="1:9" ht="89.25" customHeight="1">
      <c r="A26" s="29"/>
      <c r="B26" s="29"/>
      <c r="C26" s="30"/>
      <c r="D26" s="29"/>
      <c r="E26" s="15" t="s">
        <v>144</v>
      </c>
      <c r="F26" s="29"/>
      <c r="G26" s="29"/>
      <c r="H26" s="31"/>
      <c r="I26" s="31"/>
    </row>
    <row r="27" spans="1:9" ht="12.75">
      <c r="A27" s="19">
        <v>10</v>
      </c>
      <c r="B27" s="19" t="s">
        <v>45</v>
      </c>
      <c r="C27" s="26" t="s">
        <v>191</v>
      </c>
      <c r="D27" s="19"/>
      <c r="E27" s="19" t="s">
        <v>145</v>
      </c>
      <c r="F27" s="19" t="s">
        <v>131</v>
      </c>
      <c r="G27" s="19">
        <v>1</v>
      </c>
      <c r="H27" s="133"/>
      <c r="I27" s="21">
        <f>ROUND((G27*H27),2)</f>
        <v>0</v>
      </c>
    </row>
    <row r="28" spans="1:9" ht="25.5" customHeight="1">
      <c r="A28" s="29"/>
      <c r="B28" s="29"/>
      <c r="C28" s="30"/>
      <c r="D28" s="29"/>
      <c r="E28" s="15" t="s">
        <v>146</v>
      </c>
      <c r="F28" s="29"/>
      <c r="G28" s="29"/>
      <c r="H28" s="31"/>
      <c r="I28" s="31"/>
    </row>
    <row r="29" spans="1:13" ht="12.75" customHeight="1">
      <c r="A29" s="11"/>
      <c r="B29" s="11"/>
      <c r="C29" s="11" t="s">
        <v>44</v>
      </c>
      <c r="D29" s="11"/>
      <c r="E29" s="11" t="s">
        <v>43</v>
      </c>
      <c r="F29" s="11"/>
      <c r="G29" s="11"/>
      <c r="H29" s="11"/>
      <c r="I29" s="11">
        <f>SUM(I12:I27)</f>
        <v>0</v>
      </c>
      <c r="J29" s="11"/>
      <c r="K29" s="11"/>
      <c r="L29" s="11"/>
      <c r="M29" s="11"/>
    </row>
    <row r="31" spans="1:9" ht="12.75" customHeight="1">
      <c r="A31" s="7"/>
      <c r="B31" s="7"/>
      <c r="C31" s="7" t="s">
        <v>25</v>
      </c>
      <c r="D31" s="7"/>
      <c r="E31" s="7" t="s">
        <v>50</v>
      </c>
      <c r="F31" s="7"/>
      <c r="G31" s="9"/>
      <c r="H31" s="7"/>
      <c r="I31" s="9"/>
    </row>
    <row r="32" spans="1:13" ht="76.5">
      <c r="A32" s="6">
        <v>11</v>
      </c>
      <c r="B32" s="6" t="s">
        <v>45</v>
      </c>
      <c r="C32" s="6" t="s">
        <v>51</v>
      </c>
      <c r="D32" s="6" t="s">
        <v>52</v>
      </c>
      <c r="E32" s="6" t="s">
        <v>53</v>
      </c>
      <c r="F32" s="6" t="s">
        <v>54</v>
      </c>
      <c r="G32" s="8">
        <v>85.5</v>
      </c>
      <c r="H32" s="134"/>
      <c r="I32" s="10">
        <f aca="true" t="shared" si="0" ref="I32:I38">ROUND((H32*G32),2)</f>
        <v>0</v>
      </c>
      <c r="J32" s="8"/>
      <c r="K32" s="8"/>
      <c r="L32" s="8"/>
      <c r="M32" s="8"/>
    </row>
    <row r="33" spans="1:13" ht="63.75">
      <c r="A33" s="6">
        <v>12</v>
      </c>
      <c r="B33" s="6" t="s">
        <v>45</v>
      </c>
      <c r="C33" s="6" t="s">
        <v>55</v>
      </c>
      <c r="D33" s="6" t="s">
        <v>52</v>
      </c>
      <c r="E33" s="6" t="s">
        <v>56</v>
      </c>
      <c r="F33" s="6" t="s">
        <v>57</v>
      </c>
      <c r="G33" s="8">
        <v>234</v>
      </c>
      <c r="H33" s="134"/>
      <c r="I33" s="10">
        <f t="shared" si="0"/>
        <v>0</v>
      </c>
      <c r="J33" s="8"/>
      <c r="K33" s="8"/>
      <c r="L33" s="8"/>
      <c r="M33" s="8"/>
    </row>
    <row r="34" spans="1:13" ht="63.75">
      <c r="A34" s="6">
        <v>13</v>
      </c>
      <c r="B34" s="6" t="s">
        <v>45</v>
      </c>
      <c r="C34" s="6" t="s">
        <v>58</v>
      </c>
      <c r="D34" s="6" t="s">
        <v>52</v>
      </c>
      <c r="E34" s="6" t="s">
        <v>59</v>
      </c>
      <c r="F34" s="6" t="s">
        <v>57</v>
      </c>
      <c r="G34" s="8">
        <v>208</v>
      </c>
      <c r="H34" s="134"/>
      <c r="I34" s="10">
        <f t="shared" si="0"/>
        <v>0</v>
      </c>
      <c r="J34" s="8"/>
      <c r="K34" s="8"/>
      <c r="L34" s="8"/>
      <c r="M34" s="8"/>
    </row>
    <row r="35" spans="1:13" ht="63.75">
      <c r="A35" s="6">
        <v>14</v>
      </c>
      <c r="B35" s="6" t="s">
        <v>45</v>
      </c>
      <c r="C35" s="6" t="s">
        <v>60</v>
      </c>
      <c r="D35" s="6" t="s">
        <v>52</v>
      </c>
      <c r="E35" s="6" t="s">
        <v>61</v>
      </c>
      <c r="F35" s="6" t="s">
        <v>57</v>
      </c>
      <c r="G35" s="8">
        <v>15.39</v>
      </c>
      <c r="H35" s="134"/>
      <c r="I35" s="10">
        <f t="shared" si="0"/>
        <v>0</v>
      </c>
      <c r="J35" s="8"/>
      <c r="K35" s="8"/>
      <c r="L35" s="8"/>
      <c r="M35" s="8"/>
    </row>
    <row r="36" spans="1:13" ht="38.25">
      <c r="A36" s="6">
        <v>15</v>
      </c>
      <c r="B36" s="6" t="s">
        <v>45</v>
      </c>
      <c r="C36" s="6" t="s">
        <v>62</v>
      </c>
      <c r="D36" s="6" t="s">
        <v>52</v>
      </c>
      <c r="E36" s="6" t="s">
        <v>63</v>
      </c>
      <c r="F36" s="6" t="s">
        <v>57</v>
      </c>
      <c r="G36" s="8">
        <v>15.39</v>
      </c>
      <c r="H36" s="134"/>
      <c r="I36" s="10">
        <f t="shared" si="0"/>
        <v>0</v>
      </c>
      <c r="J36" s="8"/>
      <c r="K36" s="8"/>
      <c r="L36" s="8"/>
      <c r="M36" s="8"/>
    </row>
    <row r="37" spans="1:13" ht="38.25">
      <c r="A37" s="6">
        <v>16</v>
      </c>
      <c r="B37" s="6" t="s">
        <v>45</v>
      </c>
      <c r="C37" s="6" t="s">
        <v>64</v>
      </c>
      <c r="D37" s="6" t="s">
        <v>52</v>
      </c>
      <c r="E37" s="6" t="s">
        <v>65</v>
      </c>
      <c r="F37" s="6" t="s">
        <v>57</v>
      </c>
      <c r="G37" s="8">
        <v>12.825</v>
      </c>
      <c r="H37" s="134"/>
      <c r="I37" s="10">
        <f t="shared" si="0"/>
        <v>0</v>
      </c>
      <c r="J37" s="8"/>
      <c r="K37" s="8"/>
      <c r="L37" s="8"/>
      <c r="M37" s="8"/>
    </row>
    <row r="38" spans="1:13" ht="38.25">
      <c r="A38" s="6">
        <v>17</v>
      </c>
      <c r="B38" s="6" t="s">
        <v>45</v>
      </c>
      <c r="C38" s="6" t="s">
        <v>66</v>
      </c>
      <c r="D38" s="6" t="s">
        <v>52</v>
      </c>
      <c r="E38" s="6" t="s">
        <v>67</v>
      </c>
      <c r="F38" s="6" t="s">
        <v>54</v>
      </c>
      <c r="G38" s="8">
        <v>85.5</v>
      </c>
      <c r="H38" s="134"/>
      <c r="I38" s="10">
        <f t="shared" si="0"/>
        <v>0</v>
      </c>
      <c r="J38" s="8"/>
      <c r="K38" s="8"/>
      <c r="L38" s="8"/>
      <c r="M38" s="8"/>
    </row>
    <row r="39" spans="1:13" ht="12.75" customHeight="1">
      <c r="A39" s="11"/>
      <c r="B39" s="11"/>
      <c r="C39" s="11" t="s">
        <v>25</v>
      </c>
      <c r="D39" s="11"/>
      <c r="E39" s="11" t="s">
        <v>50</v>
      </c>
      <c r="F39" s="11"/>
      <c r="G39" s="11"/>
      <c r="H39" s="11"/>
      <c r="I39" s="11">
        <f>SUM(I32:I38)</f>
        <v>0</v>
      </c>
      <c r="J39" s="11"/>
      <c r="K39" s="11"/>
      <c r="L39" s="11"/>
      <c r="M39" s="11"/>
    </row>
    <row r="41" spans="1:9" ht="12.75" customHeight="1">
      <c r="A41" s="7"/>
      <c r="B41" s="7"/>
      <c r="C41" s="7" t="s">
        <v>37</v>
      </c>
      <c r="D41" s="7"/>
      <c r="E41" s="7" t="s">
        <v>68</v>
      </c>
      <c r="F41" s="7"/>
      <c r="G41" s="9"/>
      <c r="H41" s="7"/>
      <c r="I41" s="9"/>
    </row>
    <row r="42" spans="1:13" ht="25.5">
      <c r="A42" s="6">
        <v>18</v>
      </c>
      <c r="B42" s="6" t="s">
        <v>45</v>
      </c>
      <c r="C42" s="6" t="s">
        <v>69</v>
      </c>
      <c r="D42" s="6" t="s">
        <v>52</v>
      </c>
      <c r="E42" s="6" t="s">
        <v>70</v>
      </c>
      <c r="F42" s="6" t="s">
        <v>54</v>
      </c>
      <c r="G42" s="8">
        <v>43.5</v>
      </c>
      <c r="H42" s="134"/>
      <c r="I42" s="10">
        <f>ROUND((H42*G42),2)</f>
        <v>0</v>
      </c>
      <c r="J42" s="8"/>
      <c r="K42" s="8"/>
      <c r="L42" s="8"/>
      <c r="M42" s="8"/>
    </row>
    <row r="43" spans="1:13" ht="12.75" customHeight="1">
      <c r="A43" s="11"/>
      <c r="B43" s="11"/>
      <c r="C43" s="11" t="s">
        <v>37</v>
      </c>
      <c r="D43" s="11"/>
      <c r="E43" s="11" t="s">
        <v>68</v>
      </c>
      <c r="F43" s="11"/>
      <c r="G43" s="11"/>
      <c r="H43" s="11"/>
      <c r="I43" s="11">
        <f>SUM(I42:I42)</f>
        <v>0</v>
      </c>
      <c r="J43" s="11"/>
      <c r="K43" s="11"/>
      <c r="L43" s="11"/>
      <c r="M43" s="11"/>
    </row>
    <row r="45" spans="1:9" ht="12.75" customHeight="1">
      <c r="A45" s="7"/>
      <c r="B45" s="7"/>
      <c r="C45" s="7" t="s">
        <v>38</v>
      </c>
      <c r="D45" s="7"/>
      <c r="E45" s="7" t="s">
        <v>71</v>
      </c>
      <c r="F45" s="7"/>
      <c r="G45" s="9"/>
      <c r="H45" s="7"/>
      <c r="I45" s="9"/>
    </row>
    <row r="46" spans="1:13" ht="25.5">
      <c r="A46" s="6">
        <v>19</v>
      </c>
      <c r="B46" s="6" t="s">
        <v>45</v>
      </c>
      <c r="C46" s="6" t="s">
        <v>72</v>
      </c>
      <c r="D46" s="6" t="s">
        <v>52</v>
      </c>
      <c r="E46" s="6" t="s">
        <v>73</v>
      </c>
      <c r="F46" s="6" t="s">
        <v>57</v>
      </c>
      <c r="G46" s="8">
        <v>234</v>
      </c>
      <c r="H46" s="134"/>
      <c r="I46" s="10">
        <f aca="true" t="shared" si="1" ref="I46:I53">ROUND((H46*G46),2)</f>
        <v>0</v>
      </c>
      <c r="J46" s="8"/>
      <c r="K46" s="8"/>
      <c r="L46" s="8"/>
      <c r="M46" s="8"/>
    </row>
    <row r="47" spans="1:13" ht="25.5">
      <c r="A47" s="6">
        <v>20</v>
      </c>
      <c r="B47" s="6" t="s">
        <v>45</v>
      </c>
      <c r="C47" s="6" t="s">
        <v>74</v>
      </c>
      <c r="D47" s="6" t="s">
        <v>52</v>
      </c>
      <c r="E47" s="6" t="s">
        <v>75</v>
      </c>
      <c r="F47" s="6" t="s">
        <v>57</v>
      </c>
      <c r="G47" s="8">
        <v>10</v>
      </c>
      <c r="H47" s="134"/>
      <c r="I47" s="10">
        <f t="shared" si="1"/>
        <v>0</v>
      </c>
      <c r="J47" s="8"/>
      <c r="K47" s="8"/>
      <c r="L47" s="8"/>
      <c r="M47" s="8"/>
    </row>
    <row r="48" spans="1:13" ht="25.5">
      <c r="A48" s="6">
        <v>21</v>
      </c>
      <c r="B48" s="6" t="s">
        <v>45</v>
      </c>
      <c r="C48" s="6" t="s">
        <v>76</v>
      </c>
      <c r="D48" s="6" t="s">
        <v>52</v>
      </c>
      <c r="E48" s="6" t="s">
        <v>77</v>
      </c>
      <c r="F48" s="6" t="s">
        <v>57</v>
      </c>
      <c r="G48" s="8">
        <v>8.55</v>
      </c>
      <c r="H48" s="134"/>
      <c r="I48" s="10">
        <f t="shared" si="1"/>
        <v>0</v>
      </c>
      <c r="J48" s="8"/>
      <c r="K48" s="8"/>
      <c r="L48" s="8"/>
      <c r="M48" s="8"/>
    </row>
    <row r="49" spans="1:13" ht="38.25">
      <c r="A49" s="6">
        <v>22</v>
      </c>
      <c r="B49" s="6" t="s">
        <v>45</v>
      </c>
      <c r="C49" s="6" t="s">
        <v>78</v>
      </c>
      <c r="D49" s="6" t="s">
        <v>52</v>
      </c>
      <c r="E49" s="6" t="s">
        <v>79</v>
      </c>
      <c r="F49" s="6" t="s">
        <v>54</v>
      </c>
      <c r="G49" s="8">
        <v>2704</v>
      </c>
      <c r="H49" s="134"/>
      <c r="I49" s="10">
        <f t="shared" si="1"/>
        <v>0</v>
      </c>
      <c r="J49" s="8"/>
      <c r="K49" s="8"/>
      <c r="L49" s="8"/>
      <c r="M49" s="8"/>
    </row>
    <row r="50" spans="1:13" ht="38.25">
      <c r="A50" s="6">
        <v>23</v>
      </c>
      <c r="B50" s="6" t="s">
        <v>45</v>
      </c>
      <c r="C50" s="6" t="s">
        <v>80</v>
      </c>
      <c r="D50" s="6" t="s">
        <v>52</v>
      </c>
      <c r="E50" s="6" t="s">
        <v>81</v>
      </c>
      <c r="F50" s="6" t="s">
        <v>54</v>
      </c>
      <c r="G50" s="8">
        <v>1440</v>
      </c>
      <c r="H50" s="134"/>
      <c r="I50" s="10">
        <f t="shared" si="1"/>
        <v>0</v>
      </c>
      <c r="J50" s="8"/>
      <c r="K50" s="8"/>
      <c r="L50" s="8"/>
      <c r="M50" s="8"/>
    </row>
    <row r="51" spans="1:13" ht="38.25">
      <c r="A51" s="6">
        <v>24</v>
      </c>
      <c r="B51" s="6" t="s">
        <v>45</v>
      </c>
      <c r="C51" s="6" t="s">
        <v>82</v>
      </c>
      <c r="D51" s="6" t="s">
        <v>52</v>
      </c>
      <c r="E51" s="6" t="s">
        <v>83</v>
      </c>
      <c r="F51" s="6" t="s">
        <v>57</v>
      </c>
      <c r="G51" s="8">
        <v>74.16</v>
      </c>
      <c r="H51" s="134"/>
      <c r="I51" s="10">
        <f t="shared" si="1"/>
        <v>0</v>
      </c>
      <c r="J51" s="8"/>
      <c r="K51" s="8"/>
      <c r="L51" s="8"/>
      <c r="M51" s="8"/>
    </row>
    <row r="52" spans="1:13" ht="38.25">
      <c r="A52" s="6">
        <v>25</v>
      </c>
      <c r="B52" s="6" t="s">
        <v>45</v>
      </c>
      <c r="C52" s="6" t="s">
        <v>84</v>
      </c>
      <c r="D52" s="6" t="s">
        <v>52</v>
      </c>
      <c r="E52" s="6" t="s">
        <v>85</v>
      </c>
      <c r="F52" s="6" t="s">
        <v>57</v>
      </c>
      <c r="G52" s="8">
        <v>56.47</v>
      </c>
      <c r="H52" s="134"/>
      <c r="I52" s="10">
        <f t="shared" si="1"/>
        <v>0</v>
      </c>
      <c r="J52" s="8"/>
      <c r="K52" s="8"/>
      <c r="L52" s="8"/>
      <c r="M52" s="8"/>
    </row>
    <row r="53" spans="1:13" ht="51">
      <c r="A53" s="6">
        <v>26</v>
      </c>
      <c r="B53" s="6" t="s">
        <v>45</v>
      </c>
      <c r="C53" s="6" t="s">
        <v>86</v>
      </c>
      <c r="D53" s="6" t="s">
        <v>52</v>
      </c>
      <c r="E53" s="6" t="s">
        <v>87</v>
      </c>
      <c r="F53" s="6" t="s">
        <v>57</v>
      </c>
      <c r="G53" s="8">
        <v>81.9</v>
      </c>
      <c r="H53" s="134"/>
      <c r="I53" s="10">
        <f t="shared" si="1"/>
        <v>0</v>
      </c>
      <c r="J53" s="8"/>
      <c r="K53" s="8"/>
      <c r="L53" s="8"/>
      <c r="M53" s="8"/>
    </row>
    <row r="54" spans="1:13" ht="12.75" customHeight="1">
      <c r="A54" s="11"/>
      <c r="B54" s="11"/>
      <c r="C54" s="11" t="s">
        <v>38</v>
      </c>
      <c r="D54" s="11"/>
      <c r="E54" s="11" t="s">
        <v>71</v>
      </c>
      <c r="F54" s="11"/>
      <c r="G54" s="11"/>
      <c r="H54" s="11"/>
      <c r="I54" s="11">
        <f>SUM(I46:I53)</f>
        <v>0</v>
      </c>
      <c r="J54" s="11"/>
      <c r="K54" s="11"/>
      <c r="L54" s="11"/>
      <c r="M54" s="11"/>
    </row>
    <row r="56" spans="1:9" ht="12.75" customHeight="1">
      <c r="A56" s="7"/>
      <c r="B56" s="7"/>
      <c r="C56" s="7" t="s">
        <v>42</v>
      </c>
      <c r="D56" s="7"/>
      <c r="E56" s="7" t="s">
        <v>88</v>
      </c>
      <c r="F56" s="7"/>
      <c r="G56" s="9"/>
      <c r="H56" s="7"/>
      <c r="I56" s="9"/>
    </row>
    <row r="57" spans="1:13" ht="12.75">
      <c r="A57" s="6">
        <v>27</v>
      </c>
      <c r="B57" s="6" t="s">
        <v>45</v>
      </c>
      <c r="C57" s="6" t="s">
        <v>89</v>
      </c>
      <c r="D57" s="6" t="s">
        <v>52</v>
      </c>
      <c r="E57" s="6" t="s">
        <v>90</v>
      </c>
      <c r="F57" s="6" t="s">
        <v>54</v>
      </c>
      <c r="G57" s="8">
        <v>19.812</v>
      </c>
      <c r="H57" s="134"/>
      <c r="I57" s="10">
        <f>ROUND((H57*G57),2)</f>
        <v>0</v>
      </c>
      <c r="J57" s="8"/>
      <c r="K57" s="8"/>
      <c r="L57" s="8"/>
      <c r="M57" s="8"/>
    </row>
    <row r="58" spans="1:13" ht="25.5">
      <c r="A58" s="6">
        <v>28</v>
      </c>
      <c r="B58" s="6" t="s">
        <v>45</v>
      </c>
      <c r="C58" s="6" t="s">
        <v>91</v>
      </c>
      <c r="D58" s="6" t="s">
        <v>52</v>
      </c>
      <c r="E58" s="6" t="s">
        <v>92</v>
      </c>
      <c r="F58" s="6" t="s">
        <v>54</v>
      </c>
      <c r="G58" s="8">
        <v>19.812</v>
      </c>
      <c r="H58" s="134"/>
      <c r="I58" s="10">
        <f>ROUND((H58*G58),2)</f>
        <v>0</v>
      </c>
      <c r="J58" s="8"/>
      <c r="K58" s="8"/>
      <c r="L58" s="8"/>
      <c r="M58" s="8"/>
    </row>
    <row r="59" spans="1:13" ht="25.5">
      <c r="A59" s="6">
        <v>29</v>
      </c>
      <c r="B59" s="6" t="s">
        <v>45</v>
      </c>
      <c r="C59" s="6" t="s">
        <v>93</v>
      </c>
      <c r="D59" s="6" t="s">
        <v>52</v>
      </c>
      <c r="E59" s="6" t="s">
        <v>94</v>
      </c>
      <c r="F59" s="6" t="s">
        <v>95</v>
      </c>
      <c r="G59" s="8">
        <v>13</v>
      </c>
      <c r="H59" s="134"/>
      <c r="I59" s="10">
        <f>ROUND((H59*G59),2)</f>
        <v>0</v>
      </c>
      <c r="J59" s="8"/>
      <c r="K59" s="8"/>
      <c r="L59" s="8"/>
      <c r="M59" s="8"/>
    </row>
    <row r="60" spans="1:13" ht="25.5">
      <c r="A60" s="6">
        <v>30</v>
      </c>
      <c r="B60" s="6" t="s">
        <v>45</v>
      </c>
      <c r="C60" s="6" t="s">
        <v>96</v>
      </c>
      <c r="D60" s="6" t="s">
        <v>52</v>
      </c>
      <c r="E60" s="6" t="s">
        <v>97</v>
      </c>
      <c r="F60" s="6" t="s">
        <v>95</v>
      </c>
      <c r="G60" s="8">
        <v>13</v>
      </c>
      <c r="H60" s="134"/>
      <c r="I60" s="10">
        <f>ROUND((H60*G60),2)</f>
        <v>0</v>
      </c>
      <c r="J60" s="8"/>
      <c r="K60" s="8"/>
      <c r="L60" s="8"/>
      <c r="M60" s="8"/>
    </row>
    <row r="61" spans="1:13" ht="12.75" customHeight="1">
      <c r="A61" s="11"/>
      <c r="B61" s="11"/>
      <c r="C61" s="11" t="s">
        <v>42</v>
      </c>
      <c r="D61" s="11"/>
      <c r="E61" s="11" t="s">
        <v>88</v>
      </c>
      <c r="F61" s="11"/>
      <c r="G61" s="11"/>
      <c r="H61" s="11"/>
      <c r="I61" s="11">
        <f>SUM(I57:I60)</f>
        <v>0</v>
      </c>
      <c r="J61" s="11"/>
      <c r="K61" s="11"/>
      <c r="L61" s="11"/>
      <c r="M61" s="11"/>
    </row>
    <row r="63" spans="1:13" ht="12.75" customHeight="1">
      <c r="A63" s="11"/>
      <c r="B63" s="11"/>
      <c r="C63" s="11"/>
      <c r="D63" s="11"/>
      <c r="E63" s="11" t="s">
        <v>98</v>
      </c>
      <c r="F63" s="11"/>
      <c r="G63" s="11"/>
      <c r="H63" s="11"/>
      <c r="I63" s="11">
        <f>+I29+I39+I43+I54+I61</f>
        <v>0</v>
      </c>
      <c r="J63" s="11"/>
      <c r="K63" s="11"/>
      <c r="L63" s="11"/>
      <c r="M63" s="11"/>
    </row>
    <row r="65" spans="1:13" ht="12.75" customHeight="1">
      <c r="A65" s="11" t="s">
        <v>99</v>
      </c>
      <c r="B65" s="11"/>
      <c r="C65" s="11"/>
      <c r="D65" s="11"/>
      <c r="E65" s="11"/>
      <c r="F65" s="11"/>
      <c r="G65" s="11"/>
      <c r="H65" s="11"/>
      <c r="I65" s="11"/>
      <c r="J65" s="11"/>
      <c r="K65" s="11"/>
      <c r="L65" s="11"/>
      <c r="M65" s="11"/>
    </row>
    <row r="66" spans="1:13" ht="12.75" customHeight="1">
      <c r="A66" s="11"/>
      <c r="B66" s="11"/>
      <c r="C66" s="11"/>
      <c r="D66" s="11"/>
      <c r="E66" s="11" t="s">
        <v>100</v>
      </c>
      <c r="F66" s="11"/>
      <c r="G66" s="11"/>
      <c r="H66" s="11"/>
      <c r="I66" s="11"/>
      <c r="J66" s="11"/>
      <c r="K66" s="11"/>
      <c r="L66" s="11"/>
      <c r="M66" s="11"/>
    </row>
    <row r="67" spans="1:13" ht="12.75" customHeight="1">
      <c r="A67" s="11"/>
      <c r="B67" s="11"/>
      <c r="C67" s="11"/>
      <c r="D67" s="11"/>
      <c r="E67" s="11" t="s">
        <v>101</v>
      </c>
      <c r="F67" s="11"/>
      <c r="G67" s="11"/>
      <c r="H67" s="11"/>
      <c r="I67" s="11">
        <v>0</v>
      </c>
      <c r="J67" s="11"/>
      <c r="K67" s="11"/>
      <c r="L67" s="11"/>
      <c r="M67" s="11"/>
    </row>
    <row r="68" spans="1:13" ht="12.75" customHeight="1">
      <c r="A68" s="11"/>
      <c r="B68" s="11"/>
      <c r="C68" s="11"/>
      <c r="D68" s="11"/>
      <c r="E68" s="11" t="s">
        <v>102</v>
      </c>
      <c r="F68" s="11"/>
      <c r="G68" s="11"/>
      <c r="H68" s="11"/>
      <c r="I68" s="11"/>
      <c r="J68" s="11"/>
      <c r="K68" s="11"/>
      <c r="L68" s="11"/>
      <c r="M68" s="11"/>
    </row>
    <row r="69" spans="1:13" ht="12.75" customHeight="1">
      <c r="A69" s="11"/>
      <c r="B69" s="11"/>
      <c r="C69" s="11"/>
      <c r="D69" s="11"/>
      <c r="E69" s="11" t="s">
        <v>103</v>
      </c>
      <c r="F69" s="11"/>
      <c r="G69" s="11"/>
      <c r="H69" s="11"/>
      <c r="I69" s="11">
        <v>0</v>
      </c>
      <c r="J69" s="11"/>
      <c r="K69" s="11"/>
      <c r="L69" s="11"/>
      <c r="M69" s="11"/>
    </row>
    <row r="70" spans="1:13" ht="12.75" customHeight="1">
      <c r="A70" s="11"/>
      <c r="B70" s="11"/>
      <c r="C70" s="11"/>
      <c r="D70" s="11"/>
      <c r="E70" s="11" t="s">
        <v>104</v>
      </c>
      <c r="F70" s="11"/>
      <c r="G70" s="11"/>
      <c r="H70" s="11"/>
      <c r="I70" s="11">
        <f>I67+I69</f>
        <v>0</v>
      </c>
      <c r="J70" s="11"/>
      <c r="K70" s="11"/>
      <c r="L70" s="11"/>
      <c r="M70" s="11"/>
    </row>
    <row r="72" spans="1:13" ht="12.75" customHeight="1">
      <c r="A72" s="11"/>
      <c r="B72" s="11"/>
      <c r="C72" s="11"/>
      <c r="D72" s="11"/>
      <c r="E72" s="11" t="s">
        <v>104</v>
      </c>
      <c r="F72" s="11"/>
      <c r="G72" s="11"/>
      <c r="H72" s="11"/>
      <c r="I72" s="11">
        <f>I63+I70</f>
        <v>0</v>
      </c>
      <c r="J72" s="11"/>
      <c r="K72" s="11"/>
      <c r="L72" s="11"/>
      <c r="M72" s="11"/>
    </row>
  </sheetData>
  <sheetProtection formatColumns="0"/>
  <mergeCells count="10">
    <mergeCell ref="G8:G9"/>
    <mergeCell ref="H8:I8"/>
    <mergeCell ref="J8:K8"/>
    <mergeCell ref="L8:M8"/>
    <mergeCell ref="A8:A9"/>
    <mergeCell ref="B8:B9"/>
    <mergeCell ref="C8:C9"/>
    <mergeCell ref="D8:D9"/>
    <mergeCell ref="E8:E9"/>
    <mergeCell ref="F8:F9"/>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pane ySplit="10" topLeftCell="A23" activePane="bottomLeft" state="frozen"/>
      <selection pane="topLeft" activeCell="A1" sqref="A1"/>
      <selection pane="bottomLeft" activeCell="U26" sqref="U26"/>
    </sheetView>
  </sheetViews>
  <sheetFormatPr defaultColWidth="9.140625" defaultRowHeight="12.75" customHeight="1"/>
  <cols>
    <col min="1" max="1" width="6.7109375" style="0" customWidth="1"/>
    <col min="2" max="2" width="13.7109375" style="0" customWidth="1"/>
    <col min="3" max="3" width="10.28125" style="0" customWidth="1"/>
    <col min="4" max="4" width="8.140625" style="0" customWidth="1"/>
    <col min="5" max="5" width="73.7109375" style="0" customWidth="1"/>
    <col min="6" max="6" width="9.7109375" style="0" customWidth="1"/>
    <col min="7" max="7" width="10.8515625" style="0" customWidth="1"/>
    <col min="8" max="8" width="14.7109375" style="0" customWidth="1"/>
    <col min="9" max="9" width="12.28125" style="0" bestFit="1" customWidth="1"/>
    <col min="10" max="10" width="10.8515625" style="0" hidden="1" customWidth="1"/>
    <col min="11" max="11" width="7.7109375" style="0" hidden="1" customWidth="1"/>
    <col min="12" max="12" width="10.8515625" style="0" hidden="1" customWidth="1"/>
    <col min="13" max="13" width="7.7109375" style="0" hidden="1" customWidth="1"/>
    <col min="14" max="14" width="0" style="0" hidden="1" customWidth="1"/>
    <col min="15" max="15" width="6.28125" style="0" hidden="1" customWidth="1"/>
    <col min="16" max="16" width="11.0039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105</v>
      </c>
      <c r="D5" s="5"/>
      <c r="E5" s="5" t="s">
        <v>106</v>
      </c>
    </row>
    <row r="6" spans="1:5" ht="12.75" customHeight="1">
      <c r="A6" t="s">
        <v>18</v>
      </c>
      <c r="C6" s="5" t="s">
        <v>105</v>
      </c>
      <c r="D6" s="5"/>
      <c r="E6" s="5" t="s">
        <v>106</v>
      </c>
    </row>
    <row r="7" spans="1:5" ht="12.75" customHeight="1">
      <c r="A7" t="s">
        <v>23</v>
      </c>
      <c r="C7" s="5"/>
      <c r="D7" s="5"/>
      <c r="E7" s="5"/>
    </row>
    <row r="8" spans="1:13" ht="12.75" customHeight="1">
      <c r="A8" s="138" t="s">
        <v>24</v>
      </c>
      <c r="B8" s="138" t="s">
        <v>26</v>
      </c>
      <c r="C8" s="138" t="s">
        <v>27</v>
      </c>
      <c r="D8" s="138" t="s">
        <v>28</v>
      </c>
      <c r="E8" s="138" t="s">
        <v>29</v>
      </c>
      <c r="F8" s="138" t="s">
        <v>30</v>
      </c>
      <c r="G8" s="138" t="s">
        <v>31</v>
      </c>
      <c r="H8" s="138" t="s">
        <v>32</v>
      </c>
      <c r="I8" s="138"/>
      <c r="J8" s="138"/>
      <c r="K8" s="138"/>
      <c r="L8" s="138"/>
      <c r="M8" s="138"/>
    </row>
    <row r="9" spans="1:13" ht="14.25">
      <c r="A9" s="138"/>
      <c r="B9" s="138"/>
      <c r="C9" s="138"/>
      <c r="D9" s="138"/>
      <c r="E9" s="138"/>
      <c r="F9" s="138"/>
      <c r="G9" s="138"/>
      <c r="H9" s="4" t="s">
        <v>33</v>
      </c>
      <c r="I9" s="4" t="s">
        <v>34</v>
      </c>
      <c r="J9" s="4"/>
      <c r="K9" s="4"/>
      <c r="L9" s="4"/>
      <c r="M9" s="4"/>
    </row>
    <row r="10" spans="1:13" ht="14.25">
      <c r="A10" s="4" t="s">
        <v>25</v>
      </c>
      <c r="B10" s="4" t="s">
        <v>35</v>
      </c>
      <c r="C10" s="4" t="s">
        <v>36</v>
      </c>
      <c r="D10" s="4" t="s">
        <v>37</v>
      </c>
      <c r="E10" s="4" t="s">
        <v>38</v>
      </c>
      <c r="F10" s="4" t="s">
        <v>39</v>
      </c>
      <c r="G10" s="4" t="s">
        <v>40</v>
      </c>
      <c r="H10" s="4" t="s">
        <v>41</v>
      </c>
      <c r="I10" s="4" t="s">
        <v>42</v>
      </c>
      <c r="J10" s="4"/>
      <c r="K10" s="4"/>
      <c r="L10" s="4"/>
      <c r="M10" s="4"/>
    </row>
    <row r="11" spans="1:9" ht="12.75" customHeight="1">
      <c r="A11" s="7"/>
      <c r="B11" s="7"/>
      <c r="C11" s="7" t="s">
        <v>44</v>
      </c>
      <c r="D11" s="7"/>
      <c r="E11" s="7" t="s">
        <v>43</v>
      </c>
      <c r="F11" s="7"/>
      <c r="G11" s="9"/>
      <c r="H11" s="7"/>
      <c r="I11" s="9"/>
    </row>
    <row r="12" spans="1:13" ht="38.25">
      <c r="A12" s="6">
        <v>1</v>
      </c>
      <c r="B12" s="6" t="s">
        <v>45</v>
      </c>
      <c r="C12" s="6" t="s">
        <v>46</v>
      </c>
      <c r="D12" s="6" t="s">
        <v>25</v>
      </c>
      <c r="E12" s="6" t="s">
        <v>47</v>
      </c>
      <c r="F12" s="6" t="s">
        <v>48</v>
      </c>
      <c r="G12" s="8">
        <v>1622.4</v>
      </c>
      <c r="H12" s="134"/>
      <c r="I12" s="10">
        <f>ROUND((H12*G12),2)</f>
        <v>0</v>
      </c>
      <c r="J12" s="8"/>
      <c r="K12" s="8"/>
      <c r="L12" s="8"/>
      <c r="M12" s="8"/>
    </row>
    <row r="13" spans="1:13" ht="51">
      <c r="A13" s="6">
        <v>2</v>
      </c>
      <c r="B13" s="6" t="s">
        <v>45</v>
      </c>
      <c r="C13" s="6" t="s">
        <v>46</v>
      </c>
      <c r="D13" s="6" t="s">
        <v>35</v>
      </c>
      <c r="E13" s="14" t="s">
        <v>126</v>
      </c>
      <c r="F13" s="6" t="s">
        <v>48</v>
      </c>
      <c r="G13" s="8">
        <v>614.4</v>
      </c>
      <c r="H13" s="134"/>
      <c r="I13" s="10">
        <f>ROUND((H13*G13),2)</f>
        <v>0</v>
      </c>
      <c r="J13" s="8"/>
      <c r="K13" s="8"/>
      <c r="L13" s="8"/>
      <c r="M13" s="8"/>
    </row>
    <row r="14" spans="1:13" ht="38.25">
      <c r="A14" s="6">
        <v>3</v>
      </c>
      <c r="B14" s="6" t="s">
        <v>45</v>
      </c>
      <c r="C14" s="6" t="s">
        <v>46</v>
      </c>
      <c r="D14" s="6" t="s">
        <v>36</v>
      </c>
      <c r="E14" s="6" t="s">
        <v>49</v>
      </c>
      <c r="F14" s="6" t="s">
        <v>48</v>
      </c>
      <c r="G14" s="8">
        <v>165.6</v>
      </c>
      <c r="H14" s="134"/>
      <c r="I14" s="10">
        <f>ROUND((H14*G14),2)</f>
        <v>0</v>
      </c>
      <c r="J14" s="8"/>
      <c r="K14" s="8"/>
      <c r="L14" s="8"/>
      <c r="M14" s="8"/>
    </row>
    <row r="15" spans="1:9" ht="12.75">
      <c r="A15" s="19">
        <v>4</v>
      </c>
      <c r="B15" s="19" t="s">
        <v>45</v>
      </c>
      <c r="C15" s="26" t="s">
        <v>184</v>
      </c>
      <c r="D15" s="19"/>
      <c r="E15" s="19" t="s">
        <v>130</v>
      </c>
      <c r="F15" s="19" t="s">
        <v>131</v>
      </c>
      <c r="G15" s="19">
        <v>1</v>
      </c>
      <c r="H15" s="133"/>
      <c r="I15" s="21">
        <f>ROUND((G15*H15),2)</f>
        <v>0</v>
      </c>
    </row>
    <row r="16" spans="1:9" ht="12.75">
      <c r="A16" s="29"/>
      <c r="B16" s="29"/>
      <c r="C16" s="30"/>
      <c r="D16" s="29"/>
      <c r="E16" t="s">
        <v>132</v>
      </c>
      <c r="F16" s="29"/>
      <c r="G16" s="29"/>
      <c r="H16" s="136"/>
      <c r="I16" s="31"/>
    </row>
    <row r="17" spans="1:9" ht="12.75">
      <c r="A17" s="19">
        <v>5</v>
      </c>
      <c r="B17" s="19" t="s">
        <v>45</v>
      </c>
      <c r="C17" s="26" t="s">
        <v>186</v>
      </c>
      <c r="D17" s="19"/>
      <c r="E17" s="19" t="s">
        <v>133</v>
      </c>
      <c r="F17" s="19" t="s">
        <v>131</v>
      </c>
      <c r="G17" s="19">
        <v>1</v>
      </c>
      <c r="H17" s="133"/>
      <c r="I17" s="21">
        <f>ROUND((G17*H17),2)</f>
        <v>0</v>
      </c>
    </row>
    <row r="18" spans="1:9" ht="12.75">
      <c r="A18" s="29"/>
      <c r="B18" s="29"/>
      <c r="C18" s="30"/>
      <c r="D18" s="29"/>
      <c r="E18" t="s">
        <v>132</v>
      </c>
      <c r="F18" s="29"/>
      <c r="G18" s="29"/>
      <c r="H18" s="136"/>
      <c r="I18" s="31"/>
    </row>
    <row r="19" spans="1:9" ht="51">
      <c r="A19" s="19">
        <v>6</v>
      </c>
      <c r="B19" s="19" t="s">
        <v>45</v>
      </c>
      <c r="C19" s="26" t="s">
        <v>187</v>
      </c>
      <c r="D19" s="19"/>
      <c r="E19" s="20" t="s">
        <v>134</v>
      </c>
      <c r="F19" s="19" t="s">
        <v>131</v>
      </c>
      <c r="G19" s="19">
        <v>1</v>
      </c>
      <c r="H19" s="133"/>
      <c r="I19" s="21">
        <f>ROUND((G19*H19),2)</f>
        <v>0</v>
      </c>
    </row>
    <row r="20" spans="1:9" ht="12.75">
      <c r="A20" s="29"/>
      <c r="B20" s="29"/>
      <c r="C20" s="30"/>
      <c r="D20" s="29"/>
      <c r="E20" t="s">
        <v>135</v>
      </c>
      <c r="F20" s="29"/>
      <c r="G20" s="29"/>
      <c r="H20" s="136"/>
      <c r="I20" s="31"/>
    </row>
    <row r="21" spans="1:9" ht="25.5">
      <c r="A21" s="19">
        <v>7</v>
      </c>
      <c r="B21" s="19" t="s">
        <v>45</v>
      </c>
      <c r="C21" s="26" t="s">
        <v>188</v>
      </c>
      <c r="D21" s="19"/>
      <c r="E21" s="20" t="s">
        <v>137</v>
      </c>
      <c r="F21" s="32" t="s">
        <v>185</v>
      </c>
      <c r="G21" s="19">
        <v>1</v>
      </c>
      <c r="H21" s="133"/>
      <c r="I21" s="21">
        <f>ROUND((G21*H21),2)</f>
        <v>0</v>
      </c>
    </row>
    <row r="22" spans="1:13" ht="12.75">
      <c r="A22" s="34"/>
      <c r="B22" s="34"/>
      <c r="C22" s="34"/>
      <c r="D22" s="34"/>
      <c r="E22" t="s">
        <v>138</v>
      </c>
      <c r="F22" s="34"/>
      <c r="G22" s="35"/>
      <c r="H22" s="137"/>
      <c r="I22" s="37"/>
      <c r="J22" s="35"/>
      <c r="K22" s="35"/>
      <c r="L22" s="35"/>
      <c r="M22" s="35"/>
    </row>
    <row r="23" spans="1:9" ht="25.5">
      <c r="A23" s="19">
        <v>8</v>
      </c>
      <c r="B23" s="19" t="s">
        <v>45</v>
      </c>
      <c r="C23" s="26" t="s">
        <v>189</v>
      </c>
      <c r="D23" s="19"/>
      <c r="E23" s="20" t="s">
        <v>139</v>
      </c>
      <c r="F23" s="19" t="s">
        <v>131</v>
      </c>
      <c r="G23" s="19">
        <v>1</v>
      </c>
      <c r="H23" s="133"/>
      <c r="I23" s="21">
        <f>ROUND((G23*H23),2)</f>
        <v>0</v>
      </c>
    </row>
    <row r="24" spans="1:13" ht="12.75">
      <c r="A24" s="34"/>
      <c r="B24" s="34"/>
      <c r="C24" s="34"/>
      <c r="D24" s="34"/>
      <c r="E24" t="s">
        <v>138</v>
      </c>
      <c r="F24" s="34"/>
      <c r="G24" s="35"/>
      <c r="H24" s="137"/>
      <c r="I24" s="37"/>
      <c r="J24" s="35"/>
      <c r="K24" s="35"/>
      <c r="L24" s="35"/>
      <c r="M24" s="35"/>
    </row>
    <row r="25" spans="1:9" ht="25.5">
      <c r="A25" s="19">
        <v>9</v>
      </c>
      <c r="B25" s="19" t="s">
        <v>45</v>
      </c>
      <c r="C25" s="26" t="s">
        <v>190</v>
      </c>
      <c r="D25" s="19"/>
      <c r="E25" s="20" t="s">
        <v>142</v>
      </c>
      <c r="F25" s="19" t="s">
        <v>143</v>
      </c>
      <c r="G25" s="33">
        <v>2</v>
      </c>
      <c r="H25" s="133"/>
      <c r="I25" s="21">
        <f>ROUND((G25*H25),2)</f>
        <v>0</v>
      </c>
    </row>
    <row r="26" spans="1:13" ht="89.25" customHeight="1">
      <c r="A26" s="34"/>
      <c r="B26" s="34"/>
      <c r="C26" s="34"/>
      <c r="D26" s="34"/>
      <c r="E26" s="15" t="s">
        <v>144</v>
      </c>
      <c r="F26" s="34"/>
      <c r="G26" s="35"/>
      <c r="H26" s="137"/>
      <c r="I26" s="37"/>
      <c r="J26" s="35"/>
      <c r="K26" s="35"/>
      <c r="L26" s="35"/>
      <c r="M26" s="35"/>
    </row>
    <row r="27" spans="1:9" ht="12.75">
      <c r="A27" s="19">
        <v>10</v>
      </c>
      <c r="B27" s="19" t="s">
        <v>45</v>
      </c>
      <c r="C27" s="26" t="s">
        <v>191</v>
      </c>
      <c r="D27" s="19"/>
      <c r="E27" s="19" t="s">
        <v>145</v>
      </c>
      <c r="F27" s="19" t="s">
        <v>131</v>
      </c>
      <c r="G27" s="19">
        <v>1</v>
      </c>
      <c r="H27" s="133"/>
      <c r="I27" s="21">
        <f>ROUND((G27*H27),2)</f>
        <v>0</v>
      </c>
    </row>
    <row r="28" spans="1:13" ht="25.5" customHeight="1">
      <c r="A28" s="34"/>
      <c r="B28" s="34"/>
      <c r="C28" s="34"/>
      <c r="D28" s="34"/>
      <c r="E28" s="15" t="s">
        <v>146</v>
      </c>
      <c r="F28" s="34"/>
      <c r="G28" s="35"/>
      <c r="H28" s="36"/>
      <c r="I28" s="37"/>
      <c r="J28" s="35"/>
      <c r="K28" s="35"/>
      <c r="L28" s="35"/>
      <c r="M28" s="35"/>
    </row>
    <row r="29" spans="1:13" ht="12.75" customHeight="1">
      <c r="A29" s="11"/>
      <c r="B29" s="11"/>
      <c r="C29" s="11" t="s">
        <v>44</v>
      </c>
      <c r="D29" s="11"/>
      <c r="E29" s="11" t="s">
        <v>43</v>
      </c>
      <c r="F29" s="11"/>
      <c r="G29" s="11"/>
      <c r="H29" s="11"/>
      <c r="I29" s="11">
        <f>SUM(I12:I27)</f>
        <v>0</v>
      </c>
      <c r="J29" s="11"/>
      <c r="K29" s="11"/>
      <c r="L29" s="11"/>
      <c r="M29" s="11"/>
    </row>
    <row r="31" spans="1:9" ht="12.75" customHeight="1">
      <c r="A31" s="7"/>
      <c r="B31" s="7"/>
      <c r="C31" s="7" t="s">
        <v>25</v>
      </c>
      <c r="D31" s="7"/>
      <c r="E31" s="7" t="s">
        <v>50</v>
      </c>
      <c r="F31" s="7"/>
      <c r="G31" s="9"/>
      <c r="H31" s="7"/>
      <c r="I31" s="9"/>
    </row>
    <row r="32" spans="1:13" ht="76.5">
      <c r="A32" s="6">
        <v>11</v>
      </c>
      <c r="B32" s="6" t="s">
        <v>45</v>
      </c>
      <c r="C32" s="6" t="s">
        <v>51</v>
      </c>
      <c r="D32" s="6" t="s">
        <v>52</v>
      </c>
      <c r="E32" s="6" t="s">
        <v>53</v>
      </c>
      <c r="F32" s="6" t="s">
        <v>54</v>
      </c>
      <c r="G32" s="8">
        <v>200</v>
      </c>
      <c r="H32" s="134"/>
      <c r="I32" s="10">
        <f aca="true" t="shared" si="0" ref="I32:I38">ROUND((H32*G32),2)</f>
        <v>0</v>
      </c>
      <c r="J32" s="8"/>
      <c r="K32" s="8"/>
      <c r="L32" s="8"/>
      <c r="M32" s="8"/>
    </row>
    <row r="33" spans="1:13" ht="63.75">
      <c r="A33" s="6">
        <v>12</v>
      </c>
      <c r="B33" s="6" t="s">
        <v>45</v>
      </c>
      <c r="C33" s="6" t="s">
        <v>55</v>
      </c>
      <c r="D33" s="6" t="s">
        <v>52</v>
      </c>
      <c r="E33" s="6" t="s">
        <v>107</v>
      </c>
      <c r="F33" s="6" t="s">
        <v>57</v>
      </c>
      <c r="G33" s="8">
        <v>811.2</v>
      </c>
      <c r="H33" s="134"/>
      <c r="I33" s="10">
        <f t="shared" si="0"/>
        <v>0</v>
      </c>
      <c r="J33" s="8"/>
      <c r="K33" s="8"/>
      <c r="L33" s="8"/>
      <c r="M33" s="8"/>
    </row>
    <row r="34" spans="1:13" ht="63.75">
      <c r="A34" s="6">
        <v>13</v>
      </c>
      <c r="B34" s="6" t="s">
        <v>45</v>
      </c>
      <c r="C34" s="6" t="s">
        <v>58</v>
      </c>
      <c r="D34" s="6" t="s">
        <v>52</v>
      </c>
      <c r="E34" s="6" t="s">
        <v>59</v>
      </c>
      <c r="F34" s="6" t="s">
        <v>57</v>
      </c>
      <c r="G34" s="8">
        <v>256</v>
      </c>
      <c r="H34" s="134"/>
      <c r="I34" s="10">
        <f t="shared" si="0"/>
        <v>0</v>
      </c>
      <c r="J34" s="8"/>
      <c r="K34" s="8"/>
      <c r="L34" s="8"/>
      <c r="M34" s="8"/>
    </row>
    <row r="35" spans="1:13" ht="63.75">
      <c r="A35" s="6">
        <v>14</v>
      </c>
      <c r="B35" s="6" t="s">
        <v>45</v>
      </c>
      <c r="C35" s="6" t="s">
        <v>60</v>
      </c>
      <c r="D35" s="6" t="s">
        <v>52</v>
      </c>
      <c r="E35" s="6" t="s">
        <v>61</v>
      </c>
      <c r="F35" s="6" t="s">
        <v>57</v>
      </c>
      <c r="G35" s="8">
        <v>62</v>
      </c>
      <c r="H35" s="134"/>
      <c r="I35" s="10">
        <f t="shared" si="0"/>
        <v>0</v>
      </c>
      <c r="J35" s="8"/>
      <c r="K35" s="8"/>
      <c r="L35" s="8"/>
      <c r="M35" s="8"/>
    </row>
    <row r="36" spans="1:13" ht="38.25">
      <c r="A36" s="6">
        <v>15</v>
      </c>
      <c r="B36" s="6" t="s">
        <v>45</v>
      </c>
      <c r="C36" s="6" t="s">
        <v>62</v>
      </c>
      <c r="D36" s="6" t="s">
        <v>52</v>
      </c>
      <c r="E36" s="6" t="s">
        <v>63</v>
      </c>
      <c r="F36" s="6" t="s">
        <v>57</v>
      </c>
      <c r="G36" s="8">
        <v>62</v>
      </c>
      <c r="H36" s="134"/>
      <c r="I36" s="10">
        <f t="shared" si="0"/>
        <v>0</v>
      </c>
      <c r="J36" s="8"/>
      <c r="K36" s="8"/>
      <c r="L36" s="8"/>
      <c r="M36" s="8"/>
    </row>
    <row r="37" spans="1:13" ht="38.25">
      <c r="A37" s="6">
        <v>16</v>
      </c>
      <c r="B37" s="6" t="s">
        <v>45</v>
      </c>
      <c r="C37" s="6" t="s">
        <v>64</v>
      </c>
      <c r="D37" s="6" t="s">
        <v>52</v>
      </c>
      <c r="E37" s="6" t="s">
        <v>65</v>
      </c>
      <c r="F37" s="6" t="s">
        <v>57</v>
      </c>
      <c r="G37" s="8">
        <v>30</v>
      </c>
      <c r="H37" s="134"/>
      <c r="I37" s="10">
        <f t="shared" si="0"/>
        <v>0</v>
      </c>
      <c r="J37" s="8"/>
      <c r="K37" s="8"/>
      <c r="L37" s="8"/>
      <c r="M37" s="8"/>
    </row>
    <row r="38" spans="1:13" ht="38.25">
      <c r="A38" s="6">
        <v>17</v>
      </c>
      <c r="B38" s="6" t="s">
        <v>45</v>
      </c>
      <c r="C38" s="6" t="s">
        <v>66</v>
      </c>
      <c r="D38" s="6" t="s">
        <v>52</v>
      </c>
      <c r="E38" s="6" t="s">
        <v>67</v>
      </c>
      <c r="F38" s="6" t="s">
        <v>54</v>
      </c>
      <c r="G38" s="8">
        <v>200</v>
      </c>
      <c r="H38" s="134"/>
      <c r="I38" s="10">
        <f t="shared" si="0"/>
        <v>0</v>
      </c>
      <c r="J38" s="8"/>
      <c r="K38" s="8"/>
      <c r="L38" s="8"/>
      <c r="M38" s="8"/>
    </row>
    <row r="39" spans="1:13" ht="12.75" customHeight="1">
      <c r="A39" s="11"/>
      <c r="B39" s="11"/>
      <c r="C39" s="11" t="s">
        <v>25</v>
      </c>
      <c r="D39" s="11"/>
      <c r="E39" s="11" t="s">
        <v>50</v>
      </c>
      <c r="F39" s="11"/>
      <c r="G39" s="11"/>
      <c r="H39" s="11"/>
      <c r="I39" s="11">
        <f>SUM(I32:I38)</f>
        <v>0</v>
      </c>
      <c r="J39" s="11"/>
      <c r="K39" s="11"/>
      <c r="L39" s="11"/>
      <c r="M39" s="11"/>
    </row>
    <row r="41" spans="1:9" ht="12.75" customHeight="1">
      <c r="A41" s="7"/>
      <c r="B41" s="7"/>
      <c r="C41" s="7" t="s">
        <v>35</v>
      </c>
      <c r="D41" s="7"/>
      <c r="E41" s="7" t="s">
        <v>108</v>
      </c>
      <c r="F41" s="7"/>
      <c r="G41" s="9"/>
      <c r="H41" s="7"/>
      <c r="I41" s="9"/>
    </row>
    <row r="42" spans="1:13" ht="25.5">
      <c r="A42" s="6">
        <v>18</v>
      </c>
      <c r="B42" s="6" t="s">
        <v>45</v>
      </c>
      <c r="C42" s="6" t="s">
        <v>109</v>
      </c>
      <c r="D42" s="6" t="s">
        <v>52</v>
      </c>
      <c r="E42" s="6" t="s">
        <v>110</v>
      </c>
      <c r="F42" s="6" t="s">
        <v>54</v>
      </c>
      <c r="G42" s="8">
        <v>960</v>
      </c>
      <c r="H42" s="134"/>
      <c r="I42" s="10">
        <f>ROUND((H42*G42),2)</f>
        <v>0</v>
      </c>
      <c r="J42" s="8"/>
      <c r="K42" s="8"/>
      <c r="L42" s="8"/>
      <c r="M42" s="8"/>
    </row>
    <row r="43" spans="1:13" ht="12.75" customHeight="1">
      <c r="A43" s="11"/>
      <c r="B43" s="11"/>
      <c r="C43" s="11" t="s">
        <v>35</v>
      </c>
      <c r="D43" s="11"/>
      <c r="E43" s="11" t="s">
        <v>108</v>
      </c>
      <c r="F43" s="11"/>
      <c r="G43" s="11"/>
      <c r="H43" s="11"/>
      <c r="I43" s="11">
        <f>SUM(I42:I42)</f>
        <v>0</v>
      </c>
      <c r="J43" s="11"/>
      <c r="K43" s="11"/>
      <c r="L43" s="11"/>
      <c r="M43" s="11"/>
    </row>
    <row r="45" spans="1:9" ht="12.75" customHeight="1">
      <c r="A45" s="7"/>
      <c r="B45" s="7"/>
      <c r="C45" s="7" t="s">
        <v>38</v>
      </c>
      <c r="D45" s="7"/>
      <c r="E45" s="7" t="s">
        <v>71</v>
      </c>
      <c r="F45" s="7"/>
      <c r="G45" s="9"/>
      <c r="H45" s="7"/>
      <c r="I45" s="9"/>
    </row>
    <row r="46" spans="1:13" ht="25.5">
      <c r="A46" s="6">
        <v>19</v>
      </c>
      <c r="B46" s="6" t="s">
        <v>45</v>
      </c>
      <c r="C46" s="6" t="s">
        <v>111</v>
      </c>
      <c r="D46" s="6" t="s">
        <v>52</v>
      </c>
      <c r="E46" s="6" t="s">
        <v>112</v>
      </c>
      <c r="F46" s="6" t="s">
        <v>57</v>
      </c>
      <c r="G46" s="8">
        <v>384</v>
      </c>
      <c r="H46" s="134"/>
      <c r="I46" s="10">
        <f aca="true" t="shared" si="1" ref="I46:I53">ROUND((H46*G46),2)</f>
        <v>0</v>
      </c>
      <c r="J46" s="8"/>
      <c r="K46" s="8"/>
      <c r="L46" s="8"/>
      <c r="M46" s="8"/>
    </row>
    <row r="47" spans="1:13" ht="25.5">
      <c r="A47" s="6">
        <v>20</v>
      </c>
      <c r="B47" s="6" t="s">
        <v>45</v>
      </c>
      <c r="C47" s="6" t="s">
        <v>72</v>
      </c>
      <c r="D47" s="6" t="s">
        <v>52</v>
      </c>
      <c r="E47" s="6" t="s">
        <v>73</v>
      </c>
      <c r="F47" s="6" t="s">
        <v>57</v>
      </c>
      <c r="G47" s="8">
        <v>312</v>
      </c>
      <c r="H47" s="134"/>
      <c r="I47" s="10">
        <f t="shared" si="1"/>
        <v>0</v>
      </c>
      <c r="J47" s="8"/>
      <c r="K47" s="8"/>
      <c r="L47" s="8"/>
      <c r="M47" s="8"/>
    </row>
    <row r="48" spans="1:13" ht="25.5">
      <c r="A48" s="6">
        <v>21</v>
      </c>
      <c r="B48" s="6" t="s">
        <v>45</v>
      </c>
      <c r="C48" s="6" t="s">
        <v>76</v>
      </c>
      <c r="D48" s="6" t="s">
        <v>52</v>
      </c>
      <c r="E48" s="6" t="s">
        <v>77</v>
      </c>
      <c r="F48" s="6" t="s">
        <v>57</v>
      </c>
      <c r="G48" s="8">
        <v>20</v>
      </c>
      <c r="H48" s="134"/>
      <c r="I48" s="10">
        <f t="shared" si="1"/>
        <v>0</v>
      </c>
      <c r="J48" s="8"/>
      <c r="K48" s="8"/>
      <c r="L48" s="8"/>
      <c r="M48" s="8"/>
    </row>
    <row r="49" spans="1:13" ht="38.25">
      <c r="A49" s="6">
        <v>22</v>
      </c>
      <c r="B49" s="6" t="s">
        <v>45</v>
      </c>
      <c r="C49" s="6" t="s">
        <v>78</v>
      </c>
      <c r="D49" s="6" t="s">
        <v>52</v>
      </c>
      <c r="E49" s="6" t="s">
        <v>79</v>
      </c>
      <c r="F49" s="6" t="s">
        <v>54</v>
      </c>
      <c r="G49" s="8">
        <v>3328</v>
      </c>
      <c r="H49" s="134"/>
      <c r="I49" s="10">
        <f t="shared" si="1"/>
        <v>0</v>
      </c>
      <c r="J49" s="8"/>
      <c r="K49" s="8"/>
      <c r="L49" s="8"/>
      <c r="M49" s="8"/>
    </row>
    <row r="50" spans="1:13" ht="38.25">
      <c r="A50" s="6">
        <v>23</v>
      </c>
      <c r="B50" s="6" t="s">
        <v>45</v>
      </c>
      <c r="C50" s="6" t="s">
        <v>80</v>
      </c>
      <c r="D50" s="6" t="s">
        <v>52</v>
      </c>
      <c r="E50" s="6" t="s">
        <v>81</v>
      </c>
      <c r="F50" s="6" t="s">
        <v>54</v>
      </c>
      <c r="G50" s="8">
        <v>1920</v>
      </c>
      <c r="H50" s="134"/>
      <c r="I50" s="10">
        <f t="shared" si="1"/>
        <v>0</v>
      </c>
      <c r="J50" s="8"/>
      <c r="K50" s="8"/>
      <c r="L50" s="8"/>
      <c r="M50" s="8"/>
    </row>
    <row r="51" spans="1:13" ht="38.25">
      <c r="A51" s="6">
        <v>24</v>
      </c>
      <c r="B51" s="6" t="s">
        <v>45</v>
      </c>
      <c r="C51" s="6" t="s">
        <v>113</v>
      </c>
      <c r="D51" s="6" t="s">
        <v>52</v>
      </c>
      <c r="E51" s="6" t="s">
        <v>330</v>
      </c>
      <c r="F51" s="6" t="s">
        <v>57</v>
      </c>
      <c r="G51" s="8">
        <v>131.84</v>
      </c>
      <c r="H51" s="134"/>
      <c r="I51" s="10">
        <f t="shared" si="1"/>
        <v>0</v>
      </c>
      <c r="J51" s="8"/>
      <c r="K51" s="8"/>
      <c r="L51" s="8"/>
      <c r="M51" s="8"/>
    </row>
    <row r="52" spans="1:13" ht="38.25">
      <c r="A52" s="6">
        <v>25</v>
      </c>
      <c r="B52" s="6" t="s">
        <v>45</v>
      </c>
      <c r="C52" s="6" t="s">
        <v>114</v>
      </c>
      <c r="D52" s="6" t="s">
        <v>52</v>
      </c>
      <c r="E52" s="6" t="s">
        <v>331</v>
      </c>
      <c r="F52" s="6" t="s">
        <v>57</v>
      </c>
      <c r="G52" s="8">
        <v>64</v>
      </c>
      <c r="H52" s="134"/>
      <c r="I52" s="10">
        <f t="shared" si="1"/>
        <v>0</v>
      </c>
      <c r="J52" s="8"/>
      <c r="K52" s="8"/>
      <c r="L52" s="8"/>
      <c r="M52" s="8"/>
    </row>
    <row r="53" spans="1:13" ht="51">
      <c r="A53" s="6">
        <v>26</v>
      </c>
      <c r="B53" s="6" t="s">
        <v>45</v>
      </c>
      <c r="C53" s="6" t="s">
        <v>86</v>
      </c>
      <c r="D53" s="6" t="s">
        <v>52</v>
      </c>
      <c r="E53" s="6" t="s">
        <v>115</v>
      </c>
      <c r="F53" s="6" t="s">
        <v>57</v>
      </c>
      <c r="G53" s="8">
        <v>134.4</v>
      </c>
      <c r="H53" s="134"/>
      <c r="I53" s="10">
        <f t="shared" si="1"/>
        <v>0</v>
      </c>
      <c r="J53" s="8"/>
      <c r="K53" s="8"/>
      <c r="L53" s="8"/>
      <c r="M53" s="8"/>
    </row>
    <row r="54" spans="1:13" ht="12.75" customHeight="1">
      <c r="A54" s="11"/>
      <c r="B54" s="11"/>
      <c r="C54" s="11" t="s">
        <v>38</v>
      </c>
      <c r="D54" s="11"/>
      <c r="E54" s="11" t="s">
        <v>71</v>
      </c>
      <c r="F54" s="11"/>
      <c r="G54" s="11"/>
      <c r="H54" s="11"/>
      <c r="I54" s="11">
        <f>SUM(I46:I53)</f>
        <v>0</v>
      </c>
      <c r="J54" s="11"/>
      <c r="K54" s="11"/>
      <c r="L54" s="11"/>
      <c r="M54" s="11"/>
    </row>
    <row r="56" spans="1:9" ht="12.75" customHeight="1">
      <c r="A56" s="7"/>
      <c r="B56" s="7"/>
      <c r="C56" s="7" t="s">
        <v>42</v>
      </c>
      <c r="D56" s="7"/>
      <c r="E56" s="7" t="s">
        <v>88</v>
      </c>
      <c r="F56" s="7"/>
      <c r="G56" s="9"/>
      <c r="H56" s="7"/>
      <c r="I56" s="9"/>
    </row>
    <row r="57" spans="1:13" ht="12.75">
      <c r="A57" s="6">
        <v>27</v>
      </c>
      <c r="B57" s="6" t="s">
        <v>45</v>
      </c>
      <c r="C57" s="6" t="s">
        <v>89</v>
      </c>
      <c r="D57" s="6" t="s">
        <v>52</v>
      </c>
      <c r="E57" s="6" t="s">
        <v>90</v>
      </c>
      <c r="F57" s="6" t="s">
        <v>54</v>
      </c>
      <c r="G57" s="8">
        <v>112.5</v>
      </c>
      <c r="H57" s="134"/>
      <c r="I57" s="10">
        <f>ROUND((H57*G57),2)</f>
        <v>0</v>
      </c>
      <c r="J57" s="8"/>
      <c r="K57" s="8"/>
      <c r="L57" s="8"/>
      <c r="M57" s="8"/>
    </row>
    <row r="58" spans="1:13" ht="25.5">
      <c r="A58" s="6">
        <v>28</v>
      </c>
      <c r="B58" s="6" t="s">
        <v>45</v>
      </c>
      <c r="C58" s="6" t="s">
        <v>91</v>
      </c>
      <c r="D58" s="6" t="s">
        <v>52</v>
      </c>
      <c r="E58" s="6" t="s">
        <v>92</v>
      </c>
      <c r="F58" s="6" t="s">
        <v>54</v>
      </c>
      <c r="G58" s="8">
        <v>112.5</v>
      </c>
      <c r="H58" s="134"/>
      <c r="I58" s="10">
        <f>ROUND((H58*G58),2)</f>
        <v>0</v>
      </c>
      <c r="J58" s="8"/>
      <c r="K58" s="8"/>
      <c r="L58" s="8"/>
      <c r="M58" s="8"/>
    </row>
    <row r="59" spans="1:13" ht="25.5">
      <c r="A59" s="6">
        <v>29</v>
      </c>
      <c r="B59" s="6" t="s">
        <v>45</v>
      </c>
      <c r="C59" s="6" t="s">
        <v>93</v>
      </c>
      <c r="D59" s="6" t="s">
        <v>52</v>
      </c>
      <c r="E59" s="6" t="s">
        <v>94</v>
      </c>
      <c r="F59" s="6" t="s">
        <v>95</v>
      </c>
      <c r="G59" s="8">
        <v>16</v>
      </c>
      <c r="H59" s="134"/>
      <c r="I59" s="10">
        <f>ROUND((H59*G59),2)</f>
        <v>0</v>
      </c>
      <c r="J59" s="8"/>
      <c r="K59" s="8"/>
      <c r="L59" s="8"/>
      <c r="M59" s="8"/>
    </row>
    <row r="60" spans="1:13" ht="25.5">
      <c r="A60" s="6">
        <v>30</v>
      </c>
      <c r="B60" s="6" t="s">
        <v>45</v>
      </c>
      <c r="C60" s="6" t="s">
        <v>96</v>
      </c>
      <c r="D60" s="6" t="s">
        <v>52</v>
      </c>
      <c r="E60" s="6" t="s">
        <v>97</v>
      </c>
      <c r="F60" s="6" t="s">
        <v>95</v>
      </c>
      <c r="G60" s="8">
        <v>16</v>
      </c>
      <c r="H60" s="134"/>
      <c r="I60" s="10">
        <f>ROUND((H60*G60),2)</f>
        <v>0</v>
      </c>
      <c r="J60" s="8"/>
      <c r="K60" s="8"/>
      <c r="L60" s="8"/>
      <c r="M60" s="8"/>
    </row>
    <row r="61" spans="1:13" ht="12.75" customHeight="1">
      <c r="A61" s="11"/>
      <c r="B61" s="11"/>
      <c r="C61" s="11" t="s">
        <v>42</v>
      </c>
      <c r="D61" s="11"/>
      <c r="E61" s="11" t="s">
        <v>88</v>
      </c>
      <c r="F61" s="11"/>
      <c r="G61" s="11"/>
      <c r="H61" s="11"/>
      <c r="I61" s="11">
        <f>SUM(I57:I60)</f>
        <v>0</v>
      </c>
      <c r="J61" s="11"/>
      <c r="K61" s="11"/>
      <c r="L61" s="11"/>
      <c r="M61" s="11"/>
    </row>
    <row r="63" spans="1:13" ht="12.75" customHeight="1">
      <c r="A63" s="11"/>
      <c r="B63" s="11"/>
      <c r="C63" s="11"/>
      <c r="D63" s="11"/>
      <c r="E63" s="11" t="s">
        <v>98</v>
      </c>
      <c r="F63" s="11"/>
      <c r="G63" s="11"/>
      <c r="H63" s="11"/>
      <c r="I63" s="11">
        <f>+I29+I39+I43+I54+I61</f>
        <v>0</v>
      </c>
      <c r="J63" s="11"/>
      <c r="K63" s="11"/>
      <c r="L63" s="11"/>
      <c r="M63" s="11"/>
    </row>
    <row r="65" spans="1:13" ht="12.75" customHeight="1">
      <c r="A65" s="11" t="s">
        <v>99</v>
      </c>
      <c r="B65" s="11"/>
      <c r="C65" s="11"/>
      <c r="D65" s="11"/>
      <c r="E65" s="11"/>
      <c r="F65" s="11"/>
      <c r="G65" s="11"/>
      <c r="H65" s="11"/>
      <c r="I65" s="11"/>
      <c r="J65" s="11"/>
      <c r="K65" s="11"/>
      <c r="L65" s="11"/>
      <c r="M65" s="11"/>
    </row>
    <row r="66" spans="1:13" ht="12.75" customHeight="1">
      <c r="A66" s="11"/>
      <c r="B66" s="11"/>
      <c r="C66" s="11"/>
      <c r="D66" s="11"/>
      <c r="E66" s="11" t="s">
        <v>100</v>
      </c>
      <c r="F66" s="11"/>
      <c r="G66" s="11"/>
      <c r="H66" s="11"/>
      <c r="I66" s="11"/>
      <c r="J66" s="11"/>
      <c r="K66" s="11"/>
      <c r="L66" s="11"/>
      <c r="M66" s="11"/>
    </row>
    <row r="67" spans="1:13" ht="12.75" customHeight="1">
      <c r="A67" s="11"/>
      <c r="B67" s="11"/>
      <c r="C67" s="11"/>
      <c r="D67" s="11"/>
      <c r="E67" s="11" t="s">
        <v>101</v>
      </c>
      <c r="F67" s="11"/>
      <c r="G67" s="11"/>
      <c r="H67" s="11"/>
      <c r="I67" s="11">
        <v>0</v>
      </c>
      <c r="J67" s="11"/>
      <c r="K67" s="11"/>
      <c r="L67" s="11"/>
      <c r="M67" s="11"/>
    </row>
    <row r="68" spans="1:13" ht="12.75" customHeight="1">
      <c r="A68" s="11"/>
      <c r="B68" s="11"/>
      <c r="C68" s="11"/>
      <c r="D68" s="11"/>
      <c r="E68" s="11" t="s">
        <v>102</v>
      </c>
      <c r="F68" s="11"/>
      <c r="G68" s="11"/>
      <c r="H68" s="11"/>
      <c r="I68" s="11"/>
      <c r="J68" s="11"/>
      <c r="K68" s="11"/>
      <c r="L68" s="11"/>
      <c r="M68" s="11"/>
    </row>
    <row r="69" spans="1:13" ht="12.75" customHeight="1">
      <c r="A69" s="11"/>
      <c r="B69" s="11"/>
      <c r="C69" s="11"/>
      <c r="D69" s="11"/>
      <c r="E69" s="11" t="s">
        <v>103</v>
      </c>
      <c r="F69" s="11"/>
      <c r="G69" s="11"/>
      <c r="H69" s="11"/>
      <c r="I69" s="11">
        <v>0</v>
      </c>
      <c r="J69" s="11"/>
      <c r="K69" s="11"/>
      <c r="L69" s="11"/>
      <c r="M69" s="11"/>
    </row>
    <row r="70" spans="1:13" ht="12.75" customHeight="1">
      <c r="A70" s="11"/>
      <c r="B70" s="11"/>
      <c r="C70" s="11"/>
      <c r="D70" s="11"/>
      <c r="E70" s="11" t="s">
        <v>104</v>
      </c>
      <c r="F70" s="11"/>
      <c r="G70" s="11"/>
      <c r="H70" s="11"/>
      <c r="I70" s="11">
        <f>I67+I69</f>
        <v>0</v>
      </c>
      <c r="J70" s="11"/>
      <c r="K70" s="11"/>
      <c r="L70" s="11"/>
      <c r="M70" s="11"/>
    </row>
    <row r="72" spans="1:13" ht="12.75" customHeight="1">
      <c r="A72" s="11"/>
      <c r="B72" s="11"/>
      <c r="C72" s="11"/>
      <c r="D72" s="11"/>
      <c r="E72" s="11" t="s">
        <v>104</v>
      </c>
      <c r="F72" s="11"/>
      <c r="G72" s="11"/>
      <c r="H72" s="11"/>
      <c r="I72" s="11">
        <f>I63+I70</f>
        <v>0</v>
      </c>
      <c r="J72" s="11"/>
      <c r="K72" s="11"/>
      <c r="L72" s="11"/>
      <c r="M72" s="11"/>
    </row>
  </sheetData>
  <sheetProtection formatColumns="0"/>
  <mergeCells count="10">
    <mergeCell ref="G8:G9"/>
    <mergeCell ref="H8:I8"/>
    <mergeCell ref="J8:K8"/>
    <mergeCell ref="L8:M8"/>
    <mergeCell ref="A8:A9"/>
    <mergeCell ref="B8:B9"/>
    <mergeCell ref="C8:C9"/>
    <mergeCell ref="D8:D9"/>
    <mergeCell ref="E8:E9"/>
    <mergeCell ref="F8:F9"/>
  </mergeCells>
  <printOptions/>
  <pageMargins left="0.35433070866141736" right="0.35433070866141736" top="0.7874015748031497" bottom="0.5905511811023623"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I95"/>
  <sheetViews>
    <sheetView zoomScalePageLayoutView="0" workbookViewId="0" topLeftCell="A1">
      <pane ySplit="10" topLeftCell="A56" activePane="bottomLeft" state="frozen"/>
      <selection pane="topLeft" activeCell="A1" sqref="A1"/>
      <selection pane="bottomLeft" activeCell="H12" sqref="H12"/>
    </sheetView>
  </sheetViews>
  <sheetFormatPr defaultColWidth="9.140625" defaultRowHeight="12.75"/>
  <cols>
    <col min="1" max="1" width="6.7109375" style="0" customWidth="1"/>
    <col min="2" max="2" width="13.8515625" style="0" customWidth="1"/>
    <col min="3" max="3" width="10.57421875" style="0" customWidth="1"/>
    <col min="4" max="4" width="8.28125" style="0" customWidth="1"/>
    <col min="5" max="5" width="75.7109375" style="0" customWidth="1"/>
    <col min="6" max="6" width="6.140625" style="0" customWidth="1"/>
    <col min="7" max="7" width="12.7109375" style="0" customWidth="1"/>
    <col min="8" max="9" width="14.7109375" style="0" customWidth="1"/>
  </cols>
  <sheetData>
    <row r="1" spans="1:3" ht="12.75">
      <c r="A1" t="s">
        <v>13</v>
      </c>
      <c r="C1" t="s">
        <v>127</v>
      </c>
    </row>
    <row r="2" ht="15">
      <c r="C2" s="28" t="s">
        <v>15</v>
      </c>
    </row>
    <row r="4" spans="1:5" ht="15">
      <c r="A4" t="s">
        <v>16</v>
      </c>
      <c r="C4" s="27" t="s">
        <v>19</v>
      </c>
      <c r="D4" s="27"/>
      <c r="E4" s="27" t="s">
        <v>128</v>
      </c>
    </row>
    <row r="5" spans="1:5" ht="15">
      <c r="A5" t="s">
        <v>17</v>
      </c>
      <c r="C5" s="27" t="s">
        <v>182</v>
      </c>
      <c r="D5" s="27"/>
      <c r="E5" s="93" t="s">
        <v>328</v>
      </c>
    </row>
    <row r="6" spans="1:5" ht="15">
      <c r="A6" t="s">
        <v>18</v>
      </c>
      <c r="C6" s="27" t="s">
        <v>182</v>
      </c>
      <c r="D6" s="27"/>
      <c r="E6" s="27" t="s">
        <v>71</v>
      </c>
    </row>
    <row r="7" ht="12.75">
      <c r="A7" t="s">
        <v>23</v>
      </c>
    </row>
    <row r="8" spans="1:9" ht="14.25">
      <c r="A8" s="141" t="s">
        <v>24</v>
      </c>
      <c r="B8" s="139" t="s">
        <v>26</v>
      </c>
      <c r="C8" s="139" t="s">
        <v>27</v>
      </c>
      <c r="D8" s="139" t="s">
        <v>28</v>
      </c>
      <c r="E8" s="142" t="s">
        <v>29</v>
      </c>
      <c r="F8" s="139" t="s">
        <v>30</v>
      </c>
      <c r="G8" s="139" t="s">
        <v>31</v>
      </c>
      <c r="H8" s="142" t="s">
        <v>32</v>
      </c>
      <c r="I8" s="143"/>
    </row>
    <row r="9" spans="1:9" ht="14.25">
      <c r="A9" s="140"/>
      <c r="B9" s="140"/>
      <c r="C9" s="140"/>
      <c r="D9" s="140"/>
      <c r="E9" s="140"/>
      <c r="F9" s="144"/>
      <c r="G9" s="140"/>
      <c r="H9" s="23" t="s">
        <v>33</v>
      </c>
      <c r="I9" s="23" t="s">
        <v>34</v>
      </c>
    </row>
    <row r="10" spans="1:9" ht="12.75">
      <c r="A10" s="22">
        <v>1</v>
      </c>
      <c r="B10" s="22">
        <v>2</v>
      </c>
      <c r="C10" s="22">
        <v>3</v>
      </c>
      <c r="D10" s="22">
        <v>4</v>
      </c>
      <c r="E10" s="22">
        <v>5</v>
      </c>
      <c r="F10" s="22">
        <v>6</v>
      </c>
      <c r="G10" s="22">
        <v>7</v>
      </c>
      <c r="H10" s="22">
        <v>8</v>
      </c>
      <c r="I10" s="22">
        <v>9</v>
      </c>
    </row>
    <row r="11" spans="3:5" ht="12.75">
      <c r="C11" s="18">
        <v>0</v>
      </c>
      <c r="E11" s="18" t="s">
        <v>43</v>
      </c>
    </row>
    <row r="12" spans="1:9" ht="51" customHeight="1">
      <c r="A12" s="19">
        <v>1</v>
      </c>
      <c r="B12" s="6" t="s">
        <v>45</v>
      </c>
      <c r="C12" s="26" t="s">
        <v>46</v>
      </c>
      <c r="D12" s="19"/>
      <c r="E12" s="14" t="s">
        <v>126</v>
      </c>
      <c r="F12" s="19" t="s">
        <v>129</v>
      </c>
      <c r="G12" s="19">
        <v>178.08</v>
      </c>
      <c r="H12" s="133"/>
      <c r="I12" s="21">
        <f>ROUND((G12*H12),2)</f>
        <v>0</v>
      </c>
    </row>
    <row r="13" spans="1:9" ht="12.75">
      <c r="A13" s="19">
        <v>1</v>
      </c>
      <c r="B13" s="19" t="s">
        <v>45</v>
      </c>
      <c r="C13" s="26" t="s">
        <v>184</v>
      </c>
      <c r="D13" s="19"/>
      <c r="E13" s="19" t="s">
        <v>130</v>
      </c>
      <c r="F13" s="19" t="s">
        <v>131</v>
      </c>
      <c r="G13" s="19">
        <v>1</v>
      </c>
      <c r="H13" s="133"/>
      <c r="I13" s="21">
        <f>ROUND((G13*H13),2)</f>
        <v>0</v>
      </c>
    </row>
    <row r="14" ht="12.75">
      <c r="E14" t="s">
        <v>132</v>
      </c>
    </row>
    <row r="15" spans="1:9" ht="12.75">
      <c r="A15" s="19">
        <v>2</v>
      </c>
      <c r="B15" s="19" t="s">
        <v>45</v>
      </c>
      <c r="C15" s="26" t="s">
        <v>186</v>
      </c>
      <c r="D15" s="19"/>
      <c r="E15" s="19" t="s">
        <v>133</v>
      </c>
      <c r="F15" s="19" t="s">
        <v>131</v>
      </c>
      <c r="G15" s="19">
        <v>1</v>
      </c>
      <c r="H15" s="133"/>
      <c r="I15" s="21">
        <f>ROUND((G15*H15),2)</f>
        <v>0</v>
      </c>
    </row>
    <row r="16" ht="12.75">
      <c r="E16" t="s">
        <v>132</v>
      </c>
    </row>
    <row r="17" spans="1:9" ht="51">
      <c r="A17" s="19">
        <v>3</v>
      </c>
      <c r="B17" s="19" t="s">
        <v>45</v>
      </c>
      <c r="C17" s="26" t="s">
        <v>187</v>
      </c>
      <c r="D17" s="19"/>
      <c r="E17" s="20" t="s">
        <v>134</v>
      </c>
      <c r="F17" s="19" t="s">
        <v>131</v>
      </c>
      <c r="G17" s="19">
        <v>1</v>
      </c>
      <c r="H17" s="133"/>
      <c r="I17" s="21">
        <f>ROUND((G17*H17),2)</f>
        <v>0</v>
      </c>
    </row>
    <row r="18" ht="12.75">
      <c r="E18" t="s">
        <v>135</v>
      </c>
    </row>
    <row r="19" spans="1:9" ht="12.75">
      <c r="A19" s="19">
        <v>4</v>
      </c>
      <c r="B19" s="19" t="s">
        <v>45</v>
      </c>
      <c r="C19" s="26" t="s">
        <v>197</v>
      </c>
      <c r="D19" s="19"/>
      <c r="E19" s="19" t="s">
        <v>136</v>
      </c>
      <c r="F19" s="19" t="s">
        <v>131</v>
      </c>
      <c r="G19" s="19">
        <v>1</v>
      </c>
      <c r="H19" s="133"/>
      <c r="I19" s="21">
        <f>ROUND((G19*H19),2)</f>
        <v>0</v>
      </c>
    </row>
    <row r="20" ht="12.75">
      <c r="E20" t="s">
        <v>135</v>
      </c>
    </row>
    <row r="21" spans="1:9" ht="25.5">
      <c r="A21" s="19">
        <v>5</v>
      </c>
      <c r="B21" s="19" t="s">
        <v>45</v>
      </c>
      <c r="C21" s="26" t="s">
        <v>188</v>
      </c>
      <c r="D21" s="19"/>
      <c r="E21" s="20" t="s">
        <v>137</v>
      </c>
      <c r="F21" s="32" t="s">
        <v>131</v>
      </c>
      <c r="G21" s="19">
        <v>1</v>
      </c>
      <c r="H21" s="133"/>
      <c r="I21" s="21">
        <f>ROUND((G21*H21),2)</f>
        <v>0</v>
      </c>
    </row>
    <row r="22" ht="12.75">
      <c r="E22" t="s">
        <v>138</v>
      </c>
    </row>
    <row r="23" spans="1:9" ht="25.5">
      <c r="A23" s="19">
        <v>6</v>
      </c>
      <c r="B23" s="19" t="s">
        <v>45</v>
      </c>
      <c r="C23" s="26" t="s">
        <v>189</v>
      </c>
      <c r="D23" s="19"/>
      <c r="E23" s="20" t="s">
        <v>139</v>
      </c>
      <c r="F23" s="19" t="s">
        <v>131</v>
      </c>
      <c r="G23" s="19">
        <v>1</v>
      </c>
      <c r="H23" s="133"/>
      <c r="I23" s="21">
        <f>ROUND((G23*H23),2)</f>
        <v>0</v>
      </c>
    </row>
    <row r="24" spans="3:5" ht="12.75">
      <c r="C24" s="42"/>
      <c r="E24" t="s">
        <v>138</v>
      </c>
    </row>
    <row r="25" spans="1:9" ht="12.75">
      <c r="A25" s="19">
        <v>7</v>
      </c>
      <c r="B25" s="19" t="s">
        <v>45</v>
      </c>
      <c r="C25" s="26" t="s">
        <v>198</v>
      </c>
      <c r="D25" s="19"/>
      <c r="E25" s="19" t="s">
        <v>140</v>
      </c>
      <c r="F25" s="19" t="s">
        <v>131</v>
      </c>
      <c r="G25" s="19">
        <v>1</v>
      </c>
      <c r="H25" s="133"/>
      <c r="I25" s="21">
        <f>ROUND((G25*H25),2)</f>
        <v>0</v>
      </c>
    </row>
    <row r="26" spans="3:5" ht="63.75">
      <c r="C26" s="42"/>
      <c r="E26" s="15" t="s">
        <v>141</v>
      </c>
    </row>
    <row r="27" spans="1:9" ht="25.5">
      <c r="A27" s="19">
        <v>8</v>
      </c>
      <c r="B27" s="19" t="s">
        <v>45</v>
      </c>
      <c r="C27" s="26" t="s">
        <v>190</v>
      </c>
      <c r="D27" s="19"/>
      <c r="E27" s="20" t="s">
        <v>142</v>
      </c>
      <c r="F27" s="19" t="s">
        <v>143</v>
      </c>
      <c r="G27" s="33">
        <v>2</v>
      </c>
      <c r="H27" s="133"/>
      <c r="I27" s="21">
        <f>ROUND((G27*H27),2)</f>
        <v>0</v>
      </c>
    </row>
    <row r="28" spans="3:5" ht="89.25">
      <c r="C28" s="42"/>
      <c r="E28" s="15" t="s">
        <v>144</v>
      </c>
    </row>
    <row r="29" spans="1:9" ht="12.75">
      <c r="A29" s="19">
        <v>9</v>
      </c>
      <c r="B29" s="19" t="s">
        <v>45</v>
      </c>
      <c r="C29" s="26" t="s">
        <v>191</v>
      </c>
      <c r="D29" s="19"/>
      <c r="E29" s="19" t="s">
        <v>145</v>
      </c>
      <c r="F29" s="19" t="s">
        <v>131</v>
      </c>
      <c r="G29" s="19">
        <v>1</v>
      </c>
      <c r="H29" s="133"/>
      <c r="I29" s="21">
        <f>ROUND((G29*H29),2)</f>
        <v>0</v>
      </c>
    </row>
    <row r="30" ht="25.5" customHeight="1">
      <c r="E30" s="15" t="s">
        <v>146</v>
      </c>
    </row>
    <row r="31" spans="1:9" ht="12.75">
      <c r="A31" s="16"/>
      <c r="B31" s="16"/>
      <c r="C31" s="16">
        <v>0</v>
      </c>
      <c r="D31" s="16"/>
      <c r="E31" s="16" t="s">
        <v>43</v>
      </c>
      <c r="F31" s="16"/>
      <c r="G31" s="16"/>
      <c r="H31" s="16"/>
      <c r="I31" s="17">
        <f>SUM(I12:I29)</f>
        <v>0</v>
      </c>
    </row>
    <row r="33" spans="3:5" ht="12.75">
      <c r="C33" s="18">
        <v>1</v>
      </c>
      <c r="E33" s="18" t="s">
        <v>50</v>
      </c>
    </row>
    <row r="34" spans="1:9" ht="51">
      <c r="A34" s="19">
        <v>10</v>
      </c>
      <c r="B34" s="19" t="s">
        <v>45</v>
      </c>
      <c r="C34" s="41">
        <v>11372</v>
      </c>
      <c r="D34" s="19"/>
      <c r="E34" s="20" t="s">
        <v>147</v>
      </c>
      <c r="F34" s="19" t="s">
        <v>57</v>
      </c>
      <c r="G34" s="19">
        <v>74.2</v>
      </c>
      <c r="H34" s="133"/>
      <c r="I34" s="21">
        <f>ROUND((G34*H34),2)</f>
        <v>0</v>
      </c>
    </row>
    <row r="35" ht="63.75">
      <c r="E35" s="15" t="s">
        <v>148</v>
      </c>
    </row>
    <row r="36" ht="63.75" customHeight="1">
      <c r="E36" s="15" t="s">
        <v>149</v>
      </c>
    </row>
    <row r="37" spans="1:9" ht="12.75">
      <c r="A37" s="16"/>
      <c r="B37" s="16"/>
      <c r="C37" s="16">
        <v>1</v>
      </c>
      <c r="D37" s="16"/>
      <c r="E37" s="16" t="s">
        <v>50</v>
      </c>
      <c r="F37" s="16"/>
      <c r="G37" s="16"/>
      <c r="H37" s="16"/>
      <c r="I37" s="17">
        <f>SUM(I34:I36)</f>
        <v>0</v>
      </c>
    </row>
    <row r="39" spans="3:5" ht="12.75">
      <c r="C39" s="18">
        <v>5</v>
      </c>
      <c r="E39" s="18" t="s">
        <v>71</v>
      </c>
    </row>
    <row r="40" spans="1:9" ht="25.5">
      <c r="A40" s="19">
        <v>11</v>
      </c>
      <c r="B40" s="19" t="s">
        <v>45</v>
      </c>
      <c r="C40" s="41">
        <v>572123</v>
      </c>
      <c r="D40" s="19"/>
      <c r="E40" s="20" t="s">
        <v>150</v>
      </c>
      <c r="F40" s="19" t="s">
        <v>54</v>
      </c>
      <c r="G40" s="19">
        <v>411.2</v>
      </c>
      <c r="H40" s="135"/>
      <c r="I40" s="21">
        <f>ROUND((G40*H40),2)</f>
        <v>0</v>
      </c>
    </row>
    <row r="41" spans="3:5" ht="12.75">
      <c r="C41" s="42"/>
      <c r="E41" t="s">
        <v>151</v>
      </c>
    </row>
    <row r="42" spans="3:5" ht="51">
      <c r="C42" s="42"/>
      <c r="E42" s="15" t="s">
        <v>152</v>
      </c>
    </row>
    <row r="43" spans="1:9" ht="38.25">
      <c r="A43" s="19">
        <v>12</v>
      </c>
      <c r="B43" s="19" t="s">
        <v>45</v>
      </c>
      <c r="C43" s="41">
        <v>572212</v>
      </c>
      <c r="D43" s="19"/>
      <c r="E43" s="20" t="s">
        <v>79</v>
      </c>
      <c r="F43" s="19" t="s">
        <v>54</v>
      </c>
      <c r="G43" s="19">
        <v>848.1</v>
      </c>
      <c r="H43" s="135"/>
      <c r="I43" s="21">
        <f>ROUND((G43*H43),2)</f>
        <v>0</v>
      </c>
    </row>
    <row r="44" ht="38.25">
      <c r="E44" s="15" t="s">
        <v>153</v>
      </c>
    </row>
    <row r="45" ht="51">
      <c r="E45" s="15" t="s">
        <v>152</v>
      </c>
    </row>
    <row r="46" spans="1:9" ht="25.5">
      <c r="A46" s="19">
        <v>13</v>
      </c>
      <c r="B46" s="19" t="s">
        <v>45</v>
      </c>
      <c r="C46" s="41" t="s">
        <v>154</v>
      </c>
      <c r="D46" s="19"/>
      <c r="E46" s="20" t="s">
        <v>155</v>
      </c>
      <c r="F46" s="19" t="s">
        <v>54</v>
      </c>
      <c r="G46" s="19">
        <v>439.59</v>
      </c>
      <c r="H46" s="135"/>
      <c r="I46" s="21">
        <f>ROUND((G46*H46),2)</f>
        <v>0</v>
      </c>
    </row>
    <row r="47" ht="38.25">
      <c r="E47" s="15" t="s">
        <v>156</v>
      </c>
    </row>
    <row r="48" ht="89.25">
      <c r="E48" s="15" t="s">
        <v>157</v>
      </c>
    </row>
    <row r="49" spans="1:9" ht="25.5">
      <c r="A49" s="19">
        <v>14</v>
      </c>
      <c r="B49" s="19" t="s">
        <v>45</v>
      </c>
      <c r="C49" s="19" t="s">
        <v>158</v>
      </c>
      <c r="D49" s="19" t="s">
        <v>183</v>
      </c>
      <c r="E49" s="25" t="s">
        <v>192</v>
      </c>
      <c r="F49" s="19" t="s">
        <v>54</v>
      </c>
      <c r="G49" s="19">
        <v>475.78</v>
      </c>
      <c r="H49" s="135"/>
      <c r="I49" s="21">
        <f>ROUND((G49*H49),2)</f>
        <v>0</v>
      </c>
    </row>
    <row r="50" ht="51">
      <c r="E50" s="15" t="s">
        <v>159</v>
      </c>
    </row>
    <row r="51" ht="89.25">
      <c r="E51" s="15" t="s">
        <v>157</v>
      </c>
    </row>
    <row r="52" spans="1:9" ht="38.25">
      <c r="A52" s="19">
        <v>15</v>
      </c>
      <c r="B52" s="19" t="s">
        <v>45</v>
      </c>
      <c r="C52" s="19" t="s">
        <v>160</v>
      </c>
      <c r="D52" s="19"/>
      <c r="E52" s="20" t="s">
        <v>161</v>
      </c>
      <c r="F52" s="19" t="s">
        <v>54</v>
      </c>
      <c r="G52" s="19">
        <v>411.3</v>
      </c>
      <c r="H52" s="135"/>
      <c r="I52" s="21">
        <f>ROUND((G52*H52),2)</f>
        <v>0</v>
      </c>
    </row>
    <row r="53" ht="12.75">
      <c r="E53" t="s">
        <v>162</v>
      </c>
    </row>
    <row r="54" ht="89.25">
      <c r="E54" s="15" t="s">
        <v>157</v>
      </c>
    </row>
    <row r="55" spans="1:9" ht="38.25">
      <c r="A55" s="19">
        <v>16</v>
      </c>
      <c r="B55" s="19" t="s">
        <v>45</v>
      </c>
      <c r="C55" s="41">
        <v>587202</v>
      </c>
      <c r="D55" s="19"/>
      <c r="E55" s="20" t="s">
        <v>163</v>
      </c>
      <c r="F55" s="19" t="s">
        <v>54</v>
      </c>
      <c r="G55" s="19">
        <v>97.5</v>
      </c>
      <c r="H55" s="135"/>
      <c r="I55" s="21">
        <f>ROUND((G55*H55),2)</f>
        <v>0</v>
      </c>
    </row>
    <row r="56" ht="63.75">
      <c r="E56" s="15" t="s">
        <v>164</v>
      </c>
    </row>
    <row r="57" spans="1:9" ht="12.75">
      <c r="A57" s="16"/>
      <c r="B57" s="16"/>
      <c r="C57" s="16">
        <v>5</v>
      </c>
      <c r="D57" s="16"/>
      <c r="E57" s="16" t="s">
        <v>71</v>
      </c>
      <c r="F57" s="16"/>
      <c r="G57" s="16"/>
      <c r="H57" s="16"/>
      <c r="I57" s="17">
        <f>SUM(I40:I55)</f>
        <v>0</v>
      </c>
    </row>
    <row r="59" spans="3:5" ht="12.75">
      <c r="C59">
        <v>8</v>
      </c>
      <c r="E59" t="s">
        <v>165</v>
      </c>
    </row>
    <row r="60" spans="1:9" ht="12.75">
      <c r="A60" s="19">
        <v>17</v>
      </c>
      <c r="B60" s="19" t="s">
        <v>45</v>
      </c>
      <c r="C60" s="41">
        <v>89921</v>
      </c>
      <c r="D60" s="19"/>
      <c r="E60" s="19" t="s">
        <v>166</v>
      </c>
      <c r="F60" s="19" t="s">
        <v>167</v>
      </c>
      <c r="G60" s="19">
        <v>3</v>
      </c>
      <c r="H60" s="133"/>
      <c r="I60" s="21">
        <f>ROUND((G60*H60),2)</f>
        <v>0</v>
      </c>
    </row>
    <row r="61" spans="3:5" ht="25.5" customHeight="1">
      <c r="C61" s="42"/>
      <c r="E61" s="15" t="s">
        <v>168</v>
      </c>
    </row>
    <row r="62" spans="1:9" ht="12.75">
      <c r="A62" s="19">
        <v>18</v>
      </c>
      <c r="B62" s="19" t="s">
        <v>45</v>
      </c>
      <c r="C62" s="41">
        <v>89922</v>
      </c>
      <c r="D62" s="19"/>
      <c r="E62" s="19" t="s">
        <v>169</v>
      </c>
      <c r="F62" s="19" t="s">
        <v>167</v>
      </c>
      <c r="G62" s="19">
        <v>4</v>
      </c>
      <c r="H62" s="133"/>
      <c r="I62" s="21">
        <f>ROUND((G62*H62),2)</f>
        <v>0</v>
      </c>
    </row>
    <row r="63" ht="25.5" customHeight="1">
      <c r="E63" s="15" t="s">
        <v>168</v>
      </c>
    </row>
    <row r="64" spans="1:9" ht="12.75">
      <c r="A64" s="16"/>
      <c r="B64" s="16"/>
      <c r="C64" s="16">
        <v>8</v>
      </c>
      <c r="D64" s="16"/>
      <c r="E64" s="16" t="s">
        <v>165</v>
      </c>
      <c r="F64" s="16"/>
      <c r="G64" s="16"/>
      <c r="H64" s="16"/>
      <c r="I64" s="17">
        <f>SUM(I60:I62)</f>
        <v>0</v>
      </c>
    </row>
    <row r="66" spans="3:5" ht="12.75">
      <c r="C66" s="18">
        <v>9</v>
      </c>
      <c r="E66" s="18" t="s">
        <v>88</v>
      </c>
    </row>
    <row r="67" spans="1:9" ht="12.75">
      <c r="A67" s="19">
        <v>19</v>
      </c>
      <c r="B67" s="19" t="s">
        <v>45</v>
      </c>
      <c r="C67" s="19" t="s">
        <v>170</v>
      </c>
      <c r="D67" s="19"/>
      <c r="E67" s="19" t="s">
        <v>171</v>
      </c>
      <c r="F67" s="19" t="s">
        <v>167</v>
      </c>
      <c r="G67" s="19">
        <v>3</v>
      </c>
      <c r="H67" s="133"/>
      <c r="I67" s="21">
        <f>ROUND((G67*H67),2)</f>
        <v>0</v>
      </c>
    </row>
    <row r="68" ht="51">
      <c r="E68" s="15" t="s">
        <v>172</v>
      </c>
    </row>
    <row r="69" spans="1:9" ht="12.75">
      <c r="A69" s="19">
        <v>20</v>
      </c>
      <c r="B69" s="19" t="s">
        <v>45</v>
      </c>
      <c r="C69" s="41">
        <v>915111</v>
      </c>
      <c r="D69" s="19"/>
      <c r="E69" s="19" t="s">
        <v>90</v>
      </c>
      <c r="F69" s="19" t="s">
        <v>54</v>
      </c>
      <c r="G69" s="19">
        <v>46.8</v>
      </c>
      <c r="H69" s="135"/>
      <c r="I69" s="21">
        <f>ROUND((G69*H69),2)</f>
        <v>0</v>
      </c>
    </row>
    <row r="70" spans="3:5" ht="114.75">
      <c r="C70" s="42"/>
      <c r="E70" s="15" t="s">
        <v>173</v>
      </c>
    </row>
    <row r="71" spans="3:5" ht="38.25">
      <c r="C71" s="42"/>
      <c r="E71" s="15" t="s">
        <v>174</v>
      </c>
    </row>
    <row r="72" spans="1:9" ht="12.75">
      <c r="A72" s="19">
        <v>21</v>
      </c>
      <c r="B72" s="19" t="s">
        <v>45</v>
      </c>
      <c r="C72" s="41">
        <v>915221</v>
      </c>
      <c r="D72" s="19"/>
      <c r="E72" s="19" t="s">
        <v>92</v>
      </c>
      <c r="F72" s="19" t="s">
        <v>54</v>
      </c>
      <c r="G72" s="19">
        <v>46.8</v>
      </c>
      <c r="H72" s="135"/>
      <c r="I72" s="21">
        <f>ROUND((G72*H72),2)</f>
        <v>0</v>
      </c>
    </row>
    <row r="73" spans="3:5" ht="114.75">
      <c r="C73" s="42"/>
      <c r="E73" s="15" t="s">
        <v>173</v>
      </c>
    </row>
    <row r="74" spans="3:5" ht="38.25">
      <c r="C74" s="42"/>
      <c r="E74" s="15" t="s">
        <v>174</v>
      </c>
    </row>
    <row r="75" spans="1:9" ht="51">
      <c r="A75" s="19">
        <v>22</v>
      </c>
      <c r="B75" s="19" t="s">
        <v>45</v>
      </c>
      <c r="C75" s="41">
        <v>917224</v>
      </c>
      <c r="D75" s="19"/>
      <c r="E75" s="20" t="s">
        <v>175</v>
      </c>
      <c r="F75" s="19" t="s">
        <v>95</v>
      </c>
      <c r="G75" s="19">
        <v>55</v>
      </c>
      <c r="H75" s="135"/>
      <c r="I75" s="21">
        <f>ROUND((G75*H75),2)</f>
        <v>0</v>
      </c>
    </row>
    <row r="76" spans="3:5" ht="12.75">
      <c r="C76" s="42"/>
      <c r="E76" t="s">
        <v>176</v>
      </c>
    </row>
    <row r="77" spans="3:5" ht="51">
      <c r="C77" s="42"/>
      <c r="E77" s="15" t="s">
        <v>177</v>
      </c>
    </row>
    <row r="78" spans="1:9" ht="25.5">
      <c r="A78" s="19">
        <v>23</v>
      </c>
      <c r="B78" s="19" t="s">
        <v>45</v>
      </c>
      <c r="C78" s="41">
        <v>919112</v>
      </c>
      <c r="D78" s="19"/>
      <c r="E78" s="20" t="s">
        <v>178</v>
      </c>
      <c r="F78" s="19" t="s">
        <v>95</v>
      </c>
      <c r="G78" s="19">
        <v>255.75</v>
      </c>
      <c r="H78" s="135"/>
      <c r="I78" s="21">
        <f>ROUND((G78*H78),2)</f>
        <v>0</v>
      </c>
    </row>
    <row r="79" spans="3:5" ht="12.75">
      <c r="C79" s="42"/>
      <c r="E79" t="s">
        <v>179</v>
      </c>
    </row>
    <row r="80" spans="3:5" ht="12.75">
      <c r="C80" s="42"/>
      <c r="E80" t="s">
        <v>180</v>
      </c>
    </row>
    <row r="81" spans="1:9" ht="25.5">
      <c r="A81" s="19">
        <v>24</v>
      </c>
      <c r="B81" s="19" t="s">
        <v>45</v>
      </c>
      <c r="C81" s="41">
        <v>931315</v>
      </c>
      <c r="D81" s="19"/>
      <c r="E81" s="20" t="s">
        <v>97</v>
      </c>
      <c r="F81" s="19" t="s">
        <v>95</v>
      </c>
      <c r="G81" s="19">
        <v>255.75</v>
      </c>
      <c r="H81" s="135"/>
      <c r="I81" s="21">
        <f>ROUND((G81*H81),2)</f>
        <v>0</v>
      </c>
    </row>
    <row r="82" ht="12.75">
      <c r="E82" t="s">
        <v>179</v>
      </c>
    </row>
    <row r="83" ht="38.25">
      <c r="E83" s="15" t="s">
        <v>181</v>
      </c>
    </row>
    <row r="84" spans="1:9" ht="12.75">
      <c r="A84" s="16"/>
      <c r="B84" s="16"/>
      <c r="C84" s="16">
        <v>9</v>
      </c>
      <c r="D84" s="16"/>
      <c r="E84" s="16" t="s">
        <v>88</v>
      </c>
      <c r="F84" s="16"/>
      <c r="G84" s="16"/>
      <c r="H84" s="16"/>
      <c r="I84" s="17">
        <f>SUM(I67:I81)</f>
        <v>0</v>
      </c>
    </row>
    <row r="86" spans="1:9" ht="12.75">
      <c r="A86" s="16"/>
      <c r="B86" s="16"/>
      <c r="C86" s="16"/>
      <c r="D86" s="16"/>
      <c r="E86" s="16" t="s">
        <v>98</v>
      </c>
      <c r="F86" s="16"/>
      <c r="G86" s="16"/>
      <c r="H86" s="16"/>
      <c r="I86" s="17">
        <f>I84+I64+I57+I37+I31</f>
        <v>0</v>
      </c>
    </row>
    <row r="88" spans="1:3" ht="12.75">
      <c r="A88" s="18" t="s">
        <v>99</v>
      </c>
      <c r="B88" s="18"/>
      <c r="C88" s="18"/>
    </row>
    <row r="89" ht="12.75">
      <c r="E89" s="18" t="s">
        <v>100</v>
      </c>
    </row>
    <row r="90" spans="1:9" ht="12.75">
      <c r="A90" s="16"/>
      <c r="B90" s="16"/>
      <c r="C90" s="16"/>
      <c r="D90" s="16"/>
      <c r="E90" s="16" t="s">
        <v>101</v>
      </c>
      <c r="F90" s="16"/>
      <c r="G90" s="16"/>
      <c r="H90" s="16"/>
      <c r="I90" s="16">
        <v>0</v>
      </c>
    </row>
    <row r="91" spans="1:9" ht="12.75">
      <c r="A91" s="16"/>
      <c r="B91" s="16"/>
      <c r="C91" s="16"/>
      <c r="D91" s="16"/>
      <c r="E91" s="16" t="s">
        <v>102</v>
      </c>
      <c r="F91" s="16"/>
      <c r="G91" s="16"/>
      <c r="H91" s="16"/>
      <c r="I91" s="16"/>
    </row>
    <row r="92" spans="1:9" ht="12.75">
      <c r="A92" s="16"/>
      <c r="B92" s="16"/>
      <c r="C92" s="16"/>
      <c r="D92" s="16"/>
      <c r="E92" s="16" t="s">
        <v>103</v>
      </c>
      <c r="F92" s="16"/>
      <c r="G92" s="16"/>
      <c r="H92" s="16"/>
      <c r="I92" s="16">
        <v>0</v>
      </c>
    </row>
    <row r="93" spans="1:9" ht="12.75">
      <c r="A93" s="16"/>
      <c r="B93" s="16"/>
      <c r="C93" s="16"/>
      <c r="D93" s="16"/>
      <c r="E93" s="16" t="s">
        <v>104</v>
      </c>
      <c r="F93" s="16"/>
      <c r="G93" s="16"/>
      <c r="H93" s="16"/>
      <c r="I93" s="16">
        <v>0</v>
      </c>
    </row>
    <row r="95" spans="1:9" ht="12.75">
      <c r="A95" s="16"/>
      <c r="B95" s="16"/>
      <c r="C95" s="16"/>
      <c r="D95" s="16"/>
      <c r="E95" s="16" t="s">
        <v>104</v>
      </c>
      <c r="F95" s="16"/>
      <c r="G95" s="16"/>
      <c r="H95" s="16"/>
      <c r="I95" s="17">
        <f>SUM(I86:I93)</f>
        <v>0</v>
      </c>
    </row>
  </sheetData>
  <sheetProtection/>
  <mergeCells count="8">
    <mergeCell ref="B8:B9"/>
    <mergeCell ref="A8:A9"/>
    <mergeCell ref="H8:I8"/>
    <mergeCell ref="G8:G9"/>
    <mergeCell ref="F8:F9"/>
    <mergeCell ref="E8:E9"/>
    <mergeCell ref="D8:D9"/>
    <mergeCell ref="C8:C9"/>
  </mergeCells>
  <printOptions/>
  <pageMargins left="0.7" right="0.7" top="0.787401575" bottom="0.787401575" header="0.3" footer="0.3"/>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A1:M67"/>
  <sheetViews>
    <sheetView zoomScalePageLayoutView="0" workbookViewId="0" topLeftCell="A1">
      <pane ySplit="10" topLeftCell="A26" activePane="bottomLeft" state="frozen"/>
      <selection pane="topLeft" activeCell="A1" sqref="A1"/>
      <selection pane="bottomLeft" activeCell="H12" sqref="H12"/>
    </sheetView>
  </sheetViews>
  <sheetFormatPr defaultColWidth="9.140625" defaultRowHeight="12.75" customHeight="1"/>
  <cols>
    <col min="1" max="1" width="6.7109375" style="0" customWidth="1"/>
    <col min="2" max="2" width="14.421875" style="0" customWidth="1"/>
    <col min="3" max="3" width="10.28125" style="0" customWidth="1"/>
    <col min="4" max="4" width="7.8515625" style="0" customWidth="1"/>
    <col min="5" max="5" width="75.7109375" style="0" customWidth="1"/>
    <col min="6" max="6" width="9.7109375" style="0" customWidth="1"/>
    <col min="7" max="7" width="12.7109375" style="0" customWidth="1"/>
    <col min="8" max="8" width="14.7109375" style="0" customWidth="1"/>
    <col min="9" max="9" width="7.7109375" style="0" bestFit="1" customWidth="1"/>
    <col min="10" max="10" width="10.8515625" style="0" hidden="1" customWidth="1"/>
    <col min="11" max="11" width="7.7109375" style="0" hidden="1" customWidth="1"/>
    <col min="12" max="12" width="10.8515625" style="0" hidden="1" customWidth="1"/>
    <col min="13" max="13" width="7.7109375" style="0" hidden="1" customWidth="1"/>
    <col min="14" max="14" width="0" style="0" hidden="1" customWidth="1"/>
    <col min="15" max="15" width="6.28125" style="0" hidden="1" customWidth="1"/>
    <col min="16" max="16" width="10.0039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116</v>
      </c>
      <c r="D5" s="5"/>
      <c r="E5" s="5" t="s">
        <v>117</v>
      </c>
    </row>
    <row r="6" spans="1:5" ht="12.75" customHeight="1">
      <c r="A6" t="s">
        <v>18</v>
      </c>
      <c r="C6" s="5" t="s">
        <v>116</v>
      </c>
      <c r="D6" s="5"/>
      <c r="E6" s="5" t="s">
        <v>117</v>
      </c>
    </row>
    <row r="7" spans="1:5" ht="12.75" customHeight="1">
      <c r="A7" t="s">
        <v>23</v>
      </c>
      <c r="C7" s="5"/>
      <c r="D7" s="5"/>
      <c r="E7" s="5"/>
    </row>
    <row r="8" spans="1:13" ht="12.75" customHeight="1">
      <c r="A8" s="138" t="s">
        <v>24</v>
      </c>
      <c r="B8" s="138" t="s">
        <v>26</v>
      </c>
      <c r="C8" s="138" t="s">
        <v>27</v>
      </c>
      <c r="D8" s="138" t="s">
        <v>28</v>
      </c>
      <c r="E8" s="138" t="s">
        <v>29</v>
      </c>
      <c r="F8" s="138" t="s">
        <v>30</v>
      </c>
      <c r="G8" s="138" t="s">
        <v>31</v>
      </c>
      <c r="H8" s="138" t="s">
        <v>32</v>
      </c>
      <c r="I8" s="138"/>
      <c r="J8" s="138"/>
      <c r="K8" s="138"/>
      <c r="L8" s="138"/>
      <c r="M8" s="138"/>
    </row>
    <row r="9" spans="1:13" ht="14.25">
      <c r="A9" s="138"/>
      <c r="B9" s="138"/>
      <c r="C9" s="138"/>
      <c r="D9" s="138"/>
      <c r="E9" s="138"/>
      <c r="F9" s="138"/>
      <c r="G9" s="138"/>
      <c r="H9" s="4" t="s">
        <v>33</v>
      </c>
      <c r="I9" s="4" t="s">
        <v>34</v>
      </c>
      <c r="J9" s="4"/>
      <c r="K9" s="4"/>
      <c r="L9" s="4"/>
      <c r="M9" s="4"/>
    </row>
    <row r="10" spans="1:13" ht="14.25">
      <c r="A10" s="4" t="s">
        <v>25</v>
      </c>
      <c r="B10" s="4" t="s">
        <v>35</v>
      </c>
      <c r="C10" s="4" t="s">
        <v>36</v>
      </c>
      <c r="D10" s="4" t="s">
        <v>37</v>
      </c>
      <c r="E10" s="4" t="s">
        <v>38</v>
      </c>
      <c r="F10" s="4" t="s">
        <v>39</v>
      </c>
      <c r="G10" s="4" t="s">
        <v>40</v>
      </c>
      <c r="H10" s="4" t="s">
        <v>41</v>
      </c>
      <c r="I10" s="4" t="s">
        <v>42</v>
      </c>
      <c r="J10" s="4"/>
      <c r="K10" s="4"/>
      <c r="L10" s="4"/>
      <c r="M10" s="4"/>
    </row>
    <row r="11" spans="1:9" ht="12.75" customHeight="1">
      <c r="A11" s="7"/>
      <c r="B11" s="7"/>
      <c r="C11" s="7" t="s">
        <v>44</v>
      </c>
      <c r="D11" s="7"/>
      <c r="E11" s="7" t="s">
        <v>43</v>
      </c>
      <c r="F11" s="7"/>
      <c r="G11" s="9"/>
      <c r="H11" s="7"/>
      <c r="I11" s="9"/>
    </row>
    <row r="12" spans="1:13" ht="51">
      <c r="A12" s="6">
        <v>1</v>
      </c>
      <c r="B12" s="6" t="s">
        <v>45</v>
      </c>
      <c r="C12" s="6" t="s">
        <v>46</v>
      </c>
      <c r="D12" s="6" t="s">
        <v>25</v>
      </c>
      <c r="E12" s="14" t="s">
        <v>126</v>
      </c>
      <c r="F12" s="6" t="s">
        <v>48</v>
      </c>
      <c r="G12" s="8">
        <v>316.8</v>
      </c>
      <c r="H12" s="134"/>
      <c r="I12" s="10">
        <f>ROUND((H12*G12),2)</f>
        <v>0</v>
      </c>
      <c r="J12" s="8"/>
      <c r="K12" s="8"/>
      <c r="L12" s="8"/>
      <c r="M12" s="8"/>
    </row>
    <row r="13" spans="1:13" ht="38.25">
      <c r="A13" s="6">
        <v>2</v>
      </c>
      <c r="B13" s="6" t="s">
        <v>45</v>
      </c>
      <c r="C13" s="6" t="s">
        <v>46</v>
      </c>
      <c r="D13" s="6" t="s">
        <v>35</v>
      </c>
      <c r="E13" s="6" t="s">
        <v>47</v>
      </c>
      <c r="F13" s="6" t="s">
        <v>48</v>
      </c>
      <c r="G13" s="8">
        <v>274</v>
      </c>
      <c r="H13" s="134"/>
      <c r="I13" s="10">
        <f>ROUND((H13*G13),2)</f>
        <v>0</v>
      </c>
      <c r="J13" s="8"/>
      <c r="K13" s="8"/>
      <c r="L13" s="8"/>
      <c r="M13" s="8"/>
    </row>
    <row r="14" spans="1:9" ht="12.75">
      <c r="A14" s="19">
        <v>3</v>
      </c>
      <c r="B14" s="19" t="s">
        <v>45</v>
      </c>
      <c r="C14" s="26" t="s">
        <v>184</v>
      </c>
      <c r="D14" s="19"/>
      <c r="E14" s="19" t="s">
        <v>130</v>
      </c>
      <c r="F14" s="19" t="s">
        <v>131</v>
      </c>
      <c r="G14" s="19">
        <v>1</v>
      </c>
      <c r="H14" s="133"/>
      <c r="I14" s="21">
        <f>ROUND((G14*H14),2)</f>
        <v>0</v>
      </c>
    </row>
    <row r="15" spans="1:9" ht="12.75">
      <c r="A15" s="29"/>
      <c r="B15" s="29"/>
      <c r="C15" s="30"/>
      <c r="D15" s="29"/>
      <c r="E15" t="s">
        <v>132</v>
      </c>
      <c r="F15" s="29"/>
      <c r="G15" s="29"/>
      <c r="H15" s="31"/>
      <c r="I15" s="31"/>
    </row>
    <row r="16" spans="1:9" ht="12.75">
      <c r="A16" s="19">
        <v>4</v>
      </c>
      <c r="B16" s="19" t="s">
        <v>45</v>
      </c>
      <c r="C16" s="26" t="s">
        <v>186</v>
      </c>
      <c r="D16" s="19"/>
      <c r="E16" s="19" t="s">
        <v>133</v>
      </c>
      <c r="F16" s="19" t="s">
        <v>131</v>
      </c>
      <c r="G16" s="19">
        <v>1</v>
      </c>
      <c r="H16" s="133"/>
      <c r="I16" s="21">
        <f>ROUND((G16*H16),2)</f>
        <v>0</v>
      </c>
    </row>
    <row r="17" spans="1:9" ht="12.75">
      <c r="A17" s="29"/>
      <c r="B17" s="29"/>
      <c r="C17" s="30"/>
      <c r="D17" s="29"/>
      <c r="E17" t="s">
        <v>132</v>
      </c>
      <c r="F17" s="29"/>
      <c r="G17" s="29"/>
      <c r="H17" s="31"/>
      <c r="I17" s="31"/>
    </row>
    <row r="18" spans="1:9" ht="51">
      <c r="A18" s="19">
        <v>5</v>
      </c>
      <c r="B18" s="19" t="s">
        <v>45</v>
      </c>
      <c r="C18" s="26" t="s">
        <v>187</v>
      </c>
      <c r="D18" s="19"/>
      <c r="E18" s="20" t="s">
        <v>134</v>
      </c>
      <c r="F18" s="19" t="s">
        <v>131</v>
      </c>
      <c r="G18" s="19">
        <v>1</v>
      </c>
      <c r="H18" s="133"/>
      <c r="I18" s="21">
        <f>ROUND((G18*H18),2)</f>
        <v>0</v>
      </c>
    </row>
    <row r="19" spans="1:13" ht="12.75">
      <c r="A19" s="34"/>
      <c r="B19" s="34"/>
      <c r="C19" s="34"/>
      <c r="D19" s="34"/>
      <c r="E19" t="s">
        <v>135</v>
      </c>
      <c r="F19" s="34"/>
      <c r="G19" s="35"/>
      <c r="H19" s="36"/>
      <c r="I19" s="37"/>
      <c r="J19" s="35"/>
      <c r="K19" s="35"/>
      <c r="L19" s="35"/>
      <c r="M19" s="35"/>
    </row>
    <row r="20" spans="1:9" ht="25.5">
      <c r="A20" s="19">
        <v>6</v>
      </c>
      <c r="B20" s="19" t="s">
        <v>45</v>
      </c>
      <c r="C20" s="26" t="s">
        <v>188</v>
      </c>
      <c r="D20" s="19"/>
      <c r="E20" s="20" t="s">
        <v>137</v>
      </c>
      <c r="F20" s="32" t="s">
        <v>185</v>
      </c>
      <c r="G20" s="19">
        <v>1</v>
      </c>
      <c r="H20" s="133"/>
      <c r="I20" s="21">
        <f>ROUND((G20*H20),2)</f>
        <v>0</v>
      </c>
    </row>
    <row r="21" spans="1:13" ht="12.75">
      <c r="A21" s="34"/>
      <c r="B21" s="34"/>
      <c r="C21" s="34"/>
      <c r="D21" s="34"/>
      <c r="E21" t="s">
        <v>138</v>
      </c>
      <c r="F21" s="34"/>
      <c r="G21" s="35"/>
      <c r="H21" s="36"/>
      <c r="I21" s="37"/>
      <c r="J21" s="35"/>
      <c r="K21" s="35"/>
      <c r="L21" s="35"/>
      <c r="M21" s="35"/>
    </row>
    <row r="22" spans="1:9" ht="25.5">
      <c r="A22" s="19">
        <v>7</v>
      </c>
      <c r="B22" s="19" t="s">
        <v>45</v>
      </c>
      <c r="C22" s="26" t="s">
        <v>189</v>
      </c>
      <c r="D22" s="19"/>
      <c r="E22" s="20" t="s">
        <v>139</v>
      </c>
      <c r="F22" s="19" t="s">
        <v>131</v>
      </c>
      <c r="G22" s="19">
        <v>1</v>
      </c>
      <c r="H22" s="133"/>
      <c r="I22" s="21">
        <f>ROUND((G22*H22),2)</f>
        <v>0</v>
      </c>
    </row>
    <row r="23" spans="1:13" ht="12.75">
      <c r="A23" s="34"/>
      <c r="B23" s="34"/>
      <c r="C23" s="34"/>
      <c r="D23" s="34"/>
      <c r="E23" t="s">
        <v>138</v>
      </c>
      <c r="F23" s="34"/>
      <c r="G23" s="35"/>
      <c r="H23" s="36"/>
      <c r="I23" s="37"/>
      <c r="J23" s="35"/>
      <c r="K23" s="35"/>
      <c r="L23" s="35"/>
      <c r="M23" s="35"/>
    </row>
    <row r="24" spans="1:9" ht="25.5">
      <c r="A24" s="19">
        <v>8</v>
      </c>
      <c r="B24" s="19" t="s">
        <v>45</v>
      </c>
      <c r="C24" s="26" t="s">
        <v>190</v>
      </c>
      <c r="D24" s="19"/>
      <c r="E24" s="20" t="s">
        <v>142</v>
      </c>
      <c r="F24" s="19" t="s">
        <v>143</v>
      </c>
      <c r="G24" s="33">
        <v>2</v>
      </c>
      <c r="H24" s="133"/>
      <c r="I24" s="21">
        <f>ROUND((G24*H24),2)</f>
        <v>0</v>
      </c>
    </row>
    <row r="25" spans="1:13" ht="89.25" customHeight="1">
      <c r="A25" s="34"/>
      <c r="B25" s="34"/>
      <c r="C25" s="34"/>
      <c r="D25" s="34"/>
      <c r="E25" s="15" t="s">
        <v>144</v>
      </c>
      <c r="F25" s="34"/>
      <c r="G25" s="35"/>
      <c r="H25" s="36"/>
      <c r="I25" s="37"/>
      <c r="J25" s="35"/>
      <c r="K25" s="35"/>
      <c r="L25" s="35"/>
      <c r="M25" s="35"/>
    </row>
    <row r="26" spans="1:9" ht="12.75">
      <c r="A26" s="19">
        <v>9</v>
      </c>
      <c r="B26" s="19" t="s">
        <v>45</v>
      </c>
      <c r="C26" s="26" t="s">
        <v>191</v>
      </c>
      <c r="D26" s="19"/>
      <c r="E26" s="19" t="s">
        <v>145</v>
      </c>
      <c r="F26" s="19" t="s">
        <v>131</v>
      </c>
      <c r="G26" s="19">
        <v>1</v>
      </c>
      <c r="H26" s="133"/>
      <c r="I26" s="21">
        <f>ROUND((G26*H26),2)</f>
        <v>0</v>
      </c>
    </row>
    <row r="27" spans="1:13" ht="25.5" customHeight="1">
      <c r="A27" s="34"/>
      <c r="B27" s="34"/>
      <c r="C27" s="34"/>
      <c r="D27" s="34"/>
      <c r="E27" s="15" t="s">
        <v>146</v>
      </c>
      <c r="F27" s="34"/>
      <c r="G27" s="35"/>
      <c r="H27" s="36"/>
      <c r="I27" s="37"/>
      <c r="J27" s="35"/>
      <c r="K27" s="35"/>
      <c r="L27" s="35"/>
      <c r="M27" s="35"/>
    </row>
    <row r="28" spans="1:13" ht="12.75" customHeight="1">
      <c r="A28" s="11"/>
      <c r="B28" s="11"/>
      <c r="C28" s="11" t="s">
        <v>44</v>
      </c>
      <c r="D28" s="11"/>
      <c r="E28" s="11" t="s">
        <v>43</v>
      </c>
      <c r="F28" s="11"/>
      <c r="G28" s="11"/>
      <c r="H28" s="11"/>
      <c r="I28" s="11">
        <f>SUM(I12:I26)</f>
        <v>0</v>
      </c>
      <c r="J28" s="11"/>
      <c r="K28" s="11"/>
      <c r="L28" s="11"/>
      <c r="M28" s="11"/>
    </row>
    <row r="30" spans="1:9" ht="12.75" customHeight="1">
      <c r="A30" s="7"/>
      <c r="B30" s="7"/>
      <c r="C30" s="7" t="s">
        <v>25</v>
      </c>
      <c r="D30" s="7"/>
      <c r="E30" s="7" t="s">
        <v>50</v>
      </c>
      <c r="F30" s="7"/>
      <c r="G30" s="9"/>
      <c r="H30" s="7"/>
      <c r="I30" s="9"/>
    </row>
    <row r="31" spans="1:13" ht="63.75">
      <c r="A31" s="6">
        <v>10</v>
      </c>
      <c r="B31" s="6" t="s">
        <v>45</v>
      </c>
      <c r="C31" s="6" t="s">
        <v>58</v>
      </c>
      <c r="D31" s="6" t="s">
        <v>52</v>
      </c>
      <c r="E31" s="6" t="s">
        <v>118</v>
      </c>
      <c r="F31" s="6" t="s">
        <v>57</v>
      </c>
      <c r="G31" s="8">
        <v>132</v>
      </c>
      <c r="H31" s="134"/>
      <c r="I31" s="10">
        <f>ROUND((H31*G31),2)</f>
        <v>0</v>
      </c>
      <c r="J31" s="8"/>
      <c r="K31" s="8"/>
      <c r="L31" s="8"/>
      <c r="M31" s="8"/>
    </row>
    <row r="32" spans="1:13" ht="63.75">
      <c r="A32" s="6">
        <v>11</v>
      </c>
      <c r="B32" s="6" t="s">
        <v>45</v>
      </c>
      <c r="C32" s="6" t="s">
        <v>60</v>
      </c>
      <c r="D32" s="6" t="s">
        <v>52</v>
      </c>
      <c r="E32" s="6" t="s">
        <v>119</v>
      </c>
      <c r="F32" s="6" t="s">
        <v>57</v>
      </c>
      <c r="G32" s="8">
        <v>274</v>
      </c>
      <c r="H32" s="134"/>
      <c r="I32" s="10">
        <f>ROUND((H32*G32),2)</f>
        <v>0</v>
      </c>
      <c r="J32" s="8"/>
      <c r="K32" s="8"/>
      <c r="L32" s="8"/>
      <c r="M32" s="8"/>
    </row>
    <row r="33" spans="1:13" ht="12.75" customHeight="1">
      <c r="A33" s="11"/>
      <c r="B33" s="11"/>
      <c r="C33" s="11" t="s">
        <v>25</v>
      </c>
      <c r="D33" s="11"/>
      <c r="E33" s="11" t="s">
        <v>50</v>
      </c>
      <c r="F33" s="11"/>
      <c r="G33" s="11"/>
      <c r="H33" s="11"/>
      <c r="I33" s="11">
        <f>SUM(I31:I32)</f>
        <v>0</v>
      </c>
      <c r="J33" s="11"/>
      <c r="K33" s="11"/>
      <c r="L33" s="11"/>
      <c r="M33" s="11"/>
    </row>
    <row r="35" spans="1:9" ht="12.75" customHeight="1">
      <c r="A35" s="7"/>
      <c r="B35" s="7"/>
      <c r="C35" s="7" t="s">
        <v>37</v>
      </c>
      <c r="D35" s="7"/>
      <c r="E35" s="7" t="s">
        <v>68</v>
      </c>
      <c r="F35" s="7"/>
      <c r="G35" s="9"/>
      <c r="H35" s="7"/>
      <c r="I35" s="9"/>
    </row>
    <row r="36" spans="1:13" ht="63.75">
      <c r="A36" s="6">
        <v>12</v>
      </c>
      <c r="B36" s="6" t="s">
        <v>45</v>
      </c>
      <c r="C36" s="6" t="s">
        <v>69</v>
      </c>
      <c r="D36" s="6" t="s">
        <v>52</v>
      </c>
      <c r="E36" s="6" t="s">
        <v>120</v>
      </c>
      <c r="F36" s="6" t="s">
        <v>54</v>
      </c>
      <c r="G36" s="8">
        <v>12</v>
      </c>
      <c r="H36" s="134"/>
      <c r="I36" s="10">
        <f>ROUND((H36*G36),2)</f>
        <v>0</v>
      </c>
      <c r="J36" s="8"/>
      <c r="K36" s="8"/>
      <c r="L36" s="8"/>
      <c r="M36" s="8"/>
    </row>
    <row r="37" spans="1:13" ht="12.75" customHeight="1">
      <c r="A37" s="11"/>
      <c r="B37" s="11"/>
      <c r="C37" s="11" t="s">
        <v>37</v>
      </c>
      <c r="D37" s="11"/>
      <c r="E37" s="11" t="s">
        <v>68</v>
      </c>
      <c r="F37" s="11"/>
      <c r="G37" s="11"/>
      <c r="H37" s="11"/>
      <c r="I37" s="11">
        <f>SUM(I36:I36)</f>
        <v>0</v>
      </c>
      <c r="J37" s="11"/>
      <c r="K37" s="11"/>
      <c r="L37" s="11"/>
      <c r="M37" s="11"/>
    </row>
    <row r="39" spans="1:9" ht="12.75" customHeight="1">
      <c r="A39" s="7"/>
      <c r="B39" s="7"/>
      <c r="C39" s="7" t="s">
        <v>38</v>
      </c>
      <c r="D39" s="7"/>
      <c r="E39" s="7" t="s">
        <v>71</v>
      </c>
      <c r="F39" s="7"/>
      <c r="G39" s="9"/>
      <c r="H39" s="7"/>
      <c r="I39" s="9"/>
    </row>
    <row r="40" spans="1:13" ht="25.5">
      <c r="A40" s="6">
        <v>13</v>
      </c>
      <c r="B40" s="6" t="s">
        <v>45</v>
      </c>
      <c r="C40" s="6" t="s">
        <v>72</v>
      </c>
      <c r="D40" s="6" t="s">
        <v>52</v>
      </c>
      <c r="E40" s="6" t="s">
        <v>73</v>
      </c>
      <c r="F40" s="6" t="s">
        <v>57</v>
      </c>
      <c r="G40" s="8">
        <v>216</v>
      </c>
      <c r="H40" s="134"/>
      <c r="I40" s="10">
        <f aca="true" t="shared" si="0" ref="I40:I47">ROUND((H40*G40),2)</f>
        <v>0</v>
      </c>
      <c r="J40" s="8"/>
      <c r="K40" s="8"/>
      <c r="L40" s="8"/>
      <c r="M40" s="8"/>
    </row>
    <row r="41" spans="1:13" ht="25.5">
      <c r="A41" s="6">
        <v>14</v>
      </c>
      <c r="B41" s="6" t="s">
        <v>45</v>
      </c>
      <c r="C41" s="6" t="s">
        <v>74</v>
      </c>
      <c r="D41" s="6" t="s">
        <v>52</v>
      </c>
      <c r="E41" s="6" t="s">
        <v>121</v>
      </c>
      <c r="F41" s="6" t="s">
        <v>57</v>
      </c>
      <c r="G41" s="8">
        <v>1.95</v>
      </c>
      <c r="H41" s="134"/>
      <c r="I41" s="10">
        <f t="shared" si="0"/>
        <v>0</v>
      </c>
      <c r="J41" s="8"/>
      <c r="K41" s="8"/>
      <c r="L41" s="8"/>
      <c r="M41" s="8"/>
    </row>
    <row r="42" spans="1:13" ht="38.25">
      <c r="A42" s="6">
        <v>15</v>
      </c>
      <c r="B42" s="6" t="s">
        <v>45</v>
      </c>
      <c r="C42" s="6" t="s">
        <v>76</v>
      </c>
      <c r="D42" s="6" t="s">
        <v>52</v>
      </c>
      <c r="E42" s="6" t="s">
        <v>122</v>
      </c>
      <c r="F42" s="6" t="s">
        <v>57</v>
      </c>
      <c r="G42" s="8">
        <v>19.875</v>
      </c>
      <c r="H42" s="134"/>
      <c r="I42" s="10">
        <f t="shared" si="0"/>
        <v>0</v>
      </c>
      <c r="J42" s="8"/>
      <c r="K42" s="8"/>
      <c r="L42" s="8"/>
      <c r="M42" s="8"/>
    </row>
    <row r="43" spans="1:13" ht="38.25">
      <c r="A43" s="6">
        <v>16</v>
      </c>
      <c r="B43" s="6" t="s">
        <v>45</v>
      </c>
      <c r="C43" s="6" t="s">
        <v>78</v>
      </c>
      <c r="D43" s="6" t="s">
        <v>52</v>
      </c>
      <c r="E43" s="6" t="s">
        <v>79</v>
      </c>
      <c r="F43" s="6" t="s">
        <v>54</v>
      </c>
      <c r="G43" s="8">
        <v>2472</v>
      </c>
      <c r="H43" s="134"/>
      <c r="I43" s="10">
        <f t="shared" si="0"/>
        <v>0</v>
      </c>
      <c r="J43" s="8"/>
      <c r="K43" s="8"/>
      <c r="L43" s="8"/>
      <c r="M43" s="8"/>
    </row>
    <row r="44" spans="1:13" ht="38.25">
      <c r="A44" s="6">
        <v>17</v>
      </c>
      <c r="B44" s="6" t="s">
        <v>45</v>
      </c>
      <c r="C44" s="6" t="s">
        <v>80</v>
      </c>
      <c r="D44" s="6" t="s">
        <v>52</v>
      </c>
      <c r="E44" s="6" t="s">
        <v>81</v>
      </c>
      <c r="F44" s="6" t="s">
        <v>54</v>
      </c>
      <c r="G44" s="8">
        <v>2520</v>
      </c>
      <c r="H44" s="134"/>
      <c r="I44" s="10">
        <f t="shared" si="0"/>
        <v>0</v>
      </c>
      <c r="J44" s="8"/>
      <c r="K44" s="8"/>
      <c r="L44" s="8"/>
      <c r="M44" s="8"/>
    </row>
    <row r="45" spans="1:13" ht="38.25">
      <c r="A45" s="6">
        <v>18</v>
      </c>
      <c r="B45" s="6" t="s">
        <v>45</v>
      </c>
      <c r="C45" s="6" t="s">
        <v>123</v>
      </c>
      <c r="D45" s="6" t="s">
        <v>52</v>
      </c>
      <c r="E45" s="6" t="s">
        <v>327</v>
      </c>
      <c r="F45" s="6" t="s">
        <v>57</v>
      </c>
      <c r="G45" s="8">
        <v>86.52</v>
      </c>
      <c r="H45" s="134"/>
      <c r="I45" s="10">
        <f t="shared" si="0"/>
        <v>0</v>
      </c>
      <c r="J45" s="8"/>
      <c r="K45" s="8"/>
      <c r="L45" s="8"/>
      <c r="M45" s="8"/>
    </row>
    <row r="46" spans="1:13" ht="38.25">
      <c r="A46" s="6">
        <v>19</v>
      </c>
      <c r="B46" s="6" t="s">
        <v>45</v>
      </c>
      <c r="C46" s="6" t="s">
        <v>114</v>
      </c>
      <c r="D46" s="6" t="s">
        <v>52</v>
      </c>
      <c r="E46" s="6" t="s">
        <v>326</v>
      </c>
      <c r="F46" s="6" t="s">
        <v>57</v>
      </c>
      <c r="G46" s="8">
        <v>49.02</v>
      </c>
      <c r="H46" s="134"/>
      <c r="I46" s="10">
        <f t="shared" si="0"/>
        <v>0</v>
      </c>
      <c r="J46" s="8"/>
      <c r="K46" s="8"/>
      <c r="L46" s="8"/>
      <c r="M46" s="8"/>
    </row>
    <row r="47" spans="1:13" ht="51">
      <c r="A47" s="6">
        <v>20</v>
      </c>
      <c r="B47" s="6" t="s">
        <v>45</v>
      </c>
      <c r="C47" s="6" t="s">
        <v>86</v>
      </c>
      <c r="D47" s="6" t="s">
        <v>52</v>
      </c>
      <c r="E47" s="6" t="s">
        <v>87</v>
      </c>
      <c r="F47" s="6" t="s">
        <v>57</v>
      </c>
      <c r="G47" s="8">
        <v>75.6</v>
      </c>
      <c r="H47" s="134"/>
      <c r="I47" s="10">
        <f t="shared" si="0"/>
        <v>0</v>
      </c>
      <c r="J47" s="8"/>
      <c r="K47" s="8"/>
      <c r="L47" s="8"/>
      <c r="M47" s="8"/>
    </row>
    <row r="48" spans="1:13" ht="12.75" customHeight="1">
      <c r="A48" s="11"/>
      <c r="B48" s="11"/>
      <c r="C48" s="11" t="s">
        <v>38</v>
      </c>
      <c r="D48" s="11"/>
      <c r="E48" s="11" t="s">
        <v>71</v>
      </c>
      <c r="F48" s="11"/>
      <c r="G48" s="11"/>
      <c r="H48" s="11"/>
      <c r="I48" s="11">
        <f>SUM(I40:I47)</f>
        <v>0</v>
      </c>
      <c r="J48" s="11"/>
      <c r="K48" s="11"/>
      <c r="L48" s="11"/>
      <c r="M48" s="11"/>
    </row>
    <row r="50" spans="1:9" ht="12.75" customHeight="1">
      <c r="A50" s="7"/>
      <c r="B50" s="7"/>
      <c r="C50" s="7" t="s">
        <v>42</v>
      </c>
      <c r="D50" s="7"/>
      <c r="E50" s="7" t="s">
        <v>88</v>
      </c>
      <c r="F50" s="7"/>
      <c r="G50" s="9"/>
      <c r="H50" s="7"/>
      <c r="I50" s="9"/>
    </row>
    <row r="51" spans="1:13" ht="12.75">
      <c r="A51" s="6">
        <v>21</v>
      </c>
      <c r="B51" s="6" t="s">
        <v>45</v>
      </c>
      <c r="C51" s="6" t="s">
        <v>89</v>
      </c>
      <c r="D51" s="6" t="s">
        <v>52</v>
      </c>
      <c r="E51" s="6" t="s">
        <v>90</v>
      </c>
      <c r="F51" s="6" t="s">
        <v>54</v>
      </c>
      <c r="G51" s="8">
        <v>75</v>
      </c>
      <c r="H51" s="134"/>
      <c r="I51" s="10">
        <f>ROUND((H51*G51),2)</f>
        <v>0</v>
      </c>
      <c r="J51" s="8"/>
      <c r="K51" s="8"/>
      <c r="L51" s="8"/>
      <c r="M51" s="8"/>
    </row>
    <row r="52" spans="1:13" ht="25.5">
      <c r="A52" s="6">
        <v>22</v>
      </c>
      <c r="B52" s="6" t="s">
        <v>45</v>
      </c>
      <c r="C52" s="6" t="s">
        <v>91</v>
      </c>
      <c r="D52" s="6" t="s">
        <v>52</v>
      </c>
      <c r="E52" s="6" t="s">
        <v>92</v>
      </c>
      <c r="F52" s="6" t="s">
        <v>54</v>
      </c>
      <c r="G52" s="8">
        <v>75</v>
      </c>
      <c r="H52" s="134"/>
      <c r="I52" s="10">
        <f>ROUND((H52*G52),2)</f>
        <v>0</v>
      </c>
      <c r="J52" s="8"/>
      <c r="K52" s="8"/>
      <c r="L52" s="8"/>
      <c r="M52" s="8"/>
    </row>
    <row r="53" spans="1:13" ht="25.5">
      <c r="A53" s="6">
        <v>23</v>
      </c>
      <c r="B53" s="6" t="s">
        <v>45</v>
      </c>
      <c r="C53" s="6" t="s">
        <v>124</v>
      </c>
      <c r="D53" s="6" t="s">
        <v>52</v>
      </c>
      <c r="E53" s="6" t="s">
        <v>125</v>
      </c>
      <c r="F53" s="6" t="s">
        <v>95</v>
      </c>
      <c r="G53" s="8">
        <v>8</v>
      </c>
      <c r="H53" s="134"/>
      <c r="I53" s="10">
        <f>ROUND((H53*G53),2)</f>
        <v>0</v>
      </c>
      <c r="J53" s="8"/>
      <c r="K53" s="8"/>
      <c r="L53" s="8"/>
      <c r="M53" s="8"/>
    </row>
    <row r="54" spans="1:13" ht="25.5">
      <c r="A54" s="6">
        <v>24</v>
      </c>
      <c r="B54" s="6" t="s">
        <v>45</v>
      </c>
      <c r="C54" s="6" t="s">
        <v>93</v>
      </c>
      <c r="D54" s="6" t="s">
        <v>52</v>
      </c>
      <c r="E54" s="6" t="s">
        <v>94</v>
      </c>
      <c r="F54" s="6" t="s">
        <v>95</v>
      </c>
      <c r="G54" s="8">
        <v>12</v>
      </c>
      <c r="H54" s="134"/>
      <c r="I54" s="10">
        <f>ROUND((H54*G54),2)</f>
        <v>0</v>
      </c>
      <c r="J54" s="8"/>
      <c r="K54" s="8"/>
      <c r="L54" s="8"/>
      <c r="M54" s="8"/>
    </row>
    <row r="55" spans="1:13" ht="25.5">
      <c r="A55" s="6">
        <v>25</v>
      </c>
      <c r="B55" s="6" t="s">
        <v>45</v>
      </c>
      <c r="C55" s="6" t="s">
        <v>96</v>
      </c>
      <c r="D55" s="6" t="s">
        <v>52</v>
      </c>
      <c r="E55" s="6" t="s">
        <v>97</v>
      </c>
      <c r="F55" s="6" t="s">
        <v>95</v>
      </c>
      <c r="G55" s="8">
        <v>12</v>
      </c>
      <c r="H55" s="134"/>
      <c r="I55" s="10">
        <f>ROUND((H55*G55),2)</f>
        <v>0</v>
      </c>
      <c r="J55" s="8"/>
      <c r="K55" s="8"/>
      <c r="L55" s="8"/>
      <c r="M55" s="8"/>
    </row>
    <row r="56" spans="1:13" ht="12.75" customHeight="1">
      <c r="A56" s="11"/>
      <c r="B56" s="11"/>
      <c r="C56" s="11" t="s">
        <v>42</v>
      </c>
      <c r="D56" s="11"/>
      <c r="E56" s="11" t="s">
        <v>88</v>
      </c>
      <c r="F56" s="11"/>
      <c r="G56" s="11"/>
      <c r="H56" s="11"/>
      <c r="I56" s="11">
        <f>SUM(I51:I55)</f>
        <v>0</v>
      </c>
      <c r="J56" s="11"/>
      <c r="K56" s="11"/>
      <c r="L56" s="11"/>
      <c r="M56" s="11"/>
    </row>
    <row r="58" spans="1:13" ht="12.75" customHeight="1">
      <c r="A58" s="11"/>
      <c r="B58" s="11"/>
      <c r="C58" s="11"/>
      <c r="D58" s="11"/>
      <c r="E58" s="11" t="s">
        <v>98</v>
      </c>
      <c r="F58" s="11"/>
      <c r="G58" s="11"/>
      <c r="H58" s="11"/>
      <c r="I58" s="11">
        <f>+I28+I33+I37+I48+I56</f>
        <v>0</v>
      </c>
      <c r="J58" s="11"/>
      <c r="K58" s="11"/>
      <c r="L58" s="11"/>
      <c r="M58" s="11"/>
    </row>
    <row r="60" spans="1:13" ht="12.75" customHeight="1">
      <c r="A60" s="11" t="s">
        <v>99</v>
      </c>
      <c r="B60" s="11"/>
      <c r="C60" s="11"/>
      <c r="D60" s="11"/>
      <c r="E60" s="11"/>
      <c r="F60" s="11"/>
      <c r="G60" s="11"/>
      <c r="H60" s="11"/>
      <c r="I60" s="11"/>
      <c r="J60" s="11"/>
      <c r="K60" s="11"/>
      <c r="L60" s="11"/>
      <c r="M60" s="11"/>
    </row>
    <row r="61" spans="1:13" ht="12.75" customHeight="1">
      <c r="A61" s="11"/>
      <c r="B61" s="11"/>
      <c r="C61" s="11"/>
      <c r="D61" s="11"/>
      <c r="E61" s="11" t="s">
        <v>100</v>
      </c>
      <c r="F61" s="11"/>
      <c r="G61" s="11"/>
      <c r="H61" s="11"/>
      <c r="I61" s="11"/>
      <c r="J61" s="11"/>
      <c r="K61" s="11"/>
      <c r="L61" s="11"/>
      <c r="M61" s="11"/>
    </row>
    <row r="62" spans="1:13" ht="12.75" customHeight="1">
      <c r="A62" s="11"/>
      <c r="B62" s="11"/>
      <c r="C62" s="11"/>
      <c r="D62" s="11"/>
      <c r="E62" s="11" t="s">
        <v>101</v>
      </c>
      <c r="F62" s="11"/>
      <c r="G62" s="11"/>
      <c r="H62" s="11"/>
      <c r="I62" s="11">
        <v>0</v>
      </c>
      <c r="J62" s="11"/>
      <c r="K62" s="11"/>
      <c r="L62" s="11"/>
      <c r="M62" s="11"/>
    </row>
    <row r="63" spans="1:13" ht="12.75" customHeight="1">
      <c r="A63" s="11"/>
      <c r="B63" s="11"/>
      <c r="C63" s="11"/>
      <c r="D63" s="11"/>
      <c r="E63" s="11" t="s">
        <v>102</v>
      </c>
      <c r="F63" s="11"/>
      <c r="G63" s="11"/>
      <c r="H63" s="11"/>
      <c r="I63" s="11"/>
      <c r="J63" s="11"/>
      <c r="K63" s="11"/>
      <c r="L63" s="11"/>
      <c r="M63" s="11"/>
    </row>
    <row r="64" spans="1:13" ht="12.75" customHeight="1">
      <c r="A64" s="11"/>
      <c r="B64" s="11"/>
      <c r="C64" s="11"/>
      <c r="D64" s="11"/>
      <c r="E64" s="11" t="s">
        <v>103</v>
      </c>
      <c r="F64" s="11"/>
      <c r="G64" s="11"/>
      <c r="H64" s="11"/>
      <c r="I64" s="11">
        <v>0</v>
      </c>
      <c r="J64" s="11"/>
      <c r="K64" s="11"/>
      <c r="L64" s="11"/>
      <c r="M64" s="11"/>
    </row>
    <row r="65" spans="1:13" ht="12.75" customHeight="1">
      <c r="A65" s="11"/>
      <c r="B65" s="11"/>
      <c r="C65" s="11"/>
      <c r="D65" s="11"/>
      <c r="E65" s="11" t="s">
        <v>104</v>
      </c>
      <c r="F65" s="11"/>
      <c r="G65" s="11"/>
      <c r="H65" s="11"/>
      <c r="I65" s="11">
        <f>I62+I64</f>
        <v>0</v>
      </c>
      <c r="J65" s="11"/>
      <c r="K65" s="11"/>
      <c r="L65" s="11"/>
      <c r="M65" s="11"/>
    </row>
    <row r="67" spans="1:13" ht="12.75" customHeight="1">
      <c r="A67" s="11"/>
      <c r="B67" s="11"/>
      <c r="C67" s="11"/>
      <c r="D67" s="11"/>
      <c r="E67" s="11" t="s">
        <v>104</v>
      </c>
      <c r="F67" s="11"/>
      <c r="G67" s="11"/>
      <c r="H67" s="11"/>
      <c r="I67" s="11">
        <f>I58+I65</f>
        <v>0</v>
      </c>
      <c r="J67" s="11"/>
      <c r="K67" s="11"/>
      <c r="L67" s="11"/>
      <c r="M67" s="11"/>
    </row>
  </sheetData>
  <sheetProtection formatColumns="0"/>
  <mergeCells count="10">
    <mergeCell ref="G8:G9"/>
    <mergeCell ref="H8:I8"/>
    <mergeCell ref="J8:K8"/>
    <mergeCell ref="L8:M8"/>
    <mergeCell ref="A8:A9"/>
    <mergeCell ref="B8:B9"/>
    <mergeCell ref="C8:C9"/>
    <mergeCell ref="D8:D9"/>
    <mergeCell ref="E8:E9"/>
    <mergeCell ref="F8:F9"/>
  </mergeCells>
  <printOptions/>
  <pageMargins left="0.35433070866141736" right="0" top="0.7874015748031497" bottom="0.787401574803149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M26"/>
  <sheetViews>
    <sheetView zoomScalePageLayoutView="0" workbookViewId="0" topLeftCell="A1">
      <selection activeCell="H13" sqref="H13"/>
    </sheetView>
  </sheetViews>
  <sheetFormatPr defaultColWidth="9.140625" defaultRowHeight="12.75"/>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s>
  <sheetData>
    <row r="1" spans="1:3" ht="15">
      <c r="A1" s="5" t="s">
        <v>13</v>
      </c>
      <c r="C1" t="s">
        <v>14</v>
      </c>
    </row>
    <row r="2" ht="15">
      <c r="C2" s="1" t="s">
        <v>15</v>
      </c>
    </row>
    <row r="4" spans="1:5" ht="15">
      <c r="A4" t="s">
        <v>16</v>
      </c>
      <c r="C4" s="5" t="s">
        <v>19</v>
      </c>
      <c r="D4" s="5"/>
      <c r="E4" s="5" t="s">
        <v>20</v>
      </c>
    </row>
    <row r="5" spans="1:5" ht="15">
      <c r="A5" t="s">
        <v>17</v>
      </c>
      <c r="C5" s="5" t="s">
        <v>194</v>
      </c>
      <c r="D5" s="5"/>
      <c r="E5" s="5" t="s">
        <v>195</v>
      </c>
    </row>
    <row r="6" spans="1:5" ht="15">
      <c r="A6" t="s">
        <v>18</v>
      </c>
      <c r="C6" s="5" t="s">
        <v>194</v>
      </c>
      <c r="D6" s="5"/>
      <c r="E6" s="5" t="s">
        <v>195</v>
      </c>
    </row>
    <row r="7" spans="1:5" ht="15">
      <c r="A7" t="s">
        <v>23</v>
      </c>
      <c r="C7" s="5"/>
      <c r="D7" s="5"/>
      <c r="E7" s="5"/>
    </row>
    <row r="8" spans="1:9" ht="14.25">
      <c r="A8" s="138" t="s">
        <v>24</v>
      </c>
      <c r="B8" s="138" t="s">
        <v>26</v>
      </c>
      <c r="C8" s="138" t="s">
        <v>27</v>
      </c>
      <c r="D8" s="138" t="s">
        <v>28</v>
      </c>
      <c r="E8" s="138" t="s">
        <v>29</v>
      </c>
      <c r="F8" s="138" t="s">
        <v>30</v>
      </c>
      <c r="G8" s="138" t="s">
        <v>31</v>
      </c>
      <c r="H8" s="138" t="s">
        <v>32</v>
      </c>
      <c r="I8" s="138"/>
    </row>
    <row r="9" spans="1:9" ht="14.25">
      <c r="A9" s="138"/>
      <c r="B9" s="138"/>
      <c r="C9" s="138"/>
      <c r="D9" s="138"/>
      <c r="E9" s="138"/>
      <c r="F9" s="138"/>
      <c r="G9" s="138"/>
      <c r="H9" s="4" t="s">
        <v>33</v>
      </c>
      <c r="I9" s="4" t="s">
        <v>34</v>
      </c>
    </row>
    <row r="10" spans="1:9" ht="14.25">
      <c r="A10" s="4" t="s">
        <v>25</v>
      </c>
      <c r="B10" s="4" t="s">
        <v>35</v>
      </c>
      <c r="C10" s="4" t="s">
        <v>36</v>
      </c>
      <c r="D10" s="4" t="s">
        <v>37</v>
      </c>
      <c r="E10" s="4" t="s">
        <v>38</v>
      </c>
      <c r="F10" s="4" t="s">
        <v>39</v>
      </c>
      <c r="G10" s="4" t="s">
        <v>40</v>
      </c>
      <c r="H10" s="4" t="s">
        <v>41</v>
      </c>
      <c r="I10" s="4" t="s">
        <v>42</v>
      </c>
    </row>
    <row r="11" spans="1:9" ht="12.75">
      <c r="A11" s="7"/>
      <c r="B11" s="7"/>
      <c r="C11" s="7" t="s">
        <v>44</v>
      </c>
      <c r="D11" s="7"/>
      <c r="E11" s="7" t="s">
        <v>43</v>
      </c>
      <c r="F11" s="7"/>
      <c r="G11" s="7"/>
      <c r="H11" s="7"/>
      <c r="I11" s="7"/>
    </row>
    <row r="12" spans="1:9" ht="63.75" customHeight="1">
      <c r="A12" s="19">
        <v>1</v>
      </c>
      <c r="B12" s="19" t="s">
        <v>45</v>
      </c>
      <c r="C12" s="26" t="s">
        <v>193</v>
      </c>
      <c r="D12" s="19"/>
      <c r="E12" s="38" t="s">
        <v>196</v>
      </c>
      <c r="F12" s="19" t="s">
        <v>185</v>
      </c>
      <c r="G12" s="19">
        <v>1</v>
      </c>
      <c r="H12" s="133"/>
      <c r="I12" s="21">
        <f>ROUND((G12*H12),2)</f>
        <v>0</v>
      </c>
    </row>
    <row r="13" spans="1:9" ht="63.75" customHeight="1">
      <c r="A13" s="19">
        <v>2</v>
      </c>
      <c r="B13" s="19"/>
      <c r="C13" s="90" t="s">
        <v>323</v>
      </c>
      <c r="D13" s="19"/>
      <c r="E13" s="91" t="s">
        <v>324</v>
      </c>
      <c r="F13" s="19" t="s">
        <v>325</v>
      </c>
      <c r="G13" s="21">
        <v>200</v>
      </c>
      <c r="H13" s="133"/>
      <c r="I13" s="21">
        <f>ROUND((G13*H13),2)</f>
        <v>0</v>
      </c>
    </row>
    <row r="14" spans="1:13" ht="12.75" customHeight="1">
      <c r="A14" s="11"/>
      <c r="B14" s="11"/>
      <c r="C14" s="11" t="s">
        <v>44</v>
      </c>
      <c r="D14" s="11"/>
      <c r="E14" s="11" t="s">
        <v>43</v>
      </c>
      <c r="F14" s="11"/>
      <c r="G14" s="11"/>
      <c r="H14" s="11"/>
      <c r="I14" s="11">
        <f>SUM(I12:I13)</f>
        <v>0</v>
      </c>
      <c r="J14" s="39"/>
      <c r="K14" s="39"/>
      <c r="L14" s="39"/>
      <c r="M14" s="39"/>
    </row>
    <row r="15" spans="10:13" ht="12.75" customHeight="1">
      <c r="J15" s="40"/>
      <c r="K15" s="40"/>
      <c r="L15" s="40"/>
      <c r="M15" s="40"/>
    </row>
    <row r="16" spans="1:13" ht="12.75" customHeight="1">
      <c r="A16" s="11"/>
      <c r="B16" s="11"/>
      <c r="C16" s="11"/>
      <c r="D16" s="11"/>
      <c r="E16" s="11" t="s">
        <v>98</v>
      </c>
      <c r="F16" s="11"/>
      <c r="G16" s="11"/>
      <c r="H16" s="11"/>
      <c r="I16" s="11">
        <f>+I14</f>
        <v>0</v>
      </c>
      <c r="J16" s="39"/>
      <c r="K16" s="39"/>
      <c r="L16" s="39"/>
      <c r="M16" s="39"/>
    </row>
    <row r="17" spans="10:13" ht="12.75" customHeight="1">
      <c r="J17" s="40"/>
      <c r="K17" s="40"/>
      <c r="L17" s="40"/>
      <c r="M17" s="40"/>
    </row>
    <row r="18" spans="1:13" ht="12.75" customHeight="1">
      <c r="A18" s="11" t="s">
        <v>99</v>
      </c>
      <c r="B18" s="11"/>
      <c r="C18" s="11"/>
      <c r="D18" s="11"/>
      <c r="E18" s="11"/>
      <c r="F18" s="11"/>
      <c r="G18" s="11"/>
      <c r="H18" s="11"/>
      <c r="I18" s="11"/>
      <c r="J18" s="39"/>
      <c r="K18" s="39"/>
      <c r="L18" s="39"/>
      <c r="M18" s="39"/>
    </row>
    <row r="19" spans="1:13" ht="12.75" customHeight="1">
      <c r="A19" s="11"/>
      <c r="B19" s="11"/>
      <c r="C19" s="11"/>
      <c r="D19" s="11"/>
      <c r="E19" s="11" t="s">
        <v>100</v>
      </c>
      <c r="F19" s="11"/>
      <c r="G19" s="11"/>
      <c r="H19" s="11"/>
      <c r="I19" s="11"/>
      <c r="J19" s="39"/>
      <c r="K19" s="39"/>
      <c r="L19" s="39"/>
      <c r="M19" s="39"/>
    </row>
    <row r="20" spans="1:13" ht="12.75" customHeight="1">
      <c r="A20" s="11"/>
      <c r="B20" s="11"/>
      <c r="C20" s="11"/>
      <c r="D20" s="11"/>
      <c r="E20" s="11" t="s">
        <v>101</v>
      </c>
      <c r="F20" s="11"/>
      <c r="G20" s="11"/>
      <c r="H20" s="11"/>
      <c r="I20" s="11">
        <v>0</v>
      </c>
      <c r="J20" s="39"/>
      <c r="K20" s="39"/>
      <c r="L20" s="39"/>
      <c r="M20" s="39"/>
    </row>
    <row r="21" spans="1:13" ht="12.75" customHeight="1">
      <c r="A21" s="11"/>
      <c r="B21" s="11"/>
      <c r="C21" s="11"/>
      <c r="D21" s="11"/>
      <c r="E21" s="11" t="s">
        <v>102</v>
      </c>
      <c r="F21" s="11"/>
      <c r="G21" s="11"/>
      <c r="H21" s="11"/>
      <c r="I21" s="11"/>
      <c r="J21" s="39"/>
      <c r="K21" s="39"/>
      <c r="L21" s="39"/>
      <c r="M21" s="39"/>
    </row>
    <row r="22" spans="1:13" ht="12.75" customHeight="1">
      <c r="A22" s="11"/>
      <c r="B22" s="11"/>
      <c r="C22" s="11"/>
      <c r="D22" s="11"/>
      <c r="E22" s="11" t="s">
        <v>103</v>
      </c>
      <c r="F22" s="11"/>
      <c r="G22" s="11"/>
      <c r="H22" s="11"/>
      <c r="I22" s="11">
        <v>0</v>
      </c>
      <c r="J22" s="39"/>
      <c r="K22" s="39"/>
      <c r="L22" s="39"/>
      <c r="M22" s="39"/>
    </row>
    <row r="23" spans="1:13" ht="12.75" customHeight="1">
      <c r="A23" s="11"/>
      <c r="B23" s="11"/>
      <c r="C23" s="11"/>
      <c r="D23" s="11"/>
      <c r="E23" s="11" t="s">
        <v>104</v>
      </c>
      <c r="F23" s="11"/>
      <c r="G23" s="11"/>
      <c r="H23" s="11"/>
      <c r="I23" s="11">
        <f>I20+I22</f>
        <v>0</v>
      </c>
      <c r="J23" s="39"/>
      <c r="K23" s="39"/>
      <c r="L23" s="39"/>
      <c r="M23" s="39"/>
    </row>
    <row r="24" spans="10:13" ht="12.75" customHeight="1">
      <c r="J24" s="40"/>
      <c r="K24" s="40"/>
      <c r="L24" s="40"/>
      <c r="M24" s="40"/>
    </row>
    <row r="25" spans="1:13" ht="12.75" customHeight="1">
      <c r="A25" s="11"/>
      <c r="B25" s="11"/>
      <c r="C25" s="11"/>
      <c r="D25" s="11"/>
      <c r="E25" s="11" t="s">
        <v>104</v>
      </c>
      <c r="F25" s="11"/>
      <c r="G25" s="11"/>
      <c r="H25" s="11"/>
      <c r="I25" s="11">
        <f>I16+I23</f>
        <v>0</v>
      </c>
      <c r="J25" s="39"/>
      <c r="K25" s="39"/>
      <c r="L25" s="39"/>
      <c r="M25" s="39"/>
    </row>
    <row r="26" spans="10:13" ht="12.75">
      <c r="J26" s="40"/>
      <c r="K26" s="40"/>
      <c r="L26" s="40"/>
      <c r="M26" s="40"/>
    </row>
  </sheetData>
  <sheetProtection/>
  <mergeCells count="8">
    <mergeCell ref="G8:G9"/>
    <mergeCell ref="H8:I8"/>
    <mergeCell ref="A8:A9"/>
    <mergeCell ref="B8:B9"/>
    <mergeCell ref="C8:C9"/>
    <mergeCell ref="D8:D9"/>
    <mergeCell ref="E8:E9"/>
    <mergeCell ref="F8:F9"/>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P40"/>
  <sheetViews>
    <sheetView zoomScalePageLayoutView="0" workbookViewId="0" topLeftCell="A18">
      <selection activeCell="G12" sqref="G12"/>
    </sheetView>
  </sheetViews>
  <sheetFormatPr defaultColWidth="9.140625" defaultRowHeight="12.75"/>
  <cols>
    <col min="1" max="1" width="3.28125" style="0" customWidth="1"/>
    <col min="2" max="2" width="3.421875" style="0" customWidth="1"/>
    <col min="3" max="3" width="16.00390625" style="0" customWidth="1"/>
    <col min="4" max="4" width="40.7109375" style="0" customWidth="1"/>
    <col min="5" max="5" width="5.57421875" style="0" customWidth="1"/>
    <col min="6" max="6" width="9.28125" style="0" customWidth="1"/>
    <col min="7" max="7" width="16.140625" style="0" customWidth="1"/>
    <col min="8" max="8" width="16.00390625" style="0" customWidth="1"/>
  </cols>
  <sheetData>
    <row r="2" spans="1:4" ht="15">
      <c r="A2" s="145" t="s">
        <v>15</v>
      </c>
      <c r="B2" s="146"/>
      <c r="C2" s="146"/>
      <c r="D2" s="146"/>
    </row>
    <row r="3" spans="4:16" ht="15">
      <c r="D3" s="147"/>
      <c r="E3" s="146"/>
      <c r="F3" s="146"/>
      <c r="G3" s="146"/>
      <c r="H3" s="146"/>
      <c r="P3" s="93"/>
    </row>
    <row r="4" spans="3:8" ht="15">
      <c r="C4" t="s">
        <v>16</v>
      </c>
      <c r="D4" s="147" t="s">
        <v>338</v>
      </c>
      <c r="E4" s="146"/>
      <c r="F4" s="146"/>
      <c r="G4" s="146"/>
      <c r="H4" s="146"/>
    </row>
    <row r="5" spans="3:4" ht="12.75">
      <c r="C5" t="s">
        <v>17</v>
      </c>
      <c r="D5" s="77" t="s">
        <v>337</v>
      </c>
    </row>
    <row r="8" spans="1:8" ht="24">
      <c r="A8" s="50" t="s">
        <v>199</v>
      </c>
      <c r="B8" s="51" t="s">
        <v>200</v>
      </c>
      <c r="C8" s="51" t="s">
        <v>201</v>
      </c>
      <c r="D8" s="51" t="s">
        <v>9</v>
      </c>
      <c r="E8" s="51" t="s">
        <v>202</v>
      </c>
      <c r="F8" s="51" t="s">
        <v>203</v>
      </c>
      <c r="G8" s="51" t="s">
        <v>204</v>
      </c>
      <c r="H8" s="52" t="s">
        <v>205</v>
      </c>
    </row>
    <row r="9" spans="1:8" ht="20.25" customHeight="1">
      <c r="A9" s="53" t="s">
        <v>206</v>
      </c>
      <c r="B9" s="54"/>
      <c r="C9" s="54"/>
      <c r="D9" s="54"/>
      <c r="E9" s="54"/>
      <c r="F9" s="54"/>
      <c r="G9" s="54"/>
      <c r="H9" s="55">
        <f>H10+H32</f>
        <v>0</v>
      </c>
    </row>
    <row r="10" spans="1:8" ht="20.25" customHeight="1">
      <c r="A10" s="56"/>
      <c r="B10" s="57" t="s">
        <v>207</v>
      </c>
      <c r="C10" s="58" t="s">
        <v>208</v>
      </c>
      <c r="D10" s="58" t="s">
        <v>209</v>
      </c>
      <c r="E10" s="59"/>
      <c r="F10" s="59"/>
      <c r="G10" s="59"/>
      <c r="H10" s="60">
        <f>H11+H25</f>
        <v>0</v>
      </c>
    </row>
    <row r="11" spans="1:8" ht="16.5" customHeight="1">
      <c r="A11" s="56"/>
      <c r="B11" s="57" t="s">
        <v>207</v>
      </c>
      <c r="C11" s="61" t="s">
        <v>210</v>
      </c>
      <c r="D11" s="61" t="s">
        <v>211</v>
      </c>
      <c r="E11" s="59"/>
      <c r="F11" s="59"/>
      <c r="G11" s="59"/>
      <c r="H11" s="62">
        <f>H12+H16+H19+H22</f>
        <v>0</v>
      </c>
    </row>
    <row r="12" spans="1:8" ht="16.5" customHeight="1">
      <c r="A12" s="43" t="s">
        <v>25</v>
      </c>
      <c r="B12" s="43" t="s">
        <v>212</v>
      </c>
      <c r="C12" s="44" t="s">
        <v>213</v>
      </c>
      <c r="D12" s="45" t="s">
        <v>214</v>
      </c>
      <c r="E12" s="46" t="s">
        <v>215</v>
      </c>
      <c r="F12" s="47">
        <v>8</v>
      </c>
      <c r="G12" s="130"/>
      <c r="H12" s="48">
        <f>ROUND(G12*F12,2)</f>
        <v>0</v>
      </c>
    </row>
    <row r="13" spans="1:8" ht="12.75" customHeight="1">
      <c r="A13" s="63"/>
      <c r="B13" s="64" t="s">
        <v>216</v>
      </c>
      <c r="C13" s="54"/>
      <c r="D13" s="65" t="s">
        <v>217</v>
      </c>
      <c r="E13" s="54"/>
      <c r="F13" s="54"/>
      <c r="G13" s="54"/>
      <c r="H13" s="66"/>
    </row>
    <row r="14" spans="1:8" ht="29.25">
      <c r="A14" s="63"/>
      <c r="B14" s="64" t="s">
        <v>218</v>
      </c>
      <c r="C14" s="54"/>
      <c r="D14" s="67" t="s">
        <v>219</v>
      </c>
      <c r="E14" s="54"/>
      <c r="F14" s="54"/>
      <c r="G14" s="54"/>
      <c r="H14" s="66"/>
    </row>
    <row r="15" spans="1:8" ht="22.5">
      <c r="A15" s="68"/>
      <c r="B15" s="64" t="s">
        <v>220</v>
      </c>
      <c r="C15" s="69"/>
      <c r="D15" s="70" t="s">
        <v>221</v>
      </c>
      <c r="E15" s="71"/>
      <c r="F15" s="72">
        <v>4</v>
      </c>
      <c r="G15" s="71"/>
      <c r="H15" s="73"/>
    </row>
    <row r="16" spans="1:8" ht="16.5" customHeight="1">
      <c r="A16" s="43" t="s">
        <v>35</v>
      </c>
      <c r="B16" s="43" t="s">
        <v>212</v>
      </c>
      <c r="C16" s="44" t="s">
        <v>222</v>
      </c>
      <c r="D16" s="45" t="s">
        <v>223</v>
      </c>
      <c r="E16" s="46" t="s">
        <v>215</v>
      </c>
      <c r="F16" s="47">
        <v>16</v>
      </c>
      <c r="G16" s="130"/>
      <c r="H16" s="48">
        <f>ROUND(G16*F16,2)</f>
        <v>0</v>
      </c>
    </row>
    <row r="17" spans="1:8" ht="12.75">
      <c r="A17" s="63"/>
      <c r="B17" s="64" t="s">
        <v>216</v>
      </c>
      <c r="C17" s="54"/>
      <c r="D17" s="65" t="s">
        <v>224</v>
      </c>
      <c r="E17" s="54"/>
      <c r="F17" s="54"/>
      <c r="G17" s="54"/>
      <c r="H17" s="66"/>
    </row>
    <row r="18" spans="1:8" ht="22.5">
      <c r="A18" s="68"/>
      <c r="B18" s="64" t="s">
        <v>220</v>
      </c>
      <c r="C18" s="69"/>
      <c r="D18" s="70" t="s">
        <v>225</v>
      </c>
      <c r="E18" s="71"/>
      <c r="F18" s="72">
        <v>8</v>
      </c>
      <c r="G18" s="71"/>
      <c r="H18" s="73"/>
    </row>
    <row r="19" spans="1:8" ht="16.5" customHeight="1">
      <c r="A19" s="43" t="s">
        <v>36</v>
      </c>
      <c r="B19" s="43" t="s">
        <v>212</v>
      </c>
      <c r="C19" s="44" t="s">
        <v>226</v>
      </c>
      <c r="D19" s="45" t="s">
        <v>227</v>
      </c>
      <c r="E19" s="46" t="s">
        <v>215</v>
      </c>
      <c r="F19" s="47">
        <v>4</v>
      </c>
      <c r="G19" s="130"/>
      <c r="H19" s="48">
        <f>ROUND(G19*F19,2)</f>
        <v>0</v>
      </c>
    </row>
    <row r="20" spans="1:8" ht="12.75">
      <c r="A20" s="63"/>
      <c r="B20" s="64" t="s">
        <v>216</v>
      </c>
      <c r="C20" s="54"/>
      <c r="D20" s="65" t="s">
        <v>228</v>
      </c>
      <c r="E20" s="54"/>
      <c r="F20" s="54"/>
      <c r="G20" s="54"/>
      <c r="H20" s="66"/>
    </row>
    <row r="21" spans="1:8" ht="29.25">
      <c r="A21" s="63"/>
      <c r="B21" s="64" t="s">
        <v>218</v>
      </c>
      <c r="C21" s="54"/>
      <c r="D21" s="67" t="s">
        <v>229</v>
      </c>
      <c r="E21" s="54"/>
      <c r="F21" s="54"/>
      <c r="G21" s="54"/>
      <c r="H21" s="66"/>
    </row>
    <row r="22" spans="1:8" ht="16.5" customHeight="1">
      <c r="A22" s="43" t="s">
        <v>37</v>
      </c>
      <c r="B22" s="43" t="s">
        <v>212</v>
      </c>
      <c r="C22" s="44" t="s">
        <v>230</v>
      </c>
      <c r="D22" s="45" t="s">
        <v>231</v>
      </c>
      <c r="E22" s="46" t="s">
        <v>215</v>
      </c>
      <c r="F22" s="47">
        <v>2</v>
      </c>
      <c r="G22" s="130"/>
      <c r="H22" s="48">
        <f>ROUND(G22*F22,2)</f>
        <v>0</v>
      </c>
    </row>
    <row r="23" spans="1:8" ht="12.75">
      <c r="A23" s="63"/>
      <c r="B23" s="64" t="s">
        <v>216</v>
      </c>
      <c r="C23" s="54"/>
      <c r="D23" s="65" t="s">
        <v>232</v>
      </c>
      <c r="E23" s="54"/>
      <c r="F23" s="54"/>
      <c r="G23" s="54"/>
      <c r="H23" s="66"/>
    </row>
    <row r="24" spans="1:8" ht="22.5">
      <c r="A24" s="68"/>
      <c r="B24" s="64" t="s">
        <v>220</v>
      </c>
      <c r="C24" s="69"/>
      <c r="D24" s="70" t="s">
        <v>233</v>
      </c>
      <c r="E24" s="71"/>
      <c r="F24" s="72">
        <v>1</v>
      </c>
      <c r="G24" s="71"/>
      <c r="H24" s="73"/>
    </row>
    <row r="25" spans="1:8" ht="16.5" customHeight="1">
      <c r="A25" s="56"/>
      <c r="B25" s="57" t="s">
        <v>207</v>
      </c>
      <c r="C25" s="61" t="s">
        <v>234</v>
      </c>
      <c r="D25" s="61" t="s">
        <v>235</v>
      </c>
      <c r="E25" s="59"/>
      <c r="F25" s="59"/>
      <c r="G25" s="59"/>
      <c r="H25" s="62">
        <f>H26+H28+H30</f>
        <v>0</v>
      </c>
    </row>
    <row r="26" spans="1:8" ht="16.5" customHeight="1">
      <c r="A26" s="116" t="s">
        <v>38</v>
      </c>
      <c r="B26" s="116" t="s">
        <v>236</v>
      </c>
      <c r="C26" s="117" t="s">
        <v>237</v>
      </c>
      <c r="D26" s="118" t="s">
        <v>238</v>
      </c>
      <c r="E26" s="119" t="s">
        <v>239</v>
      </c>
      <c r="F26" s="131"/>
      <c r="G26" s="132"/>
      <c r="H26" s="120">
        <f>ROUND(G26*F26,2)</f>
        <v>0</v>
      </c>
    </row>
    <row r="27" spans="1:8" ht="12.75">
      <c r="A27" s="121"/>
      <c r="B27" s="122" t="s">
        <v>216</v>
      </c>
      <c r="C27" s="123"/>
      <c r="D27" s="124" t="s">
        <v>240</v>
      </c>
      <c r="E27" s="123"/>
      <c r="F27" s="123"/>
      <c r="G27" s="123"/>
      <c r="H27" s="125"/>
    </row>
    <row r="28" spans="1:8" ht="16.5" customHeight="1">
      <c r="A28" s="116" t="s">
        <v>39</v>
      </c>
      <c r="B28" s="116" t="s">
        <v>236</v>
      </c>
      <c r="C28" s="117" t="s">
        <v>241</v>
      </c>
      <c r="D28" s="118" t="s">
        <v>242</v>
      </c>
      <c r="E28" s="119" t="s">
        <v>243</v>
      </c>
      <c r="F28" s="131"/>
      <c r="G28" s="132"/>
      <c r="H28" s="120">
        <f>ROUND(G28*F28,2)</f>
        <v>0</v>
      </c>
    </row>
    <row r="29" spans="1:8" ht="12.75">
      <c r="A29" s="121"/>
      <c r="B29" s="122" t="s">
        <v>216</v>
      </c>
      <c r="C29" s="123"/>
      <c r="D29" s="124" t="s">
        <v>244</v>
      </c>
      <c r="E29" s="123"/>
      <c r="F29" s="123"/>
      <c r="G29" s="123"/>
      <c r="H29" s="125"/>
    </row>
    <row r="30" spans="1:8" ht="16.5" customHeight="1">
      <c r="A30" s="116" t="s">
        <v>40</v>
      </c>
      <c r="B30" s="116" t="s">
        <v>236</v>
      </c>
      <c r="C30" s="117" t="s">
        <v>245</v>
      </c>
      <c r="D30" s="118" t="s">
        <v>246</v>
      </c>
      <c r="E30" s="119" t="s">
        <v>243</v>
      </c>
      <c r="F30" s="131"/>
      <c r="G30" s="132"/>
      <c r="H30" s="120">
        <f>ROUND(G30*F30,2)</f>
        <v>0</v>
      </c>
    </row>
    <row r="31" spans="1:8" ht="12.75">
      <c r="A31" s="63"/>
      <c r="B31" s="64" t="s">
        <v>216</v>
      </c>
      <c r="C31" s="54"/>
      <c r="D31" s="65" t="s">
        <v>240</v>
      </c>
      <c r="E31" s="54"/>
      <c r="F31" s="54"/>
      <c r="G31" s="54"/>
      <c r="H31" s="66"/>
    </row>
    <row r="32" spans="1:8" ht="15">
      <c r="A32" s="56"/>
      <c r="B32" s="57" t="s">
        <v>207</v>
      </c>
      <c r="C32" s="58" t="s">
        <v>247</v>
      </c>
      <c r="D32" s="58" t="s">
        <v>235</v>
      </c>
      <c r="E32" s="59"/>
      <c r="F32" s="59"/>
      <c r="G32" s="59"/>
      <c r="H32" s="60">
        <f>H33</f>
        <v>0</v>
      </c>
    </row>
    <row r="33" spans="1:8" ht="16.5" customHeight="1">
      <c r="A33" s="56"/>
      <c r="B33" s="57" t="s">
        <v>207</v>
      </c>
      <c r="C33" s="61" t="s">
        <v>248</v>
      </c>
      <c r="D33" s="61" t="s">
        <v>249</v>
      </c>
      <c r="E33" s="59"/>
      <c r="F33" s="59"/>
      <c r="G33" s="59"/>
      <c r="H33" s="62">
        <f>H34+H37</f>
        <v>0</v>
      </c>
    </row>
    <row r="34" spans="1:8" ht="16.5" customHeight="1">
      <c r="A34" s="43" t="s">
        <v>41</v>
      </c>
      <c r="B34" s="43" t="s">
        <v>212</v>
      </c>
      <c r="C34" s="44" t="s">
        <v>250</v>
      </c>
      <c r="D34" s="45" t="s">
        <v>251</v>
      </c>
      <c r="E34" s="46" t="s">
        <v>215</v>
      </c>
      <c r="F34" s="47">
        <v>1</v>
      </c>
      <c r="G34" s="130"/>
      <c r="H34" s="48">
        <f>ROUND(G34*F34,2)</f>
        <v>0</v>
      </c>
    </row>
    <row r="35" spans="1:8" ht="19.5">
      <c r="A35" s="63"/>
      <c r="B35" s="64" t="s">
        <v>216</v>
      </c>
      <c r="C35" s="54"/>
      <c r="D35" s="65" t="s">
        <v>252</v>
      </c>
      <c r="E35" s="54"/>
      <c r="F35" s="54"/>
      <c r="G35" s="54"/>
      <c r="H35" s="66"/>
    </row>
    <row r="36" spans="1:8" ht="12.75">
      <c r="A36" s="68"/>
      <c r="B36" s="64" t="s">
        <v>220</v>
      </c>
      <c r="C36" s="71"/>
      <c r="D36" s="70" t="s">
        <v>253</v>
      </c>
      <c r="E36" s="71"/>
      <c r="F36" s="72">
        <v>1</v>
      </c>
      <c r="G36" s="71"/>
      <c r="H36" s="73"/>
    </row>
    <row r="37" spans="1:8" ht="16.5" customHeight="1">
      <c r="A37" s="43" t="s">
        <v>42</v>
      </c>
      <c r="B37" s="43" t="s">
        <v>212</v>
      </c>
      <c r="C37" s="44" t="s">
        <v>254</v>
      </c>
      <c r="D37" s="45" t="s">
        <v>255</v>
      </c>
      <c r="E37" s="46" t="s">
        <v>215</v>
      </c>
      <c r="F37" s="47">
        <v>1</v>
      </c>
      <c r="G37" s="130"/>
      <c r="H37" s="48">
        <f>ROUND(G37*F37,2)</f>
        <v>0</v>
      </c>
    </row>
    <row r="38" spans="1:8" ht="19.5">
      <c r="A38" s="63"/>
      <c r="B38" s="64" t="s">
        <v>216</v>
      </c>
      <c r="C38" s="54"/>
      <c r="D38" s="65" t="s">
        <v>252</v>
      </c>
      <c r="E38" s="54"/>
      <c r="F38" s="54"/>
      <c r="G38" s="54"/>
      <c r="H38" s="66"/>
    </row>
    <row r="39" spans="1:8" ht="12.75">
      <c r="A39" s="68"/>
      <c r="B39" s="64" t="s">
        <v>220</v>
      </c>
      <c r="C39" s="71"/>
      <c r="D39" s="70" t="s">
        <v>253</v>
      </c>
      <c r="E39" s="71"/>
      <c r="F39" s="72">
        <v>1</v>
      </c>
      <c r="G39" s="71"/>
      <c r="H39" s="73"/>
    </row>
    <row r="40" spans="1:8" ht="12.75">
      <c r="A40" s="74"/>
      <c r="B40" s="75"/>
      <c r="C40" s="75"/>
      <c r="D40" s="75"/>
      <c r="E40" s="75"/>
      <c r="F40" s="75"/>
      <c r="G40" s="75"/>
      <c r="H40" s="76"/>
    </row>
  </sheetData>
  <sheetProtection/>
  <mergeCells count="3">
    <mergeCell ref="A2:D2"/>
    <mergeCell ref="D3:H3"/>
    <mergeCell ref="D4:H4"/>
  </mergeCells>
  <printOptions/>
  <pageMargins left="0.7" right="0.7" top="0.787401575" bottom="0.787401575" header="0.3" footer="0.3"/>
  <pageSetup horizontalDpi="200" verticalDpi="200" orientation="portrait" paperSize="9" scale="80" r:id="rId1"/>
</worksheet>
</file>

<file path=xl/worksheets/sheet8.xml><?xml version="1.0" encoding="utf-8"?>
<worksheet xmlns="http://schemas.openxmlformats.org/spreadsheetml/2006/main" xmlns:r="http://schemas.openxmlformats.org/officeDocument/2006/relationships">
  <dimension ref="A2:P40"/>
  <sheetViews>
    <sheetView zoomScalePageLayoutView="0" workbookViewId="0" topLeftCell="A22">
      <selection activeCell="G12" sqref="G12"/>
    </sheetView>
  </sheetViews>
  <sheetFormatPr defaultColWidth="9.140625" defaultRowHeight="12.75"/>
  <cols>
    <col min="1" max="1" width="3.28125" style="0" customWidth="1"/>
    <col min="2" max="2" width="3.421875" style="0" customWidth="1"/>
    <col min="3" max="3" width="16.00390625" style="0" customWidth="1"/>
    <col min="4" max="4" width="40.7109375" style="0" customWidth="1"/>
    <col min="5" max="5" width="5.57421875" style="0" customWidth="1"/>
    <col min="6" max="6" width="9.28125" style="0" customWidth="1"/>
    <col min="7" max="7" width="16.140625" style="0" customWidth="1"/>
    <col min="8" max="8" width="16.00390625" style="0" customWidth="1"/>
  </cols>
  <sheetData>
    <row r="2" spans="1:4" ht="15">
      <c r="A2" s="145" t="s">
        <v>15</v>
      </c>
      <c r="B2" s="146"/>
      <c r="C2" s="146"/>
      <c r="D2" s="146"/>
    </row>
    <row r="3" spans="4:16" ht="15">
      <c r="D3" s="147"/>
      <c r="E3" s="146"/>
      <c r="F3" s="146"/>
      <c r="G3" s="146"/>
      <c r="H3" s="146"/>
      <c r="P3" s="93"/>
    </row>
    <row r="4" spans="3:8" ht="15">
      <c r="C4" t="s">
        <v>16</v>
      </c>
      <c r="D4" s="147" t="s">
        <v>339</v>
      </c>
      <c r="E4" s="146"/>
      <c r="F4" s="146"/>
      <c r="G4" s="146"/>
      <c r="H4" s="146"/>
    </row>
    <row r="5" spans="3:4" ht="12.75">
      <c r="C5" t="s">
        <v>17</v>
      </c>
      <c r="D5" s="77" t="s">
        <v>340</v>
      </c>
    </row>
    <row r="8" spans="1:8" ht="24">
      <c r="A8" s="50" t="s">
        <v>199</v>
      </c>
      <c r="B8" s="51" t="s">
        <v>200</v>
      </c>
      <c r="C8" s="51" t="s">
        <v>201</v>
      </c>
      <c r="D8" s="51" t="s">
        <v>9</v>
      </c>
      <c r="E8" s="51" t="s">
        <v>202</v>
      </c>
      <c r="F8" s="51" t="s">
        <v>203</v>
      </c>
      <c r="G8" s="51" t="s">
        <v>204</v>
      </c>
      <c r="H8" s="52" t="s">
        <v>205</v>
      </c>
    </row>
    <row r="9" spans="1:8" ht="20.25" customHeight="1">
      <c r="A9" s="53" t="s">
        <v>206</v>
      </c>
      <c r="B9" s="54"/>
      <c r="C9" s="54"/>
      <c r="D9" s="54"/>
      <c r="E9" s="54"/>
      <c r="F9" s="54"/>
      <c r="G9" s="54"/>
      <c r="H9" s="55">
        <f>H10+H32</f>
        <v>0</v>
      </c>
    </row>
    <row r="10" spans="1:8" ht="20.25" customHeight="1">
      <c r="A10" s="56"/>
      <c r="B10" s="57" t="s">
        <v>207</v>
      </c>
      <c r="C10" s="58" t="s">
        <v>208</v>
      </c>
      <c r="D10" s="58" t="s">
        <v>209</v>
      </c>
      <c r="E10" s="59"/>
      <c r="F10" s="59"/>
      <c r="G10" s="59"/>
      <c r="H10" s="60">
        <f>H11+H25</f>
        <v>0</v>
      </c>
    </row>
    <row r="11" spans="1:8" ht="16.5" customHeight="1">
      <c r="A11" s="56"/>
      <c r="B11" s="57" t="s">
        <v>207</v>
      </c>
      <c r="C11" s="61" t="s">
        <v>210</v>
      </c>
      <c r="D11" s="61" t="s">
        <v>211</v>
      </c>
      <c r="E11" s="59"/>
      <c r="F11" s="59"/>
      <c r="G11" s="59"/>
      <c r="H11" s="62">
        <f>H12+H16+H19+H22</f>
        <v>0</v>
      </c>
    </row>
    <row r="12" spans="1:8" ht="16.5" customHeight="1">
      <c r="A12" s="43" t="s">
        <v>25</v>
      </c>
      <c r="B12" s="43" t="s">
        <v>212</v>
      </c>
      <c r="C12" s="44" t="s">
        <v>213</v>
      </c>
      <c r="D12" s="45" t="s">
        <v>214</v>
      </c>
      <c r="E12" s="46" t="s">
        <v>215</v>
      </c>
      <c r="F12" s="47">
        <v>8</v>
      </c>
      <c r="G12" s="130"/>
      <c r="H12" s="48">
        <f>ROUND(G12*F12,2)</f>
        <v>0</v>
      </c>
    </row>
    <row r="13" spans="1:8" ht="12.75" customHeight="1">
      <c r="A13" s="63"/>
      <c r="B13" s="64" t="s">
        <v>216</v>
      </c>
      <c r="C13" s="54"/>
      <c r="D13" s="65" t="s">
        <v>217</v>
      </c>
      <c r="E13" s="54"/>
      <c r="F13" s="54"/>
      <c r="G13" s="54"/>
      <c r="H13" s="66"/>
    </row>
    <row r="14" spans="1:8" ht="29.25">
      <c r="A14" s="63"/>
      <c r="B14" s="64" t="s">
        <v>218</v>
      </c>
      <c r="C14" s="54"/>
      <c r="D14" s="67" t="s">
        <v>219</v>
      </c>
      <c r="E14" s="54"/>
      <c r="F14" s="54"/>
      <c r="G14" s="54"/>
      <c r="H14" s="66"/>
    </row>
    <row r="15" spans="1:8" ht="22.5">
      <c r="A15" s="68"/>
      <c r="B15" s="64" t="s">
        <v>220</v>
      </c>
      <c r="C15" s="69"/>
      <c r="D15" s="70" t="s">
        <v>221</v>
      </c>
      <c r="E15" s="71"/>
      <c r="F15" s="72">
        <v>4</v>
      </c>
      <c r="G15" s="71"/>
      <c r="H15" s="73"/>
    </row>
    <row r="16" spans="1:8" ht="16.5" customHeight="1">
      <c r="A16" s="43" t="s">
        <v>35</v>
      </c>
      <c r="B16" s="43" t="s">
        <v>212</v>
      </c>
      <c r="C16" s="44" t="s">
        <v>222</v>
      </c>
      <c r="D16" s="45" t="s">
        <v>223</v>
      </c>
      <c r="E16" s="46" t="s">
        <v>215</v>
      </c>
      <c r="F16" s="47">
        <v>16</v>
      </c>
      <c r="G16" s="130"/>
      <c r="H16" s="48">
        <f>ROUND(G16*F16,2)</f>
        <v>0</v>
      </c>
    </row>
    <row r="17" spans="1:8" ht="12.75">
      <c r="A17" s="63"/>
      <c r="B17" s="64" t="s">
        <v>216</v>
      </c>
      <c r="C17" s="54"/>
      <c r="D17" s="65" t="s">
        <v>224</v>
      </c>
      <c r="E17" s="54"/>
      <c r="F17" s="54"/>
      <c r="G17" s="54"/>
      <c r="H17" s="66"/>
    </row>
    <row r="18" spans="1:8" ht="22.5">
      <c r="A18" s="68"/>
      <c r="B18" s="64" t="s">
        <v>220</v>
      </c>
      <c r="C18" s="69"/>
      <c r="D18" s="70" t="s">
        <v>225</v>
      </c>
      <c r="E18" s="71"/>
      <c r="F18" s="72">
        <v>8</v>
      </c>
      <c r="G18" s="71"/>
      <c r="H18" s="73"/>
    </row>
    <row r="19" spans="1:8" ht="16.5" customHeight="1">
      <c r="A19" s="43" t="s">
        <v>36</v>
      </c>
      <c r="B19" s="43" t="s">
        <v>212</v>
      </c>
      <c r="C19" s="44" t="s">
        <v>226</v>
      </c>
      <c r="D19" s="45" t="s">
        <v>227</v>
      </c>
      <c r="E19" s="46" t="s">
        <v>215</v>
      </c>
      <c r="F19" s="47">
        <v>4</v>
      </c>
      <c r="G19" s="130"/>
      <c r="H19" s="48">
        <f>ROUND(G19*F19,2)</f>
        <v>0</v>
      </c>
    </row>
    <row r="20" spans="1:8" ht="12.75">
      <c r="A20" s="63"/>
      <c r="B20" s="64" t="s">
        <v>216</v>
      </c>
      <c r="C20" s="54"/>
      <c r="D20" s="65" t="s">
        <v>228</v>
      </c>
      <c r="E20" s="54"/>
      <c r="F20" s="54"/>
      <c r="G20" s="54"/>
      <c r="H20" s="66"/>
    </row>
    <row r="21" spans="1:8" ht="29.25">
      <c r="A21" s="63"/>
      <c r="B21" s="64" t="s">
        <v>218</v>
      </c>
      <c r="C21" s="54"/>
      <c r="D21" s="67" t="s">
        <v>229</v>
      </c>
      <c r="E21" s="54"/>
      <c r="F21" s="54"/>
      <c r="G21" s="54"/>
      <c r="H21" s="66"/>
    </row>
    <row r="22" spans="1:8" ht="16.5" customHeight="1">
      <c r="A22" s="43" t="s">
        <v>37</v>
      </c>
      <c r="B22" s="43" t="s">
        <v>212</v>
      </c>
      <c r="C22" s="44" t="s">
        <v>230</v>
      </c>
      <c r="D22" s="45" t="s">
        <v>231</v>
      </c>
      <c r="E22" s="46" t="s">
        <v>215</v>
      </c>
      <c r="F22" s="47">
        <v>2</v>
      </c>
      <c r="G22" s="130"/>
      <c r="H22" s="48">
        <f>ROUND(G22*F22,2)</f>
        <v>0</v>
      </c>
    </row>
    <row r="23" spans="1:8" ht="12.75">
      <c r="A23" s="63"/>
      <c r="B23" s="64" t="s">
        <v>216</v>
      </c>
      <c r="C23" s="54"/>
      <c r="D23" s="65" t="s">
        <v>232</v>
      </c>
      <c r="E23" s="54"/>
      <c r="F23" s="54"/>
      <c r="G23" s="54"/>
      <c r="H23" s="66"/>
    </row>
    <row r="24" spans="1:8" ht="22.5">
      <c r="A24" s="68"/>
      <c r="B24" s="64" t="s">
        <v>220</v>
      </c>
      <c r="C24" s="69"/>
      <c r="D24" s="70" t="s">
        <v>233</v>
      </c>
      <c r="E24" s="71"/>
      <c r="F24" s="72">
        <v>1</v>
      </c>
      <c r="G24" s="71"/>
      <c r="H24" s="73"/>
    </row>
    <row r="25" spans="1:8" ht="16.5" customHeight="1">
      <c r="A25" s="56"/>
      <c r="B25" s="57" t="s">
        <v>207</v>
      </c>
      <c r="C25" s="61" t="s">
        <v>234</v>
      </c>
      <c r="D25" s="61" t="s">
        <v>235</v>
      </c>
      <c r="E25" s="59"/>
      <c r="F25" s="59"/>
      <c r="G25" s="59"/>
      <c r="H25" s="62">
        <f>H26+H28+H30</f>
        <v>0</v>
      </c>
    </row>
    <row r="26" spans="1:8" ht="16.5" customHeight="1">
      <c r="A26" s="116" t="s">
        <v>38</v>
      </c>
      <c r="B26" s="116" t="s">
        <v>236</v>
      </c>
      <c r="C26" s="117" t="s">
        <v>237</v>
      </c>
      <c r="D26" s="118" t="s">
        <v>238</v>
      </c>
      <c r="E26" s="119" t="s">
        <v>239</v>
      </c>
      <c r="F26" s="131"/>
      <c r="G26" s="132"/>
      <c r="H26" s="120">
        <f>ROUND(G26*F26,2)</f>
        <v>0</v>
      </c>
    </row>
    <row r="27" spans="1:8" ht="12.75">
      <c r="A27" s="121"/>
      <c r="B27" s="122" t="s">
        <v>216</v>
      </c>
      <c r="C27" s="123"/>
      <c r="D27" s="124" t="s">
        <v>240</v>
      </c>
      <c r="E27" s="123"/>
      <c r="F27" s="123"/>
      <c r="G27" s="123"/>
      <c r="H27" s="125"/>
    </row>
    <row r="28" spans="1:8" ht="16.5" customHeight="1">
      <c r="A28" s="116" t="s">
        <v>39</v>
      </c>
      <c r="B28" s="116" t="s">
        <v>236</v>
      </c>
      <c r="C28" s="117" t="s">
        <v>241</v>
      </c>
      <c r="D28" s="118" t="s">
        <v>242</v>
      </c>
      <c r="E28" s="119" t="s">
        <v>243</v>
      </c>
      <c r="F28" s="131"/>
      <c r="G28" s="132"/>
      <c r="H28" s="120">
        <f>ROUND(G28*F28,2)</f>
        <v>0</v>
      </c>
    </row>
    <row r="29" spans="1:8" ht="12.75">
      <c r="A29" s="121"/>
      <c r="B29" s="122" t="s">
        <v>216</v>
      </c>
      <c r="C29" s="123"/>
      <c r="D29" s="124" t="s">
        <v>244</v>
      </c>
      <c r="E29" s="123"/>
      <c r="F29" s="123"/>
      <c r="G29" s="123"/>
      <c r="H29" s="125"/>
    </row>
    <row r="30" spans="1:8" ht="16.5" customHeight="1">
      <c r="A30" s="116" t="s">
        <v>40</v>
      </c>
      <c r="B30" s="116" t="s">
        <v>236</v>
      </c>
      <c r="C30" s="117" t="s">
        <v>245</v>
      </c>
      <c r="D30" s="118" t="s">
        <v>246</v>
      </c>
      <c r="E30" s="119" t="s">
        <v>243</v>
      </c>
      <c r="F30" s="131"/>
      <c r="G30" s="132"/>
      <c r="H30" s="120">
        <f>ROUND(G30*F30,2)</f>
        <v>0</v>
      </c>
    </row>
    <row r="31" spans="1:8" ht="12.75">
      <c r="A31" s="63"/>
      <c r="B31" s="64" t="s">
        <v>216</v>
      </c>
      <c r="C31" s="54"/>
      <c r="D31" s="65" t="s">
        <v>240</v>
      </c>
      <c r="E31" s="54"/>
      <c r="F31" s="54"/>
      <c r="G31" s="54"/>
      <c r="H31" s="66"/>
    </row>
    <row r="32" spans="1:8" ht="15">
      <c r="A32" s="56"/>
      <c r="B32" s="57" t="s">
        <v>207</v>
      </c>
      <c r="C32" s="58" t="s">
        <v>247</v>
      </c>
      <c r="D32" s="58" t="s">
        <v>235</v>
      </c>
      <c r="E32" s="59"/>
      <c r="F32" s="59"/>
      <c r="G32" s="59"/>
      <c r="H32" s="60">
        <f>H33</f>
        <v>0</v>
      </c>
    </row>
    <row r="33" spans="1:8" ht="16.5" customHeight="1">
      <c r="A33" s="56"/>
      <c r="B33" s="57" t="s">
        <v>207</v>
      </c>
      <c r="C33" s="61" t="s">
        <v>248</v>
      </c>
      <c r="D33" s="61" t="s">
        <v>249</v>
      </c>
      <c r="E33" s="59"/>
      <c r="F33" s="59"/>
      <c r="G33" s="59"/>
      <c r="H33" s="62">
        <f>H34+H37</f>
        <v>0</v>
      </c>
    </row>
    <row r="34" spans="1:8" ht="16.5" customHeight="1">
      <c r="A34" s="43" t="s">
        <v>41</v>
      </c>
      <c r="B34" s="43" t="s">
        <v>212</v>
      </c>
      <c r="C34" s="44" t="s">
        <v>250</v>
      </c>
      <c r="D34" s="45" t="s">
        <v>251</v>
      </c>
      <c r="E34" s="46" t="s">
        <v>215</v>
      </c>
      <c r="F34" s="47">
        <v>1</v>
      </c>
      <c r="G34" s="130"/>
      <c r="H34" s="48">
        <f>ROUND(G34*F34,2)</f>
        <v>0</v>
      </c>
    </row>
    <row r="35" spans="1:8" ht="19.5">
      <c r="A35" s="63"/>
      <c r="B35" s="64" t="s">
        <v>216</v>
      </c>
      <c r="C35" s="54"/>
      <c r="D35" s="65" t="s">
        <v>252</v>
      </c>
      <c r="E35" s="54"/>
      <c r="F35" s="54"/>
      <c r="G35" s="54"/>
      <c r="H35" s="66"/>
    </row>
    <row r="36" spans="1:8" ht="12.75">
      <c r="A36" s="68"/>
      <c r="B36" s="64" t="s">
        <v>220</v>
      </c>
      <c r="C36" s="71"/>
      <c r="D36" s="70" t="s">
        <v>253</v>
      </c>
      <c r="E36" s="71"/>
      <c r="F36" s="72">
        <v>1</v>
      </c>
      <c r="G36" s="71"/>
      <c r="H36" s="73"/>
    </row>
    <row r="37" spans="1:8" ht="16.5" customHeight="1">
      <c r="A37" s="43" t="s">
        <v>42</v>
      </c>
      <c r="B37" s="43" t="s">
        <v>212</v>
      </c>
      <c r="C37" s="44" t="s">
        <v>254</v>
      </c>
      <c r="D37" s="45" t="s">
        <v>255</v>
      </c>
      <c r="E37" s="46" t="s">
        <v>215</v>
      </c>
      <c r="F37" s="47">
        <v>1</v>
      </c>
      <c r="G37" s="130"/>
      <c r="H37" s="48">
        <f>ROUND(G37*F37,2)</f>
        <v>0</v>
      </c>
    </row>
    <row r="38" spans="1:8" ht="19.5">
      <c r="A38" s="63"/>
      <c r="B38" s="64" t="s">
        <v>216</v>
      </c>
      <c r="C38" s="54"/>
      <c r="D38" s="65" t="s">
        <v>252</v>
      </c>
      <c r="E38" s="54"/>
      <c r="F38" s="54"/>
      <c r="G38" s="54"/>
      <c r="H38" s="66"/>
    </row>
    <row r="39" spans="1:8" ht="12.75">
      <c r="A39" s="68"/>
      <c r="B39" s="64" t="s">
        <v>220</v>
      </c>
      <c r="C39" s="71"/>
      <c r="D39" s="70" t="s">
        <v>253</v>
      </c>
      <c r="E39" s="71"/>
      <c r="F39" s="72">
        <v>1</v>
      </c>
      <c r="G39" s="71"/>
      <c r="H39" s="73"/>
    </row>
    <row r="40" spans="1:8" ht="12.75">
      <c r="A40" s="74"/>
      <c r="B40" s="75"/>
      <c r="C40" s="75"/>
      <c r="D40" s="75"/>
      <c r="E40" s="75"/>
      <c r="F40" s="75"/>
      <c r="G40" s="75"/>
      <c r="H40" s="76"/>
    </row>
  </sheetData>
  <sheetProtection/>
  <mergeCells count="3">
    <mergeCell ref="A2:D2"/>
    <mergeCell ref="D3:H3"/>
    <mergeCell ref="D4:H4"/>
  </mergeCells>
  <printOptions/>
  <pageMargins left="0.7" right="0.7" top="0.787401575" bottom="0.787401575" header="0.3" footer="0.3"/>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2:P40"/>
  <sheetViews>
    <sheetView zoomScalePageLayoutView="0" workbookViewId="0" topLeftCell="A4">
      <selection activeCell="G37" sqref="G37"/>
    </sheetView>
  </sheetViews>
  <sheetFormatPr defaultColWidth="9.140625" defaultRowHeight="12.75"/>
  <cols>
    <col min="1" max="1" width="3.28125" style="0" customWidth="1"/>
    <col min="2" max="2" width="3.421875" style="0" customWidth="1"/>
    <col min="3" max="3" width="16.00390625" style="0" customWidth="1"/>
    <col min="4" max="4" width="40.7109375" style="0" customWidth="1"/>
    <col min="5" max="5" width="5.57421875" style="0" customWidth="1"/>
    <col min="6" max="6" width="9.28125" style="0" customWidth="1"/>
    <col min="7" max="7" width="16.140625" style="0" customWidth="1"/>
    <col min="8" max="8" width="16.00390625" style="0" customWidth="1"/>
  </cols>
  <sheetData>
    <row r="2" spans="1:4" ht="15">
      <c r="A2" s="148" t="s">
        <v>15</v>
      </c>
      <c r="B2" s="146"/>
      <c r="C2" s="146"/>
      <c r="D2" s="146"/>
    </row>
    <row r="3" spans="4:16" ht="15">
      <c r="D3" s="147"/>
      <c r="E3" s="146"/>
      <c r="F3" s="146"/>
      <c r="G3" s="146"/>
      <c r="H3" s="146"/>
      <c r="P3" s="27"/>
    </row>
    <row r="4" spans="3:8" ht="15">
      <c r="C4" t="s">
        <v>16</v>
      </c>
      <c r="D4" s="147" t="s">
        <v>256</v>
      </c>
      <c r="E4" s="146"/>
      <c r="F4" s="146"/>
      <c r="G4" s="146"/>
      <c r="H4" s="146"/>
    </row>
    <row r="5" spans="3:4" ht="12.75">
      <c r="C5" t="s">
        <v>17</v>
      </c>
      <c r="D5" s="77" t="s">
        <v>257</v>
      </c>
    </row>
    <row r="8" spans="1:8" ht="24">
      <c r="A8" s="50" t="s">
        <v>199</v>
      </c>
      <c r="B8" s="51" t="s">
        <v>200</v>
      </c>
      <c r="C8" s="51" t="s">
        <v>201</v>
      </c>
      <c r="D8" s="51" t="s">
        <v>9</v>
      </c>
      <c r="E8" s="51" t="s">
        <v>202</v>
      </c>
      <c r="F8" s="51" t="s">
        <v>203</v>
      </c>
      <c r="G8" s="51" t="s">
        <v>204</v>
      </c>
      <c r="H8" s="52" t="s">
        <v>205</v>
      </c>
    </row>
    <row r="9" spans="1:8" ht="20.25" customHeight="1">
      <c r="A9" s="53" t="s">
        <v>206</v>
      </c>
      <c r="B9" s="54"/>
      <c r="C9" s="54"/>
      <c r="D9" s="54"/>
      <c r="E9" s="54"/>
      <c r="F9" s="54"/>
      <c r="G9" s="54"/>
      <c r="H9" s="55">
        <f>H10+H32</f>
        <v>0</v>
      </c>
    </row>
    <row r="10" spans="1:8" ht="20.25" customHeight="1">
      <c r="A10" s="56"/>
      <c r="B10" s="57" t="s">
        <v>207</v>
      </c>
      <c r="C10" s="58" t="s">
        <v>208</v>
      </c>
      <c r="D10" s="58" t="s">
        <v>209</v>
      </c>
      <c r="E10" s="59"/>
      <c r="F10" s="59"/>
      <c r="G10" s="59"/>
      <c r="H10" s="60">
        <f>H11+H25</f>
        <v>0</v>
      </c>
    </row>
    <row r="11" spans="1:8" ht="16.5" customHeight="1">
      <c r="A11" s="56"/>
      <c r="B11" s="57" t="s">
        <v>207</v>
      </c>
      <c r="C11" s="61" t="s">
        <v>210</v>
      </c>
      <c r="D11" s="61" t="s">
        <v>211</v>
      </c>
      <c r="E11" s="59"/>
      <c r="F11" s="59"/>
      <c r="G11" s="59"/>
      <c r="H11" s="62">
        <f>H12+H16+H19+H22</f>
        <v>0</v>
      </c>
    </row>
    <row r="12" spans="1:8" ht="16.5" customHeight="1">
      <c r="A12" s="43" t="s">
        <v>25</v>
      </c>
      <c r="B12" s="43" t="s">
        <v>212</v>
      </c>
      <c r="C12" s="44" t="s">
        <v>213</v>
      </c>
      <c r="D12" s="45" t="s">
        <v>214</v>
      </c>
      <c r="E12" s="46" t="s">
        <v>215</v>
      </c>
      <c r="F12" s="47">
        <v>4</v>
      </c>
      <c r="G12" s="130"/>
      <c r="H12" s="48">
        <f>ROUND(G12*F12,2)</f>
        <v>0</v>
      </c>
    </row>
    <row r="13" spans="1:8" ht="12.75" customHeight="1">
      <c r="A13" s="63"/>
      <c r="B13" s="64" t="s">
        <v>216</v>
      </c>
      <c r="C13" s="54"/>
      <c r="D13" s="65" t="s">
        <v>217</v>
      </c>
      <c r="E13" s="54"/>
      <c r="F13" s="54"/>
      <c r="G13" s="54"/>
      <c r="H13" s="66"/>
    </row>
    <row r="14" spans="1:8" ht="29.25">
      <c r="A14" s="63"/>
      <c r="B14" s="64" t="s">
        <v>218</v>
      </c>
      <c r="C14" s="54"/>
      <c r="D14" s="67" t="s">
        <v>219</v>
      </c>
      <c r="E14" s="54"/>
      <c r="F14" s="54"/>
      <c r="G14" s="54"/>
      <c r="H14" s="66"/>
    </row>
    <row r="15" spans="1:8" ht="22.5">
      <c r="A15" s="68"/>
      <c r="B15" s="64" t="s">
        <v>220</v>
      </c>
      <c r="C15" s="69"/>
      <c r="D15" s="70" t="s">
        <v>221</v>
      </c>
      <c r="E15" s="71"/>
      <c r="F15" s="72">
        <v>4</v>
      </c>
      <c r="G15" s="71"/>
      <c r="H15" s="73"/>
    </row>
    <row r="16" spans="1:8" ht="16.5" customHeight="1">
      <c r="A16" s="43" t="s">
        <v>35</v>
      </c>
      <c r="B16" s="43" t="s">
        <v>212</v>
      </c>
      <c r="C16" s="44" t="s">
        <v>222</v>
      </c>
      <c r="D16" s="45" t="s">
        <v>223</v>
      </c>
      <c r="E16" s="46" t="s">
        <v>215</v>
      </c>
      <c r="F16" s="47">
        <v>8</v>
      </c>
      <c r="G16" s="130"/>
      <c r="H16" s="48">
        <f>ROUND(G16*F16,2)</f>
        <v>0</v>
      </c>
    </row>
    <row r="17" spans="1:8" ht="12.75">
      <c r="A17" s="63"/>
      <c r="B17" s="64" t="s">
        <v>216</v>
      </c>
      <c r="C17" s="54"/>
      <c r="D17" s="65" t="s">
        <v>224</v>
      </c>
      <c r="E17" s="54"/>
      <c r="F17" s="54"/>
      <c r="G17" s="54"/>
      <c r="H17" s="66"/>
    </row>
    <row r="18" spans="1:8" ht="22.5">
      <c r="A18" s="68"/>
      <c r="B18" s="64" t="s">
        <v>220</v>
      </c>
      <c r="C18" s="69"/>
      <c r="D18" s="70" t="s">
        <v>225</v>
      </c>
      <c r="E18" s="71"/>
      <c r="F18" s="72">
        <v>8</v>
      </c>
      <c r="G18" s="71"/>
      <c r="H18" s="73"/>
    </row>
    <row r="19" spans="1:8" ht="16.5" customHeight="1">
      <c r="A19" s="43" t="s">
        <v>36</v>
      </c>
      <c r="B19" s="43" t="s">
        <v>212</v>
      </c>
      <c r="C19" s="44" t="s">
        <v>226</v>
      </c>
      <c r="D19" s="45" t="s">
        <v>227</v>
      </c>
      <c r="E19" s="46" t="s">
        <v>215</v>
      </c>
      <c r="F19" s="47">
        <v>2</v>
      </c>
      <c r="G19" s="130"/>
      <c r="H19" s="48">
        <f>ROUND(G19*F19,2)</f>
        <v>0</v>
      </c>
    </row>
    <row r="20" spans="1:8" ht="12.75">
      <c r="A20" s="63"/>
      <c r="B20" s="64" t="s">
        <v>216</v>
      </c>
      <c r="C20" s="54"/>
      <c r="D20" s="65" t="s">
        <v>228</v>
      </c>
      <c r="E20" s="54"/>
      <c r="F20" s="54"/>
      <c r="G20" s="54"/>
      <c r="H20" s="66"/>
    </row>
    <row r="21" spans="1:8" ht="29.25">
      <c r="A21" s="63"/>
      <c r="B21" s="64" t="s">
        <v>218</v>
      </c>
      <c r="C21" s="54"/>
      <c r="D21" s="67" t="s">
        <v>229</v>
      </c>
      <c r="E21" s="54"/>
      <c r="F21" s="54"/>
      <c r="G21" s="54"/>
      <c r="H21" s="66"/>
    </row>
    <row r="22" spans="1:8" ht="16.5" customHeight="1">
      <c r="A22" s="43" t="s">
        <v>37</v>
      </c>
      <c r="B22" s="43" t="s">
        <v>212</v>
      </c>
      <c r="C22" s="44" t="s">
        <v>230</v>
      </c>
      <c r="D22" s="45" t="s">
        <v>231</v>
      </c>
      <c r="E22" s="46" t="s">
        <v>215</v>
      </c>
      <c r="F22" s="47">
        <v>1</v>
      </c>
      <c r="G22" s="130"/>
      <c r="H22" s="48">
        <f>ROUND(G22*F22,2)</f>
        <v>0</v>
      </c>
    </row>
    <row r="23" spans="1:8" ht="12.75">
      <c r="A23" s="63"/>
      <c r="B23" s="64" t="s">
        <v>216</v>
      </c>
      <c r="C23" s="54"/>
      <c r="D23" s="65" t="s">
        <v>232</v>
      </c>
      <c r="E23" s="54"/>
      <c r="F23" s="54"/>
      <c r="G23" s="54"/>
      <c r="H23" s="66"/>
    </row>
    <row r="24" spans="1:8" ht="22.5">
      <c r="A24" s="68"/>
      <c r="B24" s="64" t="s">
        <v>220</v>
      </c>
      <c r="C24" s="69"/>
      <c r="D24" s="70" t="s">
        <v>233</v>
      </c>
      <c r="E24" s="71"/>
      <c r="F24" s="72">
        <v>1</v>
      </c>
      <c r="G24" s="71"/>
      <c r="H24" s="73"/>
    </row>
    <row r="25" spans="1:8" ht="16.5" customHeight="1">
      <c r="A25" s="56"/>
      <c r="B25" s="57" t="s">
        <v>207</v>
      </c>
      <c r="C25" s="61" t="s">
        <v>234</v>
      </c>
      <c r="D25" s="61" t="s">
        <v>235</v>
      </c>
      <c r="E25" s="59"/>
      <c r="F25" s="59"/>
      <c r="G25" s="59"/>
      <c r="H25" s="62">
        <f>H26+H28+H30</f>
        <v>0</v>
      </c>
    </row>
    <row r="26" spans="1:8" ht="16.5" customHeight="1">
      <c r="A26" s="126" t="s">
        <v>38</v>
      </c>
      <c r="B26" s="126" t="s">
        <v>236</v>
      </c>
      <c r="C26" s="109" t="s">
        <v>237</v>
      </c>
      <c r="D26" s="110" t="s">
        <v>238</v>
      </c>
      <c r="E26" s="111" t="s">
        <v>239</v>
      </c>
      <c r="F26" s="131"/>
      <c r="G26" s="132"/>
      <c r="H26" s="112">
        <f>ROUND(G26*F26,2)</f>
        <v>0</v>
      </c>
    </row>
    <row r="27" spans="1:8" ht="12.75">
      <c r="A27" s="127"/>
      <c r="B27" s="128" t="s">
        <v>216</v>
      </c>
      <c r="C27" s="113"/>
      <c r="D27" s="114" t="s">
        <v>240</v>
      </c>
      <c r="E27" s="113"/>
      <c r="F27" s="113"/>
      <c r="G27" s="113"/>
      <c r="H27" s="115"/>
    </row>
    <row r="28" spans="1:8" ht="16.5" customHeight="1">
      <c r="A28" s="126" t="s">
        <v>39</v>
      </c>
      <c r="B28" s="126" t="s">
        <v>236</v>
      </c>
      <c r="C28" s="109" t="s">
        <v>241</v>
      </c>
      <c r="D28" s="110" t="s">
        <v>242</v>
      </c>
      <c r="E28" s="111" t="s">
        <v>243</v>
      </c>
      <c r="F28" s="131"/>
      <c r="G28" s="132"/>
      <c r="H28" s="112">
        <f>ROUND(G28*F28,2)</f>
        <v>0</v>
      </c>
    </row>
    <row r="29" spans="1:8" ht="12.75">
      <c r="A29" s="127"/>
      <c r="B29" s="128" t="s">
        <v>216</v>
      </c>
      <c r="C29" s="113"/>
      <c r="D29" s="114" t="s">
        <v>244</v>
      </c>
      <c r="E29" s="113"/>
      <c r="F29" s="113"/>
      <c r="G29" s="113"/>
      <c r="H29" s="115"/>
    </row>
    <row r="30" spans="1:8" ht="16.5" customHeight="1">
      <c r="A30" s="126" t="s">
        <v>40</v>
      </c>
      <c r="B30" s="126" t="s">
        <v>236</v>
      </c>
      <c r="C30" s="109" t="s">
        <v>245</v>
      </c>
      <c r="D30" s="110" t="s">
        <v>246</v>
      </c>
      <c r="E30" s="111" t="s">
        <v>243</v>
      </c>
      <c r="F30" s="131"/>
      <c r="G30" s="132"/>
      <c r="H30" s="112">
        <f>ROUND(G30*F30,2)</f>
        <v>0</v>
      </c>
    </row>
    <row r="31" spans="1:8" ht="12.75">
      <c r="A31" s="63"/>
      <c r="B31" s="64" t="s">
        <v>216</v>
      </c>
      <c r="C31" s="54"/>
      <c r="D31" s="65" t="s">
        <v>240</v>
      </c>
      <c r="E31" s="54"/>
      <c r="F31" s="54"/>
      <c r="G31" s="54"/>
      <c r="H31" s="66"/>
    </row>
    <row r="32" spans="1:8" ht="15">
      <c r="A32" s="56"/>
      <c r="B32" s="57" t="s">
        <v>207</v>
      </c>
      <c r="C32" s="58" t="s">
        <v>247</v>
      </c>
      <c r="D32" s="58" t="s">
        <v>235</v>
      </c>
      <c r="E32" s="59"/>
      <c r="F32" s="59"/>
      <c r="G32" s="59"/>
      <c r="H32" s="60">
        <f>H33</f>
        <v>0</v>
      </c>
    </row>
    <row r="33" spans="1:8" ht="16.5" customHeight="1">
      <c r="A33" s="56"/>
      <c r="B33" s="57" t="s">
        <v>207</v>
      </c>
      <c r="C33" s="61" t="s">
        <v>248</v>
      </c>
      <c r="D33" s="61" t="s">
        <v>249</v>
      </c>
      <c r="E33" s="59"/>
      <c r="F33" s="59"/>
      <c r="G33" s="59"/>
      <c r="H33" s="62">
        <f>H34+H37</f>
        <v>0</v>
      </c>
    </row>
    <row r="34" spans="1:8" ht="16.5" customHeight="1">
      <c r="A34" s="43" t="s">
        <v>41</v>
      </c>
      <c r="B34" s="43" t="s">
        <v>212</v>
      </c>
      <c r="C34" s="44" t="s">
        <v>250</v>
      </c>
      <c r="D34" s="45" t="s">
        <v>251</v>
      </c>
      <c r="E34" s="46" t="s">
        <v>215</v>
      </c>
      <c r="F34" s="47">
        <v>1</v>
      </c>
      <c r="G34" s="130"/>
      <c r="H34" s="48">
        <f>ROUND(G34*F34,2)</f>
        <v>0</v>
      </c>
    </row>
    <row r="35" spans="1:8" ht="19.5">
      <c r="A35" s="63"/>
      <c r="B35" s="64" t="s">
        <v>216</v>
      </c>
      <c r="C35" s="54"/>
      <c r="D35" s="65" t="s">
        <v>252</v>
      </c>
      <c r="E35" s="54"/>
      <c r="F35" s="54"/>
      <c r="G35" s="54"/>
      <c r="H35" s="66"/>
    </row>
    <row r="36" spans="1:8" ht="12.75">
      <c r="A36" s="68"/>
      <c r="B36" s="64" t="s">
        <v>220</v>
      </c>
      <c r="C36" s="71"/>
      <c r="D36" s="70" t="s">
        <v>253</v>
      </c>
      <c r="E36" s="71"/>
      <c r="F36" s="72">
        <v>1</v>
      </c>
      <c r="G36" s="71"/>
      <c r="H36" s="73"/>
    </row>
    <row r="37" spans="1:8" ht="16.5" customHeight="1">
      <c r="A37" s="43" t="s">
        <v>42</v>
      </c>
      <c r="B37" s="43" t="s">
        <v>212</v>
      </c>
      <c r="C37" s="44" t="s">
        <v>254</v>
      </c>
      <c r="D37" s="45" t="s">
        <v>255</v>
      </c>
      <c r="E37" s="46" t="s">
        <v>215</v>
      </c>
      <c r="F37" s="47">
        <v>1</v>
      </c>
      <c r="G37" s="130"/>
      <c r="H37" s="48">
        <f>ROUND(G37*F37,2)</f>
        <v>0</v>
      </c>
    </row>
    <row r="38" spans="1:8" ht="19.5">
      <c r="A38" s="63"/>
      <c r="B38" s="64" t="s">
        <v>216</v>
      </c>
      <c r="C38" s="54"/>
      <c r="D38" s="65" t="s">
        <v>252</v>
      </c>
      <c r="E38" s="54"/>
      <c r="F38" s="54"/>
      <c r="G38" s="54"/>
      <c r="H38" s="66"/>
    </row>
    <row r="39" spans="1:8" ht="12.75">
      <c r="A39" s="68"/>
      <c r="B39" s="64" t="s">
        <v>220</v>
      </c>
      <c r="C39" s="71"/>
      <c r="D39" s="70" t="s">
        <v>253</v>
      </c>
      <c r="E39" s="71"/>
      <c r="F39" s="72">
        <v>1</v>
      </c>
      <c r="G39" s="71"/>
      <c r="H39" s="73"/>
    </row>
    <row r="40" spans="1:8" ht="12.75">
      <c r="A40" s="74"/>
      <c r="B40" s="75"/>
      <c r="C40" s="75"/>
      <c r="D40" s="75"/>
      <c r="E40" s="75"/>
      <c r="F40" s="75"/>
      <c r="G40" s="75"/>
      <c r="H40" s="76"/>
    </row>
  </sheetData>
  <sheetProtection/>
  <mergeCells count="3">
    <mergeCell ref="A2:D2"/>
    <mergeCell ref="D3:H3"/>
    <mergeCell ref="D4:H4"/>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Oldřich Vondruška</dc:creator>
  <cp:keywords/>
  <dc:description/>
  <cp:lastModifiedBy>sabina.kolocova</cp:lastModifiedBy>
  <cp:lastPrinted>2020-05-04T11:38:14Z</cp:lastPrinted>
  <dcterms:created xsi:type="dcterms:W3CDTF">2020-04-17T10:07:50Z</dcterms:created>
  <dcterms:modified xsi:type="dcterms:W3CDTF">2020-05-04T11:38:26Z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