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000_SO 000" sheetId="2" r:id="rId2"/>
    <sheet name="SO 001_SO 001" sheetId="3" r:id="rId3"/>
    <sheet name="SO 251_SO 251" sheetId="4" r:id="rId4"/>
    <sheet name="SO 431_SO 431" sheetId="5" r:id="rId5"/>
    <sheet name="SO 432_SO 432" sheetId="6" r:id="rId6"/>
    <sheet name="SO 531_SO 531" sheetId="7" r:id="rId7"/>
    <sheet name="SO 532_SO 532" sheetId="8" r:id="rId8"/>
    <sheet name="SO DIO_DIO" sheetId="9" r:id="rId9"/>
  </sheets>
  <definedNames/>
  <calcPr fullCalcOnLoad="1"/>
</workbook>
</file>

<file path=xl/sharedStrings.xml><?xml version="1.0" encoding="utf-8"?>
<sst xmlns="http://schemas.openxmlformats.org/spreadsheetml/2006/main" count="2652" uniqueCount="633">
  <si>
    <t>Firma: Pontex, spol. s r.o.</t>
  </si>
  <si>
    <t>Soupis objektů s DPH</t>
  </si>
  <si>
    <t>Stavba: Karlstejn-zed - Opěrná zeď silnice III/11619 v Karlštejně_PD</t>
  </si>
  <si>
    <t xml:space="preserve">Varianta: ZŘ - 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</si>
  <si>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</si>
  <si>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</si>
  <si>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</si>
  <si>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</si>
  <si>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</si>
  <si>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</si>
  <si>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</si>
  <si>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</si>
  <si>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</si>
  <si>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</si>
  <si>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</si>
  <si>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>Karlstejn-zed</t>
  </si>
  <si>
    <t>Opěrná zeď silnice III/11619 v Karlštejně_PD</t>
  </si>
  <si>
    <t>O</t>
  </si>
  <si>
    <t>Objekt:</t>
  </si>
  <si>
    <t>SO 000</t>
  </si>
  <si>
    <t>Vedlejší a ostatní náklady</t>
  </si>
  <si>
    <t>O1</t>
  </si>
  <si>
    <t>Rozpočet:</t>
  </si>
  <si>
    <t>0,00</t>
  </si>
  <si>
    <t>15,00</t>
  </si>
  <si>
    <t>21,00</t>
  </si>
  <si>
    <t>2</t>
  </si>
  <si>
    <t>3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</si>
  <si>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</si>
  <si>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</si>
  <si>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</si>
  <si>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</si>
  <si>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</si>
  <si>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</si>
  <si>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</si>
  <si>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</si>
  <si>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</si>
  <si>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</si>
  <si>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</si>
  <si>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</si>
  <si>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</si>
  <si>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</si>
  <si>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</si>
  <si>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</si>
  <si>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</si>
  <si>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</si>
  <si>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</si>
  <si>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</si>
  <si>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00410</t>
  </si>
  <si>
    <t>R</t>
  </si>
  <si>
    <t>Vedlejší náklady</t>
  </si>
  <si>
    <t>KPL</t>
  </si>
  <si>
    <t>PP</t>
  </si>
  <si>
    <t>obsahují zejména náklady na:  
- ztížené výrobní podmínky související s umístěním stavby, provozními nebo  
dopravními omezeními  
- uvedení stavbou dotčených ploch a staveništní dopravou dotčených komunikací do  
původního nebo projektovaného stavu  
- zajištění bezpečnosti při provádění stavby ve smyslu bezpečnosti práce a ochrany  
životního prostředí  
- likvidace přebytečného stavebního materiálu odpovídajícím způsobem  
- péče o nepředané objekty a konstrukce stavby, jejich ošetřování  
- nutný rozsah stavebního pojištění budovaného díla na předmětné stavbě a pojištění  
odpovědnosti za škodu způsobenou dodavatelem třetí osobě  
- zajištění bankovních garancí  
- všechny další nutné náklady k řádnému a úplnému zhotovení předmětu díla zřejmé ze  
zadávací dokumentace nebo místních podmínek</t>
  </si>
  <si>
    <t>VV</t>
  </si>
  <si>
    <t>1=1,00 [A]</t>
  </si>
  <si>
    <t>00420</t>
  </si>
  <si>
    <t>Ostatní náklady</t>
  </si>
  <si>
    <t>obsahují zejména náklady na  
- pasportizace stavbou dotčených ploch a objektů:  
- úpravu příslušné dokumentace dle technologických postupů zhotovitele a dle při  
provádění díla zjištěných skutečností  
- zpracování Plánu havarijních opatření zařízení staveniště a mechanizace  
- zpracování Plánu bezpečnosti a ochrany zdraví při práci na staveništi (dle § 15, odst.  
2 zákona č. 309/2006 Sb., kterým se upravují další požadavky BOZP)  
- zpracování technologických postupů a plánů kontro  
- všechny další nutné činnosti k řádnému a úplnému zhotovení předmětu díla  
zřejmé ze zadávací dokumentace nebo místních podmínek</t>
  </si>
  <si>
    <t>02520</t>
  </si>
  <si>
    <t/>
  </si>
  <si>
    <t>ZKOUŠENÍ MATERIÁLŮ NEZÁVISLOU ZKUŠEBNOU</t>
  </si>
  <si>
    <t>Veškeré zkoušky dle KZP stavby</t>
  </si>
  <si>
    <t>02620</t>
  </si>
  <si>
    <t>ZKOUŠENÍ KONSTRUKCÍ A PRACÍ NEZÁVISLOU ZKUŠEBNOU</t>
  </si>
  <si>
    <t>02720</t>
  </si>
  <si>
    <t>POMOC PRÁCE ZŘÍZ NEBO ZAJIŠŤ REGULACI A OCHRANU DOPRAVY</t>
  </si>
  <si>
    <t>02730</t>
  </si>
  <si>
    <t>POMOC PRÁCE ZŘÍZ NEBO ZAJIŠŤ OCHRANU INŽENÝRSKÝCH SÍTÍ</t>
  </si>
  <si>
    <t>Vytýčení veškerých inženýrských sítí a jejich ochrana během výstavby :  
Náklady správců sítí včetně zemních prací a ostatních přípomocí zhotovitele.</t>
  </si>
  <si>
    <t>7</t>
  </si>
  <si>
    <t>029113</t>
  </si>
  <si>
    <t>OSTATNÍ POŽADAVKY - GEODETICKÉ ZAMĚŘENÍ - CELKY</t>
  </si>
  <si>
    <t>KUS</t>
  </si>
  <si>
    <t>Zaměření skutečného stavu po dokončení stavby vč. zákresu do katastrální mapy a její digitalizace</t>
  </si>
  <si>
    <t>8</t>
  </si>
  <si>
    <t>02943</t>
  </si>
  <si>
    <t>OSTATNÍ POŽADAVKY - VYPRACOVÁNÍ RDS</t>
  </si>
  <si>
    <t>RDS-z-PDPS</t>
  </si>
  <si>
    <t>02944</t>
  </si>
  <si>
    <t>OSTAT POŽADAVKY - DOKUMENTACE SKUTEČ PROVEDENÍ V DIGIT FORMĚ</t>
  </si>
  <si>
    <t>Skutečné provedení stavby</t>
  </si>
  <si>
    <t>02946</t>
  </si>
  <si>
    <t>OSTAT POŽADAVKY - FOTODOKUMENTACE</t>
  </si>
  <si>
    <t>Včetně zdokumentování stávajícího stavu během demolice a pasportizace přilehlých nemovitostí a konstrukcí.</t>
  </si>
  <si>
    <t>11</t>
  </si>
  <si>
    <t>02991</t>
  </si>
  <si>
    <t>OSTATNÍ POŽADAVKY - INFORMAČNÍ TABULE</t>
  </si>
  <si>
    <t>Označení stavby dle směrnic investora</t>
  </si>
  <si>
    <t>2=2,00 [A]</t>
  </si>
  <si>
    <t>12</t>
  </si>
  <si>
    <t>03100</t>
  </si>
  <si>
    <t>ZAŘÍZENÍ STAVENIŠTĚ - ZŘÍZENÍ, PROVOZ, DEMONTÁŽ</t>
  </si>
  <si>
    <t>Vč .případného nájmu pozemku, vč. provizorních komunikací a případných záborů vč. buňkoviště, toalet a dalšího zařízení nezbytného pro provoz a řízení stavby po celou dobu její výstavby</t>
  </si>
  <si>
    <t>SO 001</t>
  </si>
  <si>
    <t>Demolice</t>
  </si>
  <si>
    <t>014102</t>
  </si>
  <si>
    <t>A</t>
  </si>
  <si>
    <t>POPLATKY ZA SKLÁDKU</t>
  </si>
  <si>
    <t>T</t>
  </si>
  <si>
    <t>zemina, kámen, kamenivo</t>
  </si>
  <si>
    <t>pol.113328  73,8*1,9=140,22 [A] 
pol.966138  207,63*2,6=539,84 [B] 
Celkem: A+B=680,06 [C]</t>
  </si>
  <si>
    <t>B</t>
  </si>
  <si>
    <t>beton prostý</t>
  </si>
  <si>
    <t>pol.11325  3,25*2,3=7,48 [A] 
pol.113348  29,52*2,3=67,90 [B] 
Celkem: A+B=75,38 [C]</t>
  </si>
  <si>
    <t>C</t>
  </si>
  <si>
    <t>železobeton</t>
  </si>
  <si>
    <t>pol.966168  16,8*2,5=42,00 [A]</t>
  </si>
  <si>
    <t>G</t>
  </si>
  <si>
    <t>dřevo</t>
  </si>
  <si>
    <t>pol.966178  3,6*0,6=2,16 [A] 
pol.981168  32,4*0,1*0,6=1,94 [B] 
Celkem: A+B=4,10 [C]</t>
  </si>
  <si>
    <t>Zemní práce</t>
  </si>
  <si>
    <t>11325</t>
  </si>
  <si>
    <t>ODSTRANĚNÍ PŘÍKOPŮ A RIGOLŮ Z MONOLIT BETONU</t>
  </si>
  <si>
    <t>M3</t>
  </si>
  <si>
    <t>vč.odvozu a uložení na skládku</t>
  </si>
  <si>
    <t>žlab  0,5*0,1*65,0=3,25 [A]</t>
  </si>
  <si>
    <t>113328</t>
  </si>
  <si>
    <t>ODSTRAN PODKL ZPEVNĚNÝCH PLOCH Z KAMENIVA NESTMEL, ODVOZ DO 20KM</t>
  </si>
  <si>
    <t>odhad tl.300 mm 
246,0m2*0,3=73,80 [A]</t>
  </si>
  <si>
    <t>113348</t>
  </si>
  <si>
    <t>ODSTRAN PODKL ZPEVNĚNÝCH PLOCH S CEM POJIVEM, ODVOZ DO 20KM</t>
  </si>
  <si>
    <t>odhad tl.120 mm 
246,0m2*0,12=29,52 [A]</t>
  </si>
  <si>
    <t>113728</t>
  </si>
  <si>
    <t>FRÉZOVÁNÍ ZPEVNĚNÝCH PLOCH ASFALTOVÝCH, ODVOZ DO 20KM</t>
  </si>
  <si>
    <t>Povinný odkup zhotovitelem</t>
  </si>
  <si>
    <t>odhad tl.100 mm 
246,0m2*0,1=24,60 [A]</t>
  </si>
  <si>
    <t>Ostatní konstrukce a práce</t>
  </si>
  <si>
    <t>9111A3</t>
  </si>
  <si>
    <t>ZÁBRADLÍ SILNIČNÍ S VODOR MADLY - DEMONTÁŽ S PŘESUNEM</t>
  </si>
  <si>
    <t>M</t>
  </si>
  <si>
    <t>vč.odvozu a uložení na skládku  
kamenné sloupky a trubky</t>
  </si>
  <si>
    <t>91,0=91,00 [A]</t>
  </si>
  <si>
    <t>919111</t>
  </si>
  <si>
    <t>ŘEZÁNÍ ASFALTOVÉHO KRYTU VOZOVEK TL DO 50MM</t>
  </si>
  <si>
    <t>napojení</t>
  </si>
  <si>
    <t>4,2+5,2+2,7=12,10 [A]</t>
  </si>
  <si>
    <t>93610</t>
  </si>
  <si>
    <t>DROBNÉ DOPLŇK KONSTR DŘEVĚNÉ</t>
  </si>
  <si>
    <t>ochranná komstrukce tarasu u pozemku č,455 
12,0*3,0*0,1=3,60 [A]</t>
  </si>
  <si>
    <t>94490R</t>
  </si>
  <si>
    <t>OCHRANNÁ KONSTRUKCE</t>
  </si>
  <si>
    <t>M2</t>
  </si>
  <si>
    <t>Ochana budov a prostoru pod zdí pomocí pružných tlumících prvků</t>
  </si>
  <si>
    <t>150,0m2=150,00 [A]</t>
  </si>
  <si>
    <t>13</t>
  </si>
  <si>
    <t>966138</t>
  </si>
  <si>
    <t>BOURÁNÍ KONSTRUKCÍ Z KAMENE NA MC S ODVOZEM DO 20KM</t>
  </si>
  <si>
    <t>zeď  310,7m2*0,65=201,96 [A] 
zesilující žebro  1,5*(2,25+3,15)*0,7=5,67 [B] 
Celkem: A+B=207,63 [C]</t>
  </si>
  <si>
    <t>14</t>
  </si>
  <si>
    <t>966168</t>
  </si>
  <si>
    <t>BOURÁNÍ KONSTRUKCÍ ZE ŽELEZOBETONU S ODVOZEM DO 20KM</t>
  </si>
  <si>
    <t>římsy  0,65*0,2*90,8=11,80 [A] 
základ sloupů VO  0,6*0,75*(2,0+4,5+2,6)=4,10 [B] 
základ pro zrcadlo  0,6*0,6*2,5=0,90 [C] 
Celkem: A+B+C=16,80 [D]</t>
  </si>
  <si>
    <t>15</t>
  </si>
  <si>
    <t>966178</t>
  </si>
  <si>
    <t>BOURÁNÍ KONSTRUKCÍ ZE DŘEVA S ODVOZEM DO 20KM</t>
  </si>
  <si>
    <t>16</t>
  </si>
  <si>
    <t>981168</t>
  </si>
  <si>
    <t>DEMOLICE BUDOV DŘEVĚNÝCH S ODVOZEM DO 20KM</t>
  </si>
  <si>
    <t>M3OP</t>
  </si>
  <si>
    <t>seník - odhad  4,8*2,25*3,0=32,40 [A]</t>
  </si>
  <si>
    <t>17</t>
  </si>
  <si>
    <t>981178</t>
  </si>
  <si>
    <t>DEMOLICE BUDOV KOVOVÝCH S ODVOZEM DO 20KM</t>
  </si>
  <si>
    <t>Majetek vlastníka</t>
  </si>
  <si>
    <t>klece  3,0*5,0*3,0=45,00 [A]</t>
  </si>
  <si>
    <t>SO 251</t>
  </si>
  <si>
    <t>Opěrná zeď</t>
  </si>
  <si>
    <t>pol.131738  475,73*2,0=951,46 [A] 
pol.131838  50,96*2,0=101,92 [B] 
pol.138938  99,46*2,0=198,92 [C] 
Celkem: A+B+C=1 252,30 [D]</t>
  </si>
  <si>
    <t>014211</t>
  </si>
  <si>
    <t>POPLATKY ZA ZEMNÍK - ORNICE</t>
  </si>
  <si>
    <t>vč.dovozu na stavbu</t>
  </si>
  <si>
    <t>129,0*0,2=25,80 [A]</t>
  </si>
  <si>
    <t>113765</t>
  </si>
  <si>
    <t>FRÉZOVÁNÍ DRÁŽKY PRŮŘEZU DO 600MM2 V ASFALTOVÉ VOZOVCE</t>
  </si>
  <si>
    <t>v místě pažení + napojení  90,0+4,2+5,2+2,7=102,10 [A]</t>
  </si>
  <si>
    <t>125731</t>
  </si>
  <si>
    <t>VYKOPÁVKY ZE ZEMNÍKŮ A SKLÁDEK TŘ. I, ODVOZ DO 1KM</t>
  </si>
  <si>
    <t>zemina pro zásyp</t>
  </si>
  <si>
    <t>79,94=79,94 [A]</t>
  </si>
  <si>
    <t>131731</t>
  </si>
  <si>
    <t>HLOUBENÍ JAM ZAPAŽ I NEPAŽ TŘ. I, ODVOZ DO 1KM</t>
  </si>
  <si>
    <t>na meziskládku - pro zásyp</t>
  </si>
  <si>
    <t>131738</t>
  </si>
  <si>
    <t>HLOUBENÍ JAM ZAPAŽ I NEPAŽ TŘ. I, ODVOZ DO 20KM</t>
  </si>
  <si>
    <t>vč.odvozu na skládku</t>
  </si>
  <si>
    <t>za zdí - 90% objemu 
typ A  2,6*1,8*14,5=67,86 [A] 
typ B  2,4*(2,2*18,0+1,8*9,9)=137,81 [B] 
typ C  2,5*2,0*(8,0+16,5)=122,50 [C] 
typ D  2,8*(2,5*(18,7+2,0)+1,5*(7,7+1,0)=181,44 [D] 
Celkem za zdí: (A+B+C+D)*0,9=458,65 [E] 
před zdí  
typ C  1,5*2,0*(8,0+16,5)=73,50 [F] 
typ D  0,8*1,0*(18,7+2,0+7,7+1,0)=23,52 [G] 
Celkem před zdí: F+G=97,02 [H] 
Celkem: E+H=555,67 [I] 
odpočet na meziskládku  -79,94=-79,94 [J] 
Celkem: I+J=475,73 [K]</t>
  </si>
  <si>
    <t>131838</t>
  </si>
  <si>
    <t>HLOUBENÍ JAM ZAPAŽ I NEPAŽ TŘ. II, ODVOZ DO 20KM</t>
  </si>
  <si>
    <t>za zdí - 10% objemu 
typ A  2,6*1,8*14,5=67,86 [A] 
typ B  2,4*(2,2*18,0+1,8*9,9)=137,81 [B] 
typ C  2,5*2,0*(8,0+16,5)=122,50 [C] 
typ D  2,8*(2,5*(18,7+2,0)+1,5*(7,7+1,0)=181,44 [D] 
Celkem za zdí: (A+B+C+D)*0,1=50,96 [E]</t>
  </si>
  <si>
    <t>138938</t>
  </si>
  <si>
    <t>DOLAMOVÁNÍ HLOUBENÝCH VYKOPÁVEK TŘ. III, ODVOZ DO 20KM</t>
  </si>
  <si>
    <t>za zdí  
typ A  1,5*0,5*14,5=10,88 [A] 
typ B  (0,6*1,0+0,2*0,3*3)*18,0+0,5*0,3*4*9,9=19,98 [B] 
typ C  0,8*3,5*(8,0+16,5)=68,60 [C] 
typ D  0=0,00 [D] 
Celkem: A+B+C+D=99,46 [E]</t>
  </si>
  <si>
    <t>17120</t>
  </si>
  <si>
    <t>ULOŽENÍ SYPANINY DO NÁSYPŮ A NA SKLÁDKY BEZ ZHUTNĚNÍ</t>
  </si>
  <si>
    <t>skládka, meziskládka</t>
  </si>
  <si>
    <t>555,67+50,96+99,46=706,09 [A]</t>
  </si>
  <si>
    <t>17411</t>
  </si>
  <si>
    <t>ZÁSYP JAM A RÝH ZEMINOU SE ZHUTNĚNÍM</t>
  </si>
  <si>
    <t>zemina z výkopu</t>
  </si>
  <si>
    <t>před zdí 
typ C  (0,3*2,5+1,2*0,9)*(8,0+16,5)=44,84 [A] 
typ D  0,8*0,8*(18,7+7,7)+2,8*(2,5*2,0+1,5*1,0)=35,10 [B] 
Celkem: A+B=79,94 [C]</t>
  </si>
  <si>
    <t>18223</t>
  </si>
  <si>
    <t>ROZPROSTŘENÍ ORNICE VE SVAHU V TL DO 0,20M</t>
  </si>
  <si>
    <t>typ D  1,5*(20,0+10,0)=45,00 [A]</t>
  </si>
  <si>
    <t>18233</t>
  </si>
  <si>
    <t>ROZPROSTŘENÍ ORNICE V ROVINĚ V TL DO 0,20M</t>
  </si>
  <si>
    <t>typ C  3,0*(10,0+18,0)=84,00 [A]</t>
  </si>
  <si>
    <t>18242</t>
  </si>
  <si>
    <t>ZALOŽENÍ TRÁVNÍKU HYDROOSEVEM NA ORNICI</t>
  </si>
  <si>
    <t>45,0+84,0=129,00 [A]</t>
  </si>
  <si>
    <t>18247</t>
  </si>
  <si>
    <t>OŠETŘOVÁNÍ TRÁVNÍKU</t>
  </si>
  <si>
    <t>129,0=129,00 [A]</t>
  </si>
  <si>
    <t>Základy</t>
  </si>
  <si>
    <t>21331</t>
  </si>
  <si>
    <t>DRENÁŽNÍ VRSTVY Z BETONU MEZEROVITÉHO (DRENÁŽNÍHO)</t>
  </si>
  <si>
    <t>ochrana dren.trubky</t>
  </si>
  <si>
    <t>typ A  0,3*0,3*14,5=1,31 [A] 
typ B  0,3*0,3*(18,0+9,9)*2+0,7*0,3*0,3*9=5,59 [B] 
typ C  0,3*0,3*(8,0+16,5)=2,21 [C] 
typ D  0,3*0,3*(18,7+7,9)=2,39 [D] 
Celkem: A+B+C+D=11,50 [E]</t>
  </si>
  <si>
    <t>22694R</t>
  </si>
  <si>
    <t>ZÁPOROVÉ PAŽENÍ Z KOVU DOČASNÉ</t>
  </si>
  <si>
    <t>Viditelná pohledová plocha  
kompletní vč.zápor, vrtů a výdřevy</t>
  </si>
  <si>
    <t>typ A  1,95*14,5=28,28 [F] 
typ B  1,65*18,0+1,45*9,9=44,06 [G] 
typ C  1,15*(8,0+16,5)=28,18 [H] 
typ D  1,65*(15,7+7,7)=38,61 [I] 
Celkem: F+G+H+I=139,13 [J]</t>
  </si>
  <si>
    <t>264315</t>
  </si>
  <si>
    <t>VRTY PRO PILOTY TŘ. III D DO 300MM</t>
  </si>
  <si>
    <t>pro horninové kotvy - ve vápenci</t>
  </si>
  <si>
    <t>typ A+B  (6,0-1,5)*(8+12)=90,00 [A] 
typ C  (7,5-1,5)*(4+8)=72,00 [B] 
Celkem: A+B=162,00 [C]</t>
  </si>
  <si>
    <t>18</t>
  </si>
  <si>
    <t>264415</t>
  </si>
  <si>
    <t>VRTY PRO PILOTY TŘ. IV D DO 300MM</t>
  </si>
  <si>
    <t>pro horninové kotvy - v mezerovitém betonu</t>
  </si>
  <si>
    <t>typ A+B  1,5*(8+12)=30,00 [A] 
typ C  1,5*(4+8)=18,00 [B] 
Celkem: A+B=48,00 [C]</t>
  </si>
  <si>
    <t>19</t>
  </si>
  <si>
    <t>281451</t>
  </si>
  <si>
    <t>INJEKTOVÁNÍ NÍZKOTLAKÉ Z CEMENTOVÉ MALTY NA POVRCHU</t>
  </si>
  <si>
    <t>typ B - ponechané části zdi - sanace  (odhad 10% objemu zdíva) 
50,0*0,65*0,1=3,25 [A]</t>
  </si>
  <si>
    <t>20</t>
  </si>
  <si>
    <t>285375</t>
  </si>
  <si>
    <t>KOTVENÍ NA POVRCHU Z PŘEDPÍNACÍ VÝZTUŽE DL. DO 7M</t>
  </si>
  <si>
    <t>Dl.6,5m - tyčová zemní kotva vč.chráničky</t>
  </si>
  <si>
    <t>typ A+B  8+12=20,00 [A]</t>
  </si>
  <si>
    <t>21</t>
  </si>
  <si>
    <t>285376</t>
  </si>
  <si>
    <t>KOTVENÍ NA POVRCHU Z PŘEDPÍNACÍ VÝZTUŽE DL. DO 8M</t>
  </si>
  <si>
    <t>Dl.8,0m - tyčová zemní kotva vč.chráničky</t>
  </si>
  <si>
    <t>typ C  4+8=12,00 [A]</t>
  </si>
  <si>
    <t>22</t>
  </si>
  <si>
    <t>285391</t>
  </si>
  <si>
    <t>DODATEČNÉ KOTVENÍ VLEPENÍM BETONÁŘSKÉ VÝZTUŽE D DO 10MM DO VRTŮ</t>
  </si>
  <si>
    <t>Přikotvení kamenné předstěny tl.350 mm</t>
  </si>
  <si>
    <t>4 ks/m2  92,75/0,35*4=1 060,00 [A]</t>
  </si>
  <si>
    <t>23</t>
  </si>
  <si>
    <t>289971</t>
  </si>
  <si>
    <t>OPLÁŠTĚNÍ (ZPEVNĚNÍ) Z GEOTEXTILIE</t>
  </si>
  <si>
    <t>ochrana geomembrány</t>
  </si>
  <si>
    <t>nad a pod  153,17*2=306,34 [A]</t>
  </si>
  <si>
    <t>24</t>
  </si>
  <si>
    <t>28999</t>
  </si>
  <si>
    <t>OPLÁŠTĚNÍ (ZPEVNĚNÍ) Z FÓLIE</t>
  </si>
  <si>
    <t>Těsnící vrstva - hydroizolační geomembrána</t>
  </si>
  <si>
    <t>typ A  2,2*14,5=31,90 [A] 
typ B  1,7*(28,0-9,9)=30,77 [B] 
typ C  1,0*(8,0+16,5)=24,50 [C] 
typ D  2,5*(18,7+7,7)=66,00 [D] 
Celkem: A+B+C+D=153,17 [E]</t>
  </si>
  <si>
    <t>Svislé konstrukce</t>
  </si>
  <si>
    <t>25</t>
  </si>
  <si>
    <t>317325</t>
  </si>
  <si>
    <t>ŘÍMSY ZE ŽELEZOBETONU DO C30/37</t>
  </si>
  <si>
    <t>C30/37 XF4 vč.bednění, vč.výplně a těsnění prac.,smršť. a dilat. spar,, vč.letopočtu výstavby vlysem</t>
  </si>
  <si>
    <t>(0,57*0,27+0,4*0,15)*(93,4+2,0)=20,41 [A]</t>
  </si>
  <si>
    <t>26</t>
  </si>
  <si>
    <t>317365</t>
  </si>
  <si>
    <t>VÝZTUŽ ŘÍMS Z OCELI 10505, B500B</t>
  </si>
  <si>
    <t>Odhad 160 kg/m3</t>
  </si>
  <si>
    <t>20,41*0,160=3,27 [A]</t>
  </si>
  <si>
    <t>27</t>
  </si>
  <si>
    <t>327213</t>
  </si>
  <si>
    <t>OBKLAD ZDÍ OPĚR, ZÁRUB, NÁBŘEŽ Z LOM KAMENE</t>
  </si>
  <si>
    <t>Kamenná předstěna tl.350 mm kotvená</t>
  </si>
  <si>
    <t>typ A  55,4m2*0,35=19,39 [A] 
typ B  ((1,9+3,2)*0,5*18,0+(1,2+1,75)*0,5*9,9)*0,35=21,18 [B] 
typ C  ((2,85+3,37)*0,5*8,0+4,6*16,5)*0,35=35,27 [C] 
typ D  ((1,3+2,62)*0,5*18,7+(1,8+1,22)*0,5*7,7)*0,35=16,90 [D] 
Celkem: A+B+C+D=92,74 [E]</t>
  </si>
  <si>
    <t>28</t>
  </si>
  <si>
    <t>327215</t>
  </si>
  <si>
    <t>PŘEZDĚNÍ ZDÍ Z KAMENNÉHO ZDIVA</t>
  </si>
  <si>
    <t>napojení  2,0*0,65*1,9=2,47 [A]</t>
  </si>
  <si>
    <t>29</t>
  </si>
  <si>
    <t>327315</t>
  </si>
  <si>
    <t>ZDI OPĚRNÉ, ZÁRUBNÍ, NÁBŘEŽNÍ Z PROSTÉHO BETONU DO C30/37</t>
  </si>
  <si>
    <t>C30/37 XF3 vč.bednění, nátěru zasypaných ploch proti zemní vlhkosti, výplně a těsnění pracovních, smršťovacích a dilatač.spar</t>
  </si>
  <si>
    <t>typ B - rub stáv.zdi - dobetonávka prům. tl.150 mm  40,0m2*0,15=6,00 [A]</t>
  </si>
  <si>
    <t>30</t>
  </si>
  <si>
    <t>327325</t>
  </si>
  <si>
    <t>ZDI OPĚRNÉ, ZÁRUBNÍ, NÁBŘEŽNÍ ZE ŽELEZOVÉHO BETONU DO C30/37</t>
  </si>
  <si>
    <t>C30/37 XF3(F4) vč.bednění, nátěru zasypaných ploch proti zemní vlhkosti, výplně a těsnění pracovních, smršťovacích a dilatač.spar</t>
  </si>
  <si>
    <t>typ A - dil.celek 4-5 
základ  1,7*0,5*(7,0+7,5)=12,33 [A] 
dřík  0,5*((2,27+2,72)*0,5*7,0+(1,72+2,23)*0,5*7,5)=16,14 [B] 
Celkem typ A: A+B=28,47 [C] 
typ B - dil.celek 6-8 
základ  1,7*0,5*27,9=23,72 [D] 
dřík  0,5*((1,19+2,49)*0,5*18,0+(0,49+1,05)*0,5*9,9)+1,2*1,0*(0,97+1,15+1,33)*0,5+1,2*0,6*0,62*0,5*5=23,56 [E] 
Celkem typ B: D+E=47,28 [F] 
typ C - dil.celek 3,9-10 
základ  2,25*0,75*(8,0+16,5)=41,34 [G] 
dřík 3  0,5*(2,85+3,37)*0,5*8,0=12,44 [H] 
dřík 9-10  0,5*((4,67+4,78)*0,5*8,25+(4,78+4,5)*0,5*8,25)+0,25*2,44*16,5=48,70 [I] 
Celkem typ C: G+H+I=102,48 [J] 
typ D - dil.celek 1-2,11 
základ  2,0*0,5*(18,7+7,7)=26,40 [K] 
dřík  0,5*((1,3+2,62)*0,5*18,7+(1,8+1,22)*0,5*7,7)=24,14 [L] 
Celkem typ D: K+L=50,54 [M] 
Celkem: C+F+J+M=228,77 [N]</t>
  </si>
  <si>
    <t>31</t>
  </si>
  <si>
    <t>327365</t>
  </si>
  <si>
    <t>VÝZTUŽ ZDÍ OPĚRNÝCH, ZÁRUBNÍCH, NÁBŘEŽNÍCH Z OCELI 10505, B500B</t>
  </si>
  <si>
    <t>odhad 150 kg/m3</t>
  </si>
  <si>
    <t>228,77*0,150=34,32 [A]</t>
  </si>
  <si>
    <t>Vodorovné konstrukce</t>
  </si>
  <si>
    <t>32</t>
  </si>
  <si>
    <t>451313</t>
  </si>
  <si>
    <t>PODKLADNÍ A VÝPLŇOVÉ VRSTVY Z PROSTÉHO BETONU C16/20</t>
  </si>
  <si>
    <t>C16/20 - podkladní a výplňový beton</t>
  </si>
  <si>
    <t>podkladní beton 
typ A  0,2*1,7*14,5=4,93 [A] 
typ B  0,2*(1,7*18,4+1,9*10,1)=10,09 [B] 
typ C  0,2*2,45*(8,4+16,9)=12,40 [C] 
typ D  0,2*2,4*(19,1+7,9)=12,96 [D] 
Celkem: A+B+C+D=40,38 [E] 
výplňový beton 
za zdí - pod těsnící vrstvu 
typ A  1,1*0,5*14,5=7,98 [F] 
typ B  (0,8*0,8+1,2*0,5)*18,0+1,6*1,0*9,9=38,16 [G] 
typ C  0,6*3,5*(8,0+16,5)=51,45 [H] 
typ D  1,7*1,7*(18,7+7,7)=76,30 [I] 
Celkem: F+G+H+I=173,89 [J] 
Celkem: E+J=214,27 [K]</t>
  </si>
  <si>
    <t>33</t>
  </si>
  <si>
    <t>C26/20n XF1 - podkladní beton drenáže</t>
  </si>
  <si>
    <t>typ A  0,3*0,4*14,5=1,74 [A] 
typ B  0,3*0,5*28,0=4,20 [B] 
typ C  0=0,00 [C] 
typ D  0,3*0,5*(18,7+7,7)=3,96 [D] 
Celkem: A+B+C+D=9,90 [E]</t>
  </si>
  <si>
    <t>34</t>
  </si>
  <si>
    <t>45860</t>
  </si>
  <si>
    <t>VÝPLŇ ZA OPĚRAMI A ZDMI Z MEZEROVITÉHO BETONU</t>
  </si>
  <si>
    <t>za zdí - nad  těsnící vrstvu 
typ A  2,4*1,7*14,5=59,16 [A] 
typ B  2,2*1,7*18,0+1,0*1,0*9,9=77,22 [B] 
typ C  2,4*1,5*(8,0+16,5)=88,20 [C] 
typ D  2,4*0,8*(18,7+7,7)=50,69 [D] 
Celkem: A+B+C+D=275,27 [E] 
odpočet zásyp rýhy pro plyn  -1,0*1,0*60,0=-60,00 [F] 
Celkem: E+F=215,27 [G]</t>
  </si>
  <si>
    <t>Komunikace</t>
  </si>
  <si>
    <t>35</t>
  </si>
  <si>
    <t>561431</t>
  </si>
  <si>
    <t>KAMENIVO ZPEVNĚNÉ CEMENTEM TŘ. I TL. DO 150MM</t>
  </si>
  <si>
    <t>SC C8/10 tl.120 mm</t>
  </si>
  <si>
    <t>256,6+0,2*90,0=274,60 [A]</t>
  </si>
  <si>
    <t>36</t>
  </si>
  <si>
    <t>572113</t>
  </si>
  <si>
    <t>INFILTRAČNÍ POSTŘIK Z EMULZE DO 0,5KG/M2</t>
  </si>
  <si>
    <t>PI-P 0,4 kg/m2</t>
  </si>
  <si>
    <t>274,6=274,60 [A]</t>
  </si>
  <si>
    <t>37</t>
  </si>
  <si>
    <t>572214</t>
  </si>
  <si>
    <t>SPOJOVACÍ POSTŘIK Z MODIFIK EMULZE DO 0,5KG/M2</t>
  </si>
  <si>
    <t>PS-CO 0,4 kg/m2</t>
  </si>
  <si>
    <t>38</t>
  </si>
  <si>
    <t>574B34</t>
  </si>
  <si>
    <t>ASFALTOVÝ BETON PRO OBRUSNÉ VRSTVY MODIFIK ACO 11+, 11S TL. 40MM</t>
  </si>
  <si>
    <t>odměřeno   256,6+0,2*90,0=274,60 [A]</t>
  </si>
  <si>
    <t>39</t>
  </si>
  <si>
    <t>574E56</t>
  </si>
  <si>
    <t>ASFALTOVÝ BETON PRO PODKLADNÍ VRSTVY ACP 16+, 16S TL. 60MM</t>
  </si>
  <si>
    <t>Úpravy povrchů, podlahy, výplně otvorů</t>
  </si>
  <si>
    <t>40</t>
  </si>
  <si>
    <t>62745</t>
  </si>
  <si>
    <t>SPÁROVÁNÍ STARÉHO ZDIVA CEMENTOVOU MALTOU</t>
  </si>
  <si>
    <t>typ B - ponechané části zdi - sanace  50,0=50,00 [A]</t>
  </si>
  <si>
    <t>Přidružená stavební výroba</t>
  </si>
  <si>
    <t>41</t>
  </si>
  <si>
    <t>711112</t>
  </si>
  <si>
    <t>IZOLACE BĚŽNÝCH KONSTRUKCÍ PROTI ZEMNÍ VLHKOSTI ASFALTOVÝMI PÁSY</t>
  </si>
  <si>
    <t>typ B - rub ponechané části zdi - na dobetonávku  40,0m2=40,00 [A]</t>
  </si>
  <si>
    <t>42</t>
  </si>
  <si>
    <t>711509</t>
  </si>
  <si>
    <t>OCHRANA IZOLACE NA POVRCHU TEXTILIÍ</t>
  </si>
  <si>
    <t>geotextilie rubu zdi</t>
  </si>
  <si>
    <t>typ A  (0,5+1,2)*14,5+2,5*7,0+2,0*7,5=57,15 [A] 
typ B  (0,5+1,2)*27,9+1,85*18,0+0,8*9,9=88,65 [B] 
typ C  (0,75+1,75)*8,0+(0,75+1,5)*16,5+3,85*8,0+5,4*16,5=177,03 [C] 
typ D  (0,5*2+1,0+0,5)*(18,7+7,7)+2,0*18,7+1,5*7,7=114,95 [D] 
Celkem: A+B+C+D=437,78 [E] 
typ B - rub stáv.zdi - dobet.  40,0m2=40,00 [F] 
Celkem: E+F=477,78 [G]</t>
  </si>
  <si>
    <t>43</t>
  </si>
  <si>
    <t>741A11</t>
  </si>
  <si>
    <t>UZEMŇOVACÍ VODIČ V ZÁKLADECH FEZN DO 120 MM2</t>
  </si>
  <si>
    <t>uzemnění VO v římse</t>
  </si>
  <si>
    <t>95,0+4*0,5+1,0+2,0=100,00 [A]</t>
  </si>
  <si>
    <t>44</t>
  </si>
  <si>
    <t>741C07</t>
  </si>
  <si>
    <t>VYVEDENÍ UZEMŇOVACÍCH VODIČŮ NA POVRCH/KONSTRUKCI</t>
  </si>
  <si>
    <t>4+2=6,00 [A]</t>
  </si>
  <si>
    <t>45</t>
  </si>
  <si>
    <t>78382</t>
  </si>
  <si>
    <t>NÁTĚRY BETON KONSTR TYP S2 (OS-B)</t>
  </si>
  <si>
    <t>Beton.povrch římsy</t>
  </si>
  <si>
    <t>0,72*(93,4+2,0)=68,69 [A]</t>
  </si>
  <si>
    <t>Potrubí</t>
  </si>
  <si>
    <t>46</t>
  </si>
  <si>
    <t>81434</t>
  </si>
  <si>
    <t>POTRUBÍ Z TRUB BETONOVÝCH DN DO 200MM</t>
  </si>
  <si>
    <t>Vyústění drenáže skrz zeď</t>
  </si>
  <si>
    <t>1,0*5+1,25*1=6,25 [A]</t>
  </si>
  <si>
    <t>47</t>
  </si>
  <si>
    <t>87614</t>
  </si>
  <si>
    <t>CHRÁNIČKY Z TRUB PLAST DN DO 40MM</t>
  </si>
  <si>
    <t>chránička VO</t>
  </si>
  <si>
    <t>v římse (93,4+0,5*2)+2*0,5*4=98,40 [A]</t>
  </si>
  <si>
    <t>48</t>
  </si>
  <si>
    <t>885333</t>
  </si>
  <si>
    <t>POTRUBÍ DREN Z TRUB PÁLENÝCH DN DO 150MM DĚROVANÝCH</t>
  </si>
  <si>
    <t>DN 150</t>
  </si>
  <si>
    <t>93,4+27,9=121,30 [A]</t>
  </si>
  <si>
    <t>49</t>
  </si>
  <si>
    <t>9112B1R</t>
  </si>
  <si>
    <t>ZÁBRADLÍ MOSTNÍ SE SVISLOU VÝPLNÍ - DODÁVKA A MONTÁŽ</t>
  </si>
  <si>
    <t>s žulovými sloupky výšky 1,1m, kotvené na trny</t>
  </si>
  <si>
    <t>93,4=93,40 [A]</t>
  </si>
  <si>
    <t>50</t>
  </si>
  <si>
    <t>91345</t>
  </si>
  <si>
    <t>NIVELAČNÍ ZNAČKY KOVOVÉ</t>
  </si>
  <si>
    <t>2*11=22,00 [A] 
odrazné terče  22=22,00 [B] 
Celkem: A+B=44,00 [C]</t>
  </si>
  <si>
    <t>51</t>
  </si>
  <si>
    <t>91743</t>
  </si>
  <si>
    <t>CHODNÍKOVÉ OBRUBY Z KAMENNÝCH KRAJNÍKŮ</t>
  </si>
  <si>
    <t>vč.bet.lože s opěrou</t>
  </si>
  <si>
    <t>52</t>
  </si>
  <si>
    <t>931325</t>
  </si>
  <si>
    <t>TĚSNĚNÍ DILATAČ SPAR ASF ZÁLIVKOU MODIFIK PRŮŘ DO 600MM2</t>
  </si>
  <si>
    <t>v místě pažení + napojení  90,0+4,2+5,2+2,7=102,10 [A] 
u obruby  93,4=93,40 [B] 
Celkem: A+B=195,50 [C]</t>
  </si>
  <si>
    <t>53</t>
  </si>
  <si>
    <t>93842</t>
  </si>
  <si>
    <t>OČIŠTĚNÍ ZDIVA OD VEGETACE</t>
  </si>
  <si>
    <t>SO 431</t>
  </si>
  <si>
    <t>Provizorní přeložka VO</t>
  </si>
  <si>
    <t>zemina</t>
  </si>
  <si>
    <t>0,35*0,2*7 =0,49 [A] kabelová trasa 
3,14*0,15*0,15*1,5*5=0,53 [B] stožárové jámy 
Celkem: (A+B)*1,8=1,84 [C]</t>
  </si>
  <si>
    <t>029522</t>
  </si>
  <si>
    <t>OSTATNÍ POŽADAVKY - REVIZNÍ ZPRÁVY</t>
  </si>
  <si>
    <t>pro úpravy v síti v.o. provizorní</t>
  </si>
  <si>
    <t>13273</t>
  </si>
  <si>
    <t>HLOUBENÍ RÝH ŠÍŘ DO 2M PAŽ I NEPAŽ TŘ. I</t>
  </si>
  <si>
    <t>kabelová rýha 35x50 cm</t>
  </si>
  <si>
    <t>0,35*(0,5-0,2)*7=0,74 [A] kabelová trasa</t>
  </si>
  <si>
    <t>132738</t>
  </si>
  <si>
    <t>HLOUBENÍ RÝH ŠÍŘ DO 2M PAŽ I NEPAŽ TŘ. I, ODVOZ DO 20KM</t>
  </si>
  <si>
    <t>0,35*0,2*7 =0,49 [A] kabelová trasa</t>
  </si>
  <si>
    <t>0,35*0,2*7 =0,49 [A] kabelová trasa 
3,14*0,15*0,15*1,5*5=0,53 [B] stožárové jámy 
Celkem: A+B=1,02 [C]</t>
  </si>
  <si>
    <t>ZÁSYP JAM A RÝH ZEMINOU SE ZHUT</t>
  </si>
  <si>
    <t>0,35*0,3*7=0,74 [A] kabelová trasa</t>
  </si>
  <si>
    <t>vrtaná jáma pro stožár</t>
  </si>
  <si>
    <t>1,5*5=7,50 [A]</t>
  </si>
  <si>
    <t>741315</t>
  </si>
  <si>
    <t>VZDUŠNÉ ZÁVĚSNÉ KABELY N.N. PRŮŘ DO 40MM2</t>
  </si>
  <si>
    <t>závěsný kabel CYMYz 2x2,5 vč. upevňovacích a kotevních prvků</t>
  </si>
  <si>
    <t>20+24+35=79,00 [A]</t>
  </si>
  <si>
    <t>741315R</t>
  </si>
  <si>
    <t>závěsný kabel AYKYz 4x16mm2  vč. upevňovacích a kotevních prvků</t>
  </si>
  <si>
    <t>741915R</t>
  </si>
  <si>
    <t>DEMONT SLOUPŮ VZDUŠ VEDENÍ BETON JEDNODUCHÝCH</t>
  </si>
  <si>
    <t>demontáž stožárů VO (stožár, svorkovnice, patice)  
včetně odvozu  do sběrných surovin</t>
  </si>
  <si>
    <t>7425215R</t>
  </si>
  <si>
    <t>PROPOJENÍ KABEL SOUBORU SPOJKOU DO 1KV</t>
  </si>
  <si>
    <t>spojka technologií teplem smrštitelné trubice např. SMOE 81511</t>
  </si>
  <si>
    <t>742653R</t>
  </si>
  <si>
    <t>KRYTÍ KABELŮ PLAST DESKAMI ŠÍŘ 25CM</t>
  </si>
  <si>
    <t>zákryt plastovými deskami barvy červené š. 15cm</t>
  </si>
  <si>
    <t>74271R</t>
  </si>
  <si>
    <t>MĚŘENÍ KABELŮ</t>
  </si>
  <si>
    <t>KČ</t>
  </si>
  <si>
    <t>po pokládce</t>
  </si>
  <si>
    <t>742812R</t>
  </si>
  <si>
    <t>PŘELOŽENÍ KABELŮ N.N. DO KABELOVÉHO LOŽE</t>
  </si>
  <si>
    <t>stávající kabel AYKY 4x16  do pískového lože</t>
  </si>
  <si>
    <t>74291R</t>
  </si>
  <si>
    <t>DEMONTÁŽ KABELŮ N.N.</t>
  </si>
  <si>
    <t>demontáž stávajícího kabelu AYKY 4x16 vč. ocelové chráničky a odvozu</t>
  </si>
  <si>
    <t>95=95,00 [A]</t>
  </si>
  <si>
    <t>74313R</t>
  </si>
  <si>
    <t>SVÍTIDLA VÝBOJKOVÁ</t>
  </si>
  <si>
    <t>svítidlo ramínkové vč. držáku a sv. zdroje 1x70W s pojistkou 2A a montáže</t>
  </si>
  <si>
    <t>743913R</t>
  </si>
  <si>
    <t>DEMONTÁŽ SVÍTIDEL VÝBOJKOVÝCH</t>
  </si>
  <si>
    <t>demontáž svítidel vč. odvozu do skladu provozovatele</t>
  </si>
  <si>
    <t>74561R</t>
  </si>
  <si>
    <t>KOTVENÍ SLOUPŮ LANOVOU KOTVOU</t>
  </si>
  <si>
    <t>kotva lanová na stožáru J</t>
  </si>
  <si>
    <t>751112R</t>
  </si>
  <si>
    <t>SLOUPY VZDUŠ VEDENÍ DŘEVĚNÉ JEDNODUCHÉ NEPATKOVANÉ</t>
  </si>
  <si>
    <t>stožár dřevěný impregn. - J 6m</t>
  </si>
  <si>
    <t>751112Ra</t>
  </si>
  <si>
    <t>stožár dřevěný impregn. - J 8m</t>
  </si>
  <si>
    <t>87615</t>
  </si>
  <si>
    <t>CHRÁNIČKY Z TRUB PLAST DN DO 50MM</t>
  </si>
  <si>
    <t>ochranná trubka dvouplášťová z HDPE ÚV stabilní 40/32 pevně po stožáru</t>
  </si>
  <si>
    <t>4+4=8,00 [A]</t>
  </si>
  <si>
    <t>SO 432</t>
  </si>
  <si>
    <t>Definitivní přeložka VO</t>
  </si>
  <si>
    <t>přebytečná zemina</t>
  </si>
  <si>
    <t>0,35*0,2*7*1,8=0,88 [A]</t>
  </si>
  <si>
    <t>revize</t>
  </si>
  <si>
    <t>0,35*(0,5-0,2)*7=0,74 [A] nová kabelová trasa 
0,35*0,5*7=1,23 [B] výkop pro odkopání stávajícího kabelu 
0,35*0,7*15*2=7,35 [C] pro zemnící pásek 
Celkem: A+B+C=9,32 [D]</t>
  </si>
  <si>
    <t>kabelová rýha 35x45 cm</t>
  </si>
  <si>
    <t>0,35*0,2*7=0,49 [A] nová kabelová trasa</t>
  </si>
  <si>
    <t>0,35*(0,5-0,2)*7=0,74 [A] nová kabelová trasa 
0,35*0,5*(10-5)*7=6,13 [B] výkop pro odkopání stávajícího kabelu 
0,35*0,7*15*2=7,35 [C] pro zemnící pásek 
Celkem: A+B+C=14,22 [D]</t>
  </si>
  <si>
    <t>285393</t>
  </si>
  <si>
    <t>DODATEČNÉ KOTVENÍ VLEPENÍM BETONÁŘSKÉ VÝZTUŽE D DO 20MM DO VRTŮ</t>
  </si>
  <si>
    <t>chemické kotvy vč. vyvrtání 8x M20</t>
  </si>
  <si>
    <t>4*4=16,00 [A]</t>
  </si>
  <si>
    <t>741157R</t>
  </si>
  <si>
    <t>SLOUPY VEŘEJNÉHO OSVĚTLENÍ OCEL TRUBKOVÉ</t>
  </si>
  <si>
    <t>stožár dekorativní ocelový ,žár.zinkovaný,bezpaticový, vč. nátěru RAL(komaxit) barva tmavě zelená, přírubový 5m např.  
DSS 5000 nebo KA 5 vč. montáže  
čtvercové stožárové příruby k přišroubování na kotevní přípravek</t>
  </si>
  <si>
    <t>742123R</t>
  </si>
  <si>
    <t>PODZEM KABEL VEDENÍ N.N. DO 1KV CU DO CHRÁNIČKY</t>
  </si>
  <si>
    <t>kabel CYKY 4-Jx10 vč. zatažení do římsy</t>
  </si>
  <si>
    <t>30+30+30+30=120,00 [A]</t>
  </si>
  <si>
    <t>742123Ra</t>
  </si>
  <si>
    <t>kabel CYKY 3-Jx1,5mm2 ve stožáru v.o.</t>
  </si>
  <si>
    <t>6*4=24,00 [A]</t>
  </si>
  <si>
    <t>742512R</t>
  </si>
  <si>
    <t>UKONČENÍ KABEL SOUBORU KOCOVKOU DO 1kV</t>
  </si>
  <si>
    <t>ukončení kabelu teplem smrštitelnou koncovkou pro 4 vodiče</t>
  </si>
  <si>
    <t>2*4+1=9,00 [A]</t>
  </si>
  <si>
    <t>74262R</t>
  </si>
  <si>
    <t>ZEMNÍCÍ PÁSEK FEZN 30X4MM</t>
  </si>
  <si>
    <t>včetně svorek</t>
  </si>
  <si>
    <t>15*2=30,00 [A]</t>
  </si>
  <si>
    <t>kontrolní měření impedance smyčky v průběhu stavby a měření pro revizi</t>
  </si>
  <si>
    <t>stávající kabel AYKY 4x16 do pískového lože</t>
  </si>
  <si>
    <t>74291Ra</t>
  </si>
  <si>
    <t>demontáž AYKYz 4x16 a CYMYz 2x2,5 vč. odvozu</t>
  </si>
  <si>
    <t>85=85,00 [A] 
20+24+35=79,00 [B] 
Celkem: A+B=164,00 [C]</t>
  </si>
  <si>
    <t>svítidlo dekorativní ledkové  např. CLM-V/GC-DS 28 LED vč. světelného zdroje a montáže</t>
  </si>
  <si>
    <t>74451R</t>
  </si>
  <si>
    <t>SVORKOVNICE</t>
  </si>
  <si>
    <t>stožárová svorkovnice SV 6.10.4 vč. montáže</t>
  </si>
  <si>
    <t>745512R</t>
  </si>
  <si>
    <t>UZEMŇOVACÍ VEDENÍ NA POVRCHU</t>
  </si>
  <si>
    <t>propojení zemnícího drátu FeZn pr. 10 mm se stožárem včetně svorky</t>
  </si>
  <si>
    <t>4*0,5=2,00 [A]</t>
  </si>
  <si>
    <t>751911R</t>
  </si>
  <si>
    <t>DEMONTÁŽ SLOUPŮ DŘEVĚNÝCH JEDNODUCHÝCH</t>
  </si>
  <si>
    <t>demontáž stožárů vč. kotev, zasypání jam a urovnání povrchu</t>
  </si>
  <si>
    <t>SO 531</t>
  </si>
  <si>
    <t>Provizorní přeložka plynovodu STL</t>
  </si>
  <si>
    <t>pol.132738  30,0*2,0=60,00 [A]</t>
  </si>
  <si>
    <t>pol.113348  8,64*2,3=19,87 [B]</t>
  </si>
  <si>
    <t>02950</t>
  </si>
  <si>
    <t>OSTATNÍ POŽADAVKY - POSUDKY, KONTROLY, REVIZNÍ ZPRÁVY</t>
  </si>
  <si>
    <t>- zajištění mimořádné kontrolu těsnosti sítě   
- zajištění kontrolního měření koncentrace plynu</t>
  </si>
  <si>
    <t>odhad tl.120 mm 
72,0m2*0,12=8,64 [A]</t>
  </si>
  <si>
    <t>odhad tl.100 mm 
72,0m2*0,1=7,20 [A]</t>
  </si>
  <si>
    <t>(69,0+1,0)*2=140,00 [A]</t>
  </si>
  <si>
    <t>zemina na zásyp</t>
  </si>
  <si>
    <t>42,0=42,00 [A]</t>
  </si>
  <si>
    <t>132731</t>
  </si>
  <si>
    <t>HLOUBENÍ RÝH ŠÍŘ DO 2M PAŽ I NEPAŽ TŘ. I, ODVOZ DO 1KM</t>
  </si>
  <si>
    <t>Rýha pažená pomocí příložného pažení, vč.případného čerpání vody  
vč.odvozu na meziskládku - použije se na zásyp</t>
  </si>
  <si>
    <t>Rýha pažená pomocí příložného pažení, vč.případného čerpání vody  
Vč.odvozu na skládku</t>
  </si>
  <si>
    <t>72,0=72,00 [A] 
odpočet na zásyp  -42,0=-42,00 [B] 
Celkem: A+B=30,00 [C]</t>
  </si>
  <si>
    <t>72,0=72,00 [A]</t>
  </si>
  <si>
    <t>72,0-30,0=42,00 [A]</t>
  </si>
  <si>
    <t>17581</t>
  </si>
  <si>
    <t>OBSYP POTRUBÍ A OBJEKTŮ Z NAKUPOVANÝCH MATERIÁLŮ</t>
  </si>
  <si>
    <t>kopaný písek</t>
  </si>
  <si>
    <t>1,0*0,32*72=23,04 [A]</t>
  </si>
  <si>
    <t>45157</t>
  </si>
  <si>
    <t>PODKLADNÍ A VÝPLŇOVÉ VRSTVY Z KAMENIVA TĚŽENÉHO</t>
  </si>
  <si>
    <t>podsyp  1,0*0,1*72,0=7,20 [A]</t>
  </si>
  <si>
    <t>nová vozovka nad potrubím  1,0*72,0=72,00 [A]</t>
  </si>
  <si>
    <t>56334</t>
  </si>
  <si>
    <t>VOZOVKOVÉ VRSTVY ZE ŠTĚRKODRTI TL. DO 200MM</t>
  </si>
  <si>
    <t>87326</t>
  </si>
  <si>
    <t>POTRUBÍ Z TRUB PLASTOVÝCH TLAKOVÝCH SVAŘOVANÝCH DN DO 80MM</t>
  </si>
  <si>
    <t>PE 63</t>
  </si>
  <si>
    <t>899308</t>
  </si>
  <si>
    <t>DOPLŇKY NA POTRUBÍ - SIGNALIZAČ VODIČ</t>
  </si>
  <si>
    <t>2,5 mm2</t>
  </si>
  <si>
    <t>80,0=80,00 [A]</t>
  </si>
  <si>
    <t>899309</t>
  </si>
  <si>
    <t>DOPLŇKY NA POTRUBÍ - VÝSTRAŽNÁ FÓLIE</t>
  </si>
  <si>
    <t>PVC žlutá</t>
  </si>
  <si>
    <t>89942</t>
  </si>
  <si>
    <t>VÝŘEZ, VÝSEK, ÚTES NA POTRUBÍ DN DO 100MM</t>
  </si>
  <si>
    <t>přeříznutí stáv.plynovodu vč.přerušení zamáčknutím (1x)</t>
  </si>
  <si>
    <t>899611</t>
  </si>
  <si>
    <t>TLAKOVÉ ZKOUŠKY POTRUBÍ DN DO 80MM</t>
  </si>
  <si>
    <t>899901</t>
  </si>
  <si>
    <t>PŘEPOJENÍ PŘÍPOJEK</t>
  </si>
  <si>
    <t>přepojení stáv.přípojek na proviz.přeložku vč.elektrotvarovky pro napojení</t>
  </si>
  <si>
    <t>96932</t>
  </si>
  <si>
    <t>VYBOURÁNÍ POTRUBÍ DN DO 100MM PLYNOVÝCH</t>
  </si>
  <si>
    <t>Vč.odvozu, uložení na skládku a poplatku</t>
  </si>
  <si>
    <t>69,0=69,00 [A]</t>
  </si>
  <si>
    <t>SO 532</t>
  </si>
  <si>
    <t>Definitivní přeložka plynovodu STL</t>
  </si>
  <si>
    <t>pol.132738  10,5*2,0=21,00 [A]</t>
  </si>
  <si>
    <t>odhad tl.120 mm 
přípojky  1,0*3,0*3*0,12=1,08 [A]</t>
  </si>
  <si>
    <t>odhad tl.100 mm 
přípojky  1,0*3,0*3*0,1=0,90 [A]</t>
  </si>
  <si>
    <t>přípojky  3,0*2*3=18,00 [A]</t>
  </si>
  <si>
    <t>pro zásyp</t>
  </si>
  <si>
    <t>přípojky mimo vozovku  1,0*1,0*0,5*3=1,50 [A]</t>
  </si>
  <si>
    <t>přípojky  1,0*1,0*4,0*3=12,00 [A] 
odpočet na zásyp  -1,5=-1,50 [B] 
Celkem: A+B=10,50 [C]</t>
  </si>
  <si>
    <t>skládka</t>
  </si>
  <si>
    <t>10,5=10,50 [A]</t>
  </si>
  <si>
    <t>potrubí  1,0*0,9*69,0=62,10 [B] 
přípojky  1,0*0,9*4,0*3=10,80 [A] 
Celkem: B+A=72,90 [C]</t>
  </si>
  <si>
    <t>potrubí  1,0*0,1*69,0=6,90 [B] 
přípojky  1,0*0,1*4,0*3=1,20 [A] 
Celkem: B+A=8,10 [C]</t>
  </si>
  <si>
    <t>nová vozovka nad přípojkami 1,0*3,0*3=9,00 [A]</t>
  </si>
  <si>
    <t>9,0=9,00 [A]</t>
  </si>
  <si>
    <t>87314</t>
  </si>
  <si>
    <t>POTRUBÍ Z TRUB PLASTOVÝCH TLAKOVÝCH SVAŘOVANÝCH DN DO 40MM</t>
  </si>
  <si>
    <t>přípojky PE 32</t>
  </si>
  <si>
    <t>4,0*3=12,00 [A]</t>
  </si>
  <si>
    <t>chránička přípojek - Husí krk</t>
  </si>
  <si>
    <t>100,0=100,00 [A]</t>
  </si>
  <si>
    <t>přepojení stáv.přípojek na defin. přeložku vč.elektrotvarovky pro napojení</t>
  </si>
  <si>
    <t>SO DIO</t>
  </si>
  <si>
    <t>Dopravně inženýrská opatření</t>
  </si>
  <si>
    <t>DIO</t>
  </si>
  <si>
    <t>aktualizace DIO vč.projednání, včetně získání DIR</t>
  </si>
  <si>
    <t>02940</t>
  </si>
  <si>
    <t>OSTATNÍ POŽADAVKY - VYPRACOVÁNÍ DOKUMENTACE</t>
  </si>
  <si>
    <t>pasportizace objízdné trasy a dotčených komunikací</t>
  </si>
  <si>
    <t>17780</t>
  </si>
  <si>
    <t>ZEMNÍ HRÁZKY Z NAKUPOVANÝCH MATERIÁLŮ</t>
  </si>
  <si>
    <t>fyzická zábrana znemožňující náhodný vjezd do prostoru staveniště vč.odstranění a odvozu</t>
  </si>
  <si>
    <t>2*5,0=10,00 [A]</t>
  </si>
  <si>
    <t>91400</t>
  </si>
  <si>
    <t>DOČASNÉ ZAKRYTÍ NEBO OTOČENÍ STÁVAJÍCÍCH DOPRAVNÍCH ZNAČEK</t>
  </si>
  <si>
    <t>zřízení a odstranění</t>
  </si>
  <si>
    <t>odhad  10=10,00 [A]</t>
  </si>
  <si>
    <t>914132</t>
  </si>
  <si>
    <t>DOPRAVNÍ ZNAČKY ZÁKLADNÍ VELIKOSTI OCELOVÉ FÓLIE TŘ 2 - MONTÁŽ S PŘEMÍSTĚNÍM</t>
  </si>
  <si>
    <t>Provizorní dopravní značení - kompletní vč.patních desek, sloupků</t>
  </si>
  <si>
    <t>A15  2=2,00 [I] 
B1  3=3,00 [G] 
B24a  2=2,00 [J] 
E13  4=34,00 [H] 
E3a  4=4,00 [C] 
IS11b  7=7,00 [D] 
IP10a  1=1,00 [K] 
ostatní  6=6,00 [F] 
Celkem: I+G+J+H+C+D+K+F=59,00 [L]</t>
  </si>
  <si>
    <t>914133</t>
  </si>
  <si>
    <t>DOPRAVNÍ ZNAČKY ZÁKLADNÍ VELIKOSTI OCELOVÉ FÓLIE TŘ 2 - DEMONTÁŽ</t>
  </si>
  <si>
    <t>Provizorní dopravní značení - kompletní vč.patních desek, sloupků - vč.odvozu</t>
  </si>
  <si>
    <t>914139</t>
  </si>
  <si>
    <t>DOPRAV ZNAČKY ZÁKLAD VEL OCEL FÓLIE TŘ 2 - NÁJEMNÉ</t>
  </si>
  <si>
    <t>KSDEN</t>
  </si>
  <si>
    <t>Provizorní dopravní značení - kompletní vč.patních desek, sloupků, kontroly úplnosti  
během výstavby</t>
  </si>
  <si>
    <t>10 měsíců  29*10*30=8 700,00 [A]</t>
  </si>
  <si>
    <t>914432</t>
  </si>
  <si>
    <t>DOPRAVNÍ ZNAČKY 100X150CM OCELOVÉ FÓLIE TŘ 2 - MONTÁŽ S PŘEMÍSTĚNÍM</t>
  </si>
  <si>
    <t>IP22  3=3,00 [A] 
ostatní  1=1,00 [C] 
Celkem: A+C=4,00 [D]</t>
  </si>
  <si>
    <t>914433</t>
  </si>
  <si>
    <t>DOPRAVNÍ ZNAČKY 100X150CM OCELOVÉ FÓLIE TŘ 2 - DEMONTÁŽ</t>
  </si>
  <si>
    <t>914439</t>
  </si>
  <si>
    <t>DOPRAV ZNAČKY 100X150CM OCEL FÓLIE TŘ 2 - NÁJEMNÉ</t>
  </si>
  <si>
    <t>10 měsíců  4*10*30=1 200,00 [A]</t>
  </si>
  <si>
    <t>916122</t>
  </si>
  <si>
    <t>DOPRAV SVĚTLO VÝSTRAŽ SOUPRAVA 3KS - MONTÁŽ S PŘESUNEM</t>
  </si>
  <si>
    <t>Provizorní dopravní značení - kompletní  vč.napájení</t>
  </si>
  <si>
    <t>na Z2  2=2,00 [A]</t>
  </si>
  <si>
    <t>916123</t>
  </si>
  <si>
    <t>DOPRAV SVĚTLO VÝSTRAŽ SOUPRAVA 3KS - DEMONTÁŽ</t>
  </si>
  <si>
    <t>Provizorní dopravní značení - kompletní  vč.napájení a odvozu</t>
  </si>
  <si>
    <t>916129</t>
  </si>
  <si>
    <t>DOPRAV SVĚTLO VÝSTRAŽ SOUPRAVA 3KS - NÁJEMNÉ</t>
  </si>
  <si>
    <t>Provizorní dopravní značení - kompletní  vč.napájení  
vč. kontroly úplnosti během výstavby</t>
  </si>
  <si>
    <t>10 měsíců  2*10*30=600,00 [A]</t>
  </si>
  <si>
    <t>916322</t>
  </si>
  <si>
    <t>DOPRAVNÍ ZÁBRANY Z2 S FÓLIÍ TŘ 2 - MONTÁŽ S PŘESUNEM</t>
  </si>
  <si>
    <t>Provizorní dopravní značení - kompletní  
vč.patních desek, sloupků</t>
  </si>
  <si>
    <t>916323</t>
  </si>
  <si>
    <t>DOPRAVNÍ ZÁBRANY Z2 S FÓLIÍ TŘ 2 - DEMONTÁŽ</t>
  </si>
  <si>
    <t>Provizorní dopravní značení - kompletní  
vč.patních desek, sloupků a odvozu</t>
  </si>
  <si>
    <t>916329</t>
  </si>
  <si>
    <t>DOPRAVNÍ ZÁBRANY Z2 S FÓLIÍ TŘ 2 - NÁJEMNÉ</t>
  </si>
  <si>
    <t>Provizorní dopravní značení - kompletní  
vč.patních desek, sloupků,  kontroly úplnosti během výstavby</t>
  </si>
</sst>
</file>

<file path=xl/styles.xml><?xml version="1.0" encoding="utf-8"?>
<styleSheet xmlns="http://schemas.openxmlformats.org/spreadsheetml/2006/main">
  <numFmts count="1">
    <numFmt numFmtId="177" formatCode="#,##0.00"/>
  </numFmts>
  <fonts count="7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177" fontId="3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2" borderId="6" xfId="0" applyFill="1" applyBorder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vertical="center" wrapText="1"/>
    </xf>
    <xf numFmtId="177" fontId="3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top"/>
    </xf>
    <xf numFmtId="177" fontId="0" fillId="2" borderId="1" xfId="0" applyNumberFormat="1" applyFill="1" applyBorder="1" applyAlignment="1">
      <alignment horizontal="center" vertical="center"/>
    </xf>
    <xf numFmtId="177" fontId="3" fillId="2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177" fontId="3" fillId="2" borderId="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19.5" customHeight="1">
      <c r="A3" s="1"/>
      <c r="B3" s="1"/>
      <c r="C3" s="1"/>
      <c r="D3" s="1"/>
      <c r="E3" s="1"/>
    </row>
    <row r="4" spans="1:5" ht="19.5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SUM(C10:C17)</f>
      </c>
      <c r="D6" s="1"/>
      <c r="E6" s="1"/>
    </row>
    <row r="7" spans="1:5" ht="12.75" customHeight="1">
      <c r="A7" s="1"/>
      <c r="B7" s="4" t="s">
        <v>5</v>
      </c>
      <c r="C7" s="7">
        <f>SUM(E10:E17)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19" t="s">
        <v>19</v>
      </c>
      <c r="B10" s="19" t="s">
        <v>20</v>
      </c>
      <c r="C10" s="20">
        <f>'SO 000_SO 000'!I3</f>
      </c>
      <c r="D10" s="20">
        <f>'SO 000_SO 000'!O2</f>
      </c>
      <c r="E10" s="20">
        <f>C10+D10</f>
      </c>
    </row>
    <row r="11" spans="1:5" ht="12.75" customHeight="1">
      <c r="A11" s="19" t="s">
        <v>94</v>
      </c>
      <c r="B11" s="19" t="s">
        <v>95</v>
      </c>
      <c r="C11" s="20">
        <f>'SO 001_SO 001'!I3</f>
      </c>
      <c r="D11" s="20">
        <f>'SO 001_SO 001'!O2</f>
      </c>
      <c r="E11" s="20">
        <f>C11+D11</f>
      </c>
    </row>
    <row r="12" spans="1:5" ht="12.75" customHeight="1">
      <c r="A12" s="19" t="s">
        <v>166</v>
      </c>
      <c r="B12" s="19" t="s">
        <v>167</v>
      </c>
      <c r="C12" s="20">
        <f>'SO 251_SO 251'!I3</f>
      </c>
      <c r="D12" s="20">
        <f>'SO 251_SO 251'!O2</f>
      </c>
      <c r="E12" s="20">
        <f>C12+D12</f>
      </c>
    </row>
    <row r="13" spans="1:5" ht="12.75" customHeight="1">
      <c r="A13" s="19" t="s">
        <v>395</v>
      </c>
      <c r="B13" s="19" t="s">
        <v>396</v>
      </c>
      <c r="C13" s="20">
        <f>'SO 431_SO 431'!I3</f>
      </c>
      <c r="D13" s="20">
        <f>'SO 431_SO 431'!O2</f>
      </c>
      <c r="E13" s="20">
        <f>C13+D13</f>
      </c>
    </row>
    <row r="14" spans="1:5" ht="12.75" customHeight="1">
      <c r="A14" s="19" t="s">
        <v>458</v>
      </c>
      <c r="B14" s="19" t="s">
        <v>459</v>
      </c>
      <c r="C14" s="20">
        <f>'SO 432_SO 432'!I3</f>
      </c>
      <c r="D14" s="20">
        <f>'SO 432_SO 432'!O2</f>
      </c>
      <c r="E14" s="20">
        <f>C14+D14</f>
      </c>
    </row>
    <row r="15" spans="1:5" ht="12.75" customHeight="1">
      <c r="A15" s="19" t="s">
        <v>505</v>
      </c>
      <c r="B15" s="19" t="s">
        <v>506</v>
      </c>
      <c r="C15" s="20">
        <f>'SO 531_SO 531'!I3</f>
      </c>
      <c r="D15" s="20">
        <f>'SO 531_SO 531'!O2</f>
      </c>
      <c r="E15" s="20">
        <f>C15+D15</f>
      </c>
    </row>
    <row r="16" spans="1:5" ht="12.75" customHeight="1">
      <c r="A16" s="19" t="s">
        <v>556</v>
      </c>
      <c r="B16" s="19" t="s">
        <v>557</v>
      </c>
      <c r="C16" s="20">
        <f>'SO 532_SO 532'!I3</f>
      </c>
      <c r="D16" s="20">
        <f>'SO 532_SO 532'!O2</f>
      </c>
      <c r="E16" s="20">
        <f>C16+D16</f>
      </c>
    </row>
    <row r="17" spans="1:5" ht="12.75" customHeight="1">
      <c r="A17" s="19" t="s">
        <v>580</v>
      </c>
      <c r="B17" s="19" t="s">
        <v>579</v>
      </c>
      <c r="C17" s="20">
        <f>'SO DIO_DIO'!I3</f>
      </c>
      <c r="D17" s="20">
        <f>'SO DIO_DIO'!O2</f>
      </c>
      <c r="E17" s="20">
        <f>C17+D17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</f>
      </c>
      <c r="P2" t="s">
        <v>27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19</v>
      </c>
      <c r="I3" s="38">
        <f>0+I9</f>
      </c>
      <c r="O3" t="s">
        <v>23</v>
      </c>
      <c r="P3" t="s">
        <v>26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O4" t="s">
        <v>24</v>
      </c>
      <c r="P4" t="s">
        <v>26</v>
      </c>
    </row>
    <row r="5" spans="1:16" ht="12.75" customHeight="1">
      <c r="A5" t="s">
        <v>21</v>
      </c>
      <c r="B5" s="16" t="s">
        <v>22</v>
      </c>
      <c r="C5" s="17" t="s">
        <v>19</v>
      </c>
      <c r="D5" s="6"/>
      <c r="E5" s="18" t="s">
        <v>20</v>
      </c>
      <c r="F5" s="6"/>
      <c r="G5" s="6"/>
      <c r="H5" s="6"/>
      <c r="I5" s="6"/>
      <c r="O5" t="s">
        <v>25</v>
      </c>
      <c r="P5" t="s">
        <v>26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26</v>
      </c>
      <c r="D8" s="15" t="s">
        <v>27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5" t="s">
        <v>45</v>
      </c>
      <c r="B9" s="25"/>
      <c r="C9" s="26" t="s">
        <v>29</v>
      </c>
      <c r="D9" s="25"/>
      <c r="E9" s="27" t="s">
        <v>46</v>
      </c>
      <c r="F9" s="25"/>
      <c r="G9" s="25"/>
      <c r="H9" s="25"/>
      <c r="I9" s="28">
        <f>0+Q9</f>
      </c>
      <c r="O9">
        <f>0+R9</f>
      </c>
      <c r="Q9">
        <f>0+I10+I13+I16+I19+I22+I25+I28+I31+I34+I37+I40+I43</f>
      </c>
      <c r="R9">
        <f>0+O10+O13+O16+O19+O22+O25+O28+O31+O34+O37+O40+O43</f>
      </c>
    </row>
    <row r="10" spans="1:16" ht="12.75">
      <c r="A10" s="24" t="s">
        <v>47</v>
      </c>
      <c r="B10" s="29" t="s">
        <v>31</v>
      </c>
      <c r="C10" s="29" t="s">
        <v>48</v>
      </c>
      <c r="D10" s="24" t="s">
        <v>49</v>
      </c>
      <c r="E10" s="30" t="s">
        <v>50</v>
      </c>
      <c r="F10" s="31" t="s">
        <v>51</v>
      </c>
      <c r="G10" s="32">
        <v>1</v>
      </c>
      <c r="H10" s="32">
        <v>0</v>
      </c>
      <c r="I10" s="32">
        <f>ROUND(ROUND(H10,2)*ROUND(G10,2),2)</f>
      </c>
      <c r="O10">
        <f>(I10*21)/100</f>
      </c>
      <c r="P10" t="s">
        <v>26</v>
      </c>
    </row>
    <row r="11" spans="1:5" ht="204">
      <c r="A11" s="33" t="s">
        <v>52</v>
      </c>
      <c r="E11" s="34" t="s">
        <v>53</v>
      </c>
    </row>
    <row r="12" spans="1:5" ht="12.75">
      <c r="A12" s="37" t="s">
        <v>54</v>
      </c>
      <c r="E12" s="36" t="s">
        <v>55</v>
      </c>
    </row>
    <row r="13" spans="1:16" ht="12.75">
      <c r="A13" s="24" t="s">
        <v>47</v>
      </c>
      <c r="B13" s="29" t="s">
        <v>26</v>
      </c>
      <c r="C13" s="29" t="s">
        <v>56</v>
      </c>
      <c r="D13" s="24" t="s">
        <v>49</v>
      </c>
      <c r="E13" s="30" t="s">
        <v>57</v>
      </c>
      <c r="F13" s="31" t="s">
        <v>51</v>
      </c>
      <c r="G13" s="32">
        <v>1</v>
      </c>
      <c r="H13" s="32">
        <v>0</v>
      </c>
      <c r="I13" s="32">
        <f>ROUND(ROUND(H13,2)*ROUND(G13,2),2)</f>
      </c>
      <c r="O13">
        <f>(I13*21)/100</f>
      </c>
      <c r="P13" t="s">
        <v>26</v>
      </c>
    </row>
    <row r="14" spans="1:5" ht="140.25">
      <c r="A14" s="33" t="s">
        <v>52</v>
      </c>
      <c r="E14" s="34" t="s">
        <v>58</v>
      </c>
    </row>
    <row r="15" spans="1:5" ht="12.75">
      <c r="A15" s="37" t="s">
        <v>54</v>
      </c>
      <c r="E15" s="36" t="s">
        <v>55</v>
      </c>
    </row>
    <row r="16" spans="1:16" ht="12.75">
      <c r="A16" s="24" t="s">
        <v>47</v>
      </c>
      <c r="B16" s="29" t="s">
        <v>27</v>
      </c>
      <c r="C16" s="29" t="s">
        <v>59</v>
      </c>
      <c r="D16" s="24" t="s">
        <v>60</v>
      </c>
      <c r="E16" s="30" t="s">
        <v>61</v>
      </c>
      <c r="F16" s="31" t="s">
        <v>51</v>
      </c>
      <c r="G16" s="32">
        <v>1</v>
      </c>
      <c r="H16" s="32">
        <v>0</v>
      </c>
      <c r="I16" s="32">
        <f>ROUND(ROUND(H16,2)*ROUND(G16,2),2)</f>
      </c>
      <c r="O16">
        <f>(I16*21)/100</f>
      </c>
      <c r="P16" t="s">
        <v>26</v>
      </c>
    </row>
    <row r="17" spans="1:5" ht="12.75">
      <c r="A17" s="33" t="s">
        <v>52</v>
      </c>
      <c r="E17" s="34" t="s">
        <v>62</v>
      </c>
    </row>
    <row r="18" spans="1:5" ht="12.75">
      <c r="A18" s="37" t="s">
        <v>54</v>
      </c>
      <c r="E18" s="36" t="s">
        <v>55</v>
      </c>
    </row>
    <row r="19" spans="1:16" ht="12.75">
      <c r="A19" s="24" t="s">
        <v>47</v>
      </c>
      <c r="B19" s="29" t="s">
        <v>35</v>
      </c>
      <c r="C19" s="29" t="s">
        <v>63</v>
      </c>
      <c r="D19" s="24" t="s">
        <v>60</v>
      </c>
      <c r="E19" s="30" t="s">
        <v>64</v>
      </c>
      <c r="F19" s="31" t="s">
        <v>51</v>
      </c>
      <c r="G19" s="32">
        <v>1</v>
      </c>
      <c r="H19" s="32">
        <v>0</v>
      </c>
      <c r="I19" s="32">
        <f>ROUND(ROUND(H19,2)*ROUND(G19,2),2)</f>
      </c>
      <c r="O19">
        <f>(I19*21)/100</f>
      </c>
      <c r="P19" t="s">
        <v>26</v>
      </c>
    </row>
    <row r="20" spans="1:5" ht="12.75">
      <c r="A20" s="33" t="s">
        <v>52</v>
      </c>
      <c r="E20" s="34" t="s">
        <v>62</v>
      </c>
    </row>
    <row r="21" spans="1:5" ht="12.75">
      <c r="A21" s="37" t="s">
        <v>54</v>
      </c>
      <c r="E21" s="36" t="s">
        <v>55</v>
      </c>
    </row>
    <row r="22" spans="1:16" ht="12.75">
      <c r="A22" s="24" t="s">
        <v>47</v>
      </c>
      <c r="B22" s="29" t="s">
        <v>37</v>
      </c>
      <c r="C22" s="29" t="s">
        <v>65</v>
      </c>
      <c r="D22" s="24" t="s">
        <v>60</v>
      </c>
      <c r="E22" s="30" t="s">
        <v>66</v>
      </c>
      <c r="F22" s="31" t="s">
        <v>51</v>
      </c>
      <c r="G22" s="32">
        <v>1</v>
      </c>
      <c r="H22" s="32">
        <v>0</v>
      </c>
      <c r="I22" s="32">
        <f>ROUND(ROUND(H22,2)*ROUND(G22,2),2)</f>
      </c>
      <c r="O22">
        <f>(I22*21)/100</f>
      </c>
      <c r="P22" t="s">
        <v>26</v>
      </c>
    </row>
    <row r="23" spans="1:5" ht="12.75">
      <c r="A23" s="33" t="s">
        <v>52</v>
      </c>
      <c r="E23" s="34" t="s">
        <v>60</v>
      </c>
    </row>
    <row r="24" spans="1:5" ht="12.75">
      <c r="A24" s="37" t="s">
        <v>54</v>
      </c>
      <c r="E24" s="36" t="s">
        <v>55</v>
      </c>
    </row>
    <row r="25" spans="1:16" ht="12.75">
      <c r="A25" s="24" t="s">
        <v>47</v>
      </c>
      <c r="B25" s="29" t="s">
        <v>39</v>
      </c>
      <c r="C25" s="29" t="s">
        <v>67</v>
      </c>
      <c r="D25" s="24" t="s">
        <v>60</v>
      </c>
      <c r="E25" s="30" t="s">
        <v>68</v>
      </c>
      <c r="F25" s="31" t="s">
        <v>51</v>
      </c>
      <c r="G25" s="32">
        <v>1</v>
      </c>
      <c r="H25" s="32">
        <v>0</v>
      </c>
      <c r="I25" s="32">
        <f>ROUND(ROUND(H25,2)*ROUND(G25,2),2)</f>
      </c>
      <c r="O25">
        <f>(I25*21)/100</f>
      </c>
      <c r="P25" t="s">
        <v>26</v>
      </c>
    </row>
    <row r="26" spans="1:5" ht="25.5">
      <c r="A26" s="33" t="s">
        <v>52</v>
      </c>
      <c r="E26" s="34" t="s">
        <v>69</v>
      </c>
    </row>
    <row r="27" spans="1:5" ht="12.75">
      <c r="A27" s="37" t="s">
        <v>54</v>
      </c>
      <c r="E27" s="36" t="s">
        <v>55</v>
      </c>
    </row>
    <row r="28" spans="1:16" ht="12.75">
      <c r="A28" s="24" t="s">
        <v>47</v>
      </c>
      <c r="B28" s="29" t="s">
        <v>70</v>
      </c>
      <c r="C28" s="29" t="s">
        <v>71</v>
      </c>
      <c r="D28" s="24" t="s">
        <v>60</v>
      </c>
      <c r="E28" s="30" t="s">
        <v>72</v>
      </c>
      <c r="F28" s="31" t="s">
        <v>73</v>
      </c>
      <c r="G28" s="32">
        <v>1</v>
      </c>
      <c r="H28" s="32">
        <v>0</v>
      </c>
      <c r="I28" s="32">
        <f>ROUND(ROUND(H28,2)*ROUND(G28,2),2)</f>
      </c>
      <c r="O28">
        <f>(I28*21)/100</f>
      </c>
      <c r="P28" t="s">
        <v>26</v>
      </c>
    </row>
    <row r="29" spans="1:5" ht="25.5">
      <c r="A29" s="33" t="s">
        <v>52</v>
      </c>
      <c r="E29" s="34" t="s">
        <v>74</v>
      </c>
    </row>
    <row r="30" spans="1:5" ht="12.75">
      <c r="A30" s="37" t="s">
        <v>54</v>
      </c>
      <c r="E30" s="36" t="s">
        <v>55</v>
      </c>
    </row>
    <row r="31" spans="1:16" ht="12.75">
      <c r="A31" s="24" t="s">
        <v>47</v>
      </c>
      <c r="B31" s="29" t="s">
        <v>75</v>
      </c>
      <c r="C31" s="29" t="s">
        <v>76</v>
      </c>
      <c r="D31" s="24" t="s">
        <v>60</v>
      </c>
      <c r="E31" s="30" t="s">
        <v>77</v>
      </c>
      <c r="F31" s="31" t="s">
        <v>51</v>
      </c>
      <c r="G31" s="32">
        <v>1</v>
      </c>
      <c r="H31" s="32">
        <v>0</v>
      </c>
      <c r="I31" s="32">
        <f>ROUND(ROUND(H31,2)*ROUND(G31,2),2)</f>
      </c>
      <c r="O31">
        <f>(I31*21)/100</f>
      </c>
      <c r="P31" t="s">
        <v>26</v>
      </c>
    </row>
    <row r="32" spans="1:5" ht="12.75">
      <c r="A32" s="33" t="s">
        <v>52</v>
      </c>
      <c r="E32" s="34" t="s">
        <v>78</v>
      </c>
    </row>
    <row r="33" spans="1:5" ht="12.75">
      <c r="A33" s="37" t="s">
        <v>54</v>
      </c>
      <c r="E33" s="36" t="s">
        <v>55</v>
      </c>
    </row>
    <row r="34" spans="1:16" ht="12.75">
      <c r="A34" s="24" t="s">
        <v>47</v>
      </c>
      <c r="B34" s="29" t="s">
        <v>42</v>
      </c>
      <c r="C34" s="29" t="s">
        <v>79</v>
      </c>
      <c r="D34" s="24" t="s">
        <v>60</v>
      </c>
      <c r="E34" s="30" t="s">
        <v>80</v>
      </c>
      <c r="F34" s="31" t="s">
        <v>51</v>
      </c>
      <c r="G34" s="32">
        <v>1</v>
      </c>
      <c r="H34" s="32">
        <v>0</v>
      </c>
      <c r="I34" s="32">
        <f>ROUND(ROUND(H34,2)*ROUND(G34,2),2)</f>
      </c>
      <c r="O34">
        <f>(I34*21)/100</f>
      </c>
      <c r="P34" t="s">
        <v>26</v>
      </c>
    </row>
    <row r="35" spans="1:5" ht="12.75">
      <c r="A35" s="33" t="s">
        <v>52</v>
      </c>
      <c r="E35" s="34" t="s">
        <v>81</v>
      </c>
    </row>
    <row r="36" spans="1:5" ht="12.75">
      <c r="A36" s="37" t="s">
        <v>54</v>
      </c>
      <c r="E36" s="36" t="s">
        <v>55</v>
      </c>
    </row>
    <row r="37" spans="1:16" ht="12.75">
      <c r="A37" s="24" t="s">
        <v>47</v>
      </c>
      <c r="B37" s="29" t="s">
        <v>44</v>
      </c>
      <c r="C37" s="29" t="s">
        <v>82</v>
      </c>
      <c r="D37" s="24" t="s">
        <v>60</v>
      </c>
      <c r="E37" s="30" t="s">
        <v>83</v>
      </c>
      <c r="F37" s="31" t="s">
        <v>51</v>
      </c>
      <c r="G37" s="32">
        <v>1</v>
      </c>
      <c r="H37" s="32">
        <v>0</v>
      </c>
      <c r="I37" s="32">
        <f>ROUND(ROUND(H37,2)*ROUND(G37,2),2)</f>
      </c>
      <c r="O37">
        <f>(I37*21)/100</f>
      </c>
      <c r="P37" t="s">
        <v>26</v>
      </c>
    </row>
    <row r="38" spans="1:5" ht="25.5">
      <c r="A38" s="33" t="s">
        <v>52</v>
      </c>
      <c r="E38" s="34" t="s">
        <v>84</v>
      </c>
    </row>
    <row r="39" spans="1:5" ht="12.75">
      <c r="A39" s="37" t="s">
        <v>54</v>
      </c>
      <c r="E39" s="36" t="s">
        <v>55</v>
      </c>
    </row>
    <row r="40" spans="1:16" ht="12.75">
      <c r="A40" s="24" t="s">
        <v>47</v>
      </c>
      <c r="B40" s="29" t="s">
        <v>85</v>
      </c>
      <c r="C40" s="29" t="s">
        <v>86</v>
      </c>
      <c r="D40" s="24" t="s">
        <v>60</v>
      </c>
      <c r="E40" s="30" t="s">
        <v>87</v>
      </c>
      <c r="F40" s="31" t="s">
        <v>73</v>
      </c>
      <c r="G40" s="32">
        <v>2</v>
      </c>
      <c r="H40" s="32">
        <v>0</v>
      </c>
      <c r="I40" s="32">
        <f>ROUND(ROUND(H40,2)*ROUND(G40,2),2)</f>
      </c>
      <c r="O40">
        <f>(I40*21)/100</f>
      </c>
      <c r="P40" t="s">
        <v>26</v>
      </c>
    </row>
    <row r="41" spans="1:5" ht="12.75">
      <c r="A41" s="33" t="s">
        <v>52</v>
      </c>
      <c r="E41" s="34" t="s">
        <v>88</v>
      </c>
    </row>
    <row r="42" spans="1:5" ht="12.75">
      <c r="A42" s="37" t="s">
        <v>54</v>
      </c>
      <c r="E42" s="36" t="s">
        <v>89</v>
      </c>
    </row>
    <row r="43" spans="1:16" ht="12.75">
      <c r="A43" s="24" t="s">
        <v>47</v>
      </c>
      <c r="B43" s="29" t="s">
        <v>90</v>
      </c>
      <c r="C43" s="29" t="s">
        <v>91</v>
      </c>
      <c r="D43" s="24" t="s">
        <v>60</v>
      </c>
      <c r="E43" s="30" t="s">
        <v>92</v>
      </c>
      <c r="F43" s="31" t="s">
        <v>51</v>
      </c>
      <c r="G43" s="32">
        <v>1</v>
      </c>
      <c r="H43" s="32">
        <v>0</v>
      </c>
      <c r="I43" s="32">
        <f>ROUND(ROUND(H43,2)*ROUND(G43,2),2)</f>
      </c>
      <c r="O43">
        <f>(I43*21)/100</f>
      </c>
      <c r="P43" t="s">
        <v>26</v>
      </c>
    </row>
    <row r="44" spans="1:5" ht="38.25">
      <c r="A44" s="33" t="s">
        <v>52</v>
      </c>
      <c r="E44" s="34" t="s">
        <v>93</v>
      </c>
    </row>
    <row r="45" spans="1:5" ht="12.75">
      <c r="A45" s="35" t="s">
        <v>54</v>
      </c>
      <c r="E45" s="36" t="s">
        <v>55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0+O9+O22+O35</f>
      </c>
      <c r="P2" t="s">
        <v>27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94</v>
      </c>
      <c r="I3" s="38">
        <f>0+I9+I22+I35</f>
      </c>
      <c r="O3" t="s">
        <v>23</v>
      </c>
      <c r="P3" t="s">
        <v>26</v>
      </c>
    </row>
    <row r="4" spans="1:16" ht="15" customHeight="1">
      <c r="A4" t="s">
        <v>17</v>
      </c>
      <c r="B4" s="12" t="s">
        <v>18</v>
      </c>
      <c r="C4" s="13" t="s">
        <v>94</v>
      </c>
      <c r="D4" s="1"/>
      <c r="E4" s="14" t="s">
        <v>95</v>
      </c>
      <c r="F4" s="1"/>
      <c r="G4" s="1"/>
      <c r="H4" s="11"/>
      <c r="I4" s="11"/>
      <c r="O4" t="s">
        <v>24</v>
      </c>
      <c r="P4" t="s">
        <v>26</v>
      </c>
    </row>
    <row r="5" spans="1:16" ht="12.75" customHeight="1">
      <c r="A5" t="s">
        <v>21</v>
      </c>
      <c r="B5" s="16" t="s">
        <v>22</v>
      </c>
      <c r="C5" s="17" t="s">
        <v>94</v>
      </c>
      <c r="D5" s="6"/>
      <c r="E5" s="18" t="s">
        <v>95</v>
      </c>
      <c r="F5" s="6"/>
      <c r="G5" s="6"/>
      <c r="H5" s="6"/>
      <c r="I5" s="6"/>
      <c r="O5" t="s">
        <v>25</v>
      </c>
      <c r="P5" t="s">
        <v>26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26</v>
      </c>
      <c r="D8" s="15" t="s">
        <v>27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5" t="s">
        <v>45</v>
      </c>
      <c r="B9" s="25"/>
      <c r="C9" s="26" t="s">
        <v>29</v>
      </c>
      <c r="D9" s="25"/>
      <c r="E9" s="27" t="s">
        <v>46</v>
      </c>
      <c r="F9" s="25"/>
      <c r="G9" s="25"/>
      <c r="H9" s="25"/>
      <c r="I9" s="28">
        <f>0+Q9</f>
      </c>
      <c r="O9">
        <f>0+R9</f>
      </c>
      <c r="Q9">
        <f>0+I10+I13+I16+I19</f>
      </c>
      <c r="R9">
        <f>0+O10+O13+O16+O19</f>
      </c>
    </row>
    <row r="10" spans="1:16" ht="12.75">
      <c r="A10" s="24" t="s">
        <v>47</v>
      </c>
      <c r="B10" s="29" t="s">
        <v>31</v>
      </c>
      <c r="C10" s="29" t="s">
        <v>96</v>
      </c>
      <c r="D10" s="24" t="s">
        <v>97</v>
      </c>
      <c r="E10" s="30" t="s">
        <v>98</v>
      </c>
      <c r="F10" s="31" t="s">
        <v>99</v>
      </c>
      <c r="G10" s="32">
        <v>680.06</v>
      </c>
      <c r="H10" s="32">
        <v>0</v>
      </c>
      <c r="I10" s="32">
        <f>ROUND(ROUND(H10,2)*ROUND(G10,2),2)</f>
      </c>
      <c r="O10">
        <f>(I10*21)/100</f>
      </c>
      <c r="P10" t="s">
        <v>26</v>
      </c>
    </row>
    <row r="11" spans="1:5" ht="12.75">
      <c r="A11" s="33" t="s">
        <v>52</v>
      </c>
      <c r="E11" s="34" t="s">
        <v>100</v>
      </c>
    </row>
    <row r="12" spans="1:5" ht="38.25">
      <c r="A12" s="37" t="s">
        <v>54</v>
      </c>
      <c r="E12" s="36" t="s">
        <v>101</v>
      </c>
    </row>
    <row r="13" spans="1:16" ht="12.75">
      <c r="A13" s="24" t="s">
        <v>47</v>
      </c>
      <c r="B13" s="29" t="s">
        <v>26</v>
      </c>
      <c r="C13" s="29" t="s">
        <v>96</v>
      </c>
      <c r="D13" s="24" t="s">
        <v>102</v>
      </c>
      <c r="E13" s="30" t="s">
        <v>98</v>
      </c>
      <c r="F13" s="31" t="s">
        <v>99</v>
      </c>
      <c r="G13" s="32">
        <v>75.38</v>
      </c>
      <c r="H13" s="32">
        <v>0</v>
      </c>
      <c r="I13" s="32">
        <f>ROUND(ROUND(H13,2)*ROUND(G13,2),2)</f>
      </c>
      <c r="O13">
        <f>(I13*21)/100</f>
      </c>
      <c r="P13" t="s">
        <v>26</v>
      </c>
    </row>
    <row r="14" spans="1:5" ht="12.75">
      <c r="A14" s="33" t="s">
        <v>52</v>
      </c>
      <c r="E14" s="34" t="s">
        <v>103</v>
      </c>
    </row>
    <row r="15" spans="1:5" ht="38.25">
      <c r="A15" s="37" t="s">
        <v>54</v>
      </c>
      <c r="E15" s="36" t="s">
        <v>104</v>
      </c>
    </row>
    <row r="16" spans="1:16" ht="12.75">
      <c r="A16" s="24" t="s">
        <v>47</v>
      </c>
      <c r="B16" s="29" t="s">
        <v>27</v>
      </c>
      <c r="C16" s="29" t="s">
        <v>96</v>
      </c>
      <c r="D16" s="24" t="s">
        <v>105</v>
      </c>
      <c r="E16" s="30" t="s">
        <v>98</v>
      </c>
      <c r="F16" s="31" t="s">
        <v>99</v>
      </c>
      <c r="G16" s="32">
        <v>42</v>
      </c>
      <c r="H16" s="32">
        <v>0</v>
      </c>
      <c r="I16" s="32">
        <f>ROUND(ROUND(H16,2)*ROUND(G16,2),2)</f>
      </c>
      <c r="O16">
        <f>(I16*21)/100</f>
      </c>
      <c r="P16" t="s">
        <v>26</v>
      </c>
    </row>
    <row r="17" spans="1:5" ht="12.75">
      <c r="A17" s="33" t="s">
        <v>52</v>
      </c>
      <c r="E17" s="34" t="s">
        <v>106</v>
      </c>
    </row>
    <row r="18" spans="1:5" ht="12.75">
      <c r="A18" s="37" t="s">
        <v>54</v>
      </c>
      <c r="E18" s="36" t="s">
        <v>107</v>
      </c>
    </row>
    <row r="19" spans="1:16" ht="12.75">
      <c r="A19" s="24" t="s">
        <v>47</v>
      </c>
      <c r="B19" s="29" t="s">
        <v>35</v>
      </c>
      <c r="C19" s="29" t="s">
        <v>96</v>
      </c>
      <c r="D19" s="24" t="s">
        <v>108</v>
      </c>
      <c r="E19" s="30" t="s">
        <v>98</v>
      </c>
      <c r="F19" s="31" t="s">
        <v>99</v>
      </c>
      <c r="G19" s="32">
        <v>4.1</v>
      </c>
      <c r="H19" s="32">
        <v>0</v>
      </c>
      <c r="I19" s="32">
        <f>ROUND(ROUND(H19,2)*ROUND(G19,2),2)</f>
      </c>
      <c r="O19">
        <f>(I19*21)/100</f>
      </c>
      <c r="P19" t="s">
        <v>26</v>
      </c>
    </row>
    <row r="20" spans="1:5" ht="12.75">
      <c r="A20" s="33" t="s">
        <v>52</v>
      </c>
      <c r="E20" s="34" t="s">
        <v>109</v>
      </c>
    </row>
    <row r="21" spans="1:5" ht="38.25">
      <c r="A21" s="35" t="s">
        <v>54</v>
      </c>
      <c r="E21" s="36" t="s">
        <v>110</v>
      </c>
    </row>
    <row r="22" spans="1:18" ht="12.75" customHeight="1">
      <c r="A22" s="6" t="s">
        <v>45</v>
      </c>
      <c r="B22" s="6"/>
      <c r="C22" s="40" t="s">
        <v>31</v>
      </c>
      <c r="D22" s="6"/>
      <c r="E22" s="27" t="s">
        <v>111</v>
      </c>
      <c r="F22" s="6"/>
      <c r="G22" s="6"/>
      <c r="H22" s="6"/>
      <c r="I22" s="41">
        <f>0+Q22</f>
      </c>
      <c r="O22">
        <f>0+R22</f>
      </c>
      <c r="Q22">
        <f>0+I23+I26+I29+I32</f>
      </c>
      <c r="R22">
        <f>0+O23+O26+O29+O32</f>
      </c>
    </row>
    <row r="23" spans="1:16" ht="12.75">
      <c r="A23" s="24" t="s">
        <v>47</v>
      </c>
      <c r="B23" s="29" t="s">
        <v>37</v>
      </c>
      <c r="C23" s="29" t="s">
        <v>112</v>
      </c>
      <c r="D23" s="24" t="s">
        <v>60</v>
      </c>
      <c r="E23" s="30" t="s">
        <v>113</v>
      </c>
      <c r="F23" s="31" t="s">
        <v>114</v>
      </c>
      <c r="G23" s="32">
        <v>3.25</v>
      </c>
      <c r="H23" s="32">
        <v>0</v>
      </c>
      <c r="I23" s="32">
        <f>ROUND(ROUND(H23,2)*ROUND(G23,2),2)</f>
      </c>
      <c r="O23">
        <f>(I23*21)/100</f>
      </c>
      <c r="P23" t="s">
        <v>26</v>
      </c>
    </row>
    <row r="24" spans="1:5" ht="12.75">
      <c r="A24" s="33" t="s">
        <v>52</v>
      </c>
      <c r="E24" s="34" t="s">
        <v>115</v>
      </c>
    </row>
    <row r="25" spans="1:5" ht="12.75">
      <c r="A25" s="37" t="s">
        <v>54</v>
      </c>
      <c r="E25" s="36" t="s">
        <v>116</v>
      </c>
    </row>
    <row r="26" spans="1:16" ht="25.5">
      <c r="A26" s="24" t="s">
        <v>47</v>
      </c>
      <c r="B26" s="29" t="s">
        <v>39</v>
      </c>
      <c r="C26" s="29" t="s">
        <v>117</v>
      </c>
      <c r="D26" s="24" t="s">
        <v>60</v>
      </c>
      <c r="E26" s="30" t="s">
        <v>118</v>
      </c>
      <c r="F26" s="31" t="s">
        <v>114</v>
      </c>
      <c r="G26" s="32">
        <v>73.8</v>
      </c>
      <c r="H26" s="32">
        <v>0</v>
      </c>
      <c r="I26" s="32">
        <f>ROUND(ROUND(H26,2)*ROUND(G26,2),2)</f>
      </c>
      <c r="O26">
        <f>(I26*21)/100</f>
      </c>
      <c r="P26" t="s">
        <v>26</v>
      </c>
    </row>
    <row r="27" spans="1:5" ht="12.75">
      <c r="A27" s="33" t="s">
        <v>52</v>
      </c>
      <c r="E27" s="34" t="s">
        <v>115</v>
      </c>
    </row>
    <row r="28" spans="1:5" ht="25.5">
      <c r="A28" s="37" t="s">
        <v>54</v>
      </c>
      <c r="E28" s="36" t="s">
        <v>119</v>
      </c>
    </row>
    <row r="29" spans="1:16" ht="12.75">
      <c r="A29" s="24" t="s">
        <v>47</v>
      </c>
      <c r="B29" s="29" t="s">
        <v>70</v>
      </c>
      <c r="C29" s="29" t="s">
        <v>120</v>
      </c>
      <c r="D29" s="24" t="s">
        <v>60</v>
      </c>
      <c r="E29" s="30" t="s">
        <v>121</v>
      </c>
      <c r="F29" s="31" t="s">
        <v>114</v>
      </c>
      <c r="G29" s="32">
        <v>29.52</v>
      </c>
      <c r="H29" s="32">
        <v>0</v>
      </c>
      <c r="I29" s="32">
        <f>ROUND(ROUND(H29,2)*ROUND(G29,2),2)</f>
      </c>
      <c r="O29">
        <f>(I29*21)/100</f>
      </c>
      <c r="P29" t="s">
        <v>26</v>
      </c>
    </row>
    <row r="30" spans="1:5" ht="12.75">
      <c r="A30" s="33" t="s">
        <v>52</v>
      </c>
      <c r="E30" s="34" t="s">
        <v>115</v>
      </c>
    </row>
    <row r="31" spans="1:5" ht="25.5">
      <c r="A31" s="37" t="s">
        <v>54</v>
      </c>
      <c r="E31" s="36" t="s">
        <v>122</v>
      </c>
    </row>
    <row r="32" spans="1:16" ht="12.75">
      <c r="A32" s="24" t="s">
        <v>47</v>
      </c>
      <c r="B32" s="29" t="s">
        <v>75</v>
      </c>
      <c r="C32" s="29" t="s">
        <v>123</v>
      </c>
      <c r="D32" s="24" t="s">
        <v>60</v>
      </c>
      <c r="E32" s="30" t="s">
        <v>124</v>
      </c>
      <c r="F32" s="31" t="s">
        <v>114</v>
      </c>
      <c r="G32" s="32">
        <v>24.6</v>
      </c>
      <c r="H32" s="32">
        <v>0</v>
      </c>
      <c r="I32" s="32">
        <f>ROUND(ROUND(H32,2)*ROUND(G32,2),2)</f>
      </c>
      <c r="O32">
        <f>(I32*21)/100</f>
      </c>
      <c r="P32" t="s">
        <v>26</v>
      </c>
    </row>
    <row r="33" spans="1:5" ht="12.75">
      <c r="A33" s="33" t="s">
        <v>52</v>
      </c>
      <c r="E33" s="34" t="s">
        <v>125</v>
      </c>
    </row>
    <row r="34" spans="1:5" ht="25.5">
      <c r="A34" s="35" t="s">
        <v>54</v>
      </c>
      <c r="E34" s="36" t="s">
        <v>126</v>
      </c>
    </row>
    <row r="35" spans="1:18" ht="12.75" customHeight="1">
      <c r="A35" s="6" t="s">
        <v>45</v>
      </c>
      <c r="B35" s="6"/>
      <c r="C35" s="40" t="s">
        <v>42</v>
      </c>
      <c r="D35" s="6"/>
      <c r="E35" s="27" t="s">
        <v>127</v>
      </c>
      <c r="F35" s="6"/>
      <c r="G35" s="6"/>
      <c r="H35" s="6"/>
      <c r="I35" s="41">
        <f>0+Q35</f>
      </c>
      <c r="O35">
        <f>0+R35</f>
      </c>
      <c r="Q35">
        <f>0+I36+I39+I42+I45+I48+I51+I54+I57+I60</f>
      </c>
      <c r="R35">
        <f>0+O36+O39+O42+O45+O48+O51+O54+O57+O60</f>
      </c>
    </row>
    <row r="36" spans="1:16" ht="12.75">
      <c r="A36" s="24" t="s">
        <v>47</v>
      </c>
      <c r="B36" s="29" t="s">
        <v>42</v>
      </c>
      <c r="C36" s="29" t="s">
        <v>128</v>
      </c>
      <c r="D36" s="24" t="s">
        <v>60</v>
      </c>
      <c r="E36" s="30" t="s">
        <v>129</v>
      </c>
      <c r="F36" s="31" t="s">
        <v>130</v>
      </c>
      <c r="G36" s="32">
        <v>91</v>
      </c>
      <c r="H36" s="32">
        <v>0</v>
      </c>
      <c r="I36" s="32">
        <f>ROUND(ROUND(H36,2)*ROUND(G36,2),2)</f>
      </c>
      <c r="O36">
        <f>(I36*21)/100</f>
      </c>
      <c r="P36" t="s">
        <v>26</v>
      </c>
    </row>
    <row r="37" spans="1:5" ht="25.5">
      <c r="A37" s="33" t="s">
        <v>52</v>
      </c>
      <c r="E37" s="34" t="s">
        <v>131</v>
      </c>
    </row>
    <row r="38" spans="1:5" ht="12.75">
      <c r="A38" s="37" t="s">
        <v>54</v>
      </c>
      <c r="E38" s="36" t="s">
        <v>132</v>
      </c>
    </row>
    <row r="39" spans="1:16" ht="12.75">
      <c r="A39" s="24" t="s">
        <v>47</v>
      </c>
      <c r="B39" s="29" t="s">
        <v>44</v>
      </c>
      <c r="C39" s="29" t="s">
        <v>133</v>
      </c>
      <c r="D39" s="24" t="s">
        <v>60</v>
      </c>
      <c r="E39" s="30" t="s">
        <v>134</v>
      </c>
      <c r="F39" s="31" t="s">
        <v>130</v>
      </c>
      <c r="G39" s="32">
        <v>12.1</v>
      </c>
      <c r="H39" s="32">
        <v>0</v>
      </c>
      <c r="I39" s="32">
        <f>ROUND(ROUND(H39,2)*ROUND(G39,2),2)</f>
      </c>
      <c r="O39">
        <f>(I39*21)/100</f>
      </c>
      <c r="P39" t="s">
        <v>26</v>
      </c>
    </row>
    <row r="40" spans="1:5" ht="12.75">
      <c r="A40" s="33" t="s">
        <v>52</v>
      </c>
      <c r="E40" s="34" t="s">
        <v>135</v>
      </c>
    </row>
    <row r="41" spans="1:5" ht="12.75">
      <c r="A41" s="37" t="s">
        <v>54</v>
      </c>
      <c r="E41" s="36" t="s">
        <v>136</v>
      </c>
    </row>
    <row r="42" spans="1:16" ht="12.75">
      <c r="A42" s="24" t="s">
        <v>47</v>
      </c>
      <c r="B42" s="29" t="s">
        <v>85</v>
      </c>
      <c r="C42" s="29" t="s">
        <v>137</v>
      </c>
      <c r="D42" s="24" t="s">
        <v>60</v>
      </c>
      <c r="E42" s="30" t="s">
        <v>138</v>
      </c>
      <c r="F42" s="31" t="s">
        <v>114</v>
      </c>
      <c r="G42" s="32">
        <v>3.6</v>
      </c>
      <c r="H42" s="32">
        <v>0</v>
      </c>
      <c r="I42" s="32">
        <f>ROUND(ROUND(H42,2)*ROUND(G42,2),2)</f>
      </c>
      <c r="O42">
        <f>(I42*21)/100</f>
      </c>
      <c r="P42" t="s">
        <v>26</v>
      </c>
    </row>
    <row r="43" spans="1:5" ht="12.75">
      <c r="A43" s="33" t="s">
        <v>52</v>
      </c>
      <c r="E43" s="34" t="s">
        <v>60</v>
      </c>
    </row>
    <row r="44" spans="1:5" ht="25.5">
      <c r="A44" s="37" t="s">
        <v>54</v>
      </c>
      <c r="E44" s="36" t="s">
        <v>139</v>
      </c>
    </row>
    <row r="45" spans="1:16" ht="12.75">
      <c r="A45" s="24" t="s">
        <v>47</v>
      </c>
      <c r="B45" s="29" t="s">
        <v>90</v>
      </c>
      <c r="C45" s="29" t="s">
        <v>140</v>
      </c>
      <c r="D45" s="24" t="s">
        <v>60</v>
      </c>
      <c r="E45" s="30" t="s">
        <v>141</v>
      </c>
      <c r="F45" s="31" t="s">
        <v>142</v>
      </c>
      <c r="G45" s="32">
        <v>150</v>
      </c>
      <c r="H45" s="32">
        <v>0</v>
      </c>
      <c r="I45" s="32">
        <f>ROUND(ROUND(H45,2)*ROUND(G45,2),2)</f>
      </c>
      <c r="O45">
        <f>(I45*21)/100</f>
      </c>
      <c r="P45" t="s">
        <v>26</v>
      </c>
    </row>
    <row r="46" spans="1:5" ht="12.75">
      <c r="A46" s="33" t="s">
        <v>52</v>
      </c>
      <c r="E46" s="34" t="s">
        <v>143</v>
      </c>
    </row>
    <row r="47" spans="1:5" ht="12.75">
      <c r="A47" s="37" t="s">
        <v>54</v>
      </c>
      <c r="E47" s="36" t="s">
        <v>144</v>
      </c>
    </row>
    <row r="48" spans="1:16" ht="12.75">
      <c r="A48" s="24" t="s">
        <v>47</v>
      </c>
      <c r="B48" s="29" t="s">
        <v>145</v>
      </c>
      <c r="C48" s="29" t="s">
        <v>146</v>
      </c>
      <c r="D48" s="24" t="s">
        <v>60</v>
      </c>
      <c r="E48" s="30" t="s">
        <v>147</v>
      </c>
      <c r="F48" s="31" t="s">
        <v>114</v>
      </c>
      <c r="G48" s="32">
        <v>207.63</v>
      </c>
      <c r="H48" s="32">
        <v>0</v>
      </c>
      <c r="I48" s="32">
        <f>ROUND(ROUND(H48,2)*ROUND(G48,2),2)</f>
      </c>
      <c r="O48">
        <f>(I48*21)/100</f>
      </c>
      <c r="P48" t="s">
        <v>26</v>
      </c>
    </row>
    <row r="49" spans="1:5" ht="12.75">
      <c r="A49" s="33" t="s">
        <v>52</v>
      </c>
      <c r="E49" s="34" t="s">
        <v>115</v>
      </c>
    </row>
    <row r="50" spans="1:5" ht="38.25">
      <c r="A50" s="37" t="s">
        <v>54</v>
      </c>
      <c r="E50" s="36" t="s">
        <v>148</v>
      </c>
    </row>
    <row r="51" spans="1:16" ht="12.75">
      <c r="A51" s="24" t="s">
        <v>47</v>
      </c>
      <c r="B51" s="29" t="s">
        <v>149</v>
      </c>
      <c r="C51" s="29" t="s">
        <v>150</v>
      </c>
      <c r="D51" s="24" t="s">
        <v>60</v>
      </c>
      <c r="E51" s="30" t="s">
        <v>151</v>
      </c>
      <c r="F51" s="31" t="s">
        <v>114</v>
      </c>
      <c r="G51" s="32">
        <v>16.8</v>
      </c>
      <c r="H51" s="32">
        <v>0</v>
      </c>
      <c r="I51" s="32">
        <f>ROUND(ROUND(H51,2)*ROUND(G51,2),2)</f>
      </c>
      <c r="O51">
        <f>(I51*21)/100</f>
      </c>
      <c r="P51" t="s">
        <v>26</v>
      </c>
    </row>
    <row r="52" spans="1:5" ht="12.75">
      <c r="A52" s="33" t="s">
        <v>52</v>
      </c>
      <c r="E52" s="34" t="s">
        <v>115</v>
      </c>
    </row>
    <row r="53" spans="1:5" ht="51">
      <c r="A53" s="37" t="s">
        <v>54</v>
      </c>
      <c r="E53" s="36" t="s">
        <v>152</v>
      </c>
    </row>
    <row r="54" spans="1:16" ht="12.75">
      <c r="A54" s="24" t="s">
        <v>47</v>
      </c>
      <c r="B54" s="29" t="s">
        <v>153</v>
      </c>
      <c r="C54" s="29" t="s">
        <v>154</v>
      </c>
      <c r="D54" s="24" t="s">
        <v>60</v>
      </c>
      <c r="E54" s="30" t="s">
        <v>155</v>
      </c>
      <c r="F54" s="31" t="s">
        <v>114</v>
      </c>
      <c r="G54" s="32">
        <v>3.6</v>
      </c>
      <c r="H54" s="32">
        <v>0</v>
      </c>
      <c r="I54" s="32">
        <f>ROUND(ROUND(H54,2)*ROUND(G54,2),2)</f>
      </c>
      <c r="O54">
        <f>(I54*21)/100</f>
      </c>
      <c r="P54" t="s">
        <v>26</v>
      </c>
    </row>
    <row r="55" spans="1:5" ht="12.75">
      <c r="A55" s="33" t="s">
        <v>52</v>
      </c>
      <c r="E55" s="34" t="s">
        <v>60</v>
      </c>
    </row>
    <row r="56" spans="1:5" ht="25.5">
      <c r="A56" s="37" t="s">
        <v>54</v>
      </c>
      <c r="E56" s="36" t="s">
        <v>139</v>
      </c>
    </row>
    <row r="57" spans="1:16" ht="12.75">
      <c r="A57" s="24" t="s">
        <v>47</v>
      </c>
      <c r="B57" s="29" t="s">
        <v>156</v>
      </c>
      <c r="C57" s="29" t="s">
        <v>157</v>
      </c>
      <c r="D57" s="24" t="s">
        <v>60</v>
      </c>
      <c r="E57" s="30" t="s">
        <v>158</v>
      </c>
      <c r="F57" s="31" t="s">
        <v>159</v>
      </c>
      <c r="G57" s="32">
        <v>32.4</v>
      </c>
      <c r="H57" s="32">
        <v>0</v>
      </c>
      <c r="I57" s="32">
        <f>ROUND(ROUND(H57,2)*ROUND(G57,2),2)</f>
      </c>
      <c r="O57">
        <f>(I57*21)/100</f>
      </c>
      <c r="P57" t="s">
        <v>26</v>
      </c>
    </row>
    <row r="58" spans="1:5" ht="12.75">
      <c r="A58" s="33" t="s">
        <v>52</v>
      </c>
      <c r="E58" s="34" t="s">
        <v>60</v>
      </c>
    </row>
    <row r="59" spans="1:5" ht="12.75">
      <c r="A59" s="37" t="s">
        <v>54</v>
      </c>
      <c r="E59" s="36" t="s">
        <v>160</v>
      </c>
    </row>
    <row r="60" spans="1:16" ht="12.75">
      <c r="A60" s="24" t="s">
        <v>47</v>
      </c>
      <c r="B60" s="29" t="s">
        <v>161</v>
      </c>
      <c r="C60" s="29" t="s">
        <v>162</v>
      </c>
      <c r="D60" s="24" t="s">
        <v>60</v>
      </c>
      <c r="E60" s="30" t="s">
        <v>163</v>
      </c>
      <c r="F60" s="31" t="s">
        <v>159</v>
      </c>
      <c r="G60" s="32">
        <v>45</v>
      </c>
      <c r="H60" s="32">
        <v>0</v>
      </c>
      <c r="I60" s="32">
        <f>ROUND(ROUND(H60,2)*ROUND(G60,2),2)</f>
      </c>
      <c r="O60">
        <f>(I60*21)/100</f>
      </c>
      <c r="P60" t="s">
        <v>26</v>
      </c>
    </row>
    <row r="61" spans="1:5" ht="12.75">
      <c r="A61" s="33" t="s">
        <v>52</v>
      </c>
      <c r="E61" s="34" t="s">
        <v>164</v>
      </c>
    </row>
    <row r="62" spans="1:5" ht="12.75">
      <c r="A62" s="35" t="s">
        <v>54</v>
      </c>
      <c r="E62" s="36" t="s">
        <v>165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0+O9+O16+O53+O84+O106+O116+O132+O136+O152+O162</f>
      </c>
      <c r="P2" t="s">
        <v>27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166</v>
      </c>
      <c r="I3" s="38">
        <f>0+I9+I16+I53+I84+I106+I116+I132+I136+I152+I162</f>
      </c>
      <c r="O3" t="s">
        <v>23</v>
      </c>
      <c r="P3" t="s">
        <v>26</v>
      </c>
    </row>
    <row r="4" spans="1:16" ht="15" customHeight="1">
      <c r="A4" t="s">
        <v>17</v>
      </c>
      <c r="B4" s="12" t="s">
        <v>18</v>
      </c>
      <c r="C4" s="13" t="s">
        <v>166</v>
      </c>
      <c r="D4" s="1"/>
      <c r="E4" s="14" t="s">
        <v>167</v>
      </c>
      <c r="F4" s="1"/>
      <c r="G4" s="1"/>
      <c r="H4" s="11"/>
      <c r="I4" s="11"/>
      <c r="O4" t="s">
        <v>24</v>
      </c>
      <c r="P4" t="s">
        <v>26</v>
      </c>
    </row>
    <row r="5" spans="1:16" ht="12.75" customHeight="1">
      <c r="A5" t="s">
        <v>21</v>
      </c>
      <c r="B5" s="16" t="s">
        <v>22</v>
      </c>
      <c r="C5" s="17" t="s">
        <v>166</v>
      </c>
      <c r="D5" s="6"/>
      <c r="E5" s="18" t="s">
        <v>167</v>
      </c>
      <c r="F5" s="6"/>
      <c r="G5" s="6"/>
      <c r="H5" s="6"/>
      <c r="I5" s="6"/>
      <c r="O5" t="s">
        <v>25</v>
      </c>
      <c r="P5" t="s">
        <v>26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26</v>
      </c>
      <c r="D8" s="15" t="s">
        <v>27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5" t="s">
        <v>45</v>
      </c>
      <c r="B9" s="25"/>
      <c r="C9" s="26" t="s">
        <v>29</v>
      </c>
      <c r="D9" s="25"/>
      <c r="E9" s="27" t="s">
        <v>46</v>
      </c>
      <c r="F9" s="25"/>
      <c r="G9" s="25"/>
      <c r="H9" s="25"/>
      <c r="I9" s="28">
        <f>0+Q9</f>
      </c>
      <c r="O9">
        <f>0+R9</f>
      </c>
      <c r="Q9">
        <f>0+I10+I13</f>
      </c>
      <c r="R9">
        <f>0+O10+O13</f>
      </c>
    </row>
    <row r="10" spans="1:16" ht="12.75">
      <c r="A10" s="24" t="s">
        <v>47</v>
      </c>
      <c r="B10" s="29" t="s">
        <v>31</v>
      </c>
      <c r="C10" s="29" t="s">
        <v>96</v>
      </c>
      <c r="D10" s="24" t="s">
        <v>97</v>
      </c>
      <c r="E10" s="30" t="s">
        <v>98</v>
      </c>
      <c r="F10" s="31" t="s">
        <v>99</v>
      </c>
      <c r="G10" s="32">
        <v>1252.3</v>
      </c>
      <c r="H10" s="32">
        <v>0</v>
      </c>
      <c r="I10" s="32">
        <f>ROUND(ROUND(H10,2)*ROUND(G10,2),2)</f>
      </c>
      <c r="O10">
        <f>(I10*21)/100</f>
      </c>
      <c r="P10" t="s">
        <v>26</v>
      </c>
    </row>
    <row r="11" spans="1:5" ht="12.75">
      <c r="A11" s="33" t="s">
        <v>52</v>
      </c>
      <c r="E11" s="34" t="s">
        <v>100</v>
      </c>
    </row>
    <row r="12" spans="1:5" ht="51">
      <c r="A12" s="37" t="s">
        <v>54</v>
      </c>
      <c r="E12" s="36" t="s">
        <v>168</v>
      </c>
    </row>
    <row r="13" spans="1:16" ht="12.75">
      <c r="A13" s="24" t="s">
        <v>47</v>
      </c>
      <c r="B13" s="29" t="s">
        <v>26</v>
      </c>
      <c r="C13" s="29" t="s">
        <v>169</v>
      </c>
      <c r="D13" s="24" t="s">
        <v>60</v>
      </c>
      <c r="E13" s="30" t="s">
        <v>170</v>
      </c>
      <c r="F13" s="31" t="s">
        <v>114</v>
      </c>
      <c r="G13" s="32">
        <v>25.8</v>
      </c>
      <c r="H13" s="32">
        <v>0</v>
      </c>
      <c r="I13" s="32">
        <f>ROUND(ROUND(H13,2)*ROUND(G13,2),2)</f>
      </c>
      <c r="O13">
        <f>(I13*21)/100</f>
      </c>
      <c r="P13" t="s">
        <v>26</v>
      </c>
    </row>
    <row r="14" spans="1:5" ht="12.75">
      <c r="A14" s="33" t="s">
        <v>52</v>
      </c>
      <c r="E14" s="34" t="s">
        <v>171</v>
      </c>
    </row>
    <row r="15" spans="1:5" ht="12.75">
      <c r="A15" s="35" t="s">
        <v>54</v>
      </c>
      <c r="E15" s="36" t="s">
        <v>172</v>
      </c>
    </row>
    <row r="16" spans="1:18" ht="12.75" customHeight="1">
      <c r="A16" s="6" t="s">
        <v>45</v>
      </c>
      <c r="B16" s="6"/>
      <c r="C16" s="40" t="s">
        <v>31</v>
      </c>
      <c r="D16" s="6"/>
      <c r="E16" s="27" t="s">
        <v>111</v>
      </c>
      <c r="F16" s="6"/>
      <c r="G16" s="6"/>
      <c r="H16" s="6"/>
      <c r="I16" s="41">
        <f>0+Q16</f>
      </c>
      <c r="O16">
        <f>0+R16</f>
      </c>
      <c r="Q16">
        <f>0+I17+I20+I23+I26+I29+I32+I35+I38+I41+I44+I47+I50</f>
      </c>
      <c r="R16">
        <f>0+O17+O20+O23+O26+O29+O32+O35+O38+O41+O44+O47+O50</f>
      </c>
    </row>
    <row r="17" spans="1:16" ht="12.75">
      <c r="A17" s="24" t="s">
        <v>47</v>
      </c>
      <c r="B17" s="29" t="s">
        <v>27</v>
      </c>
      <c r="C17" s="29" t="s">
        <v>173</v>
      </c>
      <c r="D17" s="24" t="s">
        <v>60</v>
      </c>
      <c r="E17" s="30" t="s">
        <v>174</v>
      </c>
      <c r="F17" s="31" t="s">
        <v>130</v>
      </c>
      <c r="G17" s="32">
        <v>102.1</v>
      </c>
      <c r="H17" s="32">
        <v>0</v>
      </c>
      <c r="I17" s="32">
        <f>ROUND(ROUND(H17,2)*ROUND(G17,2),2)</f>
      </c>
      <c r="O17">
        <f>(I17*21)/100</f>
      </c>
      <c r="P17" t="s">
        <v>26</v>
      </c>
    </row>
    <row r="18" spans="1:5" ht="12.75">
      <c r="A18" s="33" t="s">
        <v>52</v>
      </c>
      <c r="E18" s="34" t="s">
        <v>60</v>
      </c>
    </row>
    <row r="19" spans="1:5" ht="12.75">
      <c r="A19" s="37" t="s">
        <v>54</v>
      </c>
      <c r="E19" s="36" t="s">
        <v>175</v>
      </c>
    </row>
    <row r="20" spans="1:16" ht="12.75">
      <c r="A20" s="24" t="s">
        <v>47</v>
      </c>
      <c r="B20" s="29" t="s">
        <v>35</v>
      </c>
      <c r="C20" s="29" t="s">
        <v>176</v>
      </c>
      <c r="D20" s="24" t="s">
        <v>60</v>
      </c>
      <c r="E20" s="30" t="s">
        <v>177</v>
      </c>
      <c r="F20" s="31" t="s">
        <v>114</v>
      </c>
      <c r="G20" s="32">
        <v>79.94</v>
      </c>
      <c r="H20" s="32">
        <v>0</v>
      </c>
      <c r="I20" s="32">
        <f>ROUND(ROUND(H20,2)*ROUND(G20,2),2)</f>
      </c>
      <c r="O20">
        <f>(I20*21)/100</f>
      </c>
      <c r="P20" t="s">
        <v>26</v>
      </c>
    </row>
    <row r="21" spans="1:5" ht="12.75">
      <c r="A21" s="33" t="s">
        <v>52</v>
      </c>
      <c r="E21" s="34" t="s">
        <v>178</v>
      </c>
    </row>
    <row r="22" spans="1:5" ht="12.75">
      <c r="A22" s="37" t="s">
        <v>54</v>
      </c>
      <c r="E22" s="36" t="s">
        <v>179</v>
      </c>
    </row>
    <row r="23" spans="1:16" ht="12.75">
      <c r="A23" s="24" t="s">
        <v>47</v>
      </c>
      <c r="B23" s="29" t="s">
        <v>37</v>
      </c>
      <c r="C23" s="29" t="s">
        <v>180</v>
      </c>
      <c r="D23" s="24" t="s">
        <v>60</v>
      </c>
      <c r="E23" s="30" t="s">
        <v>181</v>
      </c>
      <c r="F23" s="31" t="s">
        <v>114</v>
      </c>
      <c r="G23" s="32">
        <v>79.94</v>
      </c>
      <c r="H23" s="32">
        <v>0</v>
      </c>
      <c r="I23" s="32">
        <f>ROUND(ROUND(H23,2)*ROUND(G23,2),2)</f>
      </c>
      <c r="O23">
        <f>(I23*21)/100</f>
      </c>
      <c r="P23" t="s">
        <v>26</v>
      </c>
    </row>
    <row r="24" spans="1:5" ht="12.75">
      <c r="A24" s="33" t="s">
        <v>52</v>
      </c>
      <c r="E24" s="34" t="s">
        <v>182</v>
      </c>
    </row>
    <row r="25" spans="1:5" ht="12.75">
      <c r="A25" s="37" t="s">
        <v>54</v>
      </c>
      <c r="E25" s="36" t="s">
        <v>179</v>
      </c>
    </row>
    <row r="26" spans="1:16" ht="12.75">
      <c r="A26" s="24" t="s">
        <v>47</v>
      </c>
      <c r="B26" s="29" t="s">
        <v>39</v>
      </c>
      <c r="C26" s="29" t="s">
        <v>183</v>
      </c>
      <c r="D26" s="24" t="s">
        <v>60</v>
      </c>
      <c r="E26" s="30" t="s">
        <v>184</v>
      </c>
      <c r="F26" s="31" t="s">
        <v>114</v>
      </c>
      <c r="G26" s="32">
        <v>475.73</v>
      </c>
      <c r="H26" s="32">
        <v>0</v>
      </c>
      <c r="I26" s="32">
        <f>ROUND(ROUND(H26,2)*ROUND(G26,2),2)</f>
      </c>
      <c r="O26">
        <f>(I26*21)/100</f>
      </c>
      <c r="P26" t="s">
        <v>26</v>
      </c>
    </row>
    <row r="27" spans="1:5" ht="12.75">
      <c r="A27" s="33" t="s">
        <v>52</v>
      </c>
      <c r="E27" s="34" t="s">
        <v>185</v>
      </c>
    </row>
    <row r="28" spans="1:5" ht="165.75">
      <c r="A28" s="37" t="s">
        <v>54</v>
      </c>
      <c r="E28" s="36" t="s">
        <v>186</v>
      </c>
    </row>
    <row r="29" spans="1:16" ht="12.75">
      <c r="A29" s="24" t="s">
        <v>47</v>
      </c>
      <c r="B29" s="29" t="s">
        <v>70</v>
      </c>
      <c r="C29" s="29" t="s">
        <v>187</v>
      </c>
      <c r="D29" s="24" t="s">
        <v>60</v>
      </c>
      <c r="E29" s="30" t="s">
        <v>188</v>
      </c>
      <c r="F29" s="31" t="s">
        <v>114</v>
      </c>
      <c r="G29" s="32">
        <v>50.96</v>
      </c>
      <c r="H29" s="32">
        <v>0</v>
      </c>
      <c r="I29" s="32">
        <f>ROUND(ROUND(H29,2)*ROUND(G29,2),2)</f>
      </c>
      <c r="O29">
        <f>(I29*21)/100</f>
      </c>
      <c r="P29" t="s">
        <v>26</v>
      </c>
    </row>
    <row r="30" spans="1:5" ht="12.75">
      <c r="A30" s="33" t="s">
        <v>52</v>
      </c>
      <c r="E30" s="34" t="s">
        <v>185</v>
      </c>
    </row>
    <row r="31" spans="1:5" ht="76.5">
      <c r="A31" s="37" t="s">
        <v>54</v>
      </c>
      <c r="E31" s="36" t="s">
        <v>189</v>
      </c>
    </row>
    <row r="32" spans="1:16" ht="12.75">
      <c r="A32" s="24" t="s">
        <v>47</v>
      </c>
      <c r="B32" s="29" t="s">
        <v>75</v>
      </c>
      <c r="C32" s="29" t="s">
        <v>190</v>
      </c>
      <c r="D32" s="24" t="s">
        <v>60</v>
      </c>
      <c r="E32" s="30" t="s">
        <v>191</v>
      </c>
      <c r="F32" s="31" t="s">
        <v>114</v>
      </c>
      <c r="G32" s="32">
        <v>99.46</v>
      </c>
      <c r="H32" s="32">
        <v>0</v>
      </c>
      <c r="I32" s="32">
        <f>ROUND(ROUND(H32,2)*ROUND(G32,2),2)</f>
      </c>
      <c r="O32">
        <f>(I32*21)/100</f>
      </c>
      <c r="P32" t="s">
        <v>26</v>
      </c>
    </row>
    <row r="33" spans="1:5" ht="12.75">
      <c r="A33" s="33" t="s">
        <v>52</v>
      </c>
      <c r="E33" s="34" t="s">
        <v>185</v>
      </c>
    </row>
    <row r="34" spans="1:5" ht="76.5">
      <c r="A34" s="37" t="s">
        <v>54</v>
      </c>
      <c r="E34" s="36" t="s">
        <v>192</v>
      </c>
    </row>
    <row r="35" spans="1:16" ht="12.75">
      <c r="A35" s="24" t="s">
        <v>47</v>
      </c>
      <c r="B35" s="29" t="s">
        <v>42</v>
      </c>
      <c r="C35" s="29" t="s">
        <v>193</v>
      </c>
      <c r="D35" s="24" t="s">
        <v>60</v>
      </c>
      <c r="E35" s="30" t="s">
        <v>194</v>
      </c>
      <c r="F35" s="31" t="s">
        <v>114</v>
      </c>
      <c r="G35" s="32">
        <v>706.09</v>
      </c>
      <c r="H35" s="32">
        <v>0</v>
      </c>
      <c r="I35" s="32">
        <f>ROUND(ROUND(H35,2)*ROUND(G35,2),2)</f>
      </c>
      <c r="O35">
        <f>(I35*21)/100</f>
      </c>
      <c r="P35" t="s">
        <v>26</v>
      </c>
    </row>
    <row r="36" spans="1:5" ht="12.75">
      <c r="A36" s="33" t="s">
        <v>52</v>
      </c>
      <c r="E36" s="34" t="s">
        <v>195</v>
      </c>
    </row>
    <row r="37" spans="1:5" ht="12.75">
      <c r="A37" s="37" t="s">
        <v>54</v>
      </c>
      <c r="E37" s="36" t="s">
        <v>196</v>
      </c>
    </row>
    <row r="38" spans="1:16" ht="12.75">
      <c r="A38" s="24" t="s">
        <v>47</v>
      </c>
      <c r="B38" s="29" t="s">
        <v>44</v>
      </c>
      <c r="C38" s="29" t="s">
        <v>197</v>
      </c>
      <c r="D38" s="24" t="s">
        <v>60</v>
      </c>
      <c r="E38" s="30" t="s">
        <v>198</v>
      </c>
      <c r="F38" s="31" t="s">
        <v>114</v>
      </c>
      <c r="G38" s="32">
        <v>79.94</v>
      </c>
      <c r="H38" s="32">
        <v>0</v>
      </c>
      <c r="I38" s="32">
        <f>ROUND(ROUND(H38,2)*ROUND(G38,2),2)</f>
      </c>
      <c r="O38">
        <f>(I38*21)/100</f>
      </c>
      <c r="P38" t="s">
        <v>26</v>
      </c>
    </row>
    <row r="39" spans="1:5" ht="12.75">
      <c r="A39" s="33" t="s">
        <v>52</v>
      </c>
      <c r="E39" s="34" t="s">
        <v>199</v>
      </c>
    </row>
    <row r="40" spans="1:5" ht="51">
      <c r="A40" s="37" t="s">
        <v>54</v>
      </c>
      <c r="E40" s="36" t="s">
        <v>200</v>
      </c>
    </row>
    <row r="41" spans="1:16" ht="12.75">
      <c r="A41" s="24" t="s">
        <v>47</v>
      </c>
      <c r="B41" s="29" t="s">
        <v>85</v>
      </c>
      <c r="C41" s="29" t="s">
        <v>201</v>
      </c>
      <c r="D41" s="24" t="s">
        <v>60</v>
      </c>
      <c r="E41" s="30" t="s">
        <v>202</v>
      </c>
      <c r="F41" s="31" t="s">
        <v>142</v>
      </c>
      <c r="G41" s="32">
        <v>45</v>
      </c>
      <c r="H41" s="32">
        <v>0</v>
      </c>
      <c r="I41" s="32">
        <f>ROUND(ROUND(H41,2)*ROUND(G41,2),2)</f>
      </c>
      <c r="O41">
        <f>(I41*21)/100</f>
      </c>
      <c r="P41" t="s">
        <v>26</v>
      </c>
    </row>
    <row r="42" spans="1:5" ht="12.75">
      <c r="A42" s="33" t="s">
        <v>52</v>
      </c>
      <c r="E42" s="34" t="s">
        <v>60</v>
      </c>
    </row>
    <row r="43" spans="1:5" ht="12.75">
      <c r="A43" s="37" t="s">
        <v>54</v>
      </c>
      <c r="E43" s="36" t="s">
        <v>203</v>
      </c>
    </row>
    <row r="44" spans="1:16" ht="12.75">
      <c r="A44" s="24" t="s">
        <v>47</v>
      </c>
      <c r="B44" s="29" t="s">
        <v>90</v>
      </c>
      <c r="C44" s="29" t="s">
        <v>204</v>
      </c>
      <c r="D44" s="24" t="s">
        <v>60</v>
      </c>
      <c r="E44" s="30" t="s">
        <v>205</v>
      </c>
      <c r="F44" s="31" t="s">
        <v>142</v>
      </c>
      <c r="G44" s="32">
        <v>84</v>
      </c>
      <c r="H44" s="32">
        <v>0</v>
      </c>
      <c r="I44" s="32">
        <f>ROUND(ROUND(H44,2)*ROUND(G44,2),2)</f>
      </c>
      <c r="O44">
        <f>(I44*21)/100</f>
      </c>
      <c r="P44" t="s">
        <v>26</v>
      </c>
    </row>
    <row r="45" spans="1:5" ht="12.75">
      <c r="A45" s="33" t="s">
        <v>52</v>
      </c>
      <c r="E45" s="34" t="s">
        <v>60</v>
      </c>
    </row>
    <row r="46" spans="1:5" ht="12.75">
      <c r="A46" s="37" t="s">
        <v>54</v>
      </c>
      <c r="E46" s="36" t="s">
        <v>206</v>
      </c>
    </row>
    <row r="47" spans="1:16" ht="12.75">
      <c r="A47" s="24" t="s">
        <v>47</v>
      </c>
      <c r="B47" s="29" t="s">
        <v>145</v>
      </c>
      <c r="C47" s="29" t="s">
        <v>207</v>
      </c>
      <c r="D47" s="24" t="s">
        <v>60</v>
      </c>
      <c r="E47" s="30" t="s">
        <v>208</v>
      </c>
      <c r="F47" s="31" t="s">
        <v>142</v>
      </c>
      <c r="G47" s="32">
        <v>129</v>
      </c>
      <c r="H47" s="32">
        <v>0</v>
      </c>
      <c r="I47" s="32">
        <f>ROUND(ROUND(H47,2)*ROUND(G47,2),2)</f>
      </c>
      <c r="O47">
        <f>(I47*21)/100</f>
      </c>
      <c r="P47" t="s">
        <v>26</v>
      </c>
    </row>
    <row r="48" spans="1:5" ht="12.75">
      <c r="A48" s="33" t="s">
        <v>52</v>
      </c>
      <c r="E48" s="34" t="s">
        <v>60</v>
      </c>
    </row>
    <row r="49" spans="1:5" ht="12.75">
      <c r="A49" s="37" t="s">
        <v>54</v>
      </c>
      <c r="E49" s="36" t="s">
        <v>209</v>
      </c>
    </row>
    <row r="50" spans="1:16" ht="12.75">
      <c r="A50" s="24" t="s">
        <v>47</v>
      </c>
      <c r="B50" s="29" t="s">
        <v>149</v>
      </c>
      <c r="C50" s="29" t="s">
        <v>210</v>
      </c>
      <c r="D50" s="24" t="s">
        <v>60</v>
      </c>
      <c r="E50" s="30" t="s">
        <v>211</v>
      </c>
      <c r="F50" s="31" t="s">
        <v>142</v>
      </c>
      <c r="G50" s="32">
        <v>129</v>
      </c>
      <c r="H50" s="32">
        <v>0</v>
      </c>
      <c r="I50" s="32">
        <f>ROUND(ROUND(H50,2)*ROUND(G50,2),2)</f>
      </c>
      <c r="O50">
        <f>(I50*21)/100</f>
      </c>
      <c r="P50" t="s">
        <v>26</v>
      </c>
    </row>
    <row r="51" spans="1:5" ht="12.75">
      <c r="A51" s="33" t="s">
        <v>52</v>
      </c>
      <c r="E51" s="34" t="s">
        <v>60</v>
      </c>
    </row>
    <row r="52" spans="1:5" ht="12.75">
      <c r="A52" s="35" t="s">
        <v>54</v>
      </c>
      <c r="E52" s="36" t="s">
        <v>212</v>
      </c>
    </row>
    <row r="53" spans="1:18" ht="12.75" customHeight="1">
      <c r="A53" s="6" t="s">
        <v>45</v>
      </c>
      <c r="B53" s="6"/>
      <c r="C53" s="40" t="s">
        <v>26</v>
      </c>
      <c r="D53" s="6"/>
      <c r="E53" s="27" t="s">
        <v>213</v>
      </c>
      <c r="F53" s="6"/>
      <c r="G53" s="6"/>
      <c r="H53" s="6"/>
      <c r="I53" s="41">
        <f>0+Q53</f>
      </c>
      <c r="O53">
        <f>0+R53</f>
      </c>
      <c r="Q53">
        <f>0+I54+I57+I60+I63+I66+I69+I72+I75+I78+I81</f>
      </c>
      <c r="R53">
        <f>0+O54+O57+O60+O63+O66+O69+O72+O75+O78+O81</f>
      </c>
    </row>
    <row r="54" spans="1:16" ht="12.75">
      <c r="A54" s="24" t="s">
        <v>47</v>
      </c>
      <c r="B54" s="29" t="s">
        <v>153</v>
      </c>
      <c r="C54" s="29" t="s">
        <v>214</v>
      </c>
      <c r="D54" s="24" t="s">
        <v>60</v>
      </c>
      <c r="E54" s="30" t="s">
        <v>215</v>
      </c>
      <c r="F54" s="31" t="s">
        <v>114</v>
      </c>
      <c r="G54" s="32">
        <v>11.5</v>
      </c>
      <c r="H54" s="32">
        <v>0</v>
      </c>
      <c r="I54" s="32">
        <f>ROUND(ROUND(H54,2)*ROUND(G54,2),2)</f>
      </c>
      <c r="O54">
        <f>(I54*21)/100</f>
      </c>
      <c r="P54" t="s">
        <v>26</v>
      </c>
    </row>
    <row r="55" spans="1:5" ht="12.75">
      <c r="A55" s="33" t="s">
        <v>52</v>
      </c>
      <c r="E55" s="34" t="s">
        <v>216</v>
      </c>
    </row>
    <row r="56" spans="1:5" ht="63.75">
      <c r="A56" s="37" t="s">
        <v>54</v>
      </c>
      <c r="E56" s="36" t="s">
        <v>217</v>
      </c>
    </row>
    <row r="57" spans="1:16" ht="12.75">
      <c r="A57" s="24" t="s">
        <v>47</v>
      </c>
      <c r="B57" s="29" t="s">
        <v>156</v>
      </c>
      <c r="C57" s="29" t="s">
        <v>218</v>
      </c>
      <c r="D57" s="24" t="s">
        <v>60</v>
      </c>
      <c r="E57" s="30" t="s">
        <v>219</v>
      </c>
      <c r="F57" s="31" t="s">
        <v>142</v>
      </c>
      <c r="G57" s="32">
        <v>139.13</v>
      </c>
      <c r="H57" s="32">
        <v>0</v>
      </c>
      <c r="I57" s="32">
        <f>ROUND(ROUND(H57,2)*ROUND(G57,2),2)</f>
      </c>
      <c r="O57">
        <f>(I57*21)/100</f>
      </c>
      <c r="P57" t="s">
        <v>26</v>
      </c>
    </row>
    <row r="58" spans="1:5" ht="25.5">
      <c r="A58" s="33" t="s">
        <v>52</v>
      </c>
      <c r="E58" s="34" t="s">
        <v>220</v>
      </c>
    </row>
    <row r="59" spans="1:5" ht="63.75">
      <c r="A59" s="37" t="s">
        <v>54</v>
      </c>
      <c r="E59" s="36" t="s">
        <v>221</v>
      </c>
    </row>
    <row r="60" spans="1:16" ht="12.75">
      <c r="A60" s="24" t="s">
        <v>47</v>
      </c>
      <c r="B60" s="29" t="s">
        <v>161</v>
      </c>
      <c r="C60" s="29" t="s">
        <v>222</v>
      </c>
      <c r="D60" s="24" t="s">
        <v>60</v>
      </c>
      <c r="E60" s="30" t="s">
        <v>223</v>
      </c>
      <c r="F60" s="31" t="s">
        <v>130</v>
      </c>
      <c r="G60" s="32">
        <v>162</v>
      </c>
      <c r="H60" s="32">
        <v>0</v>
      </c>
      <c r="I60" s="32">
        <f>ROUND(ROUND(H60,2)*ROUND(G60,2),2)</f>
      </c>
      <c r="O60">
        <f>(I60*21)/100</f>
      </c>
      <c r="P60" t="s">
        <v>26</v>
      </c>
    </row>
    <row r="61" spans="1:5" ht="12.75">
      <c r="A61" s="33" t="s">
        <v>52</v>
      </c>
      <c r="E61" s="34" t="s">
        <v>224</v>
      </c>
    </row>
    <row r="62" spans="1:5" ht="38.25">
      <c r="A62" s="37" t="s">
        <v>54</v>
      </c>
      <c r="E62" s="36" t="s">
        <v>225</v>
      </c>
    </row>
    <row r="63" spans="1:16" ht="12.75">
      <c r="A63" s="24" t="s">
        <v>47</v>
      </c>
      <c r="B63" s="29" t="s">
        <v>226</v>
      </c>
      <c r="C63" s="29" t="s">
        <v>227</v>
      </c>
      <c r="D63" s="24" t="s">
        <v>60</v>
      </c>
      <c r="E63" s="30" t="s">
        <v>228</v>
      </c>
      <c r="F63" s="31" t="s">
        <v>130</v>
      </c>
      <c r="G63" s="32">
        <v>48</v>
      </c>
      <c r="H63" s="32">
        <v>0</v>
      </c>
      <c r="I63" s="32">
        <f>ROUND(ROUND(H63,2)*ROUND(G63,2),2)</f>
      </c>
      <c r="O63">
        <f>(I63*21)/100</f>
      </c>
      <c r="P63" t="s">
        <v>26</v>
      </c>
    </row>
    <row r="64" spans="1:5" ht="12.75">
      <c r="A64" s="33" t="s">
        <v>52</v>
      </c>
      <c r="E64" s="34" t="s">
        <v>229</v>
      </c>
    </row>
    <row r="65" spans="1:5" ht="38.25">
      <c r="A65" s="37" t="s">
        <v>54</v>
      </c>
      <c r="E65" s="36" t="s">
        <v>230</v>
      </c>
    </row>
    <row r="66" spans="1:16" ht="12.75">
      <c r="A66" s="24" t="s">
        <v>47</v>
      </c>
      <c r="B66" s="29" t="s">
        <v>231</v>
      </c>
      <c r="C66" s="29" t="s">
        <v>232</v>
      </c>
      <c r="D66" s="24" t="s">
        <v>60</v>
      </c>
      <c r="E66" s="30" t="s">
        <v>233</v>
      </c>
      <c r="F66" s="31" t="s">
        <v>114</v>
      </c>
      <c r="G66" s="32">
        <v>3.25</v>
      </c>
      <c r="H66" s="32">
        <v>0</v>
      </c>
      <c r="I66" s="32">
        <f>ROUND(ROUND(H66,2)*ROUND(G66,2),2)</f>
      </c>
      <c r="O66">
        <f>(I66*21)/100</f>
      </c>
      <c r="P66" t="s">
        <v>26</v>
      </c>
    </row>
    <row r="67" spans="1:5" ht="12.75">
      <c r="A67" s="33" t="s">
        <v>52</v>
      </c>
      <c r="E67" s="34" t="s">
        <v>60</v>
      </c>
    </row>
    <row r="68" spans="1:5" ht="25.5">
      <c r="A68" s="37" t="s">
        <v>54</v>
      </c>
      <c r="E68" s="36" t="s">
        <v>234</v>
      </c>
    </row>
    <row r="69" spans="1:16" ht="12.75">
      <c r="A69" s="24" t="s">
        <v>47</v>
      </c>
      <c r="B69" s="29" t="s">
        <v>235</v>
      </c>
      <c r="C69" s="29" t="s">
        <v>236</v>
      </c>
      <c r="D69" s="24" t="s">
        <v>60</v>
      </c>
      <c r="E69" s="30" t="s">
        <v>237</v>
      </c>
      <c r="F69" s="31" t="s">
        <v>73</v>
      </c>
      <c r="G69" s="32">
        <v>20</v>
      </c>
      <c r="H69" s="32">
        <v>0</v>
      </c>
      <c r="I69" s="32">
        <f>ROUND(ROUND(H69,2)*ROUND(G69,2),2)</f>
      </c>
      <c r="O69">
        <f>(I69*21)/100</f>
      </c>
      <c r="P69" t="s">
        <v>26</v>
      </c>
    </row>
    <row r="70" spans="1:5" ht="12.75">
      <c r="A70" s="33" t="s">
        <v>52</v>
      </c>
      <c r="E70" s="34" t="s">
        <v>238</v>
      </c>
    </row>
    <row r="71" spans="1:5" ht="12.75">
      <c r="A71" s="37" t="s">
        <v>54</v>
      </c>
      <c r="E71" s="36" t="s">
        <v>239</v>
      </c>
    </row>
    <row r="72" spans="1:16" ht="12.75">
      <c r="A72" s="24" t="s">
        <v>47</v>
      </c>
      <c r="B72" s="29" t="s">
        <v>240</v>
      </c>
      <c r="C72" s="29" t="s">
        <v>241</v>
      </c>
      <c r="D72" s="24" t="s">
        <v>60</v>
      </c>
      <c r="E72" s="30" t="s">
        <v>242</v>
      </c>
      <c r="F72" s="31" t="s">
        <v>73</v>
      </c>
      <c r="G72" s="32">
        <v>12</v>
      </c>
      <c r="H72" s="32">
        <v>0</v>
      </c>
      <c r="I72" s="32">
        <f>ROUND(ROUND(H72,2)*ROUND(G72,2),2)</f>
      </c>
      <c r="O72">
        <f>(I72*21)/100</f>
      </c>
      <c r="P72" t="s">
        <v>26</v>
      </c>
    </row>
    <row r="73" spans="1:5" ht="12.75">
      <c r="A73" s="33" t="s">
        <v>52</v>
      </c>
      <c r="E73" s="34" t="s">
        <v>243</v>
      </c>
    </row>
    <row r="74" spans="1:5" ht="12.75">
      <c r="A74" s="37" t="s">
        <v>54</v>
      </c>
      <c r="E74" s="36" t="s">
        <v>244</v>
      </c>
    </row>
    <row r="75" spans="1:16" ht="25.5">
      <c r="A75" s="24" t="s">
        <v>47</v>
      </c>
      <c r="B75" s="29" t="s">
        <v>245</v>
      </c>
      <c r="C75" s="29" t="s">
        <v>246</v>
      </c>
      <c r="D75" s="24" t="s">
        <v>60</v>
      </c>
      <c r="E75" s="30" t="s">
        <v>247</v>
      </c>
      <c r="F75" s="31" t="s">
        <v>73</v>
      </c>
      <c r="G75" s="32">
        <v>1060</v>
      </c>
      <c r="H75" s="32">
        <v>0</v>
      </c>
      <c r="I75" s="32">
        <f>ROUND(ROUND(H75,2)*ROUND(G75,2),2)</f>
      </c>
      <c r="O75">
        <f>(I75*21)/100</f>
      </c>
      <c r="P75" t="s">
        <v>26</v>
      </c>
    </row>
    <row r="76" spans="1:5" ht="12.75">
      <c r="A76" s="33" t="s">
        <v>52</v>
      </c>
      <c r="E76" s="34" t="s">
        <v>248</v>
      </c>
    </row>
    <row r="77" spans="1:5" ht="12.75">
      <c r="A77" s="37" t="s">
        <v>54</v>
      </c>
      <c r="E77" s="36" t="s">
        <v>249</v>
      </c>
    </row>
    <row r="78" spans="1:16" ht="12.75">
      <c r="A78" s="24" t="s">
        <v>47</v>
      </c>
      <c r="B78" s="29" t="s">
        <v>250</v>
      </c>
      <c r="C78" s="29" t="s">
        <v>251</v>
      </c>
      <c r="D78" s="24" t="s">
        <v>60</v>
      </c>
      <c r="E78" s="30" t="s">
        <v>252</v>
      </c>
      <c r="F78" s="31" t="s">
        <v>142</v>
      </c>
      <c r="G78" s="32">
        <v>306.34</v>
      </c>
      <c r="H78" s="32">
        <v>0</v>
      </c>
      <c r="I78" s="32">
        <f>ROUND(ROUND(H78,2)*ROUND(G78,2),2)</f>
      </c>
      <c r="O78">
        <f>(I78*21)/100</f>
      </c>
      <c r="P78" t="s">
        <v>26</v>
      </c>
    </row>
    <row r="79" spans="1:5" ht="12.75">
      <c r="A79" s="33" t="s">
        <v>52</v>
      </c>
      <c r="E79" s="34" t="s">
        <v>253</v>
      </c>
    </row>
    <row r="80" spans="1:5" ht="12.75">
      <c r="A80" s="37" t="s">
        <v>54</v>
      </c>
      <c r="E80" s="36" t="s">
        <v>254</v>
      </c>
    </row>
    <row r="81" spans="1:16" ht="12.75">
      <c r="A81" s="24" t="s">
        <v>47</v>
      </c>
      <c r="B81" s="29" t="s">
        <v>255</v>
      </c>
      <c r="C81" s="29" t="s">
        <v>256</v>
      </c>
      <c r="D81" s="24" t="s">
        <v>60</v>
      </c>
      <c r="E81" s="30" t="s">
        <v>257</v>
      </c>
      <c r="F81" s="31" t="s">
        <v>142</v>
      </c>
      <c r="G81" s="32">
        <v>153.17</v>
      </c>
      <c r="H81" s="32">
        <v>0</v>
      </c>
      <c r="I81" s="32">
        <f>ROUND(ROUND(H81,2)*ROUND(G81,2),2)</f>
      </c>
      <c r="O81">
        <f>(I81*21)/100</f>
      </c>
      <c r="P81" t="s">
        <v>26</v>
      </c>
    </row>
    <row r="82" spans="1:5" ht="12.75">
      <c r="A82" s="33" t="s">
        <v>52</v>
      </c>
      <c r="E82" s="34" t="s">
        <v>258</v>
      </c>
    </row>
    <row r="83" spans="1:5" ht="63.75">
      <c r="A83" s="35" t="s">
        <v>54</v>
      </c>
      <c r="E83" s="36" t="s">
        <v>259</v>
      </c>
    </row>
    <row r="84" spans="1:18" ht="12.75" customHeight="1">
      <c r="A84" s="6" t="s">
        <v>45</v>
      </c>
      <c r="B84" s="6"/>
      <c r="C84" s="40" t="s">
        <v>27</v>
      </c>
      <c r="D84" s="6"/>
      <c r="E84" s="27" t="s">
        <v>260</v>
      </c>
      <c r="F84" s="6"/>
      <c r="G84" s="6"/>
      <c r="H84" s="6"/>
      <c r="I84" s="41">
        <f>0+Q84</f>
      </c>
      <c r="O84">
        <f>0+R84</f>
      </c>
      <c r="Q84">
        <f>0+I85+I88+I91+I94+I97+I100+I103</f>
      </c>
      <c r="R84">
        <f>0+O85+O88+O91+O94+O97+O100+O103</f>
      </c>
    </row>
    <row r="85" spans="1:16" ht="12.75">
      <c r="A85" s="24" t="s">
        <v>47</v>
      </c>
      <c r="B85" s="29" t="s">
        <v>261</v>
      </c>
      <c r="C85" s="29" t="s">
        <v>262</v>
      </c>
      <c r="D85" s="24" t="s">
        <v>60</v>
      </c>
      <c r="E85" s="30" t="s">
        <v>263</v>
      </c>
      <c r="F85" s="31" t="s">
        <v>114</v>
      </c>
      <c r="G85" s="32">
        <v>20.41</v>
      </c>
      <c r="H85" s="32">
        <v>0</v>
      </c>
      <c r="I85" s="32">
        <f>ROUND(ROUND(H85,2)*ROUND(G85,2),2)</f>
      </c>
      <c r="O85">
        <f>(I85*21)/100</f>
      </c>
      <c r="P85" t="s">
        <v>26</v>
      </c>
    </row>
    <row r="86" spans="1:5" ht="25.5">
      <c r="A86" s="33" t="s">
        <v>52</v>
      </c>
      <c r="E86" s="34" t="s">
        <v>264</v>
      </c>
    </row>
    <row r="87" spans="1:5" ht="12.75">
      <c r="A87" s="37" t="s">
        <v>54</v>
      </c>
      <c r="E87" s="36" t="s">
        <v>265</v>
      </c>
    </row>
    <row r="88" spans="1:16" ht="12.75">
      <c r="A88" s="24" t="s">
        <v>47</v>
      </c>
      <c r="B88" s="29" t="s">
        <v>266</v>
      </c>
      <c r="C88" s="29" t="s">
        <v>267</v>
      </c>
      <c r="D88" s="24" t="s">
        <v>60</v>
      </c>
      <c r="E88" s="30" t="s">
        <v>268</v>
      </c>
      <c r="F88" s="31" t="s">
        <v>99</v>
      </c>
      <c r="G88" s="32">
        <v>3.27</v>
      </c>
      <c r="H88" s="32">
        <v>0</v>
      </c>
      <c r="I88" s="32">
        <f>ROUND(ROUND(H88,2)*ROUND(G88,2),2)</f>
      </c>
      <c r="O88">
        <f>(I88*21)/100</f>
      </c>
      <c r="P88" t="s">
        <v>26</v>
      </c>
    </row>
    <row r="89" spans="1:5" ht="12.75">
      <c r="A89" s="33" t="s">
        <v>52</v>
      </c>
      <c r="E89" s="34" t="s">
        <v>269</v>
      </c>
    </row>
    <row r="90" spans="1:5" ht="12.75">
      <c r="A90" s="37" t="s">
        <v>54</v>
      </c>
      <c r="E90" s="36" t="s">
        <v>270</v>
      </c>
    </row>
    <row r="91" spans="1:16" ht="12.75">
      <c r="A91" s="24" t="s">
        <v>47</v>
      </c>
      <c r="B91" s="29" t="s">
        <v>271</v>
      </c>
      <c r="C91" s="29" t="s">
        <v>272</v>
      </c>
      <c r="D91" s="24" t="s">
        <v>60</v>
      </c>
      <c r="E91" s="30" t="s">
        <v>273</v>
      </c>
      <c r="F91" s="31" t="s">
        <v>114</v>
      </c>
      <c r="G91" s="32">
        <v>92.74</v>
      </c>
      <c r="H91" s="32">
        <v>0</v>
      </c>
      <c r="I91" s="32">
        <f>ROUND(ROUND(H91,2)*ROUND(G91,2),2)</f>
      </c>
      <c r="O91">
        <f>(I91*21)/100</f>
      </c>
      <c r="P91" t="s">
        <v>26</v>
      </c>
    </row>
    <row r="92" spans="1:5" ht="12.75">
      <c r="A92" s="33" t="s">
        <v>52</v>
      </c>
      <c r="E92" s="34" t="s">
        <v>274</v>
      </c>
    </row>
    <row r="93" spans="1:5" ht="63.75">
      <c r="A93" s="37" t="s">
        <v>54</v>
      </c>
      <c r="E93" s="36" t="s">
        <v>275</v>
      </c>
    </row>
    <row r="94" spans="1:16" ht="12.75">
      <c r="A94" s="24" t="s">
        <v>47</v>
      </c>
      <c r="B94" s="29" t="s">
        <v>276</v>
      </c>
      <c r="C94" s="29" t="s">
        <v>277</v>
      </c>
      <c r="D94" s="24" t="s">
        <v>60</v>
      </c>
      <c r="E94" s="30" t="s">
        <v>278</v>
      </c>
      <c r="F94" s="31" t="s">
        <v>114</v>
      </c>
      <c r="G94" s="32">
        <v>2.47</v>
      </c>
      <c r="H94" s="32">
        <v>0</v>
      </c>
      <c r="I94" s="32">
        <f>ROUND(ROUND(H94,2)*ROUND(G94,2),2)</f>
      </c>
      <c r="O94">
        <f>(I94*21)/100</f>
      </c>
      <c r="P94" t="s">
        <v>26</v>
      </c>
    </row>
    <row r="95" spans="1:5" ht="12.75">
      <c r="A95" s="33" t="s">
        <v>52</v>
      </c>
      <c r="E95" s="34" t="s">
        <v>60</v>
      </c>
    </row>
    <row r="96" spans="1:5" ht="12.75">
      <c r="A96" s="37" t="s">
        <v>54</v>
      </c>
      <c r="E96" s="36" t="s">
        <v>279</v>
      </c>
    </row>
    <row r="97" spans="1:16" ht="12.75">
      <c r="A97" s="24" t="s">
        <v>47</v>
      </c>
      <c r="B97" s="29" t="s">
        <v>280</v>
      </c>
      <c r="C97" s="29" t="s">
        <v>281</v>
      </c>
      <c r="D97" s="24" t="s">
        <v>60</v>
      </c>
      <c r="E97" s="30" t="s">
        <v>282</v>
      </c>
      <c r="F97" s="31" t="s">
        <v>114</v>
      </c>
      <c r="G97" s="32">
        <v>6</v>
      </c>
      <c r="H97" s="32">
        <v>0</v>
      </c>
      <c r="I97" s="32">
        <f>ROUND(ROUND(H97,2)*ROUND(G97,2),2)</f>
      </c>
      <c r="O97">
        <f>(I97*21)/100</f>
      </c>
      <c r="P97" t="s">
        <v>26</v>
      </c>
    </row>
    <row r="98" spans="1:5" ht="25.5">
      <c r="A98" s="33" t="s">
        <v>52</v>
      </c>
      <c r="E98" s="34" t="s">
        <v>283</v>
      </c>
    </row>
    <row r="99" spans="1:5" ht="12.75">
      <c r="A99" s="37" t="s">
        <v>54</v>
      </c>
      <c r="E99" s="36" t="s">
        <v>284</v>
      </c>
    </row>
    <row r="100" spans="1:16" ht="12.75">
      <c r="A100" s="24" t="s">
        <v>47</v>
      </c>
      <c r="B100" s="29" t="s">
        <v>285</v>
      </c>
      <c r="C100" s="29" t="s">
        <v>286</v>
      </c>
      <c r="D100" s="24" t="s">
        <v>60</v>
      </c>
      <c r="E100" s="30" t="s">
        <v>287</v>
      </c>
      <c r="F100" s="31" t="s">
        <v>114</v>
      </c>
      <c r="G100" s="32">
        <v>228.77</v>
      </c>
      <c r="H100" s="32">
        <v>0</v>
      </c>
      <c r="I100" s="32">
        <f>ROUND(ROUND(H100,2)*ROUND(G100,2),2)</f>
      </c>
      <c r="O100">
        <f>(I100*21)/100</f>
      </c>
      <c r="P100" t="s">
        <v>26</v>
      </c>
    </row>
    <row r="101" spans="1:5" ht="25.5">
      <c r="A101" s="33" t="s">
        <v>52</v>
      </c>
      <c r="E101" s="34" t="s">
        <v>288</v>
      </c>
    </row>
    <row r="102" spans="1:5" ht="255">
      <c r="A102" s="37" t="s">
        <v>54</v>
      </c>
      <c r="E102" s="36" t="s">
        <v>289</v>
      </c>
    </row>
    <row r="103" spans="1:16" ht="12.75">
      <c r="A103" s="24" t="s">
        <v>47</v>
      </c>
      <c r="B103" s="29" t="s">
        <v>290</v>
      </c>
      <c r="C103" s="29" t="s">
        <v>291</v>
      </c>
      <c r="D103" s="24" t="s">
        <v>60</v>
      </c>
      <c r="E103" s="30" t="s">
        <v>292</v>
      </c>
      <c r="F103" s="31" t="s">
        <v>99</v>
      </c>
      <c r="G103" s="32">
        <v>34.32</v>
      </c>
      <c r="H103" s="32">
        <v>0</v>
      </c>
      <c r="I103" s="32">
        <f>ROUND(ROUND(H103,2)*ROUND(G103,2),2)</f>
      </c>
      <c r="O103">
        <f>(I103*21)/100</f>
      </c>
      <c r="P103" t="s">
        <v>26</v>
      </c>
    </row>
    <row r="104" spans="1:5" ht="12.75">
      <c r="A104" s="33" t="s">
        <v>52</v>
      </c>
      <c r="E104" s="34" t="s">
        <v>293</v>
      </c>
    </row>
    <row r="105" spans="1:5" ht="12.75">
      <c r="A105" s="35" t="s">
        <v>54</v>
      </c>
      <c r="E105" s="36" t="s">
        <v>294</v>
      </c>
    </row>
    <row r="106" spans="1:18" ht="12.75" customHeight="1">
      <c r="A106" s="6" t="s">
        <v>45</v>
      </c>
      <c r="B106" s="6"/>
      <c r="C106" s="40" t="s">
        <v>35</v>
      </c>
      <c r="D106" s="6"/>
      <c r="E106" s="27" t="s">
        <v>295</v>
      </c>
      <c r="F106" s="6"/>
      <c r="G106" s="6"/>
      <c r="H106" s="6"/>
      <c r="I106" s="41">
        <f>0+Q106</f>
      </c>
      <c r="O106">
        <f>0+R106</f>
      </c>
      <c r="Q106">
        <f>0+I107+I110+I113</f>
      </c>
      <c r="R106">
        <f>0+O107+O110+O113</f>
      </c>
    </row>
    <row r="107" spans="1:16" ht="12.75">
      <c r="A107" s="24" t="s">
        <v>47</v>
      </c>
      <c r="B107" s="29" t="s">
        <v>296</v>
      </c>
      <c r="C107" s="29" t="s">
        <v>297</v>
      </c>
      <c r="D107" s="24" t="s">
        <v>97</v>
      </c>
      <c r="E107" s="30" t="s">
        <v>298</v>
      </c>
      <c r="F107" s="31" t="s">
        <v>114</v>
      </c>
      <c r="G107" s="32">
        <v>214.27</v>
      </c>
      <c r="H107" s="32">
        <v>0</v>
      </c>
      <c r="I107" s="32">
        <f>ROUND(ROUND(H107,2)*ROUND(G107,2),2)</f>
      </c>
      <c r="O107">
        <f>(I107*21)/100</f>
      </c>
      <c r="P107" t="s">
        <v>26</v>
      </c>
    </row>
    <row r="108" spans="1:5" ht="12.75">
      <c r="A108" s="33" t="s">
        <v>52</v>
      </c>
      <c r="E108" s="34" t="s">
        <v>299</v>
      </c>
    </row>
    <row r="109" spans="1:5" ht="178.5">
      <c r="A109" s="37" t="s">
        <v>54</v>
      </c>
      <c r="E109" s="36" t="s">
        <v>300</v>
      </c>
    </row>
    <row r="110" spans="1:16" ht="12.75">
      <c r="A110" s="24" t="s">
        <v>47</v>
      </c>
      <c r="B110" s="29" t="s">
        <v>301</v>
      </c>
      <c r="C110" s="29" t="s">
        <v>297</v>
      </c>
      <c r="D110" s="24" t="s">
        <v>102</v>
      </c>
      <c r="E110" s="30" t="s">
        <v>298</v>
      </c>
      <c r="F110" s="31" t="s">
        <v>114</v>
      </c>
      <c r="G110" s="32">
        <v>9.9</v>
      </c>
      <c r="H110" s="32">
        <v>0</v>
      </c>
      <c r="I110" s="32">
        <f>ROUND(ROUND(H110,2)*ROUND(G110,2),2)</f>
      </c>
      <c r="O110">
        <f>(I110*21)/100</f>
      </c>
      <c r="P110" t="s">
        <v>26</v>
      </c>
    </row>
    <row r="111" spans="1:5" ht="12.75">
      <c r="A111" s="33" t="s">
        <v>52</v>
      </c>
      <c r="E111" s="34" t="s">
        <v>302</v>
      </c>
    </row>
    <row r="112" spans="1:5" ht="63.75">
      <c r="A112" s="37" t="s">
        <v>54</v>
      </c>
      <c r="E112" s="36" t="s">
        <v>303</v>
      </c>
    </row>
    <row r="113" spans="1:16" ht="12.75">
      <c r="A113" s="24" t="s">
        <v>47</v>
      </c>
      <c r="B113" s="29" t="s">
        <v>304</v>
      </c>
      <c r="C113" s="29" t="s">
        <v>305</v>
      </c>
      <c r="D113" s="24" t="s">
        <v>60</v>
      </c>
      <c r="E113" s="30" t="s">
        <v>306</v>
      </c>
      <c r="F113" s="31" t="s">
        <v>114</v>
      </c>
      <c r="G113" s="32">
        <v>215.27</v>
      </c>
      <c r="H113" s="32">
        <v>0</v>
      </c>
      <c r="I113" s="32">
        <f>ROUND(ROUND(H113,2)*ROUND(G113,2),2)</f>
      </c>
      <c r="O113">
        <f>(I113*21)/100</f>
      </c>
      <c r="P113" t="s">
        <v>26</v>
      </c>
    </row>
    <row r="114" spans="1:5" ht="12.75">
      <c r="A114" s="33" t="s">
        <v>52</v>
      </c>
      <c r="E114" s="34" t="s">
        <v>60</v>
      </c>
    </row>
    <row r="115" spans="1:5" ht="102">
      <c r="A115" s="35" t="s">
        <v>54</v>
      </c>
      <c r="E115" s="36" t="s">
        <v>307</v>
      </c>
    </row>
    <row r="116" spans="1:18" ht="12.75" customHeight="1">
      <c r="A116" s="6" t="s">
        <v>45</v>
      </c>
      <c r="B116" s="6"/>
      <c r="C116" s="40" t="s">
        <v>37</v>
      </c>
      <c r="D116" s="6"/>
      <c r="E116" s="27" t="s">
        <v>308</v>
      </c>
      <c r="F116" s="6"/>
      <c r="G116" s="6"/>
      <c r="H116" s="6"/>
      <c r="I116" s="41">
        <f>0+Q116</f>
      </c>
      <c r="O116">
        <f>0+R116</f>
      </c>
      <c r="Q116">
        <f>0+I117+I120+I123+I126+I129</f>
      </c>
      <c r="R116">
        <f>0+O117+O120+O123+O126+O129</f>
      </c>
    </row>
    <row r="117" spans="1:16" ht="12.75">
      <c r="A117" s="24" t="s">
        <v>47</v>
      </c>
      <c r="B117" s="29" t="s">
        <v>309</v>
      </c>
      <c r="C117" s="29" t="s">
        <v>310</v>
      </c>
      <c r="D117" s="24" t="s">
        <v>60</v>
      </c>
      <c r="E117" s="30" t="s">
        <v>311</v>
      </c>
      <c r="F117" s="31" t="s">
        <v>142</v>
      </c>
      <c r="G117" s="32">
        <v>274.6</v>
      </c>
      <c r="H117" s="32">
        <v>0</v>
      </c>
      <c r="I117" s="32">
        <f>ROUND(ROUND(H117,2)*ROUND(G117,2),2)</f>
      </c>
      <c r="O117">
        <f>(I117*21)/100</f>
      </c>
      <c r="P117" t="s">
        <v>26</v>
      </c>
    </row>
    <row r="118" spans="1:5" ht="12.75">
      <c r="A118" s="33" t="s">
        <v>52</v>
      </c>
      <c r="E118" s="34" t="s">
        <v>312</v>
      </c>
    </row>
    <row r="119" spans="1:5" ht="12.75">
      <c r="A119" s="37" t="s">
        <v>54</v>
      </c>
      <c r="E119" s="36" t="s">
        <v>313</v>
      </c>
    </row>
    <row r="120" spans="1:16" ht="12.75">
      <c r="A120" s="24" t="s">
        <v>47</v>
      </c>
      <c r="B120" s="29" t="s">
        <v>314</v>
      </c>
      <c r="C120" s="29" t="s">
        <v>315</v>
      </c>
      <c r="D120" s="24" t="s">
        <v>60</v>
      </c>
      <c r="E120" s="30" t="s">
        <v>316</v>
      </c>
      <c r="F120" s="31" t="s">
        <v>142</v>
      </c>
      <c r="G120" s="32">
        <v>274.6</v>
      </c>
      <c r="H120" s="32">
        <v>0</v>
      </c>
      <c r="I120" s="32">
        <f>ROUND(ROUND(H120,2)*ROUND(G120,2),2)</f>
      </c>
      <c r="O120">
        <f>(I120*21)/100</f>
      </c>
      <c r="P120" t="s">
        <v>26</v>
      </c>
    </row>
    <row r="121" spans="1:5" ht="12.75">
      <c r="A121" s="33" t="s">
        <v>52</v>
      </c>
      <c r="E121" s="34" t="s">
        <v>317</v>
      </c>
    </row>
    <row r="122" spans="1:5" ht="12.75">
      <c r="A122" s="37" t="s">
        <v>54</v>
      </c>
      <c r="E122" s="36" t="s">
        <v>318</v>
      </c>
    </row>
    <row r="123" spans="1:16" ht="12.75">
      <c r="A123" s="24" t="s">
        <v>47</v>
      </c>
      <c r="B123" s="29" t="s">
        <v>319</v>
      </c>
      <c r="C123" s="29" t="s">
        <v>320</v>
      </c>
      <c r="D123" s="24" t="s">
        <v>60</v>
      </c>
      <c r="E123" s="30" t="s">
        <v>321</v>
      </c>
      <c r="F123" s="31" t="s">
        <v>142</v>
      </c>
      <c r="G123" s="32">
        <v>274.6</v>
      </c>
      <c r="H123" s="32">
        <v>0</v>
      </c>
      <c r="I123" s="32">
        <f>ROUND(ROUND(H123,2)*ROUND(G123,2),2)</f>
      </c>
      <c r="O123">
        <f>(I123*21)/100</f>
      </c>
      <c r="P123" t="s">
        <v>26</v>
      </c>
    </row>
    <row r="124" spans="1:5" ht="12.75">
      <c r="A124" s="33" t="s">
        <v>52</v>
      </c>
      <c r="E124" s="34" t="s">
        <v>322</v>
      </c>
    </row>
    <row r="125" spans="1:5" ht="12.75">
      <c r="A125" s="37" t="s">
        <v>54</v>
      </c>
      <c r="E125" s="36" t="s">
        <v>318</v>
      </c>
    </row>
    <row r="126" spans="1:16" ht="12.75">
      <c r="A126" s="24" t="s">
        <v>47</v>
      </c>
      <c r="B126" s="29" t="s">
        <v>323</v>
      </c>
      <c r="C126" s="29" t="s">
        <v>324</v>
      </c>
      <c r="D126" s="24" t="s">
        <v>60</v>
      </c>
      <c r="E126" s="30" t="s">
        <v>325</v>
      </c>
      <c r="F126" s="31" t="s">
        <v>142</v>
      </c>
      <c r="G126" s="32">
        <v>274.6</v>
      </c>
      <c r="H126" s="32">
        <v>0</v>
      </c>
      <c r="I126" s="32">
        <f>ROUND(ROUND(H126,2)*ROUND(G126,2),2)</f>
      </c>
      <c r="O126">
        <f>(I126*21)/100</f>
      </c>
      <c r="P126" t="s">
        <v>26</v>
      </c>
    </row>
    <row r="127" spans="1:5" ht="12.75">
      <c r="A127" s="33" t="s">
        <v>52</v>
      </c>
      <c r="E127" s="34" t="s">
        <v>60</v>
      </c>
    </row>
    <row r="128" spans="1:5" ht="12.75">
      <c r="A128" s="37" t="s">
        <v>54</v>
      </c>
      <c r="E128" s="36" t="s">
        <v>326</v>
      </c>
    </row>
    <row r="129" spans="1:16" ht="12.75">
      <c r="A129" s="24" t="s">
        <v>47</v>
      </c>
      <c r="B129" s="29" t="s">
        <v>327</v>
      </c>
      <c r="C129" s="29" t="s">
        <v>328</v>
      </c>
      <c r="D129" s="24" t="s">
        <v>60</v>
      </c>
      <c r="E129" s="30" t="s">
        <v>329</v>
      </c>
      <c r="F129" s="31" t="s">
        <v>142</v>
      </c>
      <c r="G129" s="32">
        <v>274.6</v>
      </c>
      <c r="H129" s="32">
        <v>0</v>
      </c>
      <c r="I129" s="32">
        <f>ROUND(ROUND(H129,2)*ROUND(G129,2),2)</f>
      </c>
      <c r="O129">
        <f>(I129*21)/100</f>
      </c>
      <c r="P129" t="s">
        <v>26</v>
      </c>
    </row>
    <row r="130" spans="1:5" ht="12.75">
      <c r="A130" s="33" t="s">
        <v>52</v>
      </c>
      <c r="E130" s="34" t="s">
        <v>60</v>
      </c>
    </row>
    <row r="131" spans="1:5" ht="12.75">
      <c r="A131" s="35" t="s">
        <v>54</v>
      </c>
      <c r="E131" s="36" t="s">
        <v>313</v>
      </c>
    </row>
    <row r="132" spans="1:18" ht="12.75" customHeight="1">
      <c r="A132" s="6" t="s">
        <v>45</v>
      </c>
      <c r="B132" s="6"/>
      <c r="C132" s="40" t="s">
        <v>39</v>
      </c>
      <c r="D132" s="6"/>
      <c r="E132" s="27" t="s">
        <v>330</v>
      </c>
      <c r="F132" s="6"/>
      <c r="G132" s="6"/>
      <c r="H132" s="6"/>
      <c r="I132" s="41">
        <f>0+Q132</f>
      </c>
      <c r="O132">
        <f>0+R132</f>
      </c>
      <c r="Q132">
        <f>0+I133</f>
      </c>
      <c r="R132">
        <f>0+O133</f>
      </c>
    </row>
    <row r="133" spans="1:16" ht="12.75">
      <c r="A133" s="24" t="s">
        <v>47</v>
      </c>
      <c r="B133" s="29" t="s">
        <v>331</v>
      </c>
      <c r="C133" s="29" t="s">
        <v>332</v>
      </c>
      <c r="D133" s="24" t="s">
        <v>60</v>
      </c>
      <c r="E133" s="30" t="s">
        <v>333</v>
      </c>
      <c r="F133" s="31" t="s">
        <v>142</v>
      </c>
      <c r="G133" s="32">
        <v>50</v>
      </c>
      <c r="H133" s="32">
        <v>0</v>
      </c>
      <c r="I133" s="32">
        <f>ROUND(ROUND(H133,2)*ROUND(G133,2),2)</f>
      </c>
      <c r="O133">
        <f>(I133*21)/100</f>
      </c>
      <c r="P133" t="s">
        <v>26</v>
      </c>
    </row>
    <row r="134" spans="1:5" ht="12.75">
      <c r="A134" s="33" t="s">
        <v>52</v>
      </c>
      <c r="E134" s="34" t="s">
        <v>60</v>
      </c>
    </row>
    <row r="135" spans="1:5" ht="12.75">
      <c r="A135" s="35" t="s">
        <v>54</v>
      </c>
      <c r="E135" s="36" t="s">
        <v>334</v>
      </c>
    </row>
    <row r="136" spans="1:18" ht="12.75" customHeight="1">
      <c r="A136" s="6" t="s">
        <v>45</v>
      </c>
      <c r="B136" s="6"/>
      <c r="C136" s="40" t="s">
        <v>70</v>
      </c>
      <c r="D136" s="6"/>
      <c r="E136" s="27" t="s">
        <v>335</v>
      </c>
      <c r="F136" s="6"/>
      <c r="G136" s="6"/>
      <c r="H136" s="6"/>
      <c r="I136" s="41">
        <f>0+Q136</f>
      </c>
      <c r="O136">
        <f>0+R136</f>
      </c>
      <c r="Q136">
        <f>0+I137+I140+I143+I146+I149</f>
      </c>
      <c r="R136">
        <f>0+O137+O140+O143+O146+O149</f>
      </c>
    </row>
    <row r="137" spans="1:16" ht="25.5">
      <c r="A137" s="24" t="s">
        <v>47</v>
      </c>
      <c r="B137" s="29" t="s">
        <v>336</v>
      </c>
      <c r="C137" s="29" t="s">
        <v>337</v>
      </c>
      <c r="D137" s="24" t="s">
        <v>60</v>
      </c>
      <c r="E137" s="30" t="s">
        <v>338</v>
      </c>
      <c r="F137" s="31" t="s">
        <v>142</v>
      </c>
      <c r="G137" s="32">
        <v>40</v>
      </c>
      <c r="H137" s="32">
        <v>0</v>
      </c>
      <c r="I137" s="32">
        <f>ROUND(ROUND(H137,2)*ROUND(G137,2),2)</f>
      </c>
      <c r="O137">
        <f>(I137*21)/100</f>
      </c>
      <c r="P137" t="s">
        <v>26</v>
      </c>
    </row>
    <row r="138" spans="1:5" ht="12.75">
      <c r="A138" s="33" t="s">
        <v>52</v>
      </c>
      <c r="E138" s="34" t="s">
        <v>60</v>
      </c>
    </row>
    <row r="139" spans="1:5" ht="12.75">
      <c r="A139" s="37" t="s">
        <v>54</v>
      </c>
      <c r="E139" s="36" t="s">
        <v>339</v>
      </c>
    </row>
    <row r="140" spans="1:16" ht="12.75">
      <c r="A140" s="24" t="s">
        <v>47</v>
      </c>
      <c r="B140" s="29" t="s">
        <v>340</v>
      </c>
      <c r="C140" s="29" t="s">
        <v>341</v>
      </c>
      <c r="D140" s="24" t="s">
        <v>60</v>
      </c>
      <c r="E140" s="30" t="s">
        <v>342</v>
      </c>
      <c r="F140" s="31" t="s">
        <v>142</v>
      </c>
      <c r="G140" s="32">
        <v>477.78</v>
      </c>
      <c r="H140" s="32">
        <v>0</v>
      </c>
      <c r="I140" s="32">
        <f>ROUND(ROUND(H140,2)*ROUND(G140,2),2)</f>
      </c>
      <c r="O140">
        <f>(I140*21)/100</f>
      </c>
      <c r="P140" t="s">
        <v>26</v>
      </c>
    </row>
    <row r="141" spans="1:5" ht="12.75">
      <c r="A141" s="33" t="s">
        <v>52</v>
      </c>
      <c r="E141" s="34" t="s">
        <v>343</v>
      </c>
    </row>
    <row r="142" spans="1:5" ht="89.25">
      <c r="A142" s="37" t="s">
        <v>54</v>
      </c>
      <c r="E142" s="36" t="s">
        <v>344</v>
      </c>
    </row>
    <row r="143" spans="1:16" ht="12.75">
      <c r="A143" s="24" t="s">
        <v>47</v>
      </c>
      <c r="B143" s="29" t="s">
        <v>345</v>
      </c>
      <c r="C143" s="29" t="s">
        <v>346</v>
      </c>
      <c r="D143" s="24" t="s">
        <v>60</v>
      </c>
      <c r="E143" s="30" t="s">
        <v>347</v>
      </c>
      <c r="F143" s="31" t="s">
        <v>130</v>
      </c>
      <c r="G143" s="32">
        <v>100</v>
      </c>
      <c r="H143" s="32">
        <v>0</v>
      </c>
      <c r="I143" s="32">
        <f>ROUND(ROUND(H143,2)*ROUND(G143,2),2)</f>
      </c>
      <c r="O143">
        <f>(I143*21)/100</f>
      </c>
      <c r="P143" t="s">
        <v>26</v>
      </c>
    </row>
    <row r="144" spans="1:5" ht="12.75">
      <c r="A144" s="33" t="s">
        <v>52</v>
      </c>
      <c r="E144" s="34" t="s">
        <v>348</v>
      </c>
    </row>
    <row r="145" spans="1:5" ht="12.75">
      <c r="A145" s="37" t="s">
        <v>54</v>
      </c>
      <c r="E145" s="36" t="s">
        <v>349</v>
      </c>
    </row>
    <row r="146" spans="1:16" ht="12.75">
      <c r="A146" s="24" t="s">
        <v>47</v>
      </c>
      <c r="B146" s="29" t="s">
        <v>350</v>
      </c>
      <c r="C146" s="29" t="s">
        <v>351</v>
      </c>
      <c r="D146" s="24" t="s">
        <v>60</v>
      </c>
      <c r="E146" s="30" t="s">
        <v>352</v>
      </c>
      <c r="F146" s="31" t="s">
        <v>73</v>
      </c>
      <c r="G146" s="32">
        <v>6</v>
      </c>
      <c r="H146" s="32">
        <v>0</v>
      </c>
      <c r="I146" s="32">
        <f>ROUND(ROUND(H146,2)*ROUND(G146,2),2)</f>
      </c>
      <c r="O146">
        <f>(I146*21)/100</f>
      </c>
      <c r="P146" t="s">
        <v>26</v>
      </c>
    </row>
    <row r="147" spans="1:5" ht="12.75">
      <c r="A147" s="33" t="s">
        <v>52</v>
      </c>
      <c r="E147" s="34" t="s">
        <v>60</v>
      </c>
    </row>
    <row r="148" spans="1:5" ht="12.75">
      <c r="A148" s="37" t="s">
        <v>54</v>
      </c>
      <c r="E148" s="36" t="s">
        <v>353</v>
      </c>
    </row>
    <row r="149" spans="1:16" ht="12.75">
      <c r="A149" s="24" t="s">
        <v>47</v>
      </c>
      <c r="B149" s="29" t="s">
        <v>354</v>
      </c>
      <c r="C149" s="29" t="s">
        <v>355</v>
      </c>
      <c r="D149" s="24" t="s">
        <v>60</v>
      </c>
      <c r="E149" s="30" t="s">
        <v>356</v>
      </c>
      <c r="F149" s="31" t="s">
        <v>142</v>
      </c>
      <c r="G149" s="32">
        <v>68.69</v>
      </c>
      <c r="H149" s="32">
        <v>0</v>
      </c>
      <c r="I149" s="32">
        <f>ROUND(ROUND(H149,2)*ROUND(G149,2),2)</f>
      </c>
      <c r="O149">
        <f>(I149*21)/100</f>
      </c>
      <c r="P149" t="s">
        <v>26</v>
      </c>
    </row>
    <row r="150" spans="1:5" ht="12.75">
      <c r="A150" s="33" t="s">
        <v>52</v>
      </c>
      <c r="E150" s="34" t="s">
        <v>357</v>
      </c>
    </row>
    <row r="151" spans="1:5" ht="12.75">
      <c r="A151" s="35" t="s">
        <v>54</v>
      </c>
      <c r="E151" s="36" t="s">
        <v>358</v>
      </c>
    </row>
    <row r="152" spans="1:18" ht="12.75" customHeight="1">
      <c r="A152" s="6" t="s">
        <v>45</v>
      </c>
      <c r="B152" s="6"/>
      <c r="C152" s="40" t="s">
        <v>75</v>
      </c>
      <c r="D152" s="6"/>
      <c r="E152" s="27" t="s">
        <v>359</v>
      </c>
      <c r="F152" s="6"/>
      <c r="G152" s="6"/>
      <c r="H152" s="6"/>
      <c r="I152" s="41">
        <f>0+Q152</f>
      </c>
      <c r="O152">
        <f>0+R152</f>
      </c>
      <c r="Q152">
        <f>0+I153+I156+I159</f>
      </c>
      <c r="R152">
        <f>0+O153+O156+O159</f>
      </c>
    </row>
    <row r="153" spans="1:16" ht="12.75">
      <c r="A153" s="24" t="s">
        <v>47</v>
      </c>
      <c r="B153" s="29" t="s">
        <v>360</v>
      </c>
      <c r="C153" s="29" t="s">
        <v>361</v>
      </c>
      <c r="D153" s="24" t="s">
        <v>60</v>
      </c>
      <c r="E153" s="30" t="s">
        <v>362</v>
      </c>
      <c r="F153" s="31" t="s">
        <v>130</v>
      </c>
      <c r="G153" s="32">
        <v>6.25</v>
      </c>
      <c r="H153" s="32">
        <v>0</v>
      </c>
      <c r="I153" s="32">
        <f>ROUND(ROUND(H153,2)*ROUND(G153,2),2)</f>
      </c>
      <c r="O153">
        <f>(I153*21)/100</f>
      </c>
      <c r="P153" t="s">
        <v>26</v>
      </c>
    </row>
    <row r="154" spans="1:5" ht="12.75">
      <c r="A154" s="33" t="s">
        <v>52</v>
      </c>
      <c r="E154" s="34" t="s">
        <v>363</v>
      </c>
    </row>
    <row r="155" spans="1:5" ht="12.75">
      <c r="A155" s="37" t="s">
        <v>54</v>
      </c>
      <c r="E155" s="36" t="s">
        <v>364</v>
      </c>
    </row>
    <row r="156" spans="1:16" ht="12.75">
      <c r="A156" s="24" t="s">
        <v>47</v>
      </c>
      <c r="B156" s="29" t="s">
        <v>365</v>
      </c>
      <c r="C156" s="29" t="s">
        <v>366</v>
      </c>
      <c r="D156" s="24" t="s">
        <v>60</v>
      </c>
      <c r="E156" s="30" t="s">
        <v>367</v>
      </c>
      <c r="F156" s="31" t="s">
        <v>130</v>
      </c>
      <c r="G156" s="32">
        <v>98.4</v>
      </c>
      <c r="H156" s="32">
        <v>0</v>
      </c>
      <c r="I156" s="32">
        <f>ROUND(ROUND(H156,2)*ROUND(G156,2),2)</f>
      </c>
      <c r="O156">
        <f>(I156*21)/100</f>
      </c>
      <c r="P156" t="s">
        <v>26</v>
      </c>
    </row>
    <row r="157" spans="1:5" ht="12.75">
      <c r="A157" s="33" t="s">
        <v>52</v>
      </c>
      <c r="E157" s="34" t="s">
        <v>368</v>
      </c>
    </row>
    <row r="158" spans="1:5" ht="12.75">
      <c r="A158" s="37" t="s">
        <v>54</v>
      </c>
      <c r="E158" s="36" t="s">
        <v>369</v>
      </c>
    </row>
    <row r="159" spans="1:16" ht="12.75">
      <c r="A159" s="24" t="s">
        <v>47</v>
      </c>
      <c r="B159" s="29" t="s">
        <v>370</v>
      </c>
      <c r="C159" s="29" t="s">
        <v>371</v>
      </c>
      <c r="D159" s="24" t="s">
        <v>60</v>
      </c>
      <c r="E159" s="30" t="s">
        <v>372</v>
      </c>
      <c r="F159" s="31" t="s">
        <v>130</v>
      </c>
      <c r="G159" s="32">
        <v>121.3</v>
      </c>
      <c r="H159" s="32">
        <v>0</v>
      </c>
      <c r="I159" s="32">
        <f>ROUND(ROUND(H159,2)*ROUND(G159,2),2)</f>
      </c>
      <c r="O159">
        <f>(I159*21)/100</f>
      </c>
      <c r="P159" t="s">
        <v>26</v>
      </c>
    </row>
    <row r="160" spans="1:5" ht="12.75">
      <c r="A160" s="33" t="s">
        <v>52</v>
      </c>
      <c r="E160" s="34" t="s">
        <v>373</v>
      </c>
    </row>
    <row r="161" spans="1:5" ht="12.75">
      <c r="A161" s="35" t="s">
        <v>54</v>
      </c>
      <c r="E161" s="36" t="s">
        <v>374</v>
      </c>
    </row>
    <row r="162" spans="1:18" ht="12.75" customHeight="1">
      <c r="A162" s="6" t="s">
        <v>45</v>
      </c>
      <c r="B162" s="6"/>
      <c r="C162" s="40" t="s">
        <v>42</v>
      </c>
      <c r="D162" s="6"/>
      <c r="E162" s="27" t="s">
        <v>127</v>
      </c>
      <c r="F162" s="6"/>
      <c r="G162" s="6"/>
      <c r="H162" s="6"/>
      <c r="I162" s="41">
        <f>0+Q162</f>
      </c>
      <c r="O162">
        <f>0+R162</f>
      </c>
      <c r="Q162">
        <f>0+I163+I166+I169+I172+I175</f>
      </c>
      <c r="R162">
        <f>0+O163+O166+O169+O172+O175</f>
      </c>
    </row>
    <row r="163" spans="1:16" ht="12.75">
      <c r="A163" s="24" t="s">
        <v>47</v>
      </c>
      <c r="B163" s="29" t="s">
        <v>375</v>
      </c>
      <c r="C163" s="29" t="s">
        <v>376</v>
      </c>
      <c r="D163" s="24" t="s">
        <v>60</v>
      </c>
      <c r="E163" s="30" t="s">
        <v>377</v>
      </c>
      <c r="F163" s="31" t="s">
        <v>130</v>
      </c>
      <c r="G163" s="32">
        <v>93.4</v>
      </c>
      <c r="H163" s="32">
        <v>0</v>
      </c>
      <c r="I163" s="32">
        <f>ROUND(ROUND(H163,2)*ROUND(G163,2),2)</f>
      </c>
      <c r="O163">
        <f>(I163*21)/100</f>
      </c>
      <c r="P163" t="s">
        <v>26</v>
      </c>
    </row>
    <row r="164" spans="1:5" ht="12.75">
      <c r="A164" s="33" t="s">
        <v>52</v>
      </c>
      <c r="E164" s="34" t="s">
        <v>378</v>
      </c>
    </row>
    <row r="165" spans="1:5" ht="12.75">
      <c r="A165" s="37" t="s">
        <v>54</v>
      </c>
      <c r="E165" s="36" t="s">
        <v>379</v>
      </c>
    </row>
    <row r="166" spans="1:16" ht="12.75">
      <c r="A166" s="24" t="s">
        <v>47</v>
      </c>
      <c r="B166" s="29" t="s">
        <v>380</v>
      </c>
      <c r="C166" s="29" t="s">
        <v>381</v>
      </c>
      <c r="D166" s="24" t="s">
        <v>60</v>
      </c>
      <c r="E166" s="30" t="s">
        <v>382</v>
      </c>
      <c r="F166" s="31" t="s">
        <v>73</v>
      </c>
      <c r="G166" s="32">
        <v>44</v>
      </c>
      <c r="H166" s="32">
        <v>0</v>
      </c>
      <c r="I166" s="32">
        <f>ROUND(ROUND(H166,2)*ROUND(G166,2),2)</f>
      </c>
      <c r="O166">
        <f>(I166*21)/100</f>
      </c>
      <c r="P166" t="s">
        <v>26</v>
      </c>
    </row>
    <row r="167" spans="1:5" ht="12.75">
      <c r="A167" s="33" t="s">
        <v>52</v>
      </c>
      <c r="E167" s="34" t="s">
        <v>60</v>
      </c>
    </row>
    <row r="168" spans="1:5" ht="38.25">
      <c r="A168" s="37" t="s">
        <v>54</v>
      </c>
      <c r="E168" s="36" t="s">
        <v>383</v>
      </c>
    </row>
    <row r="169" spans="1:16" ht="12.75">
      <c r="A169" s="24" t="s">
        <v>47</v>
      </c>
      <c r="B169" s="29" t="s">
        <v>384</v>
      </c>
      <c r="C169" s="29" t="s">
        <v>385</v>
      </c>
      <c r="D169" s="24" t="s">
        <v>60</v>
      </c>
      <c r="E169" s="30" t="s">
        <v>386</v>
      </c>
      <c r="F169" s="31" t="s">
        <v>130</v>
      </c>
      <c r="G169" s="32">
        <v>93.4</v>
      </c>
      <c r="H169" s="32">
        <v>0</v>
      </c>
      <c r="I169" s="32">
        <f>ROUND(ROUND(H169,2)*ROUND(G169,2),2)</f>
      </c>
      <c r="O169">
        <f>(I169*21)/100</f>
      </c>
      <c r="P169" t="s">
        <v>26</v>
      </c>
    </row>
    <row r="170" spans="1:5" ht="12.75">
      <c r="A170" s="33" t="s">
        <v>52</v>
      </c>
      <c r="E170" s="34" t="s">
        <v>387</v>
      </c>
    </row>
    <row r="171" spans="1:5" ht="12.75">
      <c r="A171" s="37" t="s">
        <v>54</v>
      </c>
      <c r="E171" s="36" t="s">
        <v>379</v>
      </c>
    </row>
    <row r="172" spans="1:16" ht="12.75">
      <c r="A172" s="24" t="s">
        <v>47</v>
      </c>
      <c r="B172" s="29" t="s">
        <v>388</v>
      </c>
      <c r="C172" s="29" t="s">
        <v>389</v>
      </c>
      <c r="D172" s="24" t="s">
        <v>60</v>
      </c>
      <c r="E172" s="30" t="s">
        <v>390</v>
      </c>
      <c r="F172" s="31" t="s">
        <v>130</v>
      </c>
      <c r="G172" s="32">
        <v>195.5</v>
      </c>
      <c r="H172" s="32">
        <v>0</v>
      </c>
      <c r="I172" s="32">
        <f>ROUND(ROUND(H172,2)*ROUND(G172,2),2)</f>
      </c>
      <c r="O172">
        <f>(I172*21)/100</f>
      </c>
      <c r="P172" t="s">
        <v>26</v>
      </c>
    </row>
    <row r="173" spans="1:5" ht="12.75">
      <c r="A173" s="33" t="s">
        <v>52</v>
      </c>
      <c r="E173" s="34" t="s">
        <v>60</v>
      </c>
    </row>
    <row r="174" spans="1:5" ht="38.25">
      <c r="A174" s="37" t="s">
        <v>54</v>
      </c>
      <c r="E174" s="36" t="s">
        <v>391</v>
      </c>
    </row>
    <row r="175" spans="1:16" ht="12.75">
      <c r="A175" s="24" t="s">
        <v>47</v>
      </c>
      <c r="B175" s="29" t="s">
        <v>392</v>
      </c>
      <c r="C175" s="29" t="s">
        <v>393</v>
      </c>
      <c r="D175" s="24" t="s">
        <v>60</v>
      </c>
      <c r="E175" s="30" t="s">
        <v>394</v>
      </c>
      <c r="F175" s="31" t="s">
        <v>142</v>
      </c>
      <c r="G175" s="32">
        <v>50</v>
      </c>
      <c r="H175" s="32">
        <v>0</v>
      </c>
      <c r="I175" s="32">
        <f>ROUND(ROUND(H175,2)*ROUND(G175,2),2)</f>
      </c>
      <c r="O175">
        <f>(I175*21)/100</f>
      </c>
      <c r="P175" t="s">
        <v>26</v>
      </c>
    </row>
    <row r="176" spans="1:5" ht="12.75">
      <c r="A176" s="33" t="s">
        <v>52</v>
      </c>
      <c r="E176" s="34" t="s">
        <v>60</v>
      </c>
    </row>
    <row r="177" spans="1:5" ht="12.75">
      <c r="A177" s="35" t="s">
        <v>54</v>
      </c>
      <c r="E177" s="36" t="s">
        <v>334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0+O9+O16+O29+O33+O73</f>
      </c>
      <c r="P2" t="s">
        <v>27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395</v>
      </c>
      <c r="I3" s="38">
        <f>0+I9+I16+I29+I33+I73</f>
      </c>
      <c r="O3" t="s">
        <v>23</v>
      </c>
      <c r="P3" t="s">
        <v>26</v>
      </c>
    </row>
    <row r="4" spans="1:16" ht="15" customHeight="1">
      <c r="A4" t="s">
        <v>17</v>
      </c>
      <c r="B4" s="12" t="s">
        <v>18</v>
      </c>
      <c r="C4" s="13" t="s">
        <v>395</v>
      </c>
      <c r="D4" s="1"/>
      <c r="E4" s="14" t="s">
        <v>396</v>
      </c>
      <c r="F4" s="1"/>
      <c r="G4" s="1"/>
      <c r="H4" s="11"/>
      <c r="I4" s="11"/>
      <c r="O4" t="s">
        <v>24</v>
      </c>
      <c r="P4" t="s">
        <v>26</v>
      </c>
    </row>
    <row r="5" spans="1:16" ht="12.75" customHeight="1">
      <c r="A5" t="s">
        <v>21</v>
      </c>
      <c r="B5" s="16" t="s">
        <v>22</v>
      </c>
      <c r="C5" s="17" t="s">
        <v>395</v>
      </c>
      <c r="D5" s="6"/>
      <c r="E5" s="18" t="s">
        <v>396</v>
      </c>
      <c r="F5" s="6"/>
      <c r="G5" s="6"/>
      <c r="H5" s="6"/>
      <c r="I5" s="6"/>
      <c r="O5" t="s">
        <v>25</v>
      </c>
      <c r="P5" t="s">
        <v>26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26</v>
      </c>
      <c r="D8" s="15" t="s">
        <v>27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5" t="s">
        <v>45</v>
      </c>
      <c r="B9" s="25"/>
      <c r="C9" s="26" t="s">
        <v>29</v>
      </c>
      <c r="D9" s="25"/>
      <c r="E9" s="27" t="s">
        <v>46</v>
      </c>
      <c r="F9" s="25"/>
      <c r="G9" s="25"/>
      <c r="H9" s="25"/>
      <c r="I9" s="28">
        <f>0+Q9</f>
      </c>
      <c r="O9">
        <f>0+R9</f>
      </c>
      <c r="Q9">
        <f>0+I10+I13</f>
      </c>
      <c r="R9">
        <f>0+O10+O13</f>
      </c>
    </row>
    <row r="10" spans="1:16" ht="12.75">
      <c r="A10" s="24" t="s">
        <v>47</v>
      </c>
      <c r="B10" s="29" t="s">
        <v>31</v>
      </c>
      <c r="C10" s="29" t="s">
        <v>96</v>
      </c>
      <c r="D10" s="24" t="s">
        <v>60</v>
      </c>
      <c r="E10" s="30" t="s">
        <v>98</v>
      </c>
      <c r="F10" s="31" t="s">
        <v>99</v>
      </c>
      <c r="G10" s="32">
        <v>1.84</v>
      </c>
      <c r="H10" s="32">
        <v>0</v>
      </c>
      <c r="I10" s="32">
        <f>ROUND(ROUND(H10,2)*ROUND(G10,2),2)</f>
      </c>
      <c r="O10">
        <f>(I10*21)/100</f>
      </c>
      <c r="P10" t="s">
        <v>26</v>
      </c>
    </row>
    <row r="11" spans="1:5" ht="12.75">
      <c r="A11" s="33" t="s">
        <v>52</v>
      </c>
      <c r="E11" s="34" t="s">
        <v>397</v>
      </c>
    </row>
    <row r="12" spans="1:5" ht="38.25">
      <c r="A12" s="37" t="s">
        <v>54</v>
      </c>
      <c r="E12" s="36" t="s">
        <v>398</v>
      </c>
    </row>
    <row r="13" spans="1:16" ht="12.75">
      <c r="A13" s="24" t="s">
        <v>47</v>
      </c>
      <c r="B13" s="29" t="s">
        <v>26</v>
      </c>
      <c r="C13" s="29" t="s">
        <v>399</v>
      </c>
      <c r="D13" s="24" t="s">
        <v>60</v>
      </c>
      <c r="E13" s="30" t="s">
        <v>400</v>
      </c>
      <c r="F13" s="31" t="s">
        <v>73</v>
      </c>
      <c r="G13" s="32">
        <v>1</v>
      </c>
      <c r="H13" s="32">
        <v>0</v>
      </c>
      <c r="I13" s="32">
        <f>ROUND(ROUND(H13,2)*ROUND(G13,2),2)</f>
      </c>
      <c r="O13">
        <f>(I13*21)/100</f>
      </c>
      <c r="P13" t="s">
        <v>26</v>
      </c>
    </row>
    <row r="14" spans="1:5" ht="12.75">
      <c r="A14" s="33" t="s">
        <v>52</v>
      </c>
      <c r="E14" s="34" t="s">
        <v>401</v>
      </c>
    </row>
    <row r="15" spans="1:5" ht="12.75">
      <c r="A15" s="35" t="s">
        <v>54</v>
      </c>
      <c r="E15" s="36" t="s">
        <v>60</v>
      </c>
    </row>
    <row r="16" spans="1:18" ht="12.75" customHeight="1">
      <c r="A16" s="6" t="s">
        <v>45</v>
      </c>
      <c r="B16" s="6"/>
      <c r="C16" s="40" t="s">
        <v>31</v>
      </c>
      <c r="D16" s="6"/>
      <c r="E16" s="27" t="s">
        <v>111</v>
      </c>
      <c r="F16" s="6"/>
      <c r="G16" s="6"/>
      <c r="H16" s="6"/>
      <c r="I16" s="41">
        <f>0+Q16</f>
      </c>
      <c r="O16">
        <f>0+R16</f>
      </c>
      <c r="Q16">
        <f>0+I17+I20+I23+I26</f>
      </c>
      <c r="R16">
        <f>0+O17+O20+O23+O26</f>
      </c>
    </row>
    <row r="17" spans="1:16" ht="12.75">
      <c r="A17" s="24" t="s">
        <v>47</v>
      </c>
      <c r="B17" s="29" t="s">
        <v>27</v>
      </c>
      <c r="C17" s="29" t="s">
        <v>402</v>
      </c>
      <c r="D17" s="24" t="s">
        <v>60</v>
      </c>
      <c r="E17" s="30" t="s">
        <v>403</v>
      </c>
      <c r="F17" s="31" t="s">
        <v>114</v>
      </c>
      <c r="G17" s="32">
        <v>0.74</v>
      </c>
      <c r="H17" s="32">
        <v>0</v>
      </c>
      <c r="I17" s="32">
        <f>ROUND(ROUND(H17,2)*ROUND(G17,2),2)</f>
      </c>
      <c r="O17">
        <f>(I17*21)/100</f>
      </c>
      <c r="P17" t="s">
        <v>26</v>
      </c>
    </row>
    <row r="18" spans="1:5" ht="12.75">
      <c r="A18" s="33" t="s">
        <v>52</v>
      </c>
      <c r="E18" s="34" t="s">
        <v>404</v>
      </c>
    </row>
    <row r="19" spans="1:5" ht="12.75">
      <c r="A19" s="37" t="s">
        <v>54</v>
      </c>
      <c r="E19" s="36" t="s">
        <v>405</v>
      </c>
    </row>
    <row r="20" spans="1:16" ht="12.75">
      <c r="A20" s="24" t="s">
        <v>47</v>
      </c>
      <c r="B20" s="29" t="s">
        <v>35</v>
      </c>
      <c r="C20" s="29" t="s">
        <v>406</v>
      </c>
      <c r="D20" s="24" t="s">
        <v>60</v>
      </c>
      <c r="E20" s="30" t="s">
        <v>407</v>
      </c>
      <c r="F20" s="31" t="s">
        <v>114</v>
      </c>
      <c r="G20" s="32">
        <v>0.49</v>
      </c>
      <c r="H20" s="32">
        <v>0</v>
      </c>
      <c r="I20" s="32">
        <f>ROUND(ROUND(H20,2)*ROUND(G20,2),2)</f>
      </c>
      <c r="O20">
        <f>(I20*21)/100</f>
      </c>
      <c r="P20" t="s">
        <v>26</v>
      </c>
    </row>
    <row r="21" spans="1:5" ht="12.75">
      <c r="A21" s="33" t="s">
        <v>52</v>
      </c>
      <c r="E21" s="34" t="s">
        <v>404</v>
      </c>
    </row>
    <row r="22" spans="1:5" ht="12.75">
      <c r="A22" s="37" t="s">
        <v>54</v>
      </c>
      <c r="E22" s="36" t="s">
        <v>408</v>
      </c>
    </row>
    <row r="23" spans="1:16" ht="12.75">
      <c r="A23" s="24" t="s">
        <v>47</v>
      </c>
      <c r="B23" s="29" t="s">
        <v>37</v>
      </c>
      <c r="C23" s="29" t="s">
        <v>193</v>
      </c>
      <c r="D23" s="24" t="s">
        <v>60</v>
      </c>
      <c r="E23" s="30" t="s">
        <v>194</v>
      </c>
      <c r="F23" s="31" t="s">
        <v>114</v>
      </c>
      <c r="G23" s="32">
        <v>1.02</v>
      </c>
      <c r="H23" s="32">
        <v>0</v>
      </c>
      <c r="I23" s="32">
        <f>ROUND(ROUND(H23,2)*ROUND(G23,2),2)</f>
      </c>
      <c r="O23">
        <f>(I23*21)/100</f>
      </c>
      <c r="P23" t="s">
        <v>26</v>
      </c>
    </row>
    <row r="24" spans="1:5" ht="12.75">
      <c r="A24" s="33" t="s">
        <v>52</v>
      </c>
      <c r="E24" s="34" t="s">
        <v>60</v>
      </c>
    </row>
    <row r="25" spans="1:5" ht="38.25">
      <c r="A25" s="37" t="s">
        <v>54</v>
      </c>
      <c r="E25" s="36" t="s">
        <v>409</v>
      </c>
    </row>
    <row r="26" spans="1:16" ht="12.75">
      <c r="A26" s="24" t="s">
        <v>47</v>
      </c>
      <c r="B26" s="29" t="s">
        <v>39</v>
      </c>
      <c r="C26" s="29" t="s">
        <v>197</v>
      </c>
      <c r="D26" s="24" t="s">
        <v>60</v>
      </c>
      <c r="E26" s="30" t="s">
        <v>410</v>
      </c>
      <c r="F26" s="31" t="s">
        <v>114</v>
      </c>
      <c r="G26" s="32">
        <v>0.74</v>
      </c>
      <c r="H26" s="32">
        <v>0</v>
      </c>
      <c r="I26" s="32">
        <f>ROUND(ROUND(H26,2)*ROUND(G26,2),2)</f>
      </c>
      <c r="O26">
        <f>(I26*21)/100</f>
      </c>
      <c r="P26" t="s">
        <v>26</v>
      </c>
    </row>
    <row r="27" spans="1:5" ht="12.75">
      <c r="A27" s="33" t="s">
        <v>52</v>
      </c>
      <c r="E27" s="34" t="s">
        <v>404</v>
      </c>
    </row>
    <row r="28" spans="1:5" ht="12.75">
      <c r="A28" s="35" t="s">
        <v>54</v>
      </c>
      <c r="E28" s="36" t="s">
        <v>411</v>
      </c>
    </row>
    <row r="29" spans="1:18" ht="12.75" customHeight="1">
      <c r="A29" s="6" t="s">
        <v>45</v>
      </c>
      <c r="B29" s="6"/>
      <c r="C29" s="40" t="s">
        <v>26</v>
      </c>
      <c r="D29" s="6"/>
      <c r="E29" s="27" t="s">
        <v>213</v>
      </c>
      <c r="F29" s="6"/>
      <c r="G29" s="6"/>
      <c r="H29" s="6"/>
      <c r="I29" s="41">
        <f>0+Q29</f>
      </c>
      <c r="O29">
        <f>0+R29</f>
      </c>
      <c r="Q29">
        <f>0+I30</f>
      </c>
      <c r="R29">
        <f>0+O30</f>
      </c>
    </row>
    <row r="30" spans="1:16" ht="12.75">
      <c r="A30" s="24" t="s">
        <v>47</v>
      </c>
      <c r="B30" s="29" t="s">
        <v>70</v>
      </c>
      <c r="C30" s="29" t="s">
        <v>222</v>
      </c>
      <c r="D30" s="24" t="s">
        <v>60</v>
      </c>
      <c r="E30" s="30" t="s">
        <v>223</v>
      </c>
      <c r="F30" s="31" t="s">
        <v>130</v>
      </c>
      <c r="G30" s="32">
        <v>7.5</v>
      </c>
      <c r="H30" s="32">
        <v>0</v>
      </c>
      <c r="I30" s="32">
        <f>ROUND(ROUND(H30,2)*ROUND(G30,2),2)</f>
      </c>
      <c r="O30">
        <f>(I30*21)/100</f>
      </c>
      <c r="P30" t="s">
        <v>26</v>
      </c>
    </row>
    <row r="31" spans="1:5" ht="12.75">
      <c r="A31" s="33" t="s">
        <v>52</v>
      </c>
      <c r="E31" s="34" t="s">
        <v>412</v>
      </c>
    </row>
    <row r="32" spans="1:5" ht="12.75">
      <c r="A32" s="35" t="s">
        <v>54</v>
      </c>
      <c r="E32" s="36" t="s">
        <v>413</v>
      </c>
    </row>
    <row r="33" spans="1:18" ht="12.75" customHeight="1">
      <c r="A33" s="6" t="s">
        <v>45</v>
      </c>
      <c r="B33" s="6"/>
      <c r="C33" s="40" t="s">
        <v>70</v>
      </c>
      <c r="D33" s="6"/>
      <c r="E33" s="27" t="s">
        <v>335</v>
      </c>
      <c r="F33" s="6"/>
      <c r="G33" s="6"/>
      <c r="H33" s="6"/>
      <c r="I33" s="41">
        <f>0+Q33</f>
      </c>
      <c r="O33">
        <f>0+R33</f>
      </c>
      <c r="Q33">
        <f>0+I34+I37+I40+I43+I46+I49+I52+I55+I58+I61+I64+I67+I70</f>
      </c>
      <c r="R33">
        <f>0+O34+O37+O40+O43+O46+O49+O52+O55+O58+O61+O64+O67+O70</f>
      </c>
    </row>
    <row r="34" spans="1:16" ht="12.75">
      <c r="A34" s="24" t="s">
        <v>47</v>
      </c>
      <c r="B34" s="29" t="s">
        <v>75</v>
      </c>
      <c r="C34" s="29" t="s">
        <v>414</v>
      </c>
      <c r="D34" s="24" t="s">
        <v>49</v>
      </c>
      <c r="E34" s="30" t="s">
        <v>415</v>
      </c>
      <c r="F34" s="31" t="s">
        <v>130</v>
      </c>
      <c r="G34" s="32">
        <v>79</v>
      </c>
      <c r="H34" s="32">
        <v>0</v>
      </c>
      <c r="I34" s="32">
        <f>ROUND(ROUND(H34,2)*ROUND(G34,2),2)</f>
      </c>
      <c r="O34">
        <f>(I34*21)/100</f>
      </c>
      <c r="P34" t="s">
        <v>26</v>
      </c>
    </row>
    <row r="35" spans="1:5" ht="12.75">
      <c r="A35" s="33" t="s">
        <v>52</v>
      </c>
      <c r="E35" s="34" t="s">
        <v>416</v>
      </c>
    </row>
    <row r="36" spans="1:5" ht="12.75">
      <c r="A36" s="37" t="s">
        <v>54</v>
      </c>
      <c r="E36" s="36" t="s">
        <v>417</v>
      </c>
    </row>
    <row r="37" spans="1:16" ht="12.75">
      <c r="A37" s="24" t="s">
        <v>47</v>
      </c>
      <c r="B37" s="29" t="s">
        <v>42</v>
      </c>
      <c r="C37" s="29" t="s">
        <v>418</v>
      </c>
      <c r="D37" s="24" t="s">
        <v>60</v>
      </c>
      <c r="E37" s="30" t="s">
        <v>415</v>
      </c>
      <c r="F37" s="31" t="s">
        <v>130</v>
      </c>
      <c r="G37" s="32">
        <v>85</v>
      </c>
      <c r="H37" s="32">
        <v>0</v>
      </c>
      <c r="I37" s="32">
        <f>ROUND(ROUND(H37,2)*ROUND(G37,2),2)</f>
      </c>
      <c r="O37">
        <f>(I37*21)/100</f>
      </c>
      <c r="P37" t="s">
        <v>26</v>
      </c>
    </row>
    <row r="38" spans="1:5" ht="12.75">
      <c r="A38" s="33" t="s">
        <v>52</v>
      </c>
      <c r="E38" s="34" t="s">
        <v>419</v>
      </c>
    </row>
    <row r="39" spans="1:5" ht="12.75">
      <c r="A39" s="37" t="s">
        <v>54</v>
      </c>
      <c r="E39" s="36" t="s">
        <v>60</v>
      </c>
    </row>
    <row r="40" spans="1:16" ht="12.75">
      <c r="A40" s="24" t="s">
        <v>47</v>
      </c>
      <c r="B40" s="29" t="s">
        <v>44</v>
      </c>
      <c r="C40" s="29" t="s">
        <v>420</v>
      </c>
      <c r="D40" s="24" t="s">
        <v>60</v>
      </c>
      <c r="E40" s="30" t="s">
        <v>421</v>
      </c>
      <c r="F40" s="31" t="s">
        <v>73</v>
      </c>
      <c r="G40" s="32">
        <v>3</v>
      </c>
      <c r="H40" s="32">
        <v>0</v>
      </c>
      <c r="I40" s="32">
        <f>ROUND(ROUND(H40,2)*ROUND(G40,2),2)</f>
      </c>
      <c r="O40">
        <f>(I40*21)/100</f>
      </c>
      <c r="P40" t="s">
        <v>26</v>
      </c>
    </row>
    <row r="41" spans="1:5" ht="25.5">
      <c r="A41" s="33" t="s">
        <v>52</v>
      </c>
      <c r="E41" s="34" t="s">
        <v>422</v>
      </c>
    </row>
    <row r="42" spans="1:5" ht="12.75">
      <c r="A42" s="37" t="s">
        <v>54</v>
      </c>
      <c r="E42" s="36" t="s">
        <v>60</v>
      </c>
    </row>
    <row r="43" spans="1:16" ht="12.75">
      <c r="A43" s="24" t="s">
        <v>47</v>
      </c>
      <c r="B43" s="29" t="s">
        <v>85</v>
      </c>
      <c r="C43" s="29" t="s">
        <v>423</v>
      </c>
      <c r="D43" s="24" t="s">
        <v>60</v>
      </c>
      <c r="E43" s="30" t="s">
        <v>424</v>
      </c>
      <c r="F43" s="31" t="s">
        <v>73</v>
      </c>
      <c r="G43" s="32">
        <v>2</v>
      </c>
      <c r="H43" s="32">
        <v>0</v>
      </c>
      <c r="I43" s="32">
        <f>ROUND(ROUND(H43,2)*ROUND(G43,2),2)</f>
      </c>
      <c r="O43">
        <f>(I43*21)/100</f>
      </c>
      <c r="P43" t="s">
        <v>26</v>
      </c>
    </row>
    <row r="44" spans="1:5" ht="12.75">
      <c r="A44" s="33" t="s">
        <v>52</v>
      </c>
      <c r="E44" s="34" t="s">
        <v>425</v>
      </c>
    </row>
    <row r="45" spans="1:5" ht="12.75">
      <c r="A45" s="37" t="s">
        <v>54</v>
      </c>
      <c r="E45" s="36" t="s">
        <v>60</v>
      </c>
    </row>
    <row r="46" spans="1:16" ht="12.75">
      <c r="A46" s="24" t="s">
        <v>47</v>
      </c>
      <c r="B46" s="29" t="s">
        <v>90</v>
      </c>
      <c r="C46" s="29" t="s">
        <v>426</v>
      </c>
      <c r="D46" s="24" t="s">
        <v>60</v>
      </c>
      <c r="E46" s="30" t="s">
        <v>427</v>
      </c>
      <c r="F46" s="31" t="s">
        <v>130</v>
      </c>
      <c r="G46" s="32">
        <v>7</v>
      </c>
      <c r="H46" s="32">
        <v>0</v>
      </c>
      <c r="I46" s="32">
        <f>ROUND(ROUND(H46,2)*ROUND(G46,2),2)</f>
      </c>
      <c r="O46">
        <f>(I46*21)/100</f>
      </c>
      <c r="P46" t="s">
        <v>26</v>
      </c>
    </row>
    <row r="47" spans="1:5" ht="12.75">
      <c r="A47" s="33" t="s">
        <v>52</v>
      </c>
      <c r="E47" s="34" t="s">
        <v>428</v>
      </c>
    </row>
    <row r="48" spans="1:5" ht="12.75">
      <c r="A48" s="37" t="s">
        <v>54</v>
      </c>
      <c r="E48" s="36" t="s">
        <v>60</v>
      </c>
    </row>
    <row r="49" spans="1:16" ht="12.75">
      <c r="A49" s="24" t="s">
        <v>47</v>
      </c>
      <c r="B49" s="29" t="s">
        <v>145</v>
      </c>
      <c r="C49" s="29" t="s">
        <v>429</v>
      </c>
      <c r="D49" s="24" t="s">
        <v>60</v>
      </c>
      <c r="E49" s="30" t="s">
        <v>430</v>
      </c>
      <c r="F49" s="31" t="s">
        <v>431</v>
      </c>
      <c r="G49" s="32">
        <v>1</v>
      </c>
      <c r="H49" s="32">
        <v>0</v>
      </c>
      <c r="I49" s="32">
        <f>ROUND(ROUND(H49,2)*ROUND(G49,2),2)</f>
      </c>
      <c r="O49">
        <f>(I49*21)/100</f>
      </c>
      <c r="P49" t="s">
        <v>26</v>
      </c>
    </row>
    <row r="50" spans="1:5" ht="12.75">
      <c r="A50" s="33" t="s">
        <v>52</v>
      </c>
      <c r="E50" s="34" t="s">
        <v>432</v>
      </c>
    </row>
    <row r="51" spans="1:5" ht="12.75">
      <c r="A51" s="37" t="s">
        <v>54</v>
      </c>
      <c r="E51" s="36" t="s">
        <v>60</v>
      </c>
    </row>
    <row r="52" spans="1:16" ht="12.75">
      <c r="A52" s="24" t="s">
        <v>47</v>
      </c>
      <c r="B52" s="29" t="s">
        <v>149</v>
      </c>
      <c r="C52" s="29" t="s">
        <v>433</v>
      </c>
      <c r="D52" s="24" t="s">
        <v>60</v>
      </c>
      <c r="E52" s="30" t="s">
        <v>434</v>
      </c>
      <c r="F52" s="31" t="s">
        <v>130</v>
      </c>
      <c r="G52" s="32">
        <v>7</v>
      </c>
      <c r="H52" s="32">
        <v>0</v>
      </c>
      <c r="I52" s="32">
        <f>ROUND(ROUND(H52,2)*ROUND(G52,2),2)</f>
      </c>
      <c r="O52">
        <f>(I52*21)/100</f>
      </c>
      <c r="P52" t="s">
        <v>26</v>
      </c>
    </row>
    <row r="53" spans="1:5" ht="12.75">
      <c r="A53" s="33" t="s">
        <v>52</v>
      </c>
      <c r="E53" s="34" t="s">
        <v>435</v>
      </c>
    </row>
    <row r="54" spans="1:5" ht="12.75">
      <c r="A54" s="37" t="s">
        <v>54</v>
      </c>
      <c r="E54" s="36" t="s">
        <v>60</v>
      </c>
    </row>
    <row r="55" spans="1:16" ht="12.75">
      <c r="A55" s="24" t="s">
        <v>47</v>
      </c>
      <c r="B55" s="29" t="s">
        <v>153</v>
      </c>
      <c r="C55" s="29" t="s">
        <v>436</v>
      </c>
      <c r="D55" s="24" t="s">
        <v>60</v>
      </c>
      <c r="E55" s="30" t="s">
        <v>437</v>
      </c>
      <c r="F55" s="31" t="s">
        <v>130</v>
      </c>
      <c r="G55" s="32">
        <v>95</v>
      </c>
      <c r="H55" s="32">
        <v>0</v>
      </c>
      <c r="I55" s="32">
        <f>ROUND(ROUND(H55,2)*ROUND(G55,2),2)</f>
      </c>
      <c r="O55">
        <f>(I55*21)/100</f>
      </c>
      <c r="P55" t="s">
        <v>26</v>
      </c>
    </row>
    <row r="56" spans="1:5" ht="12.75">
      <c r="A56" s="33" t="s">
        <v>52</v>
      </c>
      <c r="E56" s="34" t="s">
        <v>438</v>
      </c>
    </row>
    <row r="57" spans="1:5" ht="12.75">
      <c r="A57" s="37" t="s">
        <v>54</v>
      </c>
      <c r="E57" s="36" t="s">
        <v>439</v>
      </c>
    </row>
    <row r="58" spans="1:16" ht="12.75">
      <c r="A58" s="24" t="s">
        <v>47</v>
      </c>
      <c r="B58" s="29" t="s">
        <v>156</v>
      </c>
      <c r="C58" s="29" t="s">
        <v>440</v>
      </c>
      <c r="D58" s="24" t="s">
        <v>60</v>
      </c>
      <c r="E58" s="30" t="s">
        <v>441</v>
      </c>
      <c r="F58" s="31" t="s">
        <v>73</v>
      </c>
      <c r="G58" s="32">
        <v>3</v>
      </c>
      <c r="H58" s="32">
        <v>0</v>
      </c>
      <c r="I58" s="32">
        <f>ROUND(ROUND(H58,2)*ROUND(G58,2),2)</f>
      </c>
      <c r="O58">
        <f>(I58*21)/100</f>
      </c>
      <c r="P58" t="s">
        <v>26</v>
      </c>
    </row>
    <row r="59" spans="1:5" ht="12.75">
      <c r="A59" s="33" t="s">
        <v>52</v>
      </c>
      <c r="E59" s="34" t="s">
        <v>442</v>
      </c>
    </row>
    <row r="60" spans="1:5" ht="12.75">
      <c r="A60" s="37" t="s">
        <v>54</v>
      </c>
      <c r="E60" s="36" t="s">
        <v>60</v>
      </c>
    </row>
    <row r="61" spans="1:16" ht="12.75">
      <c r="A61" s="24" t="s">
        <v>47</v>
      </c>
      <c r="B61" s="29" t="s">
        <v>161</v>
      </c>
      <c r="C61" s="29" t="s">
        <v>443</v>
      </c>
      <c r="D61" s="24" t="s">
        <v>60</v>
      </c>
      <c r="E61" s="30" t="s">
        <v>444</v>
      </c>
      <c r="F61" s="31" t="s">
        <v>73</v>
      </c>
      <c r="G61" s="32">
        <v>3</v>
      </c>
      <c r="H61" s="32">
        <v>0</v>
      </c>
      <c r="I61" s="32">
        <f>ROUND(ROUND(H61,2)*ROUND(G61,2),2)</f>
      </c>
      <c r="O61">
        <f>(I61*21)/100</f>
      </c>
      <c r="P61" t="s">
        <v>26</v>
      </c>
    </row>
    <row r="62" spans="1:5" ht="12.75">
      <c r="A62" s="33" t="s">
        <v>52</v>
      </c>
      <c r="E62" s="34" t="s">
        <v>445</v>
      </c>
    </row>
    <row r="63" spans="1:5" ht="12.75">
      <c r="A63" s="37" t="s">
        <v>54</v>
      </c>
      <c r="E63" s="36" t="s">
        <v>60</v>
      </c>
    </row>
    <row r="64" spans="1:16" ht="12.75">
      <c r="A64" s="24" t="s">
        <v>47</v>
      </c>
      <c r="B64" s="29" t="s">
        <v>226</v>
      </c>
      <c r="C64" s="29" t="s">
        <v>446</v>
      </c>
      <c r="D64" s="24" t="s">
        <v>60</v>
      </c>
      <c r="E64" s="30" t="s">
        <v>447</v>
      </c>
      <c r="F64" s="31" t="s">
        <v>73</v>
      </c>
      <c r="G64" s="32">
        <v>2</v>
      </c>
      <c r="H64" s="32">
        <v>0</v>
      </c>
      <c r="I64" s="32">
        <f>ROUND(ROUND(H64,2)*ROUND(G64,2),2)</f>
      </c>
      <c r="O64">
        <f>(I64*21)/100</f>
      </c>
      <c r="P64" t="s">
        <v>26</v>
      </c>
    </row>
    <row r="65" spans="1:5" ht="12.75">
      <c r="A65" s="33" t="s">
        <v>52</v>
      </c>
      <c r="E65" s="34" t="s">
        <v>448</v>
      </c>
    </row>
    <row r="66" spans="1:5" ht="12.75">
      <c r="A66" s="37" t="s">
        <v>54</v>
      </c>
      <c r="E66" s="36" t="s">
        <v>60</v>
      </c>
    </row>
    <row r="67" spans="1:16" ht="12.75">
      <c r="A67" s="24" t="s">
        <v>47</v>
      </c>
      <c r="B67" s="29" t="s">
        <v>231</v>
      </c>
      <c r="C67" s="29" t="s">
        <v>449</v>
      </c>
      <c r="D67" s="24" t="s">
        <v>60</v>
      </c>
      <c r="E67" s="30" t="s">
        <v>450</v>
      </c>
      <c r="F67" s="31" t="s">
        <v>73</v>
      </c>
      <c r="G67" s="32">
        <v>3</v>
      </c>
      <c r="H67" s="32">
        <v>0</v>
      </c>
      <c r="I67" s="32">
        <f>ROUND(ROUND(H67,2)*ROUND(G67,2),2)</f>
      </c>
      <c r="O67">
        <f>(I67*21)/100</f>
      </c>
      <c r="P67" t="s">
        <v>26</v>
      </c>
    </row>
    <row r="68" spans="1:5" ht="12.75">
      <c r="A68" s="33" t="s">
        <v>52</v>
      </c>
      <c r="E68" s="34" t="s">
        <v>451</v>
      </c>
    </row>
    <row r="69" spans="1:5" ht="12.75">
      <c r="A69" s="37" t="s">
        <v>54</v>
      </c>
      <c r="E69" s="36" t="s">
        <v>60</v>
      </c>
    </row>
    <row r="70" spans="1:16" ht="12.75">
      <c r="A70" s="24" t="s">
        <v>47</v>
      </c>
      <c r="B70" s="29" t="s">
        <v>235</v>
      </c>
      <c r="C70" s="29" t="s">
        <v>452</v>
      </c>
      <c r="D70" s="24" t="s">
        <v>60</v>
      </c>
      <c r="E70" s="30" t="s">
        <v>450</v>
      </c>
      <c r="F70" s="31" t="s">
        <v>73</v>
      </c>
      <c r="G70" s="32">
        <v>2</v>
      </c>
      <c r="H70" s="32">
        <v>0</v>
      </c>
      <c r="I70" s="32">
        <f>ROUND(ROUND(H70,2)*ROUND(G70,2),2)</f>
      </c>
      <c r="O70">
        <f>(I70*21)/100</f>
      </c>
      <c r="P70" t="s">
        <v>26</v>
      </c>
    </row>
    <row r="71" spans="1:5" ht="12.75">
      <c r="A71" s="33" t="s">
        <v>52</v>
      </c>
      <c r="E71" s="34" t="s">
        <v>453</v>
      </c>
    </row>
    <row r="72" spans="1:5" ht="12.75">
      <c r="A72" s="35" t="s">
        <v>54</v>
      </c>
      <c r="E72" s="36" t="s">
        <v>60</v>
      </c>
    </row>
    <row r="73" spans="1:18" ht="12.75" customHeight="1">
      <c r="A73" s="6" t="s">
        <v>45</v>
      </c>
      <c r="B73" s="6"/>
      <c r="C73" s="40" t="s">
        <v>75</v>
      </c>
      <c r="D73" s="6"/>
      <c r="E73" s="27" t="s">
        <v>359</v>
      </c>
      <c r="F73" s="6"/>
      <c r="G73" s="6"/>
      <c r="H73" s="6"/>
      <c r="I73" s="41">
        <f>0+Q73</f>
      </c>
      <c r="O73">
        <f>0+R73</f>
      </c>
      <c r="Q73">
        <f>0+I74</f>
      </c>
      <c r="R73">
        <f>0+O74</f>
      </c>
    </row>
    <row r="74" spans="1:16" ht="12.75">
      <c r="A74" s="24" t="s">
        <v>47</v>
      </c>
      <c r="B74" s="29" t="s">
        <v>240</v>
      </c>
      <c r="C74" s="29" t="s">
        <v>454</v>
      </c>
      <c r="D74" s="24" t="s">
        <v>60</v>
      </c>
      <c r="E74" s="30" t="s">
        <v>455</v>
      </c>
      <c r="F74" s="31" t="s">
        <v>130</v>
      </c>
      <c r="G74" s="32">
        <v>8</v>
      </c>
      <c r="H74" s="32">
        <v>0</v>
      </c>
      <c r="I74" s="32">
        <f>ROUND(ROUND(H74,2)*ROUND(G74,2),2)</f>
      </c>
      <c r="O74">
        <f>(I74*21)/100</f>
      </c>
      <c r="P74" t="s">
        <v>26</v>
      </c>
    </row>
    <row r="75" spans="1:5" ht="12.75">
      <c r="A75" s="33" t="s">
        <v>52</v>
      </c>
      <c r="E75" s="34" t="s">
        <v>456</v>
      </c>
    </row>
    <row r="76" spans="1:5" ht="12.75">
      <c r="A76" s="35" t="s">
        <v>54</v>
      </c>
      <c r="E76" s="36" t="s">
        <v>457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5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0+O9+O16+O29+O33</f>
      </c>
      <c r="P2" t="s">
        <v>27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458</v>
      </c>
      <c r="I3" s="38">
        <f>0+I9+I16+I29+I33</f>
      </c>
      <c r="O3" t="s">
        <v>23</v>
      </c>
      <c r="P3" t="s">
        <v>26</v>
      </c>
    </row>
    <row r="4" spans="1:16" ht="15" customHeight="1">
      <c r="A4" t="s">
        <v>17</v>
      </c>
      <c r="B4" s="12" t="s">
        <v>18</v>
      </c>
      <c r="C4" s="13" t="s">
        <v>458</v>
      </c>
      <c r="D4" s="1"/>
      <c r="E4" s="14" t="s">
        <v>459</v>
      </c>
      <c r="F4" s="1"/>
      <c r="G4" s="1"/>
      <c r="H4" s="11"/>
      <c r="I4" s="11"/>
      <c r="O4" t="s">
        <v>24</v>
      </c>
      <c r="P4" t="s">
        <v>26</v>
      </c>
    </row>
    <row r="5" spans="1:16" ht="12.75" customHeight="1">
      <c r="A5" t="s">
        <v>21</v>
      </c>
      <c r="B5" s="16" t="s">
        <v>22</v>
      </c>
      <c r="C5" s="17" t="s">
        <v>458</v>
      </c>
      <c r="D5" s="6"/>
      <c r="E5" s="18" t="s">
        <v>459</v>
      </c>
      <c r="F5" s="6"/>
      <c r="G5" s="6"/>
      <c r="H5" s="6"/>
      <c r="I5" s="6"/>
      <c r="O5" t="s">
        <v>25</v>
      </c>
      <c r="P5" t="s">
        <v>26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26</v>
      </c>
      <c r="D8" s="15" t="s">
        <v>27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5" t="s">
        <v>45</v>
      </c>
      <c r="B9" s="25"/>
      <c r="C9" s="26" t="s">
        <v>29</v>
      </c>
      <c r="D9" s="25"/>
      <c r="E9" s="27" t="s">
        <v>46</v>
      </c>
      <c r="F9" s="25"/>
      <c r="G9" s="25"/>
      <c r="H9" s="25"/>
      <c r="I9" s="28">
        <f>0+Q9</f>
      </c>
      <c r="O9">
        <f>0+R9</f>
      </c>
      <c r="Q9">
        <f>0+I10+I13</f>
      </c>
      <c r="R9">
        <f>0+O10+O13</f>
      </c>
    </row>
    <row r="10" spans="1:16" ht="12.75">
      <c r="A10" s="24" t="s">
        <v>47</v>
      </c>
      <c r="B10" s="29" t="s">
        <v>31</v>
      </c>
      <c r="C10" s="29" t="s">
        <v>96</v>
      </c>
      <c r="D10" s="24" t="s">
        <v>60</v>
      </c>
      <c r="E10" s="30" t="s">
        <v>98</v>
      </c>
      <c r="F10" s="31" t="s">
        <v>99</v>
      </c>
      <c r="G10" s="32">
        <v>0.88</v>
      </c>
      <c r="H10" s="32">
        <v>0</v>
      </c>
      <c r="I10" s="32">
        <f>ROUND(ROUND(H10,2)*ROUND(G10,2),2)</f>
      </c>
      <c r="O10">
        <f>(I10*21)/100</f>
      </c>
      <c r="P10" t="s">
        <v>26</v>
      </c>
    </row>
    <row r="11" spans="1:5" ht="12.75">
      <c r="A11" s="33" t="s">
        <v>52</v>
      </c>
      <c r="E11" s="34" t="s">
        <v>460</v>
      </c>
    </row>
    <row r="12" spans="1:5" ht="12.75">
      <c r="A12" s="37" t="s">
        <v>54</v>
      </c>
      <c r="E12" s="36" t="s">
        <v>461</v>
      </c>
    </row>
    <row r="13" spans="1:16" ht="12.75">
      <c r="A13" s="24" t="s">
        <v>47</v>
      </c>
      <c r="B13" s="29" t="s">
        <v>26</v>
      </c>
      <c r="C13" s="29" t="s">
        <v>399</v>
      </c>
      <c r="D13" s="24" t="s">
        <v>60</v>
      </c>
      <c r="E13" s="30" t="s">
        <v>400</v>
      </c>
      <c r="F13" s="31" t="s">
        <v>73</v>
      </c>
      <c r="G13" s="32">
        <v>1</v>
      </c>
      <c r="H13" s="32">
        <v>0</v>
      </c>
      <c r="I13" s="32">
        <f>ROUND(ROUND(H13,2)*ROUND(G13,2),2)</f>
      </c>
      <c r="O13">
        <f>(I13*21)/100</f>
      </c>
      <c r="P13" t="s">
        <v>26</v>
      </c>
    </row>
    <row r="14" spans="1:5" ht="12.75">
      <c r="A14" s="33" t="s">
        <v>52</v>
      </c>
      <c r="E14" s="34" t="s">
        <v>462</v>
      </c>
    </row>
    <row r="15" spans="1:5" ht="12.75">
      <c r="A15" s="35" t="s">
        <v>54</v>
      </c>
      <c r="E15" s="36" t="s">
        <v>60</v>
      </c>
    </row>
    <row r="16" spans="1:18" ht="12.75" customHeight="1">
      <c r="A16" s="6" t="s">
        <v>45</v>
      </c>
      <c r="B16" s="6"/>
      <c r="C16" s="40" t="s">
        <v>31</v>
      </c>
      <c r="D16" s="6"/>
      <c r="E16" s="27" t="s">
        <v>111</v>
      </c>
      <c r="F16" s="6"/>
      <c r="G16" s="6"/>
      <c r="H16" s="6"/>
      <c r="I16" s="41">
        <f>0+Q16</f>
      </c>
      <c r="O16">
        <f>0+R16</f>
      </c>
      <c r="Q16">
        <f>0+I17+I20+I23+I26</f>
      </c>
      <c r="R16">
        <f>0+O17+O20+O23+O26</f>
      </c>
    </row>
    <row r="17" spans="1:16" ht="12.75">
      <c r="A17" s="24" t="s">
        <v>47</v>
      </c>
      <c r="B17" s="29" t="s">
        <v>27</v>
      </c>
      <c r="C17" s="29" t="s">
        <v>402</v>
      </c>
      <c r="D17" s="24" t="s">
        <v>60</v>
      </c>
      <c r="E17" s="30" t="s">
        <v>403</v>
      </c>
      <c r="F17" s="31" t="s">
        <v>114</v>
      </c>
      <c r="G17" s="32">
        <v>9.32</v>
      </c>
      <c r="H17" s="32">
        <v>0</v>
      </c>
      <c r="I17" s="32">
        <f>ROUND(ROUND(H17,2)*ROUND(G17,2),2)</f>
      </c>
      <c r="O17">
        <f>(I17*21)/100</f>
      </c>
      <c r="P17" t="s">
        <v>26</v>
      </c>
    </row>
    <row r="18" spans="1:5" ht="12.75">
      <c r="A18" s="33" t="s">
        <v>52</v>
      </c>
      <c r="E18" s="34" t="s">
        <v>404</v>
      </c>
    </row>
    <row r="19" spans="1:5" ht="51">
      <c r="A19" s="37" t="s">
        <v>54</v>
      </c>
      <c r="E19" s="36" t="s">
        <v>463</v>
      </c>
    </row>
    <row r="20" spans="1:16" ht="12.75">
      <c r="A20" s="24" t="s">
        <v>47</v>
      </c>
      <c r="B20" s="29" t="s">
        <v>35</v>
      </c>
      <c r="C20" s="29" t="s">
        <v>406</v>
      </c>
      <c r="D20" s="24" t="s">
        <v>60</v>
      </c>
      <c r="E20" s="30" t="s">
        <v>407</v>
      </c>
      <c r="F20" s="31" t="s">
        <v>114</v>
      </c>
      <c r="G20" s="32">
        <v>0.49</v>
      </c>
      <c r="H20" s="32">
        <v>0</v>
      </c>
      <c r="I20" s="32">
        <f>ROUND(ROUND(H20,2)*ROUND(G20,2),2)</f>
      </c>
      <c r="O20">
        <f>(I20*21)/100</f>
      </c>
      <c r="P20" t="s">
        <v>26</v>
      </c>
    </row>
    <row r="21" spans="1:5" ht="12.75">
      <c r="A21" s="33" t="s">
        <v>52</v>
      </c>
      <c r="E21" s="34" t="s">
        <v>464</v>
      </c>
    </row>
    <row r="22" spans="1:5" ht="12.75">
      <c r="A22" s="37" t="s">
        <v>54</v>
      </c>
      <c r="E22" s="36" t="s">
        <v>465</v>
      </c>
    </row>
    <row r="23" spans="1:16" ht="12.75">
      <c r="A23" s="24" t="s">
        <v>47</v>
      </c>
      <c r="B23" s="29" t="s">
        <v>37</v>
      </c>
      <c r="C23" s="29" t="s">
        <v>193</v>
      </c>
      <c r="D23" s="24" t="s">
        <v>60</v>
      </c>
      <c r="E23" s="30" t="s">
        <v>194</v>
      </c>
      <c r="F23" s="31" t="s">
        <v>114</v>
      </c>
      <c r="G23" s="32">
        <v>0.49</v>
      </c>
      <c r="H23" s="32">
        <v>0</v>
      </c>
      <c r="I23" s="32">
        <f>ROUND(ROUND(H23,2)*ROUND(G23,2),2)</f>
      </c>
      <c r="O23">
        <f>(I23*21)/100</f>
      </c>
      <c r="P23" t="s">
        <v>26</v>
      </c>
    </row>
    <row r="24" spans="1:5" ht="12.75">
      <c r="A24" s="33" t="s">
        <v>52</v>
      </c>
      <c r="E24" s="34" t="s">
        <v>60</v>
      </c>
    </row>
    <row r="25" spans="1:5" ht="12.75">
      <c r="A25" s="37" t="s">
        <v>54</v>
      </c>
      <c r="E25" s="36" t="s">
        <v>465</v>
      </c>
    </row>
    <row r="26" spans="1:16" ht="12.75">
      <c r="A26" s="24" t="s">
        <v>47</v>
      </c>
      <c r="B26" s="29" t="s">
        <v>39</v>
      </c>
      <c r="C26" s="29" t="s">
        <v>197</v>
      </c>
      <c r="D26" s="24" t="s">
        <v>60</v>
      </c>
      <c r="E26" s="30" t="s">
        <v>198</v>
      </c>
      <c r="F26" s="31" t="s">
        <v>114</v>
      </c>
      <c r="G26" s="32">
        <v>14.22</v>
      </c>
      <c r="H26" s="32">
        <v>0</v>
      </c>
      <c r="I26" s="32">
        <f>ROUND(ROUND(H26,2)*ROUND(G26,2),2)</f>
      </c>
      <c r="O26">
        <f>(I26*21)/100</f>
      </c>
      <c r="P26" t="s">
        <v>26</v>
      </c>
    </row>
    <row r="27" spans="1:5" ht="12.75">
      <c r="A27" s="33" t="s">
        <v>52</v>
      </c>
      <c r="E27" s="34" t="s">
        <v>464</v>
      </c>
    </row>
    <row r="28" spans="1:5" ht="51">
      <c r="A28" s="35" t="s">
        <v>54</v>
      </c>
      <c r="E28" s="36" t="s">
        <v>466</v>
      </c>
    </row>
    <row r="29" spans="1:18" ht="12.75" customHeight="1">
      <c r="A29" s="6" t="s">
        <v>45</v>
      </c>
      <c r="B29" s="6"/>
      <c r="C29" s="40" t="s">
        <v>26</v>
      </c>
      <c r="D29" s="6"/>
      <c r="E29" s="27" t="s">
        <v>213</v>
      </c>
      <c r="F29" s="6"/>
      <c r="G29" s="6"/>
      <c r="H29" s="6"/>
      <c r="I29" s="41">
        <f>0+Q29</f>
      </c>
      <c r="O29">
        <f>0+R29</f>
      </c>
      <c r="Q29">
        <f>0+I30</f>
      </c>
      <c r="R29">
        <f>0+O30</f>
      </c>
    </row>
    <row r="30" spans="1:16" ht="25.5">
      <c r="A30" s="24" t="s">
        <v>47</v>
      </c>
      <c r="B30" s="29" t="s">
        <v>70</v>
      </c>
      <c r="C30" s="29" t="s">
        <v>467</v>
      </c>
      <c r="D30" s="24" t="s">
        <v>60</v>
      </c>
      <c r="E30" s="30" t="s">
        <v>468</v>
      </c>
      <c r="F30" s="31" t="s">
        <v>73</v>
      </c>
      <c r="G30" s="32">
        <v>16</v>
      </c>
      <c r="H30" s="32">
        <v>0</v>
      </c>
      <c r="I30" s="32">
        <f>ROUND(ROUND(H30,2)*ROUND(G30,2),2)</f>
      </c>
      <c r="O30">
        <f>(I30*21)/100</f>
      </c>
      <c r="P30" t="s">
        <v>26</v>
      </c>
    </row>
    <row r="31" spans="1:5" ht="12.75">
      <c r="A31" s="33" t="s">
        <v>52</v>
      </c>
      <c r="E31" s="34" t="s">
        <v>469</v>
      </c>
    </row>
    <row r="32" spans="1:5" ht="12.75">
      <c r="A32" s="35" t="s">
        <v>54</v>
      </c>
      <c r="E32" s="36" t="s">
        <v>470</v>
      </c>
    </row>
    <row r="33" spans="1:18" ht="12.75" customHeight="1">
      <c r="A33" s="6" t="s">
        <v>45</v>
      </c>
      <c r="B33" s="6"/>
      <c r="C33" s="40" t="s">
        <v>70</v>
      </c>
      <c r="D33" s="6"/>
      <c r="E33" s="27" t="s">
        <v>335</v>
      </c>
      <c r="F33" s="6"/>
      <c r="G33" s="6"/>
      <c r="H33" s="6"/>
      <c r="I33" s="41">
        <f>0+Q33</f>
      </c>
      <c r="O33">
        <f>0+R33</f>
      </c>
      <c r="Q33">
        <f>0+I34+I37+I40+I43+I46+I49+I52+I55+I58+I61+I64+I67+I70+I73</f>
      </c>
      <c r="R33">
        <f>0+O34+O37+O40+O43+O46+O49+O52+O55+O58+O61+O64+O67+O70+O73</f>
      </c>
    </row>
    <row r="34" spans="1:16" ht="12.75">
      <c r="A34" s="24" t="s">
        <v>47</v>
      </c>
      <c r="B34" s="29" t="s">
        <v>75</v>
      </c>
      <c r="C34" s="29" t="s">
        <v>471</v>
      </c>
      <c r="D34" s="24" t="s">
        <v>60</v>
      </c>
      <c r="E34" s="30" t="s">
        <v>472</v>
      </c>
      <c r="F34" s="31" t="s">
        <v>73</v>
      </c>
      <c r="G34" s="32">
        <v>4</v>
      </c>
      <c r="H34" s="32">
        <v>0</v>
      </c>
      <c r="I34" s="32">
        <f>ROUND(ROUND(H34,2)*ROUND(G34,2),2)</f>
      </c>
      <c r="O34">
        <f>(I34*21)/100</f>
      </c>
      <c r="P34" t="s">
        <v>26</v>
      </c>
    </row>
    <row r="35" spans="1:5" ht="51">
      <c r="A35" s="33" t="s">
        <v>52</v>
      </c>
      <c r="E35" s="34" t="s">
        <v>473</v>
      </c>
    </row>
    <row r="36" spans="1:5" ht="12.75">
      <c r="A36" s="37" t="s">
        <v>54</v>
      </c>
      <c r="E36" s="36" t="s">
        <v>60</v>
      </c>
    </row>
    <row r="37" spans="1:16" ht="12.75">
      <c r="A37" s="24" t="s">
        <v>47</v>
      </c>
      <c r="B37" s="29" t="s">
        <v>42</v>
      </c>
      <c r="C37" s="29" t="s">
        <v>474</v>
      </c>
      <c r="D37" s="24" t="s">
        <v>60</v>
      </c>
      <c r="E37" s="30" t="s">
        <v>475</v>
      </c>
      <c r="F37" s="31" t="s">
        <v>130</v>
      </c>
      <c r="G37" s="32">
        <v>120</v>
      </c>
      <c r="H37" s="32">
        <v>0</v>
      </c>
      <c r="I37" s="32">
        <f>ROUND(ROUND(H37,2)*ROUND(G37,2),2)</f>
      </c>
      <c r="O37">
        <f>(I37*21)/100</f>
      </c>
      <c r="P37" t="s">
        <v>26</v>
      </c>
    </row>
    <row r="38" spans="1:5" ht="12.75">
      <c r="A38" s="33" t="s">
        <v>52</v>
      </c>
      <c r="E38" s="34" t="s">
        <v>476</v>
      </c>
    </row>
    <row r="39" spans="1:5" ht="12.75">
      <c r="A39" s="37" t="s">
        <v>54</v>
      </c>
      <c r="E39" s="36" t="s">
        <v>477</v>
      </c>
    </row>
    <row r="40" spans="1:16" ht="12.75">
      <c r="A40" s="24" t="s">
        <v>47</v>
      </c>
      <c r="B40" s="29" t="s">
        <v>44</v>
      </c>
      <c r="C40" s="29" t="s">
        <v>478</v>
      </c>
      <c r="D40" s="24" t="s">
        <v>60</v>
      </c>
      <c r="E40" s="30" t="s">
        <v>475</v>
      </c>
      <c r="F40" s="31" t="s">
        <v>130</v>
      </c>
      <c r="G40" s="32">
        <v>24</v>
      </c>
      <c r="H40" s="32">
        <v>0</v>
      </c>
      <c r="I40" s="32">
        <f>ROUND(ROUND(H40,2)*ROUND(G40,2),2)</f>
      </c>
      <c r="O40">
        <f>(I40*21)/100</f>
      </c>
      <c r="P40" t="s">
        <v>26</v>
      </c>
    </row>
    <row r="41" spans="1:5" ht="12.75">
      <c r="A41" s="33" t="s">
        <v>52</v>
      </c>
      <c r="E41" s="34" t="s">
        <v>479</v>
      </c>
    </row>
    <row r="42" spans="1:5" ht="12.75">
      <c r="A42" s="37" t="s">
        <v>54</v>
      </c>
      <c r="E42" s="36" t="s">
        <v>480</v>
      </c>
    </row>
    <row r="43" spans="1:16" ht="12.75">
      <c r="A43" s="24" t="s">
        <v>47</v>
      </c>
      <c r="B43" s="29" t="s">
        <v>85</v>
      </c>
      <c r="C43" s="29" t="s">
        <v>481</v>
      </c>
      <c r="D43" s="24" t="s">
        <v>60</v>
      </c>
      <c r="E43" s="30" t="s">
        <v>482</v>
      </c>
      <c r="F43" s="31" t="s">
        <v>73</v>
      </c>
      <c r="G43" s="32">
        <v>9</v>
      </c>
      <c r="H43" s="32">
        <v>0</v>
      </c>
      <c r="I43" s="32">
        <f>ROUND(ROUND(H43,2)*ROUND(G43,2),2)</f>
      </c>
      <c r="O43">
        <f>(I43*21)/100</f>
      </c>
      <c r="P43" t="s">
        <v>26</v>
      </c>
    </row>
    <row r="44" spans="1:5" ht="12.75">
      <c r="A44" s="33" t="s">
        <v>52</v>
      </c>
      <c r="E44" s="34" t="s">
        <v>483</v>
      </c>
    </row>
    <row r="45" spans="1:5" ht="12.75">
      <c r="A45" s="37" t="s">
        <v>54</v>
      </c>
      <c r="E45" s="36" t="s">
        <v>484</v>
      </c>
    </row>
    <row r="46" spans="1:16" ht="12.75">
      <c r="A46" s="24" t="s">
        <v>47</v>
      </c>
      <c r="B46" s="29" t="s">
        <v>90</v>
      </c>
      <c r="C46" s="29" t="s">
        <v>485</v>
      </c>
      <c r="D46" s="24" t="s">
        <v>60</v>
      </c>
      <c r="E46" s="30" t="s">
        <v>486</v>
      </c>
      <c r="F46" s="31" t="s">
        <v>130</v>
      </c>
      <c r="G46" s="32">
        <v>30</v>
      </c>
      <c r="H46" s="32">
        <v>0</v>
      </c>
      <c r="I46" s="32">
        <f>ROUND(ROUND(H46,2)*ROUND(G46,2),2)</f>
      </c>
      <c r="O46">
        <f>(I46*21)/100</f>
      </c>
      <c r="P46" t="s">
        <v>26</v>
      </c>
    </row>
    <row r="47" spans="1:5" ht="12.75">
      <c r="A47" s="33" t="s">
        <v>52</v>
      </c>
      <c r="E47" s="34" t="s">
        <v>487</v>
      </c>
    </row>
    <row r="48" spans="1:5" ht="12.75">
      <c r="A48" s="37" t="s">
        <v>54</v>
      </c>
      <c r="E48" s="36" t="s">
        <v>488</v>
      </c>
    </row>
    <row r="49" spans="1:16" ht="12.75">
      <c r="A49" s="24" t="s">
        <v>47</v>
      </c>
      <c r="B49" s="29" t="s">
        <v>145</v>
      </c>
      <c r="C49" s="29" t="s">
        <v>426</v>
      </c>
      <c r="D49" s="24" t="s">
        <v>60</v>
      </c>
      <c r="E49" s="30" t="s">
        <v>427</v>
      </c>
      <c r="F49" s="31" t="s">
        <v>130</v>
      </c>
      <c r="G49" s="32">
        <v>7</v>
      </c>
      <c r="H49" s="32">
        <v>0</v>
      </c>
      <c r="I49" s="32">
        <f>ROUND(ROUND(H49,2)*ROUND(G49,2),2)</f>
      </c>
      <c r="O49">
        <f>(I49*21)/100</f>
      </c>
      <c r="P49" t="s">
        <v>26</v>
      </c>
    </row>
    <row r="50" spans="1:5" ht="12.75">
      <c r="A50" s="33" t="s">
        <v>52</v>
      </c>
      <c r="E50" s="34" t="s">
        <v>428</v>
      </c>
    </row>
    <row r="51" spans="1:5" ht="12.75">
      <c r="A51" s="37" t="s">
        <v>54</v>
      </c>
      <c r="E51" s="36" t="s">
        <v>60</v>
      </c>
    </row>
    <row r="52" spans="1:16" ht="12.75">
      <c r="A52" s="24" t="s">
        <v>47</v>
      </c>
      <c r="B52" s="29" t="s">
        <v>149</v>
      </c>
      <c r="C52" s="29" t="s">
        <v>429</v>
      </c>
      <c r="D52" s="24" t="s">
        <v>60</v>
      </c>
      <c r="E52" s="30" t="s">
        <v>430</v>
      </c>
      <c r="F52" s="31" t="s">
        <v>431</v>
      </c>
      <c r="G52" s="32">
        <v>1</v>
      </c>
      <c r="H52" s="32">
        <v>0</v>
      </c>
      <c r="I52" s="32">
        <f>ROUND(ROUND(H52,2)*ROUND(G52,2),2)</f>
      </c>
      <c r="O52">
        <f>(I52*21)/100</f>
      </c>
      <c r="P52" t="s">
        <v>26</v>
      </c>
    </row>
    <row r="53" spans="1:5" ht="12.75">
      <c r="A53" s="33" t="s">
        <v>52</v>
      </c>
      <c r="E53" s="34" t="s">
        <v>489</v>
      </c>
    </row>
    <row r="54" spans="1:5" ht="12.75">
      <c r="A54" s="37" t="s">
        <v>54</v>
      </c>
      <c r="E54" s="36" t="s">
        <v>60</v>
      </c>
    </row>
    <row r="55" spans="1:16" ht="12.75">
      <c r="A55" s="24" t="s">
        <v>47</v>
      </c>
      <c r="B55" s="29" t="s">
        <v>153</v>
      </c>
      <c r="C55" s="29" t="s">
        <v>433</v>
      </c>
      <c r="D55" s="24" t="s">
        <v>60</v>
      </c>
      <c r="E55" s="30" t="s">
        <v>434</v>
      </c>
      <c r="F55" s="31" t="s">
        <v>130</v>
      </c>
      <c r="G55" s="32">
        <v>7</v>
      </c>
      <c r="H55" s="32">
        <v>0</v>
      </c>
      <c r="I55" s="32">
        <f>ROUND(ROUND(H55,2)*ROUND(G55,2),2)</f>
      </c>
      <c r="O55">
        <f>(I55*21)/100</f>
      </c>
      <c r="P55" t="s">
        <v>26</v>
      </c>
    </row>
    <row r="56" spans="1:5" ht="12.75">
      <c r="A56" s="33" t="s">
        <v>52</v>
      </c>
      <c r="E56" s="34" t="s">
        <v>490</v>
      </c>
    </row>
    <row r="57" spans="1:5" ht="12.75">
      <c r="A57" s="37" t="s">
        <v>54</v>
      </c>
      <c r="E57" s="36" t="s">
        <v>60</v>
      </c>
    </row>
    <row r="58" spans="1:16" ht="12.75">
      <c r="A58" s="24" t="s">
        <v>47</v>
      </c>
      <c r="B58" s="29" t="s">
        <v>156</v>
      </c>
      <c r="C58" s="29" t="s">
        <v>491</v>
      </c>
      <c r="D58" s="24" t="s">
        <v>60</v>
      </c>
      <c r="E58" s="30" t="s">
        <v>437</v>
      </c>
      <c r="F58" s="31" t="s">
        <v>130</v>
      </c>
      <c r="G58" s="32">
        <v>164</v>
      </c>
      <c r="H58" s="32">
        <v>0</v>
      </c>
      <c r="I58" s="32">
        <f>ROUND(ROUND(H58,2)*ROUND(G58,2),2)</f>
      </c>
      <c r="O58">
        <f>(I58*21)/100</f>
      </c>
      <c r="P58" t="s">
        <v>26</v>
      </c>
    </row>
    <row r="59" spans="1:5" ht="12.75">
      <c r="A59" s="33" t="s">
        <v>52</v>
      </c>
      <c r="E59" s="34" t="s">
        <v>492</v>
      </c>
    </row>
    <row r="60" spans="1:5" ht="38.25">
      <c r="A60" s="37" t="s">
        <v>54</v>
      </c>
      <c r="E60" s="36" t="s">
        <v>493</v>
      </c>
    </row>
    <row r="61" spans="1:16" ht="12.75">
      <c r="A61" s="24" t="s">
        <v>47</v>
      </c>
      <c r="B61" s="29" t="s">
        <v>161</v>
      </c>
      <c r="C61" s="29" t="s">
        <v>440</v>
      </c>
      <c r="D61" s="24" t="s">
        <v>60</v>
      </c>
      <c r="E61" s="30" t="s">
        <v>441</v>
      </c>
      <c r="F61" s="31" t="s">
        <v>73</v>
      </c>
      <c r="G61" s="32">
        <v>4</v>
      </c>
      <c r="H61" s="32">
        <v>0</v>
      </c>
      <c r="I61" s="32">
        <f>ROUND(ROUND(H61,2)*ROUND(G61,2),2)</f>
      </c>
      <c r="O61">
        <f>(I61*21)/100</f>
      </c>
      <c r="P61" t="s">
        <v>26</v>
      </c>
    </row>
    <row r="62" spans="1:5" ht="25.5">
      <c r="A62" s="33" t="s">
        <v>52</v>
      </c>
      <c r="E62" s="34" t="s">
        <v>494</v>
      </c>
    </row>
    <row r="63" spans="1:5" ht="12.75">
      <c r="A63" s="37" t="s">
        <v>54</v>
      </c>
      <c r="E63" s="36" t="s">
        <v>60</v>
      </c>
    </row>
    <row r="64" spans="1:16" ht="12.75">
      <c r="A64" s="24" t="s">
        <v>47</v>
      </c>
      <c r="B64" s="29" t="s">
        <v>226</v>
      </c>
      <c r="C64" s="29" t="s">
        <v>443</v>
      </c>
      <c r="D64" s="24" t="s">
        <v>60</v>
      </c>
      <c r="E64" s="30" t="s">
        <v>444</v>
      </c>
      <c r="F64" s="31" t="s">
        <v>73</v>
      </c>
      <c r="G64" s="32">
        <v>3</v>
      </c>
      <c r="H64" s="32">
        <v>0</v>
      </c>
      <c r="I64" s="32">
        <f>ROUND(ROUND(H64,2)*ROUND(G64,2),2)</f>
      </c>
      <c r="O64">
        <f>(I64*21)/100</f>
      </c>
      <c r="P64" t="s">
        <v>26</v>
      </c>
    </row>
    <row r="65" spans="1:5" ht="12.75">
      <c r="A65" s="33" t="s">
        <v>52</v>
      </c>
      <c r="E65" s="34" t="s">
        <v>445</v>
      </c>
    </row>
    <row r="66" spans="1:5" ht="12.75">
      <c r="A66" s="37" t="s">
        <v>54</v>
      </c>
      <c r="E66" s="36" t="s">
        <v>60</v>
      </c>
    </row>
    <row r="67" spans="1:16" ht="12.75">
      <c r="A67" s="24" t="s">
        <v>47</v>
      </c>
      <c r="B67" s="29" t="s">
        <v>231</v>
      </c>
      <c r="C67" s="29" t="s">
        <v>495</v>
      </c>
      <c r="D67" s="24" t="s">
        <v>60</v>
      </c>
      <c r="E67" s="30" t="s">
        <v>496</v>
      </c>
      <c r="F67" s="31" t="s">
        <v>73</v>
      </c>
      <c r="G67" s="32">
        <v>4</v>
      </c>
      <c r="H67" s="32">
        <v>0</v>
      </c>
      <c r="I67" s="32">
        <f>ROUND(ROUND(H67,2)*ROUND(G67,2),2)</f>
      </c>
      <c r="O67">
        <f>(I67*21)/100</f>
      </c>
      <c r="P67" t="s">
        <v>26</v>
      </c>
    </row>
    <row r="68" spans="1:5" ht="12.75">
      <c r="A68" s="33" t="s">
        <v>52</v>
      </c>
      <c r="E68" s="34" t="s">
        <v>497</v>
      </c>
    </row>
    <row r="69" spans="1:5" ht="12.75">
      <c r="A69" s="37" t="s">
        <v>54</v>
      </c>
      <c r="E69" s="36" t="s">
        <v>60</v>
      </c>
    </row>
    <row r="70" spans="1:16" ht="12.75">
      <c r="A70" s="24" t="s">
        <v>47</v>
      </c>
      <c r="B70" s="29" t="s">
        <v>235</v>
      </c>
      <c r="C70" s="29" t="s">
        <v>498</v>
      </c>
      <c r="D70" s="24" t="s">
        <v>60</v>
      </c>
      <c r="E70" s="30" t="s">
        <v>499</v>
      </c>
      <c r="F70" s="31" t="s">
        <v>130</v>
      </c>
      <c r="G70" s="32">
        <v>2</v>
      </c>
      <c r="H70" s="32">
        <v>0</v>
      </c>
      <c r="I70" s="32">
        <f>ROUND(ROUND(H70,2)*ROUND(G70,2),2)</f>
      </c>
      <c r="O70">
        <f>(I70*21)/100</f>
      </c>
      <c r="P70" t="s">
        <v>26</v>
      </c>
    </row>
    <row r="71" spans="1:5" ht="12.75">
      <c r="A71" s="33" t="s">
        <v>52</v>
      </c>
      <c r="E71" s="34" t="s">
        <v>500</v>
      </c>
    </row>
    <row r="72" spans="1:5" ht="12.75">
      <c r="A72" s="37" t="s">
        <v>54</v>
      </c>
      <c r="E72" s="36" t="s">
        <v>501</v>
      </c>
    </row>
    <row r="73" spans="1:16" ht="12.75">
      <c r="A73" s="24" t="s">
        <v>47</v>
      </c>
      <c r="B73" s="29" t="s">
        <v>240</v>
      </c>
      <c r="C73" s="29" t="s">
        <v>502</v>
      </c>
      <c r="D73" s="24" t="s">
        <v>60</v>
      </c>
      <c r="E73" s="30" t="s">
        <v>503</v>
      </c>
      <c r="F73" s="31" t="s">
        <v>73</v>
      </c>
      <c r="G73" s="32">
        <v>5</v>
      </c>
      <c r="H73" s="32">
        <v>0</v>
      </c>
      <c r="I73" s="32">
        <f>ROUND(ROUND(H73,2)*ROUND(G73,2),2)</f>
      </c>
      <c r="O73">
        <f>(I73*21)/100</f>
      </c>
      <c r="P73" t="s">
        <v>26</v>
      </c>
    </row>
    <row r="74" spans="1:5" ht="12.75">
      <c r="A74" s="33" t="s">
        <v>52</v>
      </c>
      <c r="E74" s="34" t="s">
        <v>504</v>
      </c>
    </row>
    <row r="75" spans="1:5" ht="12.75">
      <c r="A75" s="35" t="s">
        <v>54</v>
      </c>
      <c r="E75" s="36" t="s">
        <v>60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8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0+O9+O19+O47+O51+O70+O89</f>
      </c>
      <c r="P2" t="s">
        <v>27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505</v>
      </c>
      <c r="I3" s="38">
        <f>0+I9+I19+I47+I51+I70+I89</f>
      </c>
      <c r="O3" t="s">
        <v>23</v>
      </c>
      <c r="P3" t="s">
        <v>26</v>
      </c>
    </row>
    <row r="4" spans="1:16" ht="15" customHeight="1">
      <c r="A4" t="s">
        <v>17</v>
      </c>
      <c r="B4" s="12" t="s">
        <v>18</v>
      </c>
      <c r="C4" s="13" t="s">
        <v>505</v>
      </c>
      <c r="D4" s="1"/>
      <c r="E4" s="14" t="s">
        <v>506</v>
      </c>
      <c r="F4" s="1"/>
      <c r="G4" s="1"/>
      <c r="H4" s="11"/>
      <c r="I4" s="11"/>
      <c r="O4" t="s">
        <v>24</v>
      </c>
      <c r="P4" t="s">
        <v>26</v>
      </c>
    </row>
    <row r="5" spans="1:16" ht="12.75" customHeight="1">
      <c r="A5" t="s">
        <v>21</v>
      </c>
      <c r="B5" s="16" t="s">
        <v>22</v>
      </c>
      <c r="C5" s="17" t="s">
        <v>505</v>
      </c>
      <c r="D5" s="6"/>
      <c r="E5" s="18" t="s">
        <v>506</v>
      </c>
      <c r="F5" s="6"/>
      <c r="G5" s="6"/>
      <c r="H5" s="6"/>
      <c r="I5" s="6"/>
      <c r="O5" t="s">
        <v>25</v>
      </c>
      <c r="P5" t="s">
        <v>26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26</v>
      </c>
      <c r="D8" s="15" t="s">
        <v>27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5" t="s">
        <v>45</v>
      </c>
      <c r="B9" s="25"/>
      <c r="C9" s="26" t="s">
        <v>29</v>
      </c>
      <c r="D9" s="25"/>
      <c r="E9" s="27" t="s">
        <v>46</v>
      </c>
      <c r="F9" s="25"/>
      <c r="G9" s="25"/>
      <c r="H9" s="25"/>
      <c r="I9" s="28">
        <f>0+Q9</f>
      </c>
      <c r="O9">
        <f>0+R9</f>
      </c>
      <c r="Q9">
        <f>0+I10+I13+I16</f>
      </c>
      <c r="R9">
        <f>0+O10+O13+O16</f>
      </c>
    </row>
    <row r="10" spans="1:16" ht="12.75">
      <c r="A10" s="24" t="s">
        <v>47</v>
      </c>
      <c r="B10" s="29" t="s">
        <v>31</v>
      </c>
      <c r="C10" s="29" t="s">
        <v>96</v>
      </c>
      <c r="D10" s="24" t="s">
        <v>97</v>
      </c>
      <c r="E10" s="30" t="s">
        <v>98</v>
      </c>
      <c r="F10" s="31" t="s">
        <v>99</v>
      </c>
      <c r="G10" s="32">
        <v>60</v>
      </c>
      <c r="H10" s="32">
        <v>0</v>
      </c>
      <c r="I10" s="32">
        <f>ROUND(ROUND(H10,2)*ROUND(G10,2),2)</f>
      </c>
      <c r="O10">
        <f>(I10*21)/100</f>
      </c>
      <c r="P10" t="s">
        <v>26</v>
      </c>
    </row>
    <row r="11" spans="1:5" ht="12.75">
      <c r="A11" s="33" t="s">
        <v>52</v>
      </c>
      <c r="E11" s="34" t="s">
        <v>100</v>
      </c>
    </row>
    <row r="12" spans="1:5" ht="12.75">
      <c r="A12" s="37" t="s">
        <v>54</v>
      </c>
      <c r="E12" s="36" t="s">
        <v>507</v>
      </c>
    </row>
    <row r="13" spans="1:16" ht="12.75">
      <c r="A13" s="24" t="s">
        <v>47</v>
      </c>
      <c r="B13" s="29" t="s">
        <v>26</v>
      </c>
      <c r="C13" s="29" t="s">
        <v>96</v>
      </c>
      <c r="D13" s="24" t="s">
        <v>102</v>
      </c>
      <c r="E13" s="30" t="s">
        <v>98</v>
      </c>
      <c r="F13" s="31" t="s">
        <v>99</v>
      </c>
      <c r="G13" s="32">
        <v>19.87</v>
      </c>
      <c r="H13" s="32">
        <v>0</v>
      </c>
      <c r="I13" s="32">
        <f>ROUND(ROUND(H13,2)*ROUND(G13,2),2)</f>
      </c>
      <c r="O13">
        <f>(I13*21)/100</f>
      </c>
      <c r="P13" t="s">
        <v>26</v>
      </c>
    </row>
    <row r="14" spans="1:5" ht="12.75">
      <c r="A14" s="33" t="s">
        <v>52</v>
      </c>
      <c r="E14" s="34" t="s">
        <v>103</v>
      </c>
    </row>
    <row r="15" spans="1:5" ht="12.75">
      <c r="A15" s="37" t="s">
        <v>54</v>
      </c>
      <c r="E15" s="36" t="s">
        <v>508</v>
      </c>
    </row>
    <row r="16" spans="1:16" ht="12.75">
      <c r="A16" s="24" t="s">
        <v>47</v>
      </c>
      <c r="B16" s="29" t="s">
        <v>27</v>
      </c>
      <c r="C16" s="29" t="s">
        <v>509</v>
      </c>
      <c r="D16" s="24" t="s">
        <v>60</v>
      </c>
      <c r="E16" s="30" t="s">
        <v>510</v>
      </c>
      <c r="F16" s="31" t="s">
        <v>51</v>
      </c>
      <c r="G16" s="32">
        <v>1</v>
      </c>
      <c r="H16" s="32">
        <v>0</v>
      </c>
      <c r="I16" s="32">
        <f>ROUND(ROUND(H16,2)*ROUND(G16,2),2)</f>
      </c>
      <c r="O16">
        <f>(I16*21)/100</f>
      </c>
      <c r="P16" t="s">
        <v>26</v>
      </c>
    </row>
    <row r="17" spans="1:5" ht="25.5">
      <c r="A17" s="33" t="s">
        <v>52</v>
      </c>
      <c r="E17" s="34" t="s">
        <v>511</v>
      </c>
    </row>
    <row r="18" spans="1:5" ht="12.75">
      <c r="A18" s="35" t="s">
        <v>54</v>
      </c>
      <c r="E18" s="36" t="s">
        <v>60</v>
      </c>
    </row>
    <row r="19" spans="1:18" ht="12.75" customHeight="1">
      <c r="A19" s="6" t="s">
        <v>45</v>
      </c>
      <c r="B19" s="6"/>
      <c r="C19" s="40" t="s">
        <v>31</v>
      </c>
      <c r="D19" s="6"/>
      <c r="E19" s="27" t="s">
        <v>111</v>
      </c>
      <c r="F19" s="6"/>
      <c r="G19" s="6"/>
      <c r="H19" s="6"/>
      <c r="I19" s="41">
        <f>0+Q19</f>
      </c>
      <c r="O19">
        <f>0+R19</f>
      </c>
      <c r="Q19">
        <f>0+I20+I23+I26+I29+I32+I35+I38+I41+I44</f>
      </c>
      <c r="R19">
        <f>0+O20+O23+O26+O29+O32+O35+O38+O41+O44</f>
      </c>
    </row>
    <row r="20" spans="1:16" ht="12.75">
      <c r="A20" s="24" t="s">
        <v>47</v>
      </c>
      <c r="B20" s="29" t="s">
        <v>35</v>
      </c>
      <c r="C20" s="29" t="s">
        <v>120</v>
      </c>
      <c r="D20" s="24" t="s">
        <v>60</v>
      </c>
      <c r="E20" s="30" t="s">
        <v>121</v>
      </c>
      <c r="F20" s="31" t="s">
        <v>114</v>
      </c>
      <c r="G20" s="32">
        <v>8.64</v>
      </c>
      <c r="H20" s="32">
        <v>0</v>
      </c>
      <c r="I20" s="32">
        <f>ROUND(ROUND(H20,2)*ROUND(G20,2),2)</f>
      </c>
      <c r="O20">
        <f>(I20*21)/100</f>
      </c>
      <c r="P20" t="s">
        <v>26</v>
      </c>
    </row>
    <row r="21" spans="1:5" ht="12.75">
      <c r="A21" s="33" t="s">
        <v>52</v>
      </c>
      <c r="E21" s="34" t="s">
        <v>115</v>
      </c>
    </row>
    <row r="22" spans="1:5" ht="25.5">
      <c r="A22" s="37" t="s">
        <v>54</v>
      </c>
      <c r="E22" s="36" t="s">
        <v>512</v>
      </c>
    </row>
    <row r="23" spans="1:16" ht="12.75">
      <c r="A23" s="24" t="s">
        <v>47</v>
      </c>
      <c r="B23" s="29" t="s">
        <v>37</v>
      </c>
      <c r="C23" s="29" t="s">
        <v>123</v>
      </c>
      <c r="D23" s="24" t="s">
        <v>60</v>
      </c>
      <c r="E23" s="30" t="s">
        <v>124</v>
      </c>
      <c r="F23" s="31" t="s">
        <v>114</v>
      </c>
      <c r="G23" s="32">
        <v>7.2</v>
      </c>
      <c r="H23" s="32">
        <v>0</v>
      </c>
      <c r="I23" s="32">
        <f>ROUND(ROUND(H23,2)*ROUND(G23,2),2)</f>
      </c>
      <c r="O23">
        <f>(I23*21)/100</f>
      </c>
      <c r="P23" t="s">
        <v>26</v>
      </c>
    </row>
    <row r="24" spans="1:5" ht="12.75">
      <c r="A24" s="33" t="s">
        <v>52</v>
      </c>
      <c r="E24" s="34" t="s">
        <v>125</v>
      </c>
    </row>
    <row r="25" spans="1:5" ht="25.5">
      <c r="A25" s="37" t="s">
        <v>54</v>
      </c>
      <c r="E25" s="36" t="s">
        <v>513</v>
      </c>
    </row>
    <row r="26" spans="1:16" ht="12.75">
      <c r="A26" s="24" t="s">
        <v>47</v>
      </c>
      <c r="B26" s="29" t="s">
        <v>39</v>
      </c>
      <c r="C26" s="29" t="s">
        <v>173</v>
      </c>
      <c r="D26" s="24" t="s">
        <v>60</v>
      </c>
      <c r="E26" s="30" t="s">
        <v>174</v>
      </c>
      <c r="F26" s="31" t="s">
        <v>130</v>
      </c>
      <c r="G26" s="32">
        <v>140</v>
      </c>
      <c r="H26" s="32">
        <v>0</v>
      </c>
      <c r="I26" s="32">
        <f>ROUND(ROUND(H26,2)*ROUND(G26,2),2)</f>
      </c>
      <c r="O26">
        <f>(I26*21)/100</f>
      </c>
      <c r="P26" t="s">
        <v>26</v>
      </c>
    </row>
    <row r="27" spans="1:5" ht="12.75">
      <c r="A27" s="33" t="s">
        <v>52</v>
      </c>
      <c r="E27" s="34" t="s">
        <v>60</v>
      </c>
    </row>
    <row r="28" spans="1:5" ht="12.75">
      <c r="A28" s="37" t="s">
        <v>54</v>
      </c>
      <c r="E28" s="36" t="s">
        <v>514</v>
      </c>
    </row>
    <row r="29" spans="1:16" ht="12.75">
      <c r="A29" s="24" t="s">
        <v>47</v>
      </c>
      <c r="B29" s="29" t="s">
        <v>70</v>
      </c>
      <c r="C29" s="29" t="s">
        <v>176</v>
      </c>
      <c r="D29" s="24" t="s">
        <v>60</v>
      </c>
      <c r="E29" s="30" t="s">
        <v>177</v>
      </c>
      <c r="F29" s="31" t="s">
        <v>114</v>
      </c>
      <c r="G29" s="32">
        <v>42</v>
      </c>
      <c r="H29" s="32">
        <v>0</v>
      </c>
      <c r="I29" s="32">
        <f>ROUND(ROUND(H29,2)*ROUND(G29,2),2)</f>
      </c>
      <c r="O29">
        <f>(I29*21)/100</f>
      </c>
      <c r="P29" t="s">
        <v>26</v>
      </c>
    </row>
    <row r="30" spans="1:5" ht="12.75">
      <c r="A30" s="33" t="s">
        <v>52</v>
      </c>
      <c r="E30" s="34" t="s">
        <v>515</v>
      </c>
    </row>
    <row r="31" spans="1:5" ht="12.75">
      <c r="A31" s="37" t="s">
        <v>54</v>
      </c>
      <c r="E31" s="36" t="s">
        <v>516</v>
      </c>
    </row>
    <row r="32" spans="1:16" ht="12.75">
      <c r="A32" s="24" t="s">
        <v>47</v>
      </c>
      <c r="B32" s="29" t="s">
        <v>75</v>
      </c>
      <c r="C32" s="29" t="s">
        <v>517</v>
      </c>
      <c r="D32" s="24" t="s">
        <v>60</v>
      </c>
      <c r="E32" s="30" t="s">
        <v>518</v>
      </c>
      <c r="F32" s="31" t="s">
        <v>114</v>
      </c>
      <c r="G32" s="32">
        <v>42</v>
      </c>
      <c r="H32" s="32">
        <v>0</v>
      </c>
      <c r="I32" s="32">
        <f>ROUND(ROUND(H32,2)*ROUND(G32,2),2)</f>
      </c>
      <c r="O32">
        <f>(I32*21)/100</f>
      </c>
      <c r="P32" t="s">
        <v>26</v>
      </c>
    </row>
    <row r="33" spans="1:5" ht="25.5">
      <c r="A33" s="33" t="s">
        <v>52</v>
      </c>
      <c r="E33" s="34" t="s">
        <v>519</v>
      </c>
    </row>
    <row r="34" spans="1:5" ht="12.75">
      <c r="A34" s="37" t="s">
        <v>54</v>
      </c>
      <c r="E34" s="36" t="s">
        <v>516</v>
      </c>
    </row>
    <row r="35" spans="1:16" ht="12.75">
      <c r="A35" s="24" t="s">
        <v>47</v>
      </c>
      <c r="B35" s="29" t="s">
        <v>42</v>
      </c>
      <c r="C35" s="29" t="s">
        <v>406</v>
      </c>
      <c r="D35" s="24" t="s">
        <v>60</v>
      </c>
      <c r="E35" s="30" t="s">
        <v>407</v>
      </c>
      <c r="F35" s="31" t="s">
        <v>114</v>
      </c>
      <c r="G35" s="32">
        <v>30</v>
      </c>
      <c r="H35" s="32">
        <v>0</v>
      </c>
      <c r="I35" s="32">
        <f>ROUND(ROUND(H35,2)*ROUND(G35,2),2)</f>
      </c>
      <c r="O35">
        <f>(I35*21)/100</f>
      </c>
      <c r="P35" t="s">
        <v>26</v>
      </c>
    </row>
    <row r="36" spans="1:5" ht="25.5">
      <c r="A36" s="33" t="s">
        <v>52</v>
      </c>
      <c r="E36" s="34" t="s">
        <v>520</v>
      </c>
    </row>
    <row r="37" spans="1:5" ht="38.25">
      <c r="A37" s="37" t="s">
        <v>54</v>
      </c>
      <c r="E37" s="36" t="s">
        <v>521</v>
      </c>
    </row>
    <row r="38" spans="1:16" ht="12.75">
      <c r="A38" s="24" t="s">
        <v>47</v>
      </c>
      <c r="B38" s="29" t="s">
        <v>44</v>
      </c>
      <c r="C38" s="29" t="s">
        <v>193</v>
      </c>
      <c r="D38" s="24" t="s">
        <v>60</v>
      </c>
      <c r="E38" s="30" t="s">
        <v>194</v>
      </c>
      <c r="F38" s="31" t="s">
        <v>114</v>
      </c>
      <c r="G38" s="32">
        <v>72</v>
      </c>
      <c r="H38" s="32">
        <v>0</v>
      </c>
      <c r="I38" s="32">
        <f>ROUND(ROUND(H38,2)*ROUND(G38,2),2)</f>
      </c>
      <c r="O38">
        <f>(I38*21)/100</f>
      </c>
      <c r="P38" t="s">
        <v>26</v>
      </c>
    </row>
    <row r="39" spans="1:5" ht="12.75">
      <c r="A39" s="33" t="s">
        <v>52</v>
      </c>
      <c r="E39" s="34" t="s">
        <v>195</v>
      </c>
    </row>
    <row r="40" spans="1:5" ht="12.75">
      <c r="A40" s="37" t="s">
        <v>54</v>
      </c>
      <c r="E40" s="36" t="s">
        <v>522</v>
      </c>
    </row>
    <row r="41" spans="1:16" ht="12.75">
      <c r="A41" s="24" t="s">
        <v>47</v>
      </c>
      <c r="B41" s="29" t="s">
        <v>85</v>
      </c>
      <c r="C41" s="29" t="s">
        <v>197</v>
      </c>
      <c r="D41" s="24" t="s">
        <v>60</v>
      </c>
      <c r="E41" s="30" t="s">
        <v>198</v>
      </c>
      <c r="F41" s="31" t="s">
        <v>114</v>
      </c>
      <c r="G41" s="32">
        <v>42</v>
      </c>
      <c r="H41" s="32">
        <v>0</v>
      </c>
      <c r="I41" s="32">
        <f>ROUND(ROUND(H41,2)*ROUND(G41,2),2)</f>
      </c>
      <c r="O41">
        <f>(I41*21)/100</f>
      </c>
      <c r="P41" t="s">
        <v>26</v>
      </c>
    </row>
    <row r="42" spans="1:5" ht="12.75">
      <c r="A42" s="33" t="s">
        <v>52</v>
      </c>
      <c r="E42" s="34" t="s">
        <v>60</v>
      </c>
    </row>
    <row r="43" spans="1:5" ht="12.75">
      <c r="A43" s="37" t="s">
        <v>54</v>
      </c>
      <c r="E43" s="36" t="s">
        <v>523</v>
      </c>
    </row>
    <row r="44" spans="1:16" ht="12.75">
      <c r="A44" s="24" t="s">
        <v>47</v>
      </c>
      <c r="B44" s="29" t="s">
        <v>90</v>
      </c>
      <c r="C44" s="29" t="s">
        <v>524</v>
      </c>
      <c r="D44" s="24" t="s">
        <v>60</v>
      </c>
      <c r="E44" s="30" t="s">
        <v>525</v>
      </c>
      <c r="F44" s="31" t="s">
        <v>114</v>
      </c>
      <c r="G44" s="32">
        <v>23.04</v>
      </c>
      <c r="H44" s="32">
        <v>0</v>
      </c>
      <c r="I44" s="32">
        <f>ROUND(ROUND(H44,2)*ROUND(G44,2),2)</f>
      </c>
      <c r="O44">
        <f>(I44*21)/100</f>
      </c>
      <c r="P44" t="s">
        <v>26</v>
      </c>
    </row>
    <row r="45" spans="1:5" ht="12.75">
      <c r="A45" s="33" t="s">
        <v>52</v>
      </c>
      <c r="E45" s="34" t="s">
        <v>526</v>
      </c>
    </row>
    <row r="46" spans="1:5" ht="12.75">
      <c r="A46" s="35" t="s">
        <v>54</v>
      </c>
      <c r="E46" s="36" t="s">
        <v>527</v>
      </c>
    </row>
    <row r="47" spans="1:18" ht="12.75" customHeight="1">
      <c r="A47" s="6" t="s">
        <v>45</v>
      </c>
      <c r="B47" s="6"/>
      <c r="C47" s="40" t="s">
        <v>35</v>
      </c>
      <c r="D47" s="6"/>
      <c r="E47" s="27" t="s">
        <v>295</v>
      </c>
      <c r="F47" s="6"/>
      <c r="G47" s="6"/>
      <c r="H47" s="6"/>
      <c r="I47" s="41">
        <f>0+Q47</f>
      </c>
      <c r="O47">
        <f>0+R47</f>
      </c>
      <c r="Q47">
        <f>0+I48</f>
      </c>
      <c r="R47">
        <f>0+O48</f>
      </c>
    </row>
    <row r="48" spans="1:16" ht="12.75">
      <c r="A48" s="24" t="s">
        <v>47</v>
      </c>
      <c r="B48" s="29" t="s">
        <v>145</v>
      </c>
      <c r="C48" s="29" t="s">
        <v>528</v>
      </c>
      <c r="D48" s="24" t="s">
        <v>60</v>
      </c>
      <c r="E48" s="30" t="s">
        <v>529</v>
      </c>
      <c r="F48" s="31" t="s">
        <v>114</v>
      </c>
      <c r="G48" s="32">
        <v>7.2</v>
      </c>
      <c r="H48" s="32">
        <v>0</v>
      </c>
      <c r="I48" s="32">
        <f>ROUND(ROUND(H48,2)*ROUND(G48,2),2)</f>
      </c>
      <c r="O48">
        <f>(I48*21)/100</f>
      </c>
      <c r="P48" t="s">
        <v>26</v>
      </c>
    </row>
    <row r="49" spans="1:5" ht="12.75">
      <c r="A49" s="33" t="s">
        <v>52</v>
      </c>
      <c r="E49" s="34" t="s">
        <v>526</v>
      </c>
    </row>
    <row r="50" spans="1:5" ht="12.75">
      <c r="A50" s="35" t="s">
        <v>54</v>
      </c>
      <c r="E50" s="36" t="s">
        <v>530</v>
      </c>
    </row>
    <row r="51" spans="1:18" ht="12.75" customHeight="1">
      <c r="A51" s="6" t="s">
        <v>45</v>
      </c>
      <c r="B51" s="6"/>
      <c r="C51" s="40" t="s">
        <v>37</v>
      </c>
      <c r="D51" s="6"/>
      <c r="E51" s="27" t="s">
        <v>308</v>
      </c>
      <c r="F51" s="6"/>
      <c r="G51" s="6"/>
      <c r="H51" s="6"/>
      <c r="I51" s="41">
        <f>0+Q51</f>
      </c>
      <c r="O51">
        <f>0+R51</f>
      </c>
      <c r="Q51">
        <f>0+I52+I55+I58+I61+I64+I67</f>
      </c>
      <c r="R51">
        <f>0+O52+O55+O58+O61+O64+O67</f>
      </c>
    </row>
    <row r="52" spans="1:16" ht="12.75">
      <c r="A52" s="24" t="s">
        <v>47</v>
      </c>
      <c r="B52" s="29" t="s">
        <v>149</v>
      </c>
      <c r="C52" s="29" t="s">
        <v>310</v>
      </c>
      <c r="D52" s="24" t="s">
        <v>60</v>
      </c>
      <c r="E52" s="30" t="s">
        <v>311</v>
      </c>
      <c r="F52" s="31" t="s">
        <v>142</v>
      </c>
      <c r="G52" s="32">
        <v>72</v>
      </c>
      <c r="H52" s="32">
        <v>0</v>
      </c>
      <c r="I52" s="32">
        <f>ROUND(ROUND(H52,2)*ROUND(G52,2),2)</f>
      </c>
      <c r="O52">
        <f>(I52*21)/100</f>
      </c>
      <c r="P52" t="s">
        <v>26</v>
      </c>
    </row>
    <row r="53" spans="1:5" ht="12.75">
      <c r="A53" s="33" t="s">
        <v>52</v>
      </c>
      <c r="E53" s="34" t="s">
        <v>312</v>
      </c>
    </row>
    <row r="54" spans="1:5" ht="12.75">
      <c r="A54" s="37" t="s">
        <v>54</v>
      </c>
      <c r="E54" s="36" t="s">
        <v>531</v>
      </c>
    </row>
    <row r="55" spans="1:16" ht="12.75">
      <c r="A55" s="24" t="s">
        <v>47</v>
      </c>
      <c r="B55" s="29" t="s">
        <v>153</v>
      </c>
      <c r="C55" s="29" t="s">
        <v>532</v>
      </c>
      <c r="D55" s="24" t="s">
        <v>60</v>
      </c>
      <c r="E55" s="30" t="s">
        <v>533</v>
      </c>
      <c r="F55" s="31" t="s">
        <v>142</v>
      </c>
      <c r="G55" s="32">
        <v>72</v>
      </c>
      <c r="H55" s="32">
        <v>0</v>
      </c>
      <c r="I55" s="32">
        <f>ROUND(ROUND(H55,2)*ROUND(G55,2),2)</f>
      </c>
      <c r="O55">
        <f>(I55*21)/100</f>
      </c>
      <c r="P55" t="s">
        <v>26</v>
      </c>
    </row>
    <row r="56" spans="1:5" ht="12.75">
      <c r="A56" s="33" t="s">
        <v>52</v>
      </c>
      <c r="E56" s="34" t="s">
        <v>60</v>
      </c>
    </row>
    <row r="57" spans="1:5" ht="12.75">
      <c r="A57" s="37" t="s">
        <v>54</v>
      </c>
      <c r="E57" s="36" t="s">
        <v>531</v>
      </c>
    </row>
    <row r="58" spans="1:16" ht="12.75">
      <c r="A58" s="24" t="s">
        <v>47</v>
      </c>
      <c r="B58" s="29" t="s">
        <v>156</v>
      </c>
      <c r="C58" s="29" t="s">
        <v>315</v>
      </c>
      <c r="D58" s="24" t="s">
        <v>60</v>
      </c>
      <c r="E58" s="30" t="s">
        <v>316</v>
      </c>
      <c r="F58" s="31" t="s">
        <v>142</v>
      </c>
      <c r="G58" s="32">
        <v>72</v>
      </c>
      <c r="H58" s="32">
        <v>0</v>
      </c>
      <c r="I58" s="32">
        <f>ROUND(ROUND(H58,2)*ROUND(G58,2),2)</f>
      </c>
      <c r="O58">
        <f>(I58*21)/100</f>
      </c>
      <c r="P58" t="s">
        <v>26</v>
      </c>
    </row>
    <row r="59" spans="1:5" ht="12.75">
      <c r="A59" s="33" t="s">
        <v>52</v>
      </c>
      <c r="E59" s="34" t="s">
        <v>317</v>
      </c>
    </row>
    <row r="60" spans="1:5" ht="12.75">
      <c r="A60" s="37" t="s">
        <v>54</v>
      </c>
      <c r="E60" s="36" t="s">
        <v>522</v>
      </c>
    </row>
    <row r="61" spans="1:16" ht="12.75">
      <c r="A61" s="24" t="s">
        <v>47</v>
      </c>
      <c r="B61" s="29" t="s">
        <v>161</v>
      </c>
      <c r="C61" s="29" t="s">
        <v>320</v>
      </c>
      <c r="D61" s="24" t="s">
        <v>60</v>
      </c>
      <c r="E61" s="30" t="s">
        <v>321</v>
      </c>
      <c r="F61" s="31" t="s">
        <v>142</v>
      </c>
      <c r="G61" s="32">
        <v>72</v>
      </c>
      <c r="H61" s="32">
        <v>0</v>
      </c>
      <c r="I61" s="32">
        <f>ROUND(ROUND(H61,2)*ROUND(G61,2),2)</f>
      </c>
      <c r="O61">
        <f>(I61*21)/100</f>
      </c>
      <c r="P61" t="s">
        <v>26</v>
      </c>
    </row>
    <row r="62" spans="1:5" ht="12.75">
      <c r="A62" s="33" t="s">
        <v>52</v>
      </c>
      <c r="E62" s="34" t="s">
        <v>322</v>
      </c>
    </row>
    <row r="63" spans="1:5" ht="12.75">
      <c r="A63" s="37" t="s">
        <v>54</v>
      </c>
      <c r="E63" s="36" t="s">
        <v>522</v>
      </c>
    </row>
    <row r="64" spans="1:16" ht="12.75">
      <c r="A64" s="24" t="s">
        <v>47</v>
      </c>
      <c r="B64" s="29" t="s">
        <v>226</v>
      </c>
      <c r="C64" s="29" t="s">
        <v>324</v>
      </c>
      <c r="D64" s="24" t="s">
        <v>60</v>
      </c>
      <c r="E64" s="30" t="s">
        <v>325</v>
      </c>
      <c r="F64" s="31" t="s">
        <v>142</v>
      </c>
      <c r="G64" s="32">
        <v>72</v>
      </c>
      <c r="H64" s="32">
        <v>0</v>
      </c>
      <c r="I64" s="32">
        <f>ROUND(ROUND(H64,2)*ROUND(G64,2),2)</f>
      </c>
      <c r="O64">
        <f>(I64*21)/100</f>
      </c>
      <c r="P64" t="s">
        <v>26</v>
      </c>
    </row>
    <row r="65" spans="1:5" ht="12.75">
      <c r="A65" s="33" t="s">
        <v>52</v>
      </c>
      <c r="E65" s="34" t="s">
        <v>60</v>
      </c>
    </row>
    <row r="66" spans="1:5" ht="12.75">
      <c r="A66" s="37" t="s">
        <v>54</v>
      </c>
      <c r="E66" s="36" t="s">
        <v>531</v>
      </c>
    </row>
    <row r="67" spans="1:16" ht="12.75">
      <c r="A67" s="24" t="s">
        <v>47</v>
      </c>
      <c r="B67" s="29" t="s">
        <v>231</v>
      </c>
      <c r="C67" s="29" t="s">
        <v>328</v>
      </c>
      <c r="D67" s="24" t="s">
        <v>60</v>
      </c>
      <c r="E67" s="30" t="s">
        <v>329</v>
      </c>
      <c r="F67" s="31" t="s">
        <v>142</v>
      </c>
      <c r="G67" s="32">
        <v>72</v>
      </c>
      <c r="H67" s="32">
        <v>0</v>
      </c>
      <c r="I67" s="32">
        <f>ROUND(ROUND(H67,2)*ROUND(G67,2),2)</f>
      </c>
      <c r="O67">
        <f>(I67*21)/100</f>
      </c>
      <c r="P67" t="s">
        <v>26</v>
      </c>
    </row>
    <row r="68" spans="1:5" ht="12.75">
      <c r="A68" s="33" t="s">
        <v>52</v>
      </c>
      <c r="E68" s="34" t="s">
        <v>60</v>
      </c>
    </row>
    <row r="69" spans="1:5" ht="12.75">
      <c r="A69" s="35" t="s">
        <v>54</v>
      </c>
      <c r="E69" s="36" t="s">
        <v>531</v>
      </c>
    </row>
    <row r="70" spans="1:18" ht="12.75" customHeight="1">
      <c r="A70" s="6" t="s">
        <v>45</v>
      </c>
      <c r="B70" s="6"/>
      <c r="C70" s="40" t="s">
        <v>75</v>
      </c>
      <c r="D70" s="6"/>
      <c r="E70" s="27" t="s">
        <v>359</v>
      </c>
      <c r="F70" s="6"/>
      <c r="G70" s="6"/>
      <c r="H70" s="6"/>
      <c r="I70" s="41">
        <f>0+Q70</f>
      </c>
      <c r="O70">
        <f>0+R70</f>
      </c>
      <c r="Q70">
        <f>0+I71+I74+I77+I80+I83+I86</f>
      </c>
      <c r="R70">
        <f>0+O71+O74+O77+O80+O83+O86</f>
      </c>
    </row>
    <row r="71" spans="1:16" ht="12.75">
      <c r="A71" s="24" t="s">
        <v>47</v>
      </c>
      <c r="B71" s="29" t="s">
        <v>235</v>
      </c>
      <c r="C71" s="29" t="s">
        <v>534</v>
      </c>
      <c r="D71" s="24" t="s">
        <v>60</v>
      </c>
      <c r="E71" s="30" t="s">
        <v>535</v>
      </c>
      <c r="F71" s="31" t="s">
        <v>130</v>
      </c>
      <c r="G71" s="32">
        <v>72</v>
      </c>
      <c r="H71" s="32">
        <v>0</v>
      </c>
      <c r="I71" s="32">
        <f>ROUND(ROUND(H71,2)*ROUND(G71,2),2)</f>
      </c>
      <c r="O71">
        <f>(I71*21)/100</f>
      </c>
      <c r="P71" t="s">
        <v>26</v>
      </c>
    </row>
    <row r="72" spans="1:5" ht="12.75">
      <c r="A72" s="33" t="s">
        <v>52</v>
      </c>
      <c r="E72" s="34" t="s">
        <v>536</v>
      </c>
    </row>
    <row r="73" spans="1:5" ht="12.75">
      <c r="A73" s="37" t="s">
        <v>54</v>
      </c>
      <c r="E73" s="36" t="s">
        <v>522</v>
      </c>
    </row>
    <row r="74" spans="1:16" ht="12.75">
      <c r="A74" s="24" t="s">
        <v>47</v>
      </c>
      <c r="B74" s="29" t="s">
        <v>240</v>
      </c>
      <c r="C74" s="29" t="s">
        <v>537</v>
      </c>
      <c r="D74" s="24" t="s">
        <v>60</v>
      </c>
      <c r="E74" s="30" t="s">
        <v>538</v>
      </c>
      <c r="F74" s="31" t="s">
        <v>130</v>
      </c>
      <c r="G74" s="32">
        <v>80</v>
      </c>
      <c r="H74" s="32">
        <v>0</v>
      </c>
      <c r="I74" s="32">
        <f>ROUND(ROUND(H74,2)*ROUND(G74,2),2)</f>
      </c>
      <c r="O74">
        <f>(I74*21)/100</f>
      </c>
      <c r="P74" t="s">
        <v>26</v>
      </c>
    </row>
    <row r="75" spans="1:5" ht="12.75">
      <c r="A75" s="33" t="s">
        <v>52</v>
      </c>
      <c r="E75" s="34" t="s">
        <v>539</v>
      </c>
    </row>
    <row r="76" spans="1:5" ht="12.75">
      <c r="A76" s="37" t="s">
        <v>54</v>
      </c>
      <c r="E76" s="36" t="s">
        <v>540</v>
      </c>
    </row>
    <row r="77" spans="1:16" ht="12.75">
      <c r="A77" s="24" t="s">
        <v>47</v>
      </c>
      <c r="B77" s="29" t="s">
        <v>245</v>
      </c>
      <c r="C77" s="29" t="s">
        <v>541</v>
      </c>
      <c r="D77" s="24" t="s">
        <v>60</v>
      </c>
      <c r="E77" s="30" t="s">
        <v>542</v>
      </c>
      <c r="F77" s="31" t="s">
        <v>130</v>
      </c>
      <c r="G77" s="32">
        <v>80</v>
      </c>
      <c r="H77" s="32">
        <v>0</v>
      </c>
      <c r="I77" s="32">
        <f>ROUND(ROUND(H77,2)*ROUND(G77,2),2)</f>
      </c>
      <c r="O77">
        <f>(I77*21)/100</f>
      </c>
      <c r="P77" t="s">
        <v>26</v>
      </c>
    </row>
    <row r="78" spans="1:5" ht="12.75">
      <c r="A78" s="33" t="s">
        <v>52</v>
      </c>
      <c r="E78" s="34" t="s">
        <v>543</v>
      </c>
    </row>
    <row r="79" spans="1:5" ht="12.75">
      <c r="A79" s="37" t="s">
        <v>54</v>
      </c>
      <c r="E79" s="36" t="s">
        <v>540</v>
      </c>
    </row>
    <row r="80" spans="1:16" ht="12.75">
      <c r="A80" s="24" t="s">
        <v>47</v>
      </c>
      <c r="B80" s="29" t="s">
        <v>250</v>
      </c>
      <c r="C80" s="29" t="s">
        <v>544</v>
      </c>
      <c r="D80" s="24" t="s">
        <v>60</v>
      </c>
      <c r="E80" s="30" t="s">
        <v>545</v>
      </c>
      <c r="F80" s="31" t="s">
        <v>73</v>
      </c>
      <c r="G80" s="32">
        <v>2</v>
      </c>
      <c r="H80" s="32">
        <v>0</v>
      </c>
      <c r="I80" s="32">
        <f>ROUND(ROUND(H80,2)*ROUND(G80,2),2)</f>
      </c>
      <c r="O80">
        <f>(I80*21)/100</f>
      </c>
      <c r="P80" t="s">
        <v>26</v>
      </c>
    </row>
    <row r="81" spans="1:5" ht="12.75">
      <c r="A81" s="33" t="s">
        <v>52</v>
      </c>
      <c r="E81" s="34" t="s">
        <v>546</v>
      </c>
    </row>
    <row r="82" spans="1:5" ht="12.75">
      <c r="A82" s="37" t="s">
        <v>54</v>
      </c>
      <c r="E82" s="36" t="s">
        <v>60</v>
      </c>
    </row>
    <row r="83" spans="1:16" ht="12.75">
      <c r="A83" s="24" t="s">
        <v>47</v>
      </c>
      <c r="B83" s="29" t="s">
        <v>255</v>
      </c>
      <c r="C83" s="29" t="s">
        <v>547</v>
      </c>
      <c r="D83" s="24" t="s">
        <v>60</v>
      </c>
      <c r="E83" s="30" t="s">
        <v>548</v>
      </c>
      <c r="F83" s="31" t="s">
        <v>130</v>
      </c>
      <c r="G83" s="32">
        <v>72</v>
      </c>
      <c r="H83" s="32">
        <v>0</v>
      </c>
      <c r="I83" s="32">
        <f>ROUND(ROUND(H83,2)*ROUND(G83,2),2)</f>
      </c>
      <c r="O83">
        <f>(I83*21)/100</f>
      </c>
      <c r="P83" t="s">
        <v>26</v>
      </c>
    </row>
    <row r="84" spans="1:5" ht="12.75">
      <c r="A84" s="33" t="s">
        <v>52</v>
      </c>
      <c r="E84" s="34" t="s">
        <v>60</v>
      </c>
    </row>
    <row r="85" spans="1:5" ht="12.75">
      <c r="A85" s="37" t="s">
        <v>54</v>
      </c>
      <c r="E85" s="36" t="s">
        <v>60</v>
      </c>
    </row>
    <row r="86" spans="1:16" ht="12.75">
      <c r="A86" s="24" t="s">
        <v>47</v>
      </c>
      <c r="B86" s="29" t="s">
        <v>261</v>
      </c>
      <c r="C86" s="29" t="s">
        <v>549</v>
      </c>
      <c r="D86" s="24" t="s">
        <v>60</v>
      </c>
      <c r="E86" s="30" t="s">
        <v>550</v>
      </c>
      <c r="F86" s="31" t="s">
        <v>73</v>
      </c>
      <c r="G86" s="32">
        <v>3</v>
      </c>
      <c r="H86" s="32">
        <v>0</v>
      </c>
      <c r="I86" s="32">
        <f>ROUND(ROUND(H86,2)*ROUND(G86,2),2)</f>
      </c>
      <c r="O86">
        <f>(I86*21)/100</f>
      </c>
      <c r="P86" t="s">
        <v>26</v>
      </c>
    </row>
    <row r="87" spans="1:5" ht="12.75">
      <c r="A87" s="33" t="s">
        <v>52</v>
      </c>
      <c r="E87" s="34" t="s">
        <v>551</v>
      </c>
    </row>
    <row r="88" spans="1:5" ht="12.75">
      <c r="A88" s="35" t="s">
        <v>54</v>
      </c>
      <c r="E88" s="36" t="s">
        <v>60</v>
      </c>
    </row>
    <row r="89" spans="1:18" ht="12.75" customHeight="1">
      <c r="A89" s="6" t="s">
        <v>45</v>
      </c>
      <c r="B89" s="6"/>
      <c r="C89" s="40" t="s">
        <v>42</v>
      </c>
      <c r="D89" s="6"/>
      <c r="E89" s="27" t="s">
        <v>127</v>
      </c>
      <c r="F89" s="6"/>
      <c r="G89" s="6"/>
      <c r="H89" s="6"/>
      <c r="I89" s="41">
        <f>0+Q89</f>
      </c>
      <c r="O89">
        <f>0+R89</f>
      </c>
      <c r="Q89">
        <f>0+I90+I93+I96</f>
      </c>
      <c r="R89">
        <f>0+O90+O93+O96</f>
      </c>
    </row>
    <row r="90" spans="1:16" ht="12.75">
      <c r="A90" s="24" t="s">
        <v>47</v>
      </c>
      <c r="B90" s="29" t="s">
        <v>266</v>
      </c>
      <c r="C90" s="29" t="s">
        <v>133</v>
      </c>
      <c r="D90" s="24" t="s">
        <v>60</v>
      </c>
      <c r="E90" s="30" t="s">
        <v>134</v>
      </c>
      <c r="F90" s="31" t="s">
        <v>130</v>
      </c>
      <c r="G90" s="32">
        <v>140</v>
      </c>
      <c r="H90" s="32">
        <v>0</v>
      </c>
      <c r="I90" s="32">
        <f>ROUND(ROUND(H90,2)*ROUND(G90,2),2)</f>
      </c>
      <c r="O90">
        <f>(I90*21)/100</f>
      </c>
      <c r="P90" t="s">
        <v>26</v>
      </c>
    </row>
    <row r="91" spans="1:5" ht="12.75">
      <c r="A91" s="33" t="s">
        <v>52</v>
      </c>
      <c r="E91" s="34" t="s">
        <v>60</v>
      </c>
    </row>
    <row r="92" spans="1:5" ht="12.75">
      <c r="A92" s="37" t="s">
        <v>54</v>
      </c>
      <c r="E92" s="36" t="s">
        <v>514</v>
      </c>
    </row>
    <row r="93" spans="1:16" ht="12.75">
      <c r="A93" s="24" t="s">
        <v>47</v>
      </c>
      <c r="B93" s="29" t="s">
        <v>271</v>
      </c>
      <c r="C93" s="29" t="s">
        <v>389</v>
      </c>
      <c r="D93" s="24" t="s">
        <v>60</v>
      </c>
      <c r="E93" s="30" t="s">
        <v>390</v>
      </c>
      <c r="F93" s="31" t="s">
        <v>130</v>
      </c>
      <c r="G93" s="32">
        <v>140</v>
      </c>
      <c r="H93" s="32">
        <v>0</v>
      </c>
      <c r="I93" s="32">
        <f>ROUND(ROUND(H93,2)*ROUND(G93,2),2)</f>
      </c>
      <c r="O93">
        <f>(I93*21)/100</f>
      </c>
      <c r="P93" t="s">
        <v>26</v>
      </c>
    </row>
    <row r="94" spans="1:5" ht="12.75">
      <c r="A94" s="33" t="s">
        <v>52</v>
      </c>
      <c r="E94" s="34" t="s">
        <v>60</v>
      </c>
    </row>
    <row r="95" spans="1:5" ht="12.75">
      <c r="A95" s="37" t="s">
        <v>54</v>
      </c>
      <c r="E95" s="36" t="s">
        <v>514</v>
      </c>
    </row>
    <row r="96" spans="1:16" ht="12.75">
      <c r="A96" s="24" t="s">
        <v>47</v>
      </c>
      <c r="B96" s="29" t="s">
        <v>276</v>
      </c>
      <c r="C96" s="29" t="s">
        <v>552</v>
      </c>
      <c r="D96" s="24" t="s">
        <v>60</v>
      </c>
      <c r="E96" s="30" t="s">
        <v>553</v>
      </c>
      <c r="F96" s="31" t="s">
        <v>130</v>
      </c>
      <c r="G96" s="32">
        <v>69</v>
      </c>
      <c r="H96" s="32">
        <v>0</v>
      </c>
      <c r="I96" s="32">
        <f>ROUND(ROUND(H96,2)*ROUND(G96,2),2)</f>
      </c>
      <c r="O96">
        <f>(I96*21)/100</f>
      </c>
      <c r="P96" t="s">
        <v>26</v>
      </c>
    </row>
    <row r="97" spans="1:5" ht="12.75">
      <c r="A97" s="33" t="s">
        <v>52</v>
      </c>
      <c r="E97" s="34" t="s">
        <v>554</v>
      </c>
    </row>
    <row r="98" spans="1:5" ht="12.75">
      <c r="A98" s="35" t="s">
        <v>54</v>
      </c>
      <c r="E98" s="36" t="s">
        <v>555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1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0+O9+O19+O44+O48+O67+O92</f>
      </c>
      <c r="P2" t="s">
        <v>27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556</v>
      </c>
      <c r="I3" s="38">
        <f>0+I9+I19+I44+I48+I67+I92</f>
      </c>
      <c r="O3" t="s">
        <v>23</v>
      </c>
      <c r="P3" t="s">
        <v>26</v>
      </c>
    </row>
    <row r="4" spans="1:16" ht="15" customHeight="1">
      <c r="A4" t="s">
        <v>17</v>
      </c>
      <c r="B4" s="12" t="s">
        <v>18</v>
      </c>
      <c r="C4" s="13" t="s">
        <v>556</v>
      </c>
      <c r="D4" s="1"/>
      <c r="E4" s="14" t="s">
        <v>557</v>
      </c>
      <c r="F4" s="1"/>
      <c r="G4" s="1"/>
      <c r="H4" s="11"/>
      <c r="I4" s="11"/>
      <c r="O4" t="s">
        <v>24</v>
      </c>
      <c r="P4" t="s">
        <v>26</v>
      </c>
    </row>
    <row r="5" spans="1:16" ht="12.75" customHeight="1">
      <c r="A5" t="s">
        <v>21</v>
      </c>
      <c r="B5" s="16" t="s">
        <v>22</v>
      </c>
      <c r="C5" s="17" t="s">
        <v>556</v>
      </c>
      <c r="D5" s="6"/>
      <c r="E5" s="18" t="s">
        <v>557</v>
      </c>
      <c r="F5" s="6"/>
      <c r="G5" s="6"/>
      <c r="H5" s="6"/>
      <c r="I5" s="6"/>
      <c r="O5" t="s">
        <v>25</v>
      </c>
      <c r="P5" t="s">
        <v>26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26</v>
      </c>
      <c r="D8" s="15" t="s">
        <v>27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5" t="s">
        <v>45</v>
      </c>
      <c r="B9" s="25"/>
      <c r="C9" s="26" t="s">
        <v>29</v>
      </c>
      <c r="D9" s="25"/>
      <c r="E9" s="27" t="s">
        <v>46</v>
      </c>
      <c r="F9" s="25"/>
      <c r="G9" s="25"/>
      <c r="H9" s="25"/>
      <c r="I9" s="28">
        <f>0+Q9</f>
      </c>
      <c r="O9">
        <f>0+R9</f>
      </c>
      <c r="Q9">
        <f>0+I10+I13+I16</f>
      </c>
      <c r="R9">
        <f>0+O10+O13+O16</f>
      </c>
    </row>
    <row r="10" spans="1:16" ht="12.75">
      <c r="A10" s="24" t="s">
        <v>47</v>
      </c>
      <c r="B10" s="29" t="s">
        <v>31</v>
      </c>
      <c r="C10" s="29" t="s">
        <v>96</v>
      </c>
      <c r="D10" s="24" t="s">
        <v>97</v>
      </c>
      <c r="E10" s="30" t="s">
        <v>98</v>
      </c>
      <c r="F10" s="31" t="s">
        <v>99</v>
      </c>
      <c r="G10" s="32">
        <v>21</v>
      </c>
      <c r="H10" s="32">
        <v>0</v>
      </c>
      <c r="I10" s="32">
        <f>ROUND(ROUND(H10,2)*ROUND(G10,2),2)</f>
      </c>
      <c r="O10">
        <f>(I10*21)/100</f>
      </c>
      <c r="P10" t="s">
        <v>26</v>
      </c>
    </row>
    <row r="11" spans="1:5" ht="12.75">
      <c r="A11" s="33" t="s">
        <v>52</v>
      </c>
      <c r="E11" s="34" t="s">
        <v>100</v>
      </c>
    </row>
    <row r="12" spans="1:5" ht="12.75">
      <c r="A12" s="37" t="s">
        <v>54</v>
      </c>
      <c r="E12" s="36" t="s">
        <v>558</v>
      </c>
    </row>
    <row r="13" spans="1:16" ht="12.75">
      <c r="A13" s="24" t="s">
        <v>47</v>
      </c>
      <c r="B13" s="29" t="s">
        <v>26</v>
      </c>
      <c r="C13" s="29" t="s">
        <v>96</v>
      </c>
      <c r="D13" s="24" t="s">
        <v>102</v>
      </c>
      <c r="E13" s="30" t="s">
        <v>98</v>
      </c>
      <c r="F13" s="31" t="s">
        <v>99</v>
      </c>
      <c r="G13" s="32">
        <v>19.87</v>
      </c>
      <c r="H13" s="32">
        <v>0</v>
      </c>
      <c r="I13" s="32">
        <f>ROUND(ROUND(H13,2)*ROUND(G13,2),2)</f>
      </c>
      <c r="O13">
        <f>(I13*21)/100</f>
      </c>
      <c r="P13" t="s">
        <v>26</v>
      </c>
    </row>
    <row r="14" spans="1:5" ht="12.75">
      <c r="A14" s="33" t="s">
        <v>52</v>
      </c>
      <c r="E14" s="34" t="s">
        <v>103</v>
      </c>
    </row>
    <row r="15" spans="1:5" ht="12.75">
      <c r="A15" s="37" t="s">
        <v>54</v>
      </c>
      <c r="E15" s="36" t="s">
        <v>508</v>
      </c>
    </row>
    <row r="16" spans="1:16" ht="12.75">
      <c r="A16" s="24" t="s">
        <v>47</v>
      </c>
      <c r="B16" s="29" t="s">
        <v>27</v>
      </c>
      <c r="C16" s="29" t="s">
        <v>509</v>
      </c>
      <c r="D16" s="24" t="s">
        <v>60</v>
      </c>
      <c r="E16" s="30" t="s">
        <v>510</v>
      </c>
      <c r="F16" s="31" t="s">
        <v>51</v>
      </c>
      <c r="G16" s="32">
        <v>1</v>
      </c>
      <c r="H16" s="32">
        <v>0</v>
      </c>
      <c r="I16" s="32">
        <f>ROUND(ROUND(H16,2)*ROUND(G16,2),2)</f>
      </c>
      <c r="O16">
        <f>(I16*21)/100</f>
      </c>
      <c r="P16" t="s">
        <v>26</v>
      </c>
    </row>
    <row r="17" spans="1:5" ht="25.5">
      <c r="A17" s="33" t="s">
        <v>52</v>
      </c>
      <c r="E17" s="34" t="s">
        <v>511</v>
      </c>
    </row>
    <row r="18" spans="1:5" ht="12.75">
      <c r="A18" s="35" t="s">
        <v>54</v>
      </c>
      <c r="E18" s="36" t="s">
        <v>60</v>
      </c>
    </row>
    <row r="19" spans="1:18" ht="12.75" customHeight="1">
      <c r="A19" s="6" t="s">
        <v>45</v>
      </c>
      <c r="B19" s="6"/>
      <c r="C19" s="40" t="s">
        <v>31</v>
      </c>
      <c r="D19" s="6"/>
      <c r="E19" s="27" t="s">
        <v>111</v>
      </c>
      <c r="F19" s="6"/>
      <c r="G19" s="6"/>
      <c r="H19" s="6"/>
      <c r="I19" s="41">
        <f>0+Q19</f>
      </c>
      <c r="O19">
        <f>0+R19</f>
      </c>
      <c r="Q19">
        <f>0+I20+I23+I26+I29+I32+I35+I38+I41</f>
      </c>
      <c r="R19">
        <f>0+O20+O23+O26+O29+O32+O35+O38+O41</f>
      </c>
    </row>
    <row r="20" spans="1:16" ht="12.75">
      <c r="A20" s="24" t="s">
        <v>47</v>
      </c>
      <c r="B20" s="29" t="s">
        <v>35</v>
      </c>
      <c r="C20" s="29" t="s">
        <v>120</v>
      </c>
      <c r="D20" s="24" t="s">
        <v>60</v>
      </c>
      <c r="E20" s="30" t="s">
        <v>121</v>
      </c>
      <c r="F20" s="31" t="s">
        <v>114</v>
      </c>
      <c r="G20" s="32">
        <v>1.08</v>
      </c>
      <c r="H20" s="32">
        <v>0</v>
      </c>
      <c r="I20" s="32">
        <f>ROUND(ROUND(H20,2)*ROUND(G20,2),2)</f>
      </c>
      <c r="O20">
        <f>(I20*21)/100</f>
      </c>
      <c r="P20" t="s">
        <v>26</v>
      </c>
    </row>
    <row r="21" spans="1:5" ht="12.75">
      <c r="A21" s="33" t="s">
        <v>52</v>
      </c>
      <c r="E21" s="34" t="s">
        <v>115</v>
      </c>
    </row>
    <row r="22" spans="1:5" ht="25.5">
      <c r="A22" s="37" t="s">
        <v>54</v>
      </c>
      <c r="E22" s="36" t="s">
        <v>559</v>
      </c>
    </row>
    <row r="23" spans="1:16" ht="12.75">
      <c r="A23" s="24" t="s">
        <v>47</v>
      </c>
      <c r="B23" s="29" t="s">
        <v>37</v>
      </c>
      <c r="C23" s="29" t="s">
        <v>123</v>
      </c>
      <c r="D23" s="24" t="s">
        <v>60</v>
      </c>
      <c r="E23" s="30" t="s">
        <v>124</v>
      </c>
      <c r="F23" s="31" t="s">
        <v>114</v>
      </c>
      <c r="G23" s="32">
        <v>0.9</v>
      </c>
      <c r="H23" s="32">
        <v>0</v>
      </c>
      <c r="I23" s="32">
        <f>ROUND(ROUND(H23,2)*ROUND(G23,2),2)</f>
      </c>
      <c r="O23">
        <f>(I23*21)/100</f>
      </c>
      <c r="P23" t="s">
        <v>26</v>
      </c>
    </row>
    <row r="24" spans="1:5" ht="12.75">
      <c r="A24" s="33" t="s">
        <v>52</v>
      </c>
      <c r="E24" s="34" t="s">
        <v>125</v>
      </c>
    </row>
    <row r="25" spans="1:5" ht="25.5">
      <c r="A25" s="37" t="s">
        <v>54</v>
      </c>
      <c r="E25" s="36" t="s">
        <v>560</v>
      </c>
    </row>
    <row r="26" spans="1:16" ht="12.75">
      <c r="A26" s="24" t="s">
        <v>47</v>
      </c>
      <c r="B26" s="29" t="s">
        <v>39</v>
      </c>
      <c r="C26" s="29" t="s">
        <v>173</v>
      </c>
      <c r="D26" s="24" t="s">
        <v>60</v>
      </c>
      <c r="E26" s="30" t="s">
        <v>174</v>
      </c>
      <c r="F26" s="31" t="s">
        <v>130</v>
      </c>
      <c r="G26" s="32">
        <v>18</v>
      </c>
      <c r="H26" s="32">
        <v>0</v>
      </c>
      <c r="I26" s="32">
        <f>ROUND(ROUND(H26,2)*ROUND(G26,2),2)</f>
      </c>
      <c r="O26">
        <f>(I26*21)/100</f>
      </c>
      <c r="P26" t="s">
        <v>26</v>
      </c>
    </row>
    <row r="27" spans="1:5" ht="12.75">
      <c r="A27" s="33" t="s">
        <v>52</v>
      </c>
      <c r="E27" s="34" t="s">
        <v>60</v>
      </c>
    </row>
    <row r="28" spans="1:5" ht="12.75">
      <c r="A28" s="37" t="s">
        <v>54</v>
      </c>
      <c r="E28" s="36" t="s">
        <v>561</v>
      </c>
    </row>
    <row r="29" spans="1:16" ht="12.75">
      <c r="A29" s="24" t="s">
        <v>47</v>
      </c>
      <c r="B29" s="29" t="s">
        <v>70</v>
      </c>
      <c r="C29" s="29" t="s">
        <v>402</v>
      </c>
      <c r="D29" s="24" t="s">
        <v>60</v>
      </c>
      <c r="E29" s="30" t="s">
        <v>403</v>
      </c>
      <c r="F29" s="31" t="s">
        <v>114</v>
      </c>
      <c r="G29" s="32">
        <v>1.5</v>
      </c>
      <c r="H29" s="32">
        <v>0</v>
      </c>
      <c r="I29" s="32">
        <f>ROUND(ROUND(H29,2)*ROUND(G29,2),2)</f>
      </c>
      <c r="O29">
        <f>(I29*21)/100</f>
      </c>
      <c r="P29" t="s">
        <v>26</v>
      </c>
    </row>
    <row r="30" spans="1:5" ht="12.75">
      <c r="A30" s="33" t="s">
        <v>52</v>
      </c>
      <c r="E30" s="34" t="s">
        <v>562</v>
      </c>
    </row>
    <row r="31" spans="1:5" ht="12.75">
      <c r="A31" s="37" t="s">
        <v>54</v>
      </c>
      <c r="E31" s="36" t="s">
        <v>563</v>
      </c>
    </row>
    <row r="32" spans="1:16" ht="12.75">
      <c r="A32" s="24" t="s">
        <v>47</v>
      </c>
      <c r="B32" s="29" t="s">
        <v>75</v>
      </c>
      <c r="C32" s="29" t="s">
        <v>406</v>
      </c>
      <c r="D32" s="24" t="s">
        <v>60</v>
      </c>
      <c r="E32" s="30" t="s">
        <v>407</v>
      </c>
      <c r="F32" s="31" t="s">
        <v>114</v>
      </c>
      <c r="G32" s="32">
        <v>10.5</v>
      </c>
      <c r="H32" s="32">
        <v>0</v>
      </c>
      <c r="I32" s="32">
        <f>ROUND(ROUND(H32,2)*ROUND(G32,2),2)</f>
      </c>
      <c r="O32">
        <f>(I32*21)/100</f>
      </c>
      <c r="P32" t="s">
        <v>26</v>
      </c>
    </row>
    <row r="33" spans="1:5" ht="25.5">
      <c r="A33" s="33" t="s">
        <v>52</v>
      </c>
      <c r="E33" s="34" t="s">
        <v>520</v>
      </c>
    </row>
    <row r="34" spans="1:5" ht="38.25">
      <c r="A34" s="37" t="s">
        <v>54</v>
      </c>
      <c r="E34" s="36" t="s">
        <v>564</v>
      </c>
    </row>
    <row r="35" spans="1:16" ht="12.75">
      <c r="A35" s="24" t="s">
        <v>47</v>
      </c>
      <c r="B35" s="29" t="s">
        <v>42</v>
      </c>
      <c r="C35" s="29" t="s">
        <v>193</v>
      </c>
      <c r="D35" s="24" t="s">
        <v>60</v>
      </c>
      <c r="E35" s="30" t="s">
        <v>194</v>
      </c>
      <c r="F35" s="31" t="s">
        <v>114</v>
      </c>
      <c r="G35" s="32">
        <v>10.5</v>
      </c>
      <c r="H35" s="32">
        <v>0</v>
      </c>
      <c r="I35" s="32">
        <f>ROUND(ROUND(H35,2)*ROUND(G35,2),2)</f>
      </c>
      <c r="O35">
        <f>(I35*21)/100</f>
      </c>
      <c r="P35" t="s">
        <v>26</v>
      </c>
    </row>
    <row r="36" spans="1:5" ht="12.75">
      <c r="A36" s="33" t="s">
        <v>52</v>
      </c>
      <c r="E36" s="34" t="s">
        <v>565</v>
      </c>
    </row>
    <row r="37" spans="1:5" ht="12.75">
      <c r="A37" s="37" t="s">
        <v>54</v>
      </c>
      <c r="E37" s="36" t="s">
        <v>566</v>
      </c>
    </row>
    <row r="38" spans="1:16" ht="12.75">
      <c r="A38" s="24" t="s">
        <v>47</v>
      </c>
      <c r="B38" s="29" t="s">
        <v>44</v>
      </c>
      <c r="C38" s="29" t="s">
        <v>197</v>
      </c>
      <c r="D38" s="24" t="s">
        <v>60</v>
      </c>
      <c r="E38" s="30" t="s">
        <v>198</v>
      </c>
      <c r="F38" s="31" t="s">
        <v>114</v>
      </c>
      <c r="G38" s="32">
        <v>1.5</v>
      </c>
      <c r="H38" s="32">
        <v>0</v>
      </c>
      <c r="I38" s="32">
        <f>ROUND(ROUND(H38,2)*ROUND(G38,2),2)</f>
      </c>
      <c r="O38">
        <f>(I38*21)/100</f>
      </c>
      <c r="P38" t="s">
        <v>26</v>
      </c>
    </row>
    <row r="39" spans="1:5" ht="12.75">
      <c r="A39" s="33" t="s">
        <v>52</v>
      </c>
      <c r="E39" s="34" t="s">
        <v>60</v>
      </c>
    </row>
    <row r="40" spans="1:5" ht="12.75">
      <c r="A40" s="37" t="s">
        <v>54</v>
      </c>
      <c r="E40" s="36" t="s">
        <v>563</v>
      </c>
    </row>
    <row r="41" spans="1:16" ht="12.75">
      <c r="A41" s="24" t="s">
        <v>47</v>
      </c>
      <c r="B41" s="29" t="s">
        <v>85</v>
      </c>
      <c r="C41" s="29" t="s">
        <v>524</v>
      </c>
      <c r="D41" s="24" t="s">
        <v>60</v>
      </c>
      <c r="E41" s="30" t="s">
        <v>525</v>
      </c>
      <c r="F41" s="31" t="s">
        <v>114</v>
      </c>
      <c r="G41" s="32">
        <v>72.9</v>
      </c>
      <c r="H41" s="32">
        <v>0</v>
      </c>
      <c r="I41" s="32">
        <f>ROUND(ROUND(H41,2)*ROUND(G41,2),2)</f>
      </c>
      <c r="O41">
        <f>(I41*21)/100</f>
      </c>
      <c r="P41" t="s">
        <v>26</v>
      </c>
    </row>
    <row r="42" spans="1:5" ht="12.75">
      <c r="A42" s="33" t="s">
        <v>52</v>
      </c>
      <c r="E42" s="34" t="s">
        <v>526</v>
      </c>
    </row>
    <row r="43" spans="1:5" ht="38.25">
      <c r="A43" s="35" t="s">
        <v>54</v>
      </c>
      <c r="E43" s="36" t="s">
        <v>567</v>
      </c>
    </row>
    <row r="44" spans="1:18" ht="12.75" customHeight="1">
      <c r="A44" s="6" t="s">
        <v>45</v>
      </c>
      <c r="B44" s="6"/>
      <c r="C44" s="40" t="s">
        <v>35</v>
      </c>
      <c r="D44" s="6"/>
      <c r="E44" s="27" t="s">
        <v>295</v>
      </c>
      <c r="F44" s="6"/>
      <c r="G44" s="6"/>
      <c r="H44" s="6"/>
      <c r="I44" s="41">
        <f>0+Q44</f>
      </c>
      <c r="O44">
        <f>0+R44</f>
      </c>
      <c r="Q44">
        <f>0+I45</f>
      </c>
      <c r="R44">
        <f>0+O45</f>
      </c>
    </row>
    <row r="45" spans="1:16" ht="12.75">
      <c r="A45" s="24" t="s">
        <v>47</v>
      </c>
      <c r="B45" s="29" t="s">
        <v>90</v>
      </c>
      <c r="C45" s="29" t="s">
        <v>528</v>
      </c>
      <c r="D45" s="24" t="s">
        <v>60</v>
      </c>
      <c r="E45" s="30" t="s">
        <v>529</v>
      </c>
      <c r="F45" s="31" t="s">
        <v>114</v>
      </c>
      <c r="G45" s="32">
        <v>8.1</v>
      </c>
      <c r="H45" s="32">
        <v>0</v>
      </c>
      <c r="I45" s="32">
        <f>ROUND(ROUND(H45,2)*ROUND(G45,2),2)</f>
      </c>
      <c r="O45">
        <f>(I45*21)/100</f>
      </c>
      <c r="P45" t="s">
        <v>26</v>
      </c>
    </row>
    <row r="46" spans="1:5" ht="12.75">
      <c r="A46" s="33" t="s">
        <v>52</v>
      </c>
      <c r="E46" s="34" t="s">
        <v>526</v>
      </c>
    </row>
    <row r="47" spans="1:5" ht="38.25">
      <c r="A47" s="35" t="s">
        <v>54</v>
      </c>
      <c r="E47" s="36" t="s">
        <v>568</v>
      </c>
    </row>
    <row r="48" spans="1:18" ht="12.75" customHeight="1">
      <c r="A48" s="6" t="s">
        <v>45</v>
      </c>
      <c r="B48" s="6"/>
      <c r="C48" s="40" t="s">
        <v>37</v>
      </c>
      <c r="D48" s="6"/>
      <c r="E48" s="27" t="s">
        <v>308</v>
      </c>
      <c r="F48" s="6"/>
      <c r="G48" s="6"/>
      <c r="H48" s="6"/>
      <c r="I48" s="41">
        <f>0+Q48</f>
      </c>
      <c r="O48">
        <f>0+R48</f>
      </c>
      <c r="Q48">
        <f>0+I49+I52+I55+I58+I61+I64</f>
      </c>
      <c r="R48">
        <f>0+O49+O52+O55+O58+O61+O64</f>
      </c>
    </row>
    <row r="49" spans="1:16" ht="12.75">
      <c r="A49" s="24" t="s">
        <v>47</v>
      </c>
      <c r="B49" s="29" t="s">
        <v>145</v>
      </c>
      <c r="C49" s="29" t="s">
        <v>310</v>
      </c>
      <c r="D49" s="24" t="s">
        <v>60</v>
      </c>
      <c r="E49" s="30" t="s">
        <v>311</v>
      </c>
      <c r="F49" s="31" t="s">
        <v>142</v>
      </c>
      <c r="G49" s="32">
        <v>9</v>
      </c>
      <c r="H49" s="32">
        <v>0</v>
      </c>
      <c r="I49" s="32">
        <f>ROUND(ROUND(H49,2)*ROUND(G49,2),2)</f>
      </c>
      <c r="O49">
        <f>(I49*21)/100</f>
      </c>
      <c r="P49" t="s">
        <v>26</v>
      </c>
    </row>
    <row r="50" spans="1:5" ht="12.75">
      <c r="A50" s="33" t="s">
        <v>52</v>
      </c>
      <c r="E50" s="34" t="s">
        <v>312</v>
      </c>
    </row>
    <row r="51" spans="1:5" ht="12.75">
      <c r="A51" s="37" t="s">
        <v>54</v>
      </c>
      <c r="E51" s="36" t="s">
        <v>569</v>
      </c>
    </row>
    <row r="52" spans="1:16" ht="12.75">
      <c r="A52" s="24" t="s">
        <v>47</v>
      </c>
      <c r="B52" s="29" t="s">
        <v>149</v>
      </c>
      <c r="C52" s="29" t="s">
        <v>532</v>
      </c>
      <c r="D52" s="24" t="s">
        <v>60</v>
      </c>
      <c r="E52" s="30" t="s">
        <v>533</v>
      </c>
      <c r="F52" s="31" t="s">
        <v>142</v>
      </c>
      <c r="G52" s="32">
        <v>9</v>
      </c>
      <c r="H52" s="32">
        <v>0</v>
      </c>
      <c r="I52" s="32">
        <f>ROUND(ROUND(H52,2)*ROUND(G52,2),2)</f>
      </c>
      <c r="O52">
        <f>(I52*21)/100</f>
      </c>
      <c r="P52" t="s">
        <v>26</v>
      </c>
    </row>
    <row r="53" spans="1:5" ht="12.75">
      <c r="A53" s="33" t="s">
        <v>52</v>
      </c>
      <c r="E53" s="34" t="s">
        <v>60</v>
      </c>
    </row>
    <row r="54" spans="1:5" ht="12.75">
      <c r="A54" s="37" t="s">
        <v>54</v>
      </c>
      <c r="E54" s="36" t="s">
        <v>569</v>
      </c>
    </row>
    <row r="55" spans="1:16" ht="12.75">
      <c r="A55" s="24" t="s">
        <v>47</v>
      </c>
      <c r="B55" s="29" t="s">
        <v>153</v>
      </c>
      <c r="C55" s="29" t="s">
        <v>315</v>
      </c>
      <c r="D55" s="24" t="s">
        <v>60</v>
      </c>
      <c r="E55" s="30" t="s">
        <v>316</v>
      </c>
      <c r="F55" s="31" t="s">
        <v>142</v>
      </c>
      <c r="G55" s="32">
        <v>9</v>
      </c>
      <c r="H55" s="32">
        <v>0</v>
      </c>
      <c r="I55" s="32">
        <f>ROUND(ROUND(H55,2)*ROUND(G55,2),2)</f>
      </c>
      <c r="O55">
        <f>(I55*21)/100</f>
      </c>
      <c r="P55" t="s">
        <v>26</v>
      </c>
    </row>
    <row r="56" spans="1:5" ht="12.75">
      <c r="A56" s="33" t="s">
        <v>52</v>
      </c>
      <c r="E56" s="34" t="s">
        <v>317</v>
      </c>
    </row>
    <row r="57" spans="1:5" ht="12.75">
      <c r="A57" s="37" t="s">
        <v>54</v>
      </c>
      <c r="E57" s="36" t="s">
        <v>570</v>
      </c>
    </row>
    <row r="58" spans="1:16" ht="12.75">
      <c r="A58" s="24" t="s">
        <v>47</v>
      </c>
      <c r="B58" s="29" t="s">
        <v>156</v>
      </c>
      <c r="C58" s="29" t="s">
        <v>320</v>
      </c>
      <c r="D58" s="24" t="s">
        <v>60</v>
      </c>
      <c r="E58" s="30" t="s">
        <v>321</v>
      </c>
      <c r="F58" s="31" t="s">
        <v>142</v>
      </c>
      <c r="G58" s="32">
        <v>9</v>
      </c>
      <c r="H58" s="32">
        <v>0</v>
      </c>
      <c r="I58" s="32">
        <f>ROUND(ROUND(H58,2)*ROUND(G58,2),2)</f>
      </c>
      <c r="O58">
        <f>(I58*21)/100</f>
      </c>
      <c r="P58" t="s">
        <v>26</v>
      </c>
    </row>
    <row r="59" spans="1:5" ht="12.75">
      <c r="A59" s="33" t="s">
        <v>52</v>
      </c>
      <c r="E59" s="34" t="s">
        <v>322</v>
      </c>
    </row>
    <row r="60" spans="1:5" ht="12.75">
      <c r="A60" s="37" t="s">
        <v>54</v>
      </c>
      <c r="E60" s="36" t="s">
        <v>570</v>
      </c>
    </row>
    <row r="61" spans="1:16" ht="12.75">
      <c r="A61" s="24" t="s">
        <v>47</v>
      </c>
      <c r="B61" s="29" t="s">
        <v>161</v>
      </c>
      <c r="C61" s="29" t="s">
        <v>324</v>
      </c>
      <c r="D61" s="24" t="s">
        <v>60</v>
      </c>
      <c r="E61" s="30" t="s">
        <v>325</v>
      </c>
      <c r="F61" s="31" t="s">
        <v>142</v>
      </c>
      <c r="G61" s="32">
        <v>9</v>
      </c>
      <c r="H61" s="32">
        <v>0</v>
      </c>
      <c r="I61" s="32">
        <f>ROUND(ROUND(H61,2)*ROUND(G61,2),2)</f>
      </c>
      <c r="O61">
        <f>(I61*21)/100</f>
      </c>
      <c r="P61" t="s">
        <v>26</v>
      </c>
    </row>
    <row r="62" spans="1:5" ht="12.75">
      <c r="A62" s="33" t="s">
        <v>52</v>
      </c>
      <c r="E62" s="34" t="s">
        <v>60</v>
      </c>
    </row>
    <row r="63" spans="1:5" ht="12.75">
      <c r="A63" s="37" t="s">
        <v>54</v>
      </c>
      <c r="E63" s="36" t="s">
        <v>569</v>
      </c>
    </row>
    <row r="64" spans="1:16" ht="12.75">
      <c r="A64" s="24" t="s">
        <v>47</v>
      </c>
      <c r="B64" s="29" t="s">
        <v>226</v>
      </c>
      <c r="C64" s="29" t="s">
        <v>328</v>
      </c>
      <c r="D64" s="24" t="s">
        <v>60</v>
      </c>
      <c r="E64" s="30" t="s">
        <v>329</v>
      </c>
      <c r="F64" s="31" t="s">
        <v>142</v>
      </c>
      <c r="G64" s="32">
        <v>9</v>
      </c>
      <c r="H64" s="32">
        <v>0</v>
      </c>
      <c r="I64" s="32">
        <f>ROUND(ROUND(H64,2)*ROUND(G64,2),2)</f>
      </c>
      <c r="O64">
        <f>(I64*21)/100</f>
      </c>
      <c r="P64" t="s">
        <v>26</v>
      </c>
    </row>
    <row r="65" spans="1:5" ht="12.75">
      <c r="A65" s="33" t="s">
        <v>52</v>
      </c>
      <c r="E65" s="34" t="s">
        <v>60</v>
      </c>
    </row>
    <row r="66" spans="1:5" ht="12.75">
      <c r="A66" s="35" t="s">
        <v>54</v>
      </c>
      <c r="E66" s="36" t="s">
        <v>569</v>
      </c>
    </row>
    <row r="67" spans="1:18" ht="12.75" customHeight="1">
      <c r="A67" s="6" t="s">
        <v>45</v>
      </c>
      <c r="B67" s="6"/>
      <c r="C67" s="40" t="s">
        <v>75</v>
      </c>
      <c r="D67" s="6"/>
      <c r="E67" s="27" t="s">
        <v>359</v>
      </c>
      <c r="F67" s="6"/>
      <c r="G67" s="6"/>
      <c r="H67" s="6"/>
      <c r="I67" s="41">
        <f>0+Q67</f>
      </c>
      <c r="O67">
        <f>0+R67</f>
      </c>
      <c r="Q67">
        <f>0+I68+I71+I74+I77+I80+I83+I86+I89</f>
      </c>
      <c r="R67">
        <f>0+O68+O71+O74+O77+O80+O83+O86+O89</f>
      </c>
    </row>
    <row r="68" spans="1:16" ht="12.75">
      <c r="A68" s="24" t="s">
        <v>47</v>
      </c>
      <c r="B68" s="29" t="s">
        <v>231</v>
      </c>
      <c r="C68" s="29" t="s">
        <v>571</v>
      </c>
      <c r="D68" s="24" t="s">
        <v>60</v>
      </c>
      <c r="E68" s="30" t="s">
        <v>572</v>
      </c>
      <c r="F68" s="31" t="s">
        <v>130</v>
      </c>
      <c r="G68" s="32">
        <v>12</v>
      </c>
      <c r="H68" s="32">
        <v>0</v>
      </c>
      <c r="I68" s="32">
        <f>ROUND(ROUND(H68,2)*ROUND(G68,2),2)</f>
      </c>
      <c r="O68">
        <f>(I68*21)/100</f>
      </c>
      <c r="P68" t="s">
        <v>26</v>
      </c>
    </row>
    <row r="69" spans="1:5" ht="12.75">
      <c r="A69" s="33" t="s">
        <v>52</v>
      </c>
      <c r="E69" s="34" t="s">
        <v>573</v>
      </c>
    </row>
    <row r="70" spans="1:5" ht="12.75">
      <c r="A70" s="37" t="s">
        <v>54</v>
      </c>
      <c r="E70" s="36" t="s">
        <v>574</v>
      </c>
    </row>
    <row r="71" spans="1:16" ht="12.75">
      <c r="A71" s="24" t="s">
        <v>47</v>
      </c>
      <c r="B71" s="29" t="s">
        <v>235</v>
      </c>
      <c r="C71" s="29" t="s">
        <v>534</v>
      </c>
      <c r="D71" s="24" t="s">
        <v>60</v>
      </c>
      <c r="E71" s="30" t="s">
        <v>535</v>
      </c>
      <c r="F71" s="31" t="s">
        <v>130</v>
      </c>
      <c r="G71" s="32">
        <v>69</v>
      </c>
      <c r="H71" s="32">
        <v>0</v>
      </c>
      <c r="I71" s="32">
        <f>ROUND(ROUND(H71,2)*ROUND(G71,2),2)</f>
      </c>
      <c r="O71">
        <f>(I71*21)/100</f>
      </c>
      <c r="P71" t="s">
        <v>26</v>
      </c>
    </row>
    <row r="72" spans="1:5" ht="12.75">
      <c r="A72" s="33" t="s">
        <v>52</v>
      </c>
      <c r="E72" s="34" t="s">
        <v>536</v>
      </c>
    </row>
    <row r="73" spans="1:5" ht="12.75">
      <c r="A73" s="37" t="s">
        <v>54</v>
      </c>
      <c r="E73" s="36" t="s">
        <v>555</v>
      </c>
    </row>
    <row r="74" spans="1:16" ht="12.75">
      <c r="A74" s="24" t="s">
        <v>47</v>
      </c>
      <c r="B74" s="29" t="s">
        <v>240</v>
      </c>
      <c r="C74" s="29" t="s">
        <v>454</v>
      </c>
      <c r="D74" s="24" t="s">
        <v>60</v>
      </c>
      <c r="E74" s="30" t="s">
        <v>455</v>
      </c>
      <c r="F74" s="31" t="s">
        <v>130</v>
      </c>
      <c r="G74" s="32">
        <v>12</v>
      </c>
      <c r="H74" s="32">
        <v>0</v>
      </c>
      <c r="I74" s="32">
        <f>ROUND(ROUND(H74,2)*ROUND(G74,2),2)</f>
      </c>
      <c r="O74">
        <f>(I74*21)/100</f>
      </c>
      <c r="P74" t="s">
        <v>26</v>
      </c>
    </row>
    <row r="75" spans="1:5" ht="12.75">
      <c r="A75" s="33" t="s">
        <v>52</v>
      </c>
      <c r="E75" s="34" t="s">
        <v>575</v>
      </c>
    </row>
    <row r="76" spans="1:5" ht="12.75">
      <c r="A76" s="37" t="s">
        <v>54</v>
      </c>
      <c r="E76" s="36" t="s">
        <v>574</v>
      </c>
    </row>
    <row r="77" spans="1:16" ht="12.75">
      <c r="A77" s="24" t="s">
        <v>47</v>
      </c>
      <c r="B77" s="29" t="s">
        <v>245</v>
      </c>
      <c r="C77" s="29" t="s">
        <v>537</v>
      </c>
      <c r="D77" s="24" t="s">
        <v>60</v>
      </c>
      <c r="E77" s="30" t="s">
        <v>538</v>
      </c>
      <c r="F77" s="31" t="s">
        <v>130</v>
      </c>
      <c r="G77" s="32">
        <v>100</v>
      </c>
      <c r="H77" s="32">
        <v>0</v>
      </c>
      <c r="I77" s="32">
        <f>ROUND(ROUND(H77,2)*ROUND(G77,2),2)</f>
      </c>
      <c r="O77">
        <f>(I77*21)/100</f>
      </c>
      <c r="P77" t="s">
        <v>26</v>
      </c>
    </row>
    <row r="78" spans="1:5" ht="12.75">
      <c r="A78" s="33" t="s">
        <v>52</v>
      </c>
      <c r="E78" s="34" t="s">
        <v>539</v>
      </c>
    </row>
    <row r="79" spans="1:5" ht="12.75">
      <c r="A79" s="37" t="s">
        <v>54</v>
      </c>
      <c r="E79" s="36" t="s">
        <v>576</v>
      </c>
    </row>
    <row r="80" spans="1:16" ht="12.75">
      <c r="A80" s="24" t="s">
        <v>47</v>
      </c>
      <c r="B80" s="29" t="s">
        <v>250</v>
      </c>
      <c r="C80" s="29" t="s">
        <v>541</v>
      </c>
      <c r="D80" s="24" t="s">
        <v>60</v>
      </c>
      <c r="E80" s="30" t="s">
        <v>542</v>
      </c>
      <c r="F80" s="31" t="s">
        <v>130</v>
      </c>
      <c r="G80" s="32">
        <v>100</v>
      </c>
      <c r="H80" s="32">
        <v>0</v>
      </c>
      <c r="I80" s="32">
        <f>ROUND(ROUND(H80,2)*ROUND(G80,2),2)</f>
      </c>
      <c r="O80">
        <f>(I80*21)/100</f>
      </c>
      <c r="P80" t="s">
        <v>26</v>
      </c>
    </row>
    <row r="81" spans="1:5" ht="12.75">
      <c r="A81" s="33" t="s">
        <v>52</v>
      </c>
      <c r="E81" s="34" t="s">
        <v>543</v>
      </c>
    </row>
    <row r="82" spans="1:5" ht="12.75">
      <c r="A82" s="37" t="s">
        <v>54</v>
      </c>
      <c r="E82" s="36" t="s">
        <v>576</v>
      </c>
    </row>
    <row r="83" spans="1:16" ht="12.75">
      <c r="A83" s="24" t="s">
        <v>47</v>
      </c>
      <c r="B83" s="29" t="s">
        <v>255</v>
      </c>
      <c r="C83" s="29" t="s">
        <v>544</v>
      </c>
      <c r="D83" s="24" t="s">
        <v>60</v>
      </c>
      <c r="E83" s="30" t="s">
        <v>545</v>
      </c>
      <c r="F83" s="31" t="s">
        <v>73</v>
      </c>
      <c r="G83" s="32">
        <v>2</v>
      </c>
      <c r="H83" s="32">
        <v>0</v>
      </c>
      <c r="I83" s="32">
        <f>ROUND(ROUND(H83,2)*ROUND(G83,2),2)</f>
      </c>
      <c r="O83">
        <f>(I83*21)/100</f>
      </c>
      <c r="P83" t="s">
        <v>26</v>
      </c>
    </row>
    <row r="84" spans="1:5" ht="12.75">
      <c r="A84" s="33" t="s">
        <v>52</v>
      </c>
      <c r="E84" s="34" t="s">
        <v>546</v>
      </c>
    </row>
    <row r="85" spans="1:5" ht="12.75">
      <c r="A85" s="37" t="s">
        <v>54</v>
      </c>
      <c r="E85" s="36" t="s">
        <v>60</v>
      </c>
    </row>
    <row r="86" spans="1:16" ht="12.75">
      <c r="A86" s="24" t="s">
        <v>47</v>
      </c>
      <c r="B86" s="29" t="s">
        <v>261</v>
      </c>
      <c r="C86" s="29" t="s">
        <v>547</v>
      </c>
      <c r="D86" s="24" t="s">
        <v>60</v>
      </c>
      <c r="E86" s="30" t="s">
        <v>548</v>
      </c>
      <c r="F86" s="31" t="s">
        <v>130</v>
      </c>
      <c r="G86" s="32">
        <v>69</v>
      </c>
      <c r="H86" s="32">
        <v>0</v>
      </c>
      <c r="I86" s="32">
        <f>ROUND(ROUND(H86,2)*ROUND(G86,2),2)</f>
      </c>
      <c r="O86">
        <f>(I86*21)/100</f>
      </c>
      <c r="P86" t="s">
        <v>26</v>
      </c>
    </row>
    <row r="87" spans="1:5" ht="12.75">
      <c r="A87" s="33" t="s">
        <v>52</v>
      </c>
      <c r="E87" s="34" t="s">
        <v>60</v>
      </c>
    </row>
    <row r="88" spans="1:5" ht="12.75">
      <c r="A88" s="37" t="s">
        <v>54</v>
      </c>
      <c r="E88" s="36" t="s">
        <v>60</v>
      </c>
    </row>
    <row r="89" spans="1:16" ht="12.75">
      <c r="A89" s="24" t="s">
        <v>47</v>
      </c>
      <c r="B89" s="29" t="s">
        <v>266</v>
      </c>
      <c r="C89" s="29" t="s">
        <v>549</v>
      </c>
      <c r="D89" s="24" t="s">
        <v>60</v>
      </c>
      <c r="E89" s="30" t="s">
        <v>550</v>
      </c>
      <c r="F89" s="31" t="s">
        <v>73</v>
      </c>
      <c r="G89" s="32">
        <v>3</v>
      </c>
      <c r="H89" s="32">
        <v>0</v>
      </c>
      <c r="I89" s="32">
        <f>ROUND(ROUND(H89,2)*ROUND(G89,2),2)</f>
      </c>
      <c r="O89">
        <f>(I89*21)/100</f>
      </c>
      <c r="P89" t="s">
        <v>26</v>
      </c>
    </row>
    <row r="90" spans="1:5" ht="12.75">
      <c r="A90" s="33" t="s">
        <v>52</v>
      </c>
      <c r="E90" s="34" t="s">
        <v>577</v>
      </c>
    </row>
    <row r="91" spans="1:5" ht="12.75">
      <c r="A91" s="35" t="s">
        <v>54</v>
      </c>
      <c r="E91" s="36" t="s">
        <v>60</v>
      </c>
    </row>
    <row r="92" spans="1:18" ht="12.75" customHeight="1">
      <c r="A92" s="6" t="s">
        <v>45</v>
      </c>
      <c r="B92" s="6"/>
      <c r="C92" s="40" t="s">
        <v>42</v>
      </c>
      <c r="D92" s="6"/>
      <c r="E92" s="27" t="s">
        <v>127</v>
      </c>
      <c r="F92" s="6"/>
      <c r="G92" s="6"/>
      <c r="H92" s="6"/>
      <c r="I92" s="41">
        <f>0+Q92</f>
      </c>
      <c r="O92">
        <f>0+R92</f>
      </c>
      <c r="Q92">
        <f>0+I93+I96+I99</f>
      </c>
      <c r="R92">
        <f>0+O93+O96+O99</f>
      </c>
    </row>
    <row r="93" spans="1:16" ht="12.75">
      <c r="A93" s="24" t="s">
        <v>47</v>
      </c>
      <c r="B93" s="29" t="s">
        <v>271</v>
      </c>
      <c r="C93" s="29" t="s">
        <v>133</v>
      </c>
      <c r="D93" s="24" t="s">
        <v>60</v>
      </c>
      <c r="E93" s="30" t="s">
        <v>134</v>
      </c>
      <c r="F93" s="31" t="s">
        <v>130</v>
      </c>
      <c r="G93" s="32">
        <v>18</v>
      </c>
      <c r="H93" s="32">
        <v>0</v>
      </c>
      <c r="I93" s="32">
        <f>ROUND(ROUND(H93,2)*ROUND(G93,2),2)</f>
      </c>
      <c r="O93">
        <f>(I93*21)/100</f>
      </c>
      <c r="P93" t="s">
        <v>26</v>
      </c>
    </row>
    <row r="94" spans="1:5" ht="12.75">
      <c r="A94" s="33" t="s">
        <v>52</v>
      </c>
      <c r="E94" s="34" t="s">
        <v>60</v>
      </c>
    </row>
    <row r="95" spans="1:5" ht="12.75">
      <c r="A95" s="37" t="s">
        <v>54</v>
      </c>
      <c r="E95" s="36" t="s">
        <v>561</v>
      </c>
    </row>
    <row r="96" spans="1:16" ht="12.75">
      <c r="A96" s="24" t="s">
        <v>47</v>
      </c>
      <c r="B96" s="29" t="s">
        <v>276</v>
      </c>
      <c r="C96" s="29" t="s">
        <v>389</v>
      </c>
      <c r="D96" s="24" t="s">
        <v>60</v>
      </c>
      <c r="E96" s="30" t="s">
        <v>390</v>
      </c>
      <c r="F96" s="31" t="s">
        <v>130</v>
      </c>
      <c r="G96" s="32">
        <v>18</v>
      </c>
      <c r="H96" s="32">
        <v>0</v>
      </c>
      <c r="I96" s="32">
        <f>ROUND(ROUND(H96,2)*ROUND(G96,2),2)</f>
      </c>
      <c r="O96">
        <f>(I96*21)/100</f>
      </c>
      <c r="P96" t="s">
        <v>26</v>
      </c>
    </row>
    <row r="97" spans="1:5" ht="12.75">
      <c r="A97" s="33" t="s">
        <v>52</v>
      </c>
      <c r="E97" s="34" t="s">
        <v>60</v>
      </c>
    </row>
    <row r="98" spans="1:5" ht="12.75">
      <c r="A98" s="37" t="s">
        <v>54</v>
      </c>
      <c r="E98" s="36" t="s">
        <v>561</v>
      </c>
    </row>
    <row r="99" spans="1:16" ht="12.75">
      <c r="A99" s="24" t="s">
        <v>47</v>
      </c>
      <c r="B99" s="29" t="s">
        <v>280</v>
      </c>
      <c r="C99" s="29" t="s">
        <v>552</v>
      </c>
      <c r="D99" s="24" t="s">
        <v>60</v>
      </c>
      <c r="E99" s="30" t="s">
        <v>553</v>
      </c>
      <c r="F99" s="31" t="s">
        <v>130</v>
      </c>
      <c r="G99" s="32">
        <v>72</v>
      </c>
      <c r="H99" s="32">
        <v>0</v>
      </c>
      <c r="I99" s="32">
        <f>ROUND(ROUND(H99,2)*ROUND(G99,2),2)</f>
      </c>
      <c r="O99">
        <f>(I99*21)/100</f>
      </c>
      <c r="P99" t="s">
        <v>26</v>
      </c>
    </row>
    <row r="100" spans="1:5" ht="12.75">
      <c r="A100" s="33" t="s">
        <v>52</v>
      </c>
      <c r="E100" s="34" t="s">
        <v>554</v>
      </c>
    </row>
    <row r="101" spans="1:5" ht="12.75">
      <c r="A101" s="35" t="s">
        <v>54</v>
      </c>
      <c r="E101" s="36" t="s">
        <v>522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0+O9+O16+O20</f>
      </c>
      <c r="P2" t="s">
        <v>27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580</v>
      </c>
      <c r="I3" s="38">
        <f>0+I9+I16+I20</f>
      </c>
      <c r="O3" t="s">
        <v>23</v>
      </c>
      <c r="P3" t="s">
        <v>26</v>
      </c>
    </row>
    <row r="4" spans="1:16" ht="15" customHeight="1">
      <c r="A4" t="s">
        <v>17</v>
      </c>
      <c r="B4" s="12" t="s">
        <v>18</v>
      </c>
      <c r="C4" s="13" t="s">
        <v>578</v>
      </c>
      <c r="D4" s="1"/>
      <c r="E4" s="14" t="s">
        <v>579</v>
      </c>
      <c r="F4" s="1"/>
      <c r="G4" s="1"/>
      <c r="H4" s="11"/>
      <c r="I4" s="11"/>
      <c r="O4" t="s">
        <v>24</v>
      </c>
      <c r="P4" t="s">
        <v>26</v>
      </c>
    </row>
    <row r="5" spans="1:16" ht="12.75" customHeight="1">
      <c r="A5" t="s">
        <v>21</v>
      </c>
      <c r="B5" s="16" t="s">
        <v>22</v>
      </c>
      <c r="C5" s="17" t="s">
        <v>580</v>
      </c>
      <c r="D5" s="6"/>
      <c r="E5" s="18" t="s">
        <v>579</v>
      </c>
      <c r="F5" s="6"/>
      <c r="G5" s="6"/>
      <c r="H5" s="6"/>
      <c r="I5" s="6"/>
      <c r="O5" t="s">
        <v>25</v>
      </c>
      <c r="P5" t="s">
        <v>26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26</v>
      </c>
      <c r="D8" s="15" t="s">
        <v>27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5" t="s">
        <v>45</v>
      </c>
      <c r="B9" s="25"/>
      <c r="C9" s="26" t="s">
        <v>29</v>
      </c>
      <c r="D9" s="25"/>
      <c r="E9" s="27" t="s">
        <v>46</v>
      </c>
      <c r="F9" s="25"/>
      <c r="G9" s="25"/>
      <c r="H9" s="25"/>
      <c r="I9" s="28">
        <f>0+Q9</f>
      </c>
      <c r="O9">
        <f>0+R9</f>
      </c>
      <c r="Q9">
        <f>0+I10+I13</f>
      </c>
      <c r="R9">
        <f>0+O10+O13</f>
      </c>
    </row>
    <row r="10" spans="1:16" ht="12.75">
      <c r="A10" s="24" t="s">
        <v>47</v>
      </c>
      <c r="B10" s="29" t="s">
        <v>31</v>
      </c>
      <c r="C10" s="29" t="s">
        <v>65</v>
      </c>
      <c r="D10" s="24" t="s">
        <v>60</v>
      </c>
      <c r="E10" s="30" t="s">
        <v>66</v>
      </c>
      <c r="F10" s="31" t="s">
        <v>51</v>
      </c>
      <c r="G10" s="32">
        <v>1</v>
      </c>
      <c r="H10" s="32">
        <v>0</v>
      </c>
      <c r="I10" s="32">
        <f>ROUND(ROUND(H10,2)*ROUND(G10,2),2)</f>
      </c>
      <c r="O10">
        <f>(I10*21)/100</f>
      </c>
      <c r="P10" t="s">
        <v>26</v>
      </c>
    </row>
    <row r="11" spans="1:5" ht="12.75">
      <c r="A11" s="33" t="s">
        <v>52</v>
      </c>
      <c r="E11" s="34" t="s">
        <v>581</v>
      </c>
    </row>
    <row r="12" spans="1:5" ht="12.75">
      <c r="A12" s="37" t="s">
        <v>54</v>
      </c>
      <c r="E12" s="36" t="s">
        <v>60</v>
      </c>
    </row>
    <row r="13" spans="1:16" ht="12.75">
      <c r="A13" s="24" t="s">
        <v>47</v>
      </c>
      <c r="B13" s="29" t="s">
        <v>26</v>
      </c>
      <c r="C13" s="29" t="s">
        <v>582</v>
      </c>
      <c r="D13" s="24" t="s">
        <v>60</v>
      </c>
      <c r="E13" s="30" t="s">
        <v>583</v>
      </c>
      <c r="F13" s="31" t="s">
        <v>51</v>
      </c>
      <c r="G13" s="32">
        <v>1</v>
      </c>
      <c r="H13" s="32">
        <v>0</v>
      </c>
      <c r="I13" s="32">
        <f>ROUND(ROUND(H13,2)*ROUND(G13,2),2)</f>
      </c>
      <c r="O13">
        <f>(I13*21)/100</f>
      </c>
      <c r="P13" t="s">
        <v>26</v>
      </c>
    </row>
    <row r="14" spans="1:5" ht="12.75">
      <c r="A14" s="33" t="s">
        <v>52</v>
      </c>
      <c r="E14" s="34" t="s">
        <v>584</v>
      </c>
    </row>
    <row r="15" spans="1:5" ht="12.75">
      <c r="A15" s="35" t="s">
        <v>54</v>
      </c>
      <c r="E15" s="36" t="s">
        <v>60</v>
      </c>
    </row>
    <row r="16" spans="1:18" ht="12.75" customHeight="1">
      <c r="A16" s="6" t="s">
        <v>45</v>
      </c>
      <c r="B16" s="6"/>
      <c r="C16" s="40" t="s">
        <v>31</v>
      </c>
      <c r="D16" s="6"/>
      <c r="E16" s="27" t="s">
        <v>111</v>
      </c>
      <c r="F16" s="6"/>
      <c r="G16" s="6"/>
      <c r="H16" s="6"/>
      <c r="I16" s="41">
        <f>0+Q16</f>
      </c>
      <c r="O16">
        <f>0+R16</f>
      </c>
      <c r="Q16">
        <f>0+I17</f>
      </c>
      <c r="R16">
        <f>0+O17</f>
      </c>
    </row>
    <row r="17" spans="1:16" ht="12.75">
      <c r="A17" s="24" t="s">
        <v>47</v>
      </c>
      <c r="B17" s="29" t="s">
        <v>27</v>
      </c>
      <c r="C17" s="29" t="s">
        <v>585</v>
      </c>
      <c r="D17" s="24" t="s">
        <v>60</v>
      </c>
      <c r="E17" s="30" t="s">
        <v>586</v>
      </c>
      <c r="F17" s="31" t="s">
        <v>114</v>
      </c>
      <c r="G17" s="32">
        <v>10</v>
      </c>
      <c r="H17" s="32">
        <v>0</v>
      </c>
      <c r="I17" s="32">
        <f>ROUND(ROUND(H17,2)*ROUND(G17,2),2)</f>
      </c>
      <c r="O17">
        <f>(I17*21)/100</f>
      </c>
      <c r="P17" t="s">
        <v>26</v>
      </c>
    </row>
    <row r="18" spans="1:5" ht="25.5">
      <c r="A18" s="33" t="s">
        <v>52</v>
      </c>
      <c r="E18" s="34" t="s">
        <v>587</v>
      </c>
    </row>
    <row r="19" spans="1:5" ht="12.75">
      <c r="A19" s="35" t="s">
        <v>54</v>
      </c>
      <c r="E19" s="36" t="s">
        <v>588</v>
      </c>
    </row>
    <row r="20" spans="1:18" ht="12.75" customHeight="1">
      <c r="A20" s="6" t="s">
        <v>45</v>
      </c>
      <c r="B20" s="6"/>
      <c r="C20" s="40" t="s">
        <v>42</v>
      </c>
      <c r="D20" s="6"/>
      <c r="E20" s="27" t="s">
        <v>127</v>
      </c>
      <c r="F20" s="6"/>
      <c r="G20" s="6"/>
      <c r="H20" s="6"/>
      <c r="I20" s="41">
        <f>0+Q20</f>
      </c>
      <c r="O20">
        <f>0+R20</f>
      </c>
      <c r="Q20">
        <f>0+I21+I24+I27+I30+I33+I36+I39+I42+I45+I48+I51+I54+I57</f>
      </c>
      <c r="R20">
        <f>0+O21+O24+O27+O30+O33+O36+O39+O42+O45+O48+O51+O54+O57</f>
      </c>
    </row>
    <row r="21" spans="1:16" ht="12.75">
      <c r="A21" s="24" t="s">
        <v>47</v>
      </c>
      <c r="B21" s="29" t="s">
        <v>35</v>
      </c>
      <c r="C21" s="29" t="s">
        <v>589</v>
      </c>
      <c r="D21" s="24" t="s">
        <v>60</v>
      </c>
      <c r="E21" s="30" t="s">
        <v>590</v>
      </c>
      <c r="F21" s="31" t="s">
        <v>73</v>
      </c>
      <c r="G21" s="32">
        <v>10</v>
      </c>
      <c r="H21" s="32">
        <v>0</v>
      </c>
      <c r="I21" s="32">
        <f>ROUND(ROUND(H21,2)*ROUND(G21,2),2)</f>
      </c>
      <c r="O21">
        <f>(I21*21)/100</f>
      </c>
      <c r="P21" t="s">
        <v>26</v>
      </c>
    </row>
    <row r="22" spans="1:5" ht="12.75">
      <c r="A22" s="33" t="s">
        <v>52</v>
      </c>
      <c r="E22" s="34" t="s">
        <v>591</v>
      </c>
    </row>
    <row r="23" spans="1:5" ht="12.75">
      <c r="A23" s="37" t="s">
        <v>54</v>
      </c>
      <c r="E23" s="36" t="s">
        <v>592</v>
      </c>
    </row>
    <row r="24" spans="1:16" ht="25.5">
      <c r="A24" s="24" t="s">
        <v>47</v>
      </c>
      <c r="B24" s="29" t="s">
        <v>37</v>
      </c>
      <c r="C24" s="29" t="s">
        <v>593</v>
      </c>
      <c r="D24" s="24" t="s">
        <v>60</v>
      </c>
      <c r="E24" s="30" t="s">
        <v>594</v>
      </c>
      <c r="F24" s="31" t="s">
        <v>73</v>
      </c>
      <c r="G24" s="32">
        <v>29</v>
      </c>
      <c r="H24" s="32">
        <v>0</v>
      </c>
      <c r="I24" s="32">
        <f>ROUND(ROUND(H24,2)*ROUND(G24,2),2)</f>
      </c>
      <c r="O24">
        <f>(I24*21)/100</f>
      </c>
      <c r="P24" t="s">
        <v>26</v>
      </c>
    </row>
    <row r="25" spans="1:5" ht="12.75">
      <c r="A25" s="33" t="s">
        <v>52</v>
      </c>
      <c r="E25" s="34" t="s">
        <v>595</v>
      </c>
    </row>
    <row r="26" spans="1:5" ht="114.75">
      <c r="A26" s="37" t="s">
        <v>54</v>
      </c>
      <c r="E26" s="36" t="s">
        <v>596</v>
      </c>
    </row>
    <row r="27" spans="1:16" ht="12.75">
      <c r="A27" s="24" t="s">
        <v>47</v>
      </c>
      <c r="B27" s="29" t="s">
        <v>39</v>
      </c>
      <c r="C27" s="29" t="s">
        <v>597</v>
      </c>
      <c r="D27" s="24" t="s">
        <v>60</v>
      </c>
      <c r="E27" s="30" t="s">
        <v>598</v>
      </c>
      <c r="F27" s="31" t="s">
        <v>73</v>
      </c>
      <c r="G27" s="32">
        <v>29</v>
      </c>
      <c r="H27" s="32">
        <v>0</v>
      </c>
      <c r="I27" s="32">
        <f>ROUND(ROUND(H27,2)*ROUND(G27,2),2)</f>
      </c>
      <c r="O27">
        <f>(I27*21)/100</f>
      </c>
      <c r="P27" t="s">
        <v>26</v>
      </c>
    </row>
    <row r="28" spans="1:5" ht="12.75">
      <c r="A28" s="33" t="s">
        <v>52</v>
      </c>
      <c r="E28" s="34" t="s">
        <v>599</v>
      </c>
    </row>
    <row r="29" spans="1:5" ht="12.75">
      <c r="A29" s="37" t="s">
        <v>54</v>
      </c>
      <c r="E29" s="36" t="s">
        <v>60</v>
      </c>
    </row>
    <row r="30" spans="1:16" ht="12.75">
      <c r="A30" s="24" t="s">
        <v>47</v>
      </c>
      <c r="B30" s="29" t="s">
        <v>70</v>
      </c>
      <c r="C30" s="29" t="s">
        <v>600</v>
      </c>
      <c r="D30" s="24" t="s">
        <v>60</v>
      </c>
      <c r="E30" s="30" t="s">
        <v>601</v>
      </c>
      <c r="F30" s="31" t="s">
        <v>602</v>
      </c>
      <c r="G30" s="32">
        <v>8700</v>
      </c>
      <c r="H30" s="32">
        <v>0</v>
      </c>
      <c r="I30" s="32">
        <f>ROUND(ROUND(H30,2)*ROUND(G30,2),2)</f>
      </c>
      <c r="O30">
        <f>(I30*21)/100</f>
      </c>
      <c r="P30" t="s">
        <v>26</v>
      </c>
    </row>
    <row r="31" spans="1:5" ht="25.5">
      <c r="A31" s="33" t="s">
        <v>52</v>
      </c>
      <c r="E31" s="34" t="s">
        <v>603</v>
      </c>
    </row>
    <row r="32" spans="1:5" ht="12.75">
      <c r="A32" s="37" t="s">
        <v>54</v>
      </c>
      <c r="E32" s="36" t="s">
        <v>604</v>
      </c>
    </row>
    <row r="33" spans="1:16" ht="25.5">
      <c r="A33" s="24" t="s">
        <v>47</v>
      </c>
      <c r="B33" s="29" t="s">
        <v>75</v>
      </c>
      <c r="C33" s="29" t="s">
        <v>605</v>
      </c>
      <c r="D33" s="24" t="s">
        <v>60</v>
      </c>
      <c r="E33" s="30" t="s">
        <v>606</v>
      </c>
      <c r="F33" s="31" t="s">
        <v>73</v>
      </c>
      <c r="G33" s="32">
        <v>4</v>
      </c>
      <c r="H33" s="32">
        <v>0</v>
      </c>
      <c r="I33" s="32">
        <f>ROUND(ROUND(H33,2)*ROUND(G33,2),2)</f>
      </c>
      <c r="O33">
        <f>(I33*21)/100</f>
      </c>
      <c r="P33" t="s">
        <v>26</v>
      </c>
    </row>
    <row r="34" spans="1:5" ht="12.75">
      <c r="A34" s="33" t="s">
        <v>52</v>
      </c>
      <c r="E34" s="34" t="s">
        <v>595</v>
      </c>
    </row>
    <row r="35" spans="1:5" ht="38.25">
      <c r="A35" s="37" t="s">
        <v>54</v>
      </c>
      <c r="E35" s="36" t="s">
        <v>607</v>
      </c>
    </row>
    <row r="36" spans="1:16" ht="12.75">
      <c r="A36" s="24" t="s">
        <v>47</v>
      </c>
      <c r="B36" s="29" t="s">
        <v>42</v>
      </c>
      <c r="C36" s="29" t="s">
        <v>608</v>
      </c>
      <c r="D36" s="24" t="s">
        <v>60</v>
      </c>
      <c r="E36" s="30" t="s">
        <v>609</v>
      </c>
      <c r="F36" s="31" t="s">
        <v>73</v>
      </c>
      <c r="G36" s="32">
        <v>4</v>
      </c>
      <c r="H36" s="32">
        <v>0</v>
      </c>
      <c r="I36" s="32">
        <f>ROUND(ROUND(H36,2)*ROUND(G36,2),2)</f>
      </c>
      <c r="O36">
        <f>(I36*21)/100</f>
      </c>
      <c r="P36" t="s">
        <v>26</v>
      </c>
    </row>
    <row r="37" spans="1:5" ht="12.75">
      <c r="A37" s="33" t="s">
        <v>52</v>
      </c>
      <c r="E37" s="34" t="s">
        <v>599</v>
      </c>
    </row>
    <row r="38" spans="1:5" ht="12.75">
      <c r="A38" s="37" t="s">
        <v>54</v>
      </c>
      <c r="E38" s="36" t="s">
        <v>60</v>
      </c>
    </row>
    <row r="39" spans="1:16" ht="12.75">
      <c r="A39" s="24" t="s">
        <v>47</v>
      </c>
      <c r="B39" s="29" t="s">
        <v>44</v>
      </c>
      <c r="C39" s="29" t="s">
        <v>610</v>
      </c>
      <c r="D39" s="24" t="s">
        <v>60</v>
      </c>
      <c r="E39" s="30" t="s">
        <v>611</v>
      </c>
      <c r="F39" s="31" t="s">
        <v>602</v>
      </c>
      <c r="G39" s="32">
        <v>1200</v>
      </c>
      <c r="H39" s="32">
        <v>0</v>
      </c>
      <c r="I39" s="32">
        <f>ROUND(ROUND(H39,2)*ROUND(G39,2),2)</f>
      </c>
      <c r="O39">
        <f>(I39*21)/100</f>
      </c>
      <c r="P39" t="s">
        <v>26</v>
      </c>
    </row>
    <row r="40" spans="1:5" ht="25.5">
      <c r="A40" s="33" t="s">
        <v>52</v>
      </c>
      <c r="E40" s="34" t="s">
        <v>603</v>
      </c>
    </row>
    <row r="41" spans="1:5" ht="12.75">
      <c r="A41" s="37" t="s">
        <v>54</v>
      </c>
      <c r="E41" s="36" t="s">
        <v>612</v>
      </c>
    </row>
    <row r="42" spans="1:16" ht="12.75">
      <c r="A42" s="24" t="s">
        <v>47</v>
      </c>
      <c r="B42" s="29" t="s">
        <v>85</v>
      </c>
      <c r="C42" s="29" t="s">
        <v>613</v>
      </c>
      <c r="D42" s="24" t="s">
        <v>60</v>
      </c>
      <c r="E42" s="30" t="s">
        <v>614</v>
      </c>
      <c r="F42" s="31" t="s">
        <v>73</v>
      </c>
      <c r="G42" s="32">
        <v>2</v>
      </c>
      <c r="H42" s="32">
        <v>0</v>
      </c>
      <c r="I42" s="32">
        <f>ROUND(ROUND(H42,2)*ROUND(G42,2),2)</f>
      </c>
      <c r="O42">
        <f>(I42*21)/100</f>
      </c>
      <c r="P42" t="s">
        <v>26</v>
      </c>
    </row>
    <row r="43" spans="1:5" ht="12.75">
      <c r="A43" s="33" t="s">
        <v>52</v>
      </c>
      <c r="E43" s="34" t="s">
        <v>615</v>
      </c>
    </row>
    <row r="44" spans="1:5" ht="12.75">
      <c r="A44" s="37" t="s">
        <v>54</v>
      </c>
      <c r="E44" s="36" t="s">
        <v>616</v>
      </c>
    </row>
    <row r="45" spans="1:16" ht="12.75">
      <c r="A45" s="24" t="s">
        <v>47</v>
      </c>
      <c r="B45" s="29" t="s">
        <v>90</v>
      </c>
      <c r="C45" s="29" t="s">
        <v>617</v>
      </c>
      <c r="D45" s="24" t="s">
        <v>60</v>
      </c>
      <c r="E45" s="30" t="s">
        <v>618</v>
      </c>
      <c r="F45" s="31" t="s">
        <v>73</v>
      </c>
      <c r="G45" s="32">
        <v>2</v>
      </c>
      <c r="H45" s="32">
        <v>0</v>
      </c>
      <c r="I45" s="32">
        <f>ROUND(ROUND(H45,2)*ROUND(G45,2),2)</f>
      </c>
      <c r="O45">
        <f>(I45*21)/100</f>
      </c>
      <c r="P45" t="s">
        <v>26</v>
      </c>
    </row>
    <row r="46" spans="1:5" ht="12.75">
      <c r="A46" s="33" t="s">
        <v>52</v>
      </c>
      <c r="E46" s="34" t="s">
        <v>619</v>
      </c>
    </row>
    <row r="47" spans="1:5" ht="12.75">
      <c r="A47" s="37" t="s">
        <v>54</v>
      </c>
      <c r="E47" s="36" t="s">
        <v>60</v>
      </c>
    </row>
    <row r="48" spans="1:16" ht="12.75">
      <c r="A48" s="24" t="s">
        <v>47</v>
      </c>
      <c r="B48" s="29" t="s">
        <v>145</v>
      </c>
      <c r="C48" s="29" t="s">
        <v>620</v>
      </c>
      <c r="D48" s="24" t="s">
        <v>60</v>
      </c>
      <c r="E48" s="30" t="s">
        <v>621</v>
      </c>
      <c r="F48" s="31" t="s">
        <v>602</v>
      </c>
      <c r="G48" s="32">
        <v>600</v>
      </c>
      <c r="H48" s="32">
        <v>0</v>
      </c>
      <c r="I48" s="32">
        <f>ROUND(ROUND(H48,2)*ROUND(G48,2),2)</f>
      </c>
      <c r="O48">
        <f>(I48*21)/100</f>
      </c>
      <c r="P48" t="s">
        <v>26</v>
      </c>
    </row>
    <row r="49" spans="1:5" ht="25.5">
      <c r="A49" s="33" t="s">
        <v>52</v>
      </c>
      <c r="E49" s="34" t="s">
        <v>622</v>
      </c>
    </row>
    <row r="50" spans="1:5" ht="12.75">
      <c r="A50" s="37" t="s">
        <v>54</v>
      </c>
      <c r="E50" s="36" t="s">
        <v>623</v>
      </c>
    </row>
    <row r="51" spans="1:16" ht="12.75">
      <c r="A51" s="24" t="s">
        <v>47</v>
      </c>
      <c r="B51" s="29" t="s">
        <v>149</v>
      </c>
      <c r="C51" s="29" t="s">
        <v>624</v>
      </c>
      <c r="D51" s="24" t="s">
        <v>60</v>
      </c>
      <c r="E51" s="30" t="s">
        <v>625</v>
      </c>
      <c r="F51" s="31" t="s">
        <v>73</v>
      </c>
      <c r="G51" s="32">
        <v>2</v>
      </c>
      <c r="H51" s="32">
        <v>0</v>
      </c>
      <c r="I51" s="32">
        <f>ROUND(ROUND(H51,2)*ROUND(G51,2),2)</f>
      </c>
      <c r="O51">
        <f>(I51*21)/100</f>
      </c>
      <c r="P51" t="s">
        <v>26</v>
      </c>
    </row>
    <row r="52" spans="1:5" ht="25.5">
      <c r="A52" s="33" t="s">
        <v>52</v>
      </c>
      <c r="E52" s="34" t="s">
        <v>626</v>
      </c>
    </row>
    <row r="53" spans="1:5" ht="12.75">
      <c r="A53" s="37" t="s">
        <v>54</v>
      </c>
      <c r="E53" s="36" t="s">
        <v>89</v>
      </c>
    </row>
    <row r="54" spans="1:16" ht="12.75">
      <c r="A54" s="24" t="s">
        <v>47</v>
      </c>
      <c r="B54" s="29" t="s">
        <v>153</v>
      </c>
      <c r="C54" s="29" t="s">
        <v>627</v>
      </c>
      <c r="D54" s="24" t="s">
        <v>60</v>
      </c>
      <c r="E54" s="30" t="s">
        <v>628</v>
      </c>
      <c r="F54" s="31" t="s">
        <v>73</v>
      </c>
      <c r="G54" s="32">
        <v>2</v>
      </c>
      <c r="H54" s="32">
        <v>0</v>
      </c>
      <c r="I54" s="32">
        <f>ROUND(ROUND(H54,2)*ROUND(G54,2),2)</f>
      </c>
      <c r="O54">
        <f>(I54*21)/100</f>
      </c>
      <c r="P54" t="s">
        <v>26</v>
      </c>
    </row>
    <row r="55" spans="1:5" ht="25.5">
      <c r="A55" s="33" t="s">
        <v>52</v>
      </c>
      <c r="E55" s="34" t="s">
        <v>629</v>
      </c>
    </row>
    <row r="56" spans="1:5" ht="12.75">
      <c r="A56" s="37" t="s">
        <v>54</v>
      </c>
      <c r="E56" s="36" t="s">
        <v>60</v>
      </c>
    </row>
    <row r="57" spans="1:16" ht="12.75">
      <c r="A57" s="24" t="s">
        <v>47</v>
      </c>
      <c r="B57" s="29" t="s">
        <v>156</v>
      </c>
      <c r="C57" s="29" t="s">
        <v>630</v>
      </c>
      <c r="D57" s="24" t="s">
        <v>60</v>
      </c>
      <c r="E57" s="30" t="s">
        <v>631</v>
      </c>
      <c r="F57" s="31" t="s">
        <v>602</v>
      </c>
      <c r="G57" s="32">
        <v>600</v>
      </c>
      <c r="H57" s="32">
        <v>0</v>
      </c>
      <c r="I57" s="32">
        <f>ROUND(ROUND(H57,2)*ROUND(G57,2),2)</f>
      </c>
      <c r="O57">
        <f>(I57*21)/100</f>
      </c>
      <c r="P57" t="s">
        <v>26</v>
      </c>
    </row>
    <row r="58" spans="1:5" ht="25.5">
      <c r="A58" s="33" t="s">
        <v>52</v>
      </c>
      <c r="E58" s="34" t="s">
        <v>632</v>
      </c>
    </row>
    <row r="59" spans="1:5" ht="12.75">
      <c r="A59" s="35" t="s">
        <v>54</v>
      </c>
      <c r="E59" s="36" t="s">
        <v>623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